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drawings/drawing7.xml" ContentType="application/vnd.openxmlformats-officedocument.drawing+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drawings/drawing8.xml" ContentType="application/vnd.openxmlformats-officedocument.drawing+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drawings/drawing9.xml" ContentType="application/vnd.openxmlformats-officedocument.drawing+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trlProps/ctrlProp445.xml" ContentType="application/vnd.ms-excel.controlproperties+xml"/>
  <Override PartName="/xl/ctrlProps/ctrlProp446.xml" ContentType="application/vnd.ms-excel.controlproperties+xml"/>
  <Override PartName="/xl/drawings/drawing13.xml" ContentType="application/vnd.openxmlformats-officedocument.drawing+xml"/>
  <Override PartName="/xl/ctrlProps/ctrlProp447.xml" ContentType="application/vnd.ms-excel.controlproperties+xml"/>
  <Override PartName="/xl/ctrlProps/ctrlProp448.xml" ContentType="application/vnd.ms-excel.controlproperties+xml"/>
  <Override PartName="/xl/comments2.xml" ContentType="application/vnd.openxmlformats-officedocument.spreadsheetml.comments+xml"/>
  <Override PartName="/xl/drawings/drawing14.xml" ContentType="application/vnd.openxmlformats-officedocument.drawing+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omments3.xml" ContentType="application/vnd.openxmlformats-officedocument.spreadsheetml.comments+xml"/>
  <Override PartName="/xl/drawings/drawing15.xml" ContentType="application/vnd.openxmlformats-officedocument.drawing+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drawings/drawing16.xml" ContentType="application/vnd.openxmlformats-officedocument.drawing+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drawings/drawing17.xml" ContentType="application/vnd.openxmlformats-officedocument.drawing+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drawings/drawing18.xml" ContentType="application/vnd.openxmlformats-officedocument.drawing+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drawings/drawing19.xml" ContentType="application/vnd.openxmlformats-officedocument.drawing+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drawings/drawing20.xml" ContentType="application/vnd.openxmlformats-officedocument.drawing+xml"/>
  <Override PartName="/xl/ctrlProps/ctrlProp506.xml" ContentType="application/vnd.ms-excel.controlproperties+xml"/>
  <Override PartName="/xl/ctrlProps/ctrlProp50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6年度\03_入所・給付係\01_教育・保育給付\5_加算認定\1_加算率等認定申請\1_様式・記載例\記載例\"/>
    </mc:Choice>
  </mc:AlternateContent>
  <bookViews>
    <workbookView xWindow="0" yWindow="0" windowWidth="20490" windowHeight="7530" firstSheet="1" activeTab="1"/>
  </bookViews>
  <sheets>
    <sheet name="各種選択肢" sheetId="26" state="hidden" r:id="rId1"/>
    <sheet name="申請書" sheetId="13" r:id="rId2"/>
    <sheet name="総括表" sheetId="14" r:id="rId3"/>
    <sheet name="要確認資料" sheetId="15" r:id="rId4"/>
    <sheet name="副園長・教頭配置加算" sheetId="3" r:id="rId5"/>
    <sheet name="学級編成調整加配加算" sheetId="2" r:id="rId6"/>
    <sheet name="通園送迎加算" sheetId="4" r:id="rId7"/>
    <sheet name="給食実施加算" sheetId="6" r:id="rId8"/>
    <sheet name="休日保育加算" sheetId="16" r:id="rId9"/>
    <sheet name="減価償却費加算" sheetId="27" r:id="rId10"/>
    <sheet name="賃借料加算" sheetId="7" r:id="rId11"/>
    <sheet name="土曜日閉所（4-9月）" sheetId="5" r:id="rId12"/>
    <sheet name="土曜日閉所（10-3月）" sheetId="24" r:id="rId13"/>
    <sheet name="定員を恒常的に超過する場合" sheetId="18" r:id="rId14"/>
    <sheet name="療育支援加算" sheetId="20" r:id="rId15"/>
    <sheet name="主幹専任化要件" sheetId="19" r:id="rId16"/>
    <sheet name="施設関係者評価加算" sheetId="21" r:id="rId17"/>
    <sheet name="高齢者等活躍促進加算" sheetId="22" r:id="rId18"/>
    <sheet name="施設機能強化推進費加算" sheetId="23" r:id="rId19"/>
    <sheet name="小学校接続加算" sheetId="9" r:id="rId20"/>
    <sheet name="栄養管理加算" sheetId="10" r:id="rId21"/>
    <sheet name="第三者評価受審加算（申請）" sheetId="11" r:id="rId22"/>
    <sheet name="第三者評価受審加算（実績報告）" sheetId="12" r:id="rId23"/>
    <sheet name="Sheet6" sheetId="8" r:id="rId24"/>
  </sheets>
  <definedNames>
    <definedName name="_xlnm.Print_Area" localSheetId="20">栄養管理加算!$A$1:$K$36</definedName>
    <definedName name="_xlnm.Print_Area" localSheetId="5">学級編成調整加配加算!$A$1:$I$23</definedName>
    <definedName name="_xlnm.Print_Area" localSheetId="8">休日保育加算!$A$1:$Q$55</definedName>
    <definedName name="_xlnm.Print_Area" localSheetId="7">給食実施加算!$A$1:$O$35</definedName>
    <definedName name="_xlnm.Print_Area" localSheetId="9">減価償却費加算!$A$1:$K$42</definedName>
    <definedName name="_xlnm.Print_Area" localSheetId="17">高齢者等活躍促進加算!$A$1:$M$34</definedName>
    <definedName name="_xlnm.Print_Area" localSheetId="16">施設関係者評価加算!$A$1:$K$36</definedName>
    <definedName name="_xlnm.Print_Area" localSheetId="18">施設機能強化推進費加算!$A$1:$K$39</definedName>
    <definedName name="_xlnm.Print_Area" localSheetId="15">主幹専任化要件!$A$1:$J$40</definedName>
    <definedName name="_xlnm.Print_Area" localSheetId="19">小学校接続加算!$A$1:$K$40</definedName>
    <definedName name="_xlnm.Print_Area" localSheetId="1">申請書!$A$1:$AD$41</definedName>
    <definedName name="_xlnm.Print_Area" localSheetId="2">総括表!$A$1:$AC$48</definedName>
    <definedName name="_xlnm.Print_Area" localSheetId="22">'第三者評価受審加算（実績報告）'!$A$1:$K$16</definedName>
    <definedName name="_xlnm.Print_Area" localSheetId="21">'第三者評価受審加算（申請）'!$A$1:$K$16</definedName>
    <definedName name="_xlnm.Print_Area" localSheetId="10">賃借料加算!$A$1:$K$38</definedName>
    <definedName name="_xlnm.Print_Area" localSheetId="6">通園送迎加算!$A$1:$K$38</definedName>
    <definedName name="_xlnm.Print_Area" localSheetId="13">定員を恒常的に超過する場合!$A$1:$AG$43</definedName>
    <definedName name="_xlnm.Print_Area" localSheetId="12">'土曜日閉所（10-3月）'!$A$1:$O$47</definedName>
    <definedName name="_xlnm.Print_Area" localSheetId="11">'土曜日閉所（4-9月）'!$A$1:$O$47</definedName>
    <definedName name="_xlnm.Print_Area" localSheetId="4">副園長・教頭配置加算!$A$1:$K$42</definedName>
    <definedName name="_xlnm.Print_Area" localSheetId="3">要確認資料!$A$1:$E$57</definedName>
    <definedName name="_xlnm.Print_Area" localSheetId="14">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24" l="1"/>
  <c r="A3" i="24"/>
  <c r="A3" i="5"/>
  <c r="A8" i="5"/>
  <c r="B21" i="6"/>
  <c r="D16" i="24" l="1"/>
  <c r="F16" i="24"/>
  <c r="H16" i="24"/>
  <c r="Q8" i="19" l="1"/>
  <c r="C5" i="27" l="1"/>
  <c r="H1" i="27"/>
  <c r="G1" i="2"/>
  <c r="I27" i="27"/>
  <c r="I26" i="27"/>
  <c r="F28" i="27" l="1"/>
  <c r="G28" i="27" s="1"/>
  <c r="N11" i="9"/>
  <c r="N14" i="9" s="1"/>
  <c r="O14" i="9" l="1"/>
  <c r="I5" i="9" s="1"/>
  <c r="M5" i="9" l="1"/>
  <c r="C46" i="14" s="1"/>
  <c r="D29" i="23"/>
  <c r="D23" i="22"/>
  <c r="L26" i="24" l="1"/>
  <c r="J26" i="24"/>
  <c r="H26" i="24"/>
  <c r="F26" i="24"/>
  <c r="M26" i="24" s="1"/>
  <c r="D26" i="24"/>
  <c r="L24" i="24"/>
  <c r="J24" i="24"/>
  <c r="M24" i="24" s="1"/>
  <c r="H24" i="24"/>
  <c r="F24" i="24"/>
  <c r="D24" i="24"/>
  <c r="M22" i="24"/>
  <c r="L22" i="24"/>
  <c r="J22" i="24"/>
  <c r="H22" i="24"/>
  <c r="F22" i="24"/>
  <c r="D22" i="24"/>
  <c r="L20" i="24"/>
  <c r="J20" i="24"/>
  <c r="H20" i="24"/>
  <c r="F20" i="24"/>
  <c r="M20" i="24" s="1"/>
  <c r="D20" i="24"/>
  <c r="M18" i="24"/>
  <c r="L18" i="24"/>
  <c r="J18" i="24"/>
  <c r="H18" i="24"/>
  <c r="F18" i="24"/>
  <c r="D18" i="24"/>
  <c r="L16" i="24"/>
  <c r="J16" i="24"/>
  <c r="M16" i="24" s="1"/>
  <c r="E10" i="24"/>
  <c r="N5" i="24"/>
  <c r="AD38" i="18"/>
  <c r="AT37" i="18"/>
  <c r="AS37" i="18"/>
  <c r="AU37" i="18" s="1"/>
  <c r="AR37" i="18"/>
  <c r="AQ37" i="18"/>
  <c r="AP37" i="18"/>
  <c r="AO37" i="18"/>
  <c r="AN37" i="18"/>
  <c r="AM37" i="18"/>
  <c r="AL37" i="18"/>
  <c r="AK37" i="18"/>
  <c r="AJ37" i="18"/>
  <c r="AI37" i="18"/>
  <c r="AD37" i="18"/>
  <c r="A40" i="18"/>
  <c r="A15" i="18"/>
  <c r="AO6" i="18"/>
  <c r="AD13" i="18"/>
  <c r="AT12" i="18"/>
  <c r="AS12" i="18"/>
  <c r="AR12" i="18"/>
  <c r="AQ12" i="18"/>
  <c r="AP12" i="18"/>
  <c r="AO12" i="18"/>
  <c r="AN12" i="18"/>
  <c r="AM12" i="18"/>
  <c r="AL12" i="18"/>
  <c r="AK12" i="18"/>
  <c r="AJ12" i="18"/>
  <c r="AI12" i="18"/>
  <c r="AU12" i="18" s="1"/>
  <c r="AD12" i="18"/>
  <c r="AV37" i="18" l="1"/>
  <c r="AF37" i="18"/>
  <c r="AJ42" i="18" s="1"/>
  <c r="AV12" i="18"/>
  <c r="AF12" i="18"/>
  <c r="AJ17" i="18" s="1"/>
  <c r="M9" i="10"/>
  <c r="M21" i="10"/>
  <c r="L35" i="23"/>
  <c r="L34" i="23"/>
  <c r="L33" i="23"/>
  <c r="L32" i="23"/>
  <c r="L31" i="23"/>
  <c r="L30" i="23"/>
  <c r="L29" i="23"/>
  <c r="N26" i="22"/>
  <c r="N25" i="22"/>
  <c r="N23" i="22"/>
  <c r="P8" i="19"/>
  <c r="L32" i="19"/>
  <c r="N24" i="22" s="1"/>
  <c r="L37" i="19"/>
  <c r="G28" i="16"/>
  <c r="R10" i="16"/>
  <c r="M8" i="23" l="1"/>
  <c r="Q9" i="19"/>
  <c r="P9" i="19" s="1"/>
  <c r="I7" i="19" s="1"/>
  <c r="N27" i="22"/>
  <c r="R9" i="22" s="1"/>
  <c r="P30" i="6"/>
  <c r="P28" i="6"/>
  <c r="P26" i="6" l="1"/>
  <c r="Q26" i="6" s="1"/>
  <c r="C17" i="14" s="1"/>
  <c r="X26" i="13" l="1"/>
  <c r="D18" i="5" l="1"/>
  <c r="D16" i="5"/>
  <c r="F16" i="5"/>
  <c r="H16" i="5"/>
  <c r="J16" i="5"/>
  <c r="M16" i="5" s="1"/>
  <c r="L16" i="5"/>
  <c r="L26" i="5"/>
  <c r="L24" i="5"/>
  <c r="J26" i="5"/>
  <c r="J24" i="5"/>
  <c r="H26" i="5"/>
  <c r="H24" i="5"/>
  <c r="F26" i="5"/>
  <c r="F24" i="5"/>
  <c r="D26" i="5"/>
  <c r="D24" i="5"/>
  <c r="M24" i="5" s="1"/>
  <c r="L22" i="5"/>
  <c r="J22" i="5"/>
  <c r="H22" i="5"/>
  <c r="F22" i="5"/>
  <c r="D22" i="5"/>
  <c r="L20" i="5"/>
  <c r="J20" i="5"/>
  <c r="H20" i="5"/>
  <c r="F20" i="5"/>
  <c r="D20" i="5"/>
  <c r="L18" i="5"/>
  <c r="J18" i="5"/>
  <c r="H18" i="5"/>
  <c r="F18" i="5"/>
  <c r="M18" i="5"/>
  <c r="M26" i="5" l="1"/>
  <c r="M20" i="5"/>
  <c r="M22" i="5"/>
  <c r="N5" i="5"/>
  <c r="E10" i="5" s="1"/>
  <c r="O1" i="5"/>
  <c r="C5" i="10"/>
  <c r="H1" i="11"/>
  <c r="M26" i="10" l="1"/>
  <c r="M8" i="10" l="1"/>
  <c r="O8" i="10" s="1"/>
  <c r="C47" i="14" l="1"/>
  <c r="C5" i="12"/>
  <c r="C5" i="11"/>
  <c r="H1" i="12"/>
  <c r="H1" i="10"/>
  <c r="I32" i="19"/>
  <c r="F26" i="23"/>
  <c r="H26" i="23"/>
  <c r="C5" i="23"/>
  <c r="H1" i="23"/>
  <c r="J16" i="22"/>
  <c r="K8" i="22" s="1"/>
  <c r="N8" i="23" l="1"/>
  <c r="I8" i="23" s="1"/>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30" i="14"/>
  <c r="C29" i="14"/>
  <c r="S9" i="22" l="1"/>
  <c r="C44" i="14" s="1"/>
  <c r="I39" i="15"/>
  <c r="I38" i="15"/>
  <c r="L24" i="20" l="1"/>
  <c r="L25" i="20"/>
  <c r="L26" i="20"/>
  <c r="L27" i="20"/>
  <c r="L28" i="20"/>
  <c r="L29" i="20"/>
  <c r="L30" i="20"/>
  <c r="L31" i="20"/>
  <c r="L32" i="20"/>
  <c r="L33" i="20"/>
  <c r="L34" i="20"/>
  <c r="L35" i="20"/>
  <c r="L36" i="20"/>
  <c r="L23" i="20"/>
  <c r="L16" i="20"/>
  <c r="L17" i="20"/>
  <c r="L18" i="20"/>
  <c r="L19" i="20"/>
  <c r="L15" i="20"/>
  <c r="I21" i="20" l="1"/>
  <c r="I13" i="20"/>
  <c r="F21" i="20"/>
  <c r="F13" i="20"/>
  <c r="E16" i="19"/>
  <c r="C5" i="20"/>
  <c r="H1" i="20"/>
  <c r="E37" i="19"/>
  <c r="E35" i="19"/>
  <c r="E32" i="19"/>
  <c r="E20" i="19"/>
  <c r="E18" i="19"/>
  <c r="D33" i="23" s="1"/>
  <c r="E14" i="19"/>
  <c r="D30" i="23" s="1"/>
  <c r="M13" i="20" l="1"/>
  <c r="I7" i="20" s="1"/>
  <c r="C34" i="14" s="1"/>
  <c r="D26" i="22"/>
  <c r="D34" i="23"/>
  <c r="D24" i="22"/>
  <c r="D31" i="23"/>
  <c r="I20" i="19"/>
  <c r="I37" i="19"/>
  <c r="C5" i="19"/>
  <c r="H1" i="19"/>
  <c r="H1" i="7"/>
  <c r="D35" i="23" l="1"/>
  <c r="D27" i="22"/>
  <c r="Z1" i="18"/>
  <c r="T2" i="18"/>
  <c r="AT34" i="18"/>
  <c r="AS34" i="18"/>
  <c r="AR34" i="18"/>
  <c r="AQ34" i="18"/>
  <c r="AP34" i="18"/>
  <c r="AO34" i="18"/>
  <c r="AN34" i="18"/>
  <c r="AM34" i="18"/>
  <c r="AL34" i="18"/>
  <c r="AK34" i="18"/>
  <c r="AJ34" i="18"/>
  <c r="AI34" i="18"/>
  <c r="AT31" i="18"/>
  <c r="AS31" i="18"/>
  <c r="AR31" i="18"/>
  <c r="AQ31" i="18"/>
  <c r="AP31" i="18"/>
  <c r="AO31" i="18"/>
  <c r="AN31" i="18"/>
  <c r="AM31" i="18"/>
  <c r="AL31" i="18"/>
  <c r="AK31" i="18"/>
  <c r="AJ31" i="18"/>
  <c r="AI31" i="18"/>
  <c r="AT28" i="18"/>
  <c r="AS28" i="18"/>
  <c r="AR28" i="18"/>
  <c r="AQ28" i="18"/>
  <c r="AP28" i="18"/>
  <c r="AO28" i="18"/>
  <c r="AN28" i="18"/>
  <c r="AM28" i="18"/>
  <c r="AL28" i="18"/>
  <c r="AK28" i="18"/>
  <c r="AJ28" i="18"/>
  <c r="AI28"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35" i="18"/>
  <c r="AD34" i="18"/>
  <c r="AD32" i="18"/>
  <c r="AD31" i="18"/>
  <c r="AD29" i="18"/>
  <c r="AD28" i="18"/>
  <c r="AD26" i="18"/>
  <c r="AD25" i="18"/>
  <c r="AF25" i="18" s="1"/>
  <c r="AD23" i="18"/>
  <c r="AD22" i="18"/>
  <c r="AD10" i="18"/>
  <c r="AD9" i="18"/>
  <c r="AV9" i="18" s="1"/>
  <c r="AD7" i="18"/>
  <c r="AD6" i="18"/>
  <c r="AV28" i="18" l="1"/>
  <c r="AV22" i="18"/>
  <c r="AV34" i="18"/>
  <c r="AV31" i="18"/>
  <c r="AU25" i="18"/>
  <c r="AU28" i="18"/>
  <c r="AU31" i="18"/>
  <c r="AF9" i="18"/>
  <c r="AU9" i="18"/>
  <c r="AV6" i="18"/>
  <c r="AF6" i="18"/>
  <c r="AU22" i="18"/>
  <c r="AF34" i="18"/>
  <c r="AU34" i="18"/>
  <c r="AF31" i="18"/>
  <c r="AF28" i="18"/>
  <c r="AV25" i="18"/>
  <c r="AF22" i="18"/>
  <c r="C5" i="7"/>
  <c r="AV20" i="18" l="1"/>
  <c r="M1" i="16"/>
  <c r="AU20" i="18" l="1"/>
  <c r="AD20" i="18" s="1"/>
  <c r="P34" i="16"/>
  <c r="O39" i="16" s="1"/>
  <c r="P33" i="16"/>
  <c r="C5" i="16" l="1"/>
  <c r="C15" i="6" l="1"/>
  <c r="L15" i="6" s="1"/>
  <c r="E11" i="6"/>
  <c r="E10" i="4"/>
  <c r="C5" i="6"/>
  <c r="L1" i="6"/>
  <c r="H1" i="4"/>
  <c r="C5" i="4"/>
  <c r="H1" i="3"/>
  <c r="C5" i="2" l="1"/>
  <c r="C5" i="3"/>
  <c r="F15" i="14"/>
  <c r="A1" i="14"/>
  <c r="G3" i="14"/>
  <c r="C13" i="13" l="1"/>
  <c r="E21" i="2" l="1"/>
  <c r="B21" i="2"/>
  <c r="AU6" i="18" l="1"/>
  <c r="AV4" i="18" s="1"/>
  <c r="AV3" i="18" s="1"/>
  <c r="AD4" i="18" s="1"/>
</calcChain>
</file>

<file path=xl/comments1.xml><?xml version="1.0" encoding="utf-8"?>
<comments xmlns="http://schemas.openxmlformats.org/spreadsheetml/2006/main">
  <authors>
    <author>三木市役所</author>
  </authors>
  <commentList>
    <comment ref="AC19"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この項目に☑が入るのは、「小学校接続加算の2段階目が取得可能」ということになります。
</t>
        </r>
      </text>
    </comment>
  </commentList>
</comments>
</file>

<file path=xl/sharedStrings.xml><?xml version="1.0" encoding="utf-8"?>
<sst xmlns="http://schemas.openxmlformats.org/spreadsheetml/2006/main" count="1153" uniqueCount="614">
  <si>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</si>
  <si>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</si>
  <si>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</si>
  <si>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</si>
  <si>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</si>
  <si>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</si>
  <si>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</si>
  <si>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</si>
  <si>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</si>
  <si>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</si>
  <si>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</si>
  <si>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</si>
  <si>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</si>
  <si>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</si>
  <si>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</si>
  <si>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</si>
  <si>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</si>
  <si>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</si>
  <si>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</si>
  <si>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</si>
  <si>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</si>
  <si>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</si>
  <si>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</si>
  <si>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</si>
  <si>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</si>
  <si>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</si>
  <si>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</si>
  <si>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</si>
  <si>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</si>
  <si>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</si>
  <si>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</si>
  <si>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</si>
  <si>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</si>
  <si>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</si>
  <si>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</si>
  <si>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</si>
  <si>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</si>
  <si>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</si>
  <si>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</si>
  <si>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自園調理</t>
    <rPh sb="0" eb="1">
      <t>ジ</t>
    </rPh>
    <rPh sb="1" eb="2">
      <t>エン</t>
    </rPh>
    <rPh sb="2" eb="4">
      <t>チョウリ</t>
    </rPh>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</si>
  <si>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</si>
  <si>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</si>
  <si>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</si>
  <si>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</si>
  <si>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</si>
  <si>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</si>
  <si>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</si>
  <si>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</si>
  <si>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</si>
  <si>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</si>
  <si>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</si>
  <si>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</si>
  <si>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</si>
  <si>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</si>
  <si>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</si>
  <si>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</si>
  <si>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業務分掌上、小学校接続を担当する部署または役職及び担当職員名等（記入日時点の状況）を記入すること。</t>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</si>
  <si>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</si>
  <si>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</si>
  <si>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</si>
  <si>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</si>
  <si>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</si>
  <si>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</si>
  <si>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</si>
  <si>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</si>
  <si>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</si>
  <si>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</si>
  <si>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</si>
  <si>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</si>
  <si>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</si>
  <si>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</si>
  <si>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</si>
  <si>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</si>
  <si>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</si>
  <si>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</si>
  <si>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</si>
  <si>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</si>
  <si>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</si>
  <si>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</si>
  <si>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</si>
  <si>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</si>
  <si>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</si>
  <si>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</si>
  <si>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</si>
  <si>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</si>
  <si>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</si>
  <si>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</si>
  <si>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</si>
  <si>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</si>
  <si>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</si>
  <si>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</si>
  <si>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</si>
  <si>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</si>
  <si>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</si>
  <si>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</si>
  <si>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</si>
  <si>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</si>
  <si>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</si>
  <si>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申請の
有無</t>
    <rPh sb="0" eb="2">
      <t>シンセイ</t>
    </rPh>
    <rPh sb="4" eb="6">
      <t>ウム</t>
    </rPh>
    <phoneticPr fontId="2"/>
  </si>
  <si>
    <t>基本加算部分</t>
    <rPh sb="0" eb="2">
      <t>キホン</t>
    </rPh>
    <rPh sb="2" eb="4">
      <t>カサン</t>
    </rPh>
    <rPh sb="4" eb="6">
      <t>ブブン</t>
    </rPh>
    <phoneticPr fontId="2"/>
  </si>
  <si>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</si>
  <si>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</si>
  <si>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</si>
  <si>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</si>
  <si>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</si>
  <si>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</si>
  <si>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</si>
  <si>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</si>
  <si>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</si>
  <si>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</si>
  <si>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</si>
  <si>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</si>
  <si>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</si>
  <si>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</si>
  <si>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</si>
  <si>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</si>
  <si>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</si>
  <si>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</si>
  <si>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</si>
  <si>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</si>
  <si>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</si>
  <si>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</si>
  <si>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</si>
  <si>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</si>
  <si>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</si>
  <si>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</si>
  <si>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</si>
  <si>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</si>
  <si>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</si>
  <si>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</si>
  <si>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</si>
  <si>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</si>
  <si>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</si>
  <si>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</si>
  <si>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</si>
  <si>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</si>
  <si>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</si>
  <si>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</si>
  <si>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</si>
  <si>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</si>
  <si>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</si>
  <si>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</si>
  <si>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</si>
  <si>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</si>
  <si>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</si>
  <si>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</si>
  <si>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</si>
  <si>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</si>
  <si>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</si>
  <si>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</si>
  <si>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</si>
  <si>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</si>
  <si>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</si>
  <si>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</si>
  <si>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</si>
  <si>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</si>
  <si>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</si>
  <si>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</si>
  <si>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</si>
  <si>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</si>
  <si>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</si>
  <si>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</si>
  <si>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</si>
  <si>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</si>
  <si>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</si>
  <si>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</si>
  <si>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</si>
  <si>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</si>
  <si>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</si>
  <si>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</si>
  <si>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</si>
  <si>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</si>
  <si>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</si>
  <si>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</si>
  <si>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</si>
  <si>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</si>
  <si>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</si>
  <si>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</si>
  <si>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</si>
  <si>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</si>
  <si>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</si>
  <si>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</si>
  <si>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</si>
  <si>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</si>
  <si>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</si>
  <si>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</si>
  <si>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</si>
  <si>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</si>
  <si>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</si>
  <si>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</si>
  <si>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</si>
  <si>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</si>
  <si>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</si>
  <si>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</si>
  <si>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</si>
  <si>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</si>
  <si>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</si>
  <si>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</si>
  <si>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</si>
  <si>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</si>
  <si>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</si>
  <si>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</si>
  <si>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</si>
  <si>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</si>
  <si>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</si>
  <si>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</si>
  <si>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</si>
  <si>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</si>
  <si>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</si>
  <si>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</si>
  <si>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</si>
  <si>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</si>
  <si>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</si>
  <si>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</si>
  <si>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</si>
  <si>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</si>
  <si>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</si>
  <si>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</si>
  <si>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</si>
  <si>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</si>
  <si>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</si>
  <si>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</si>
  <si>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</si>
  <si>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</si>
  <si>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</si>
  <si>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</si>
  <si>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</si>
  <si>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</si>
  <si>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　設置者の自己所有である</t>
    <rPh sb="1" eb="4">
      <t>セッチシャ</t>
    </rPh>
    <rPh sb="5" eb="7">
      <t>ジコ</t>
    </rPh>
    <rPh sb="7" eb="9">
      <t>ショユウ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</si>
  <si>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</si>
  <si>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</si>
  <si>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</si>
  <si>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</si>
  <si>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</si>
  <si>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</si>
  <si>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</si>
  <si>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</si>
  <si>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</si>
  <si>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</si>
  <si>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</si>
  <si>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</si>
  <si>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</si>
  <si>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</si>
  <si>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9">
      <t>テキヨウ</t>
    </rPh>
    <rPh sb="40" eb="42">
      <t>ウム</t>
    </rPh>
    <rPh sb="43" eb="44">
      <t>ト</t>
    </rPh>
    <rPh sb="46" eb="48">
      <t>チョウショ</t>
    </rPh>
    <rPh sb="49" eb="51">
      <t>テイシュツ</t>
    </rPh>
    <rPh sb="52" eb="54">
      <t>ヒツヨウ</t>
    </rPh>
    <phoneticPr fontId="1"/>
  </si>
  <si>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</si>
  <si>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</si>
  <si>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</si>
  <si>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</si>
  <si>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</si>
  <si>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</si>
  <si>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</si>
  <si>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</si>
  <si>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</si>
  <si>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</si>
  <si>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</si>
  <si>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</si>
  <si>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</si>
  <si>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</si>
  <si>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</si>
  <si>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</si>
  <si>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</si>
  <si>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月初日現在の利用児童数：</t>
    <rPh sb="0" eb="1">
      <t>ツキ</t>
    </rPh>
    <rPh sb="1" eb="3">
      <t>ショニチ</t>
    </rPh>
    <rPh sb="3" eb="5">
      <t>ゲンザイ</t>
    </rPh>
    <rPh sb="6" eb="8">
      <t>リヨウ</t>
    </rPh>
    <rPh sb="8" eb="10">
      <t>ジドウ</t>
    </rPh>
    <rPh sb="10" eb="11">
      <t>スウ</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</si>
  <si>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</si>
  <si>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</si>
  <si>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</si>
  <si>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</si>
  <si>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</si>
  <si>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</si>
  <si>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</si>
  <si>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</si>
  <si>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</si>
  <si>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</si>
  <si>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</si>
  <si>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</si>
  <si>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</si>
  <si>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</si>
  <si>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</si>
  <si>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</si>
  <si>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</si>
  <si>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</si>
  <si>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</si>
  <si>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</si>
  <si>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</si>
  <si>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</si>
  <si>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</si>
  <si>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</si>
  <si>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</si>
  <si>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</si>
  <si>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</si>
  <si>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</si>
  <si>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</si>
  <si>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</si>
  <si>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</si>
  <si>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</si>
  <si>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</si>
  <si>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</si>
  <si>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</si>
  <si>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</si>
  <si>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</si>
  <si>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</si>
  <si>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</si>
  <si>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</si>
  <si>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</si>
  <si>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</si>
  <si>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</si>
  <si>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</si>
  <si>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</si>
  <si>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</si>
  <si>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</si>
  <si>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</si>
  <si>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</si>
  <si>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　保護者向けパンフレット等で確認できる場合は，該当する資料の添付により当該欄への記載省略可。</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</si>
  <si>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</si>
  <si>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</si>
  <si>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</si>
  <si>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</si>
  <si>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</si>
  <si>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</si>
  <si>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</si>
  <si>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</si>
  <si>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</si>
  <si>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</si>
  <si>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</si>
  <si>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</si>
  <si>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</si>
  <si>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</si>
  <si>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</si>
  <si>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</si>
  <si>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</si>
  <si>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</si>
  <si>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</si>
  <si>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</si>
  <si>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</si>
  <si>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</si>
  <si>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</si>
  <si>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</si>
  <si>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</si>
  <si>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</si>
  <si>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</si>
  <si>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</si>
  <si>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</si>
  <si>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</si>
  <si>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</si>
  <si>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</si>
  <si>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</si>
  <si>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</si>
  <si>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</si>
  <si>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</si>
  <si>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</si>
  <si>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</si>
  <si>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</si>
  <si>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</si>
  <si>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</si>
  <si>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</si>
  <si>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</si>
  <si>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</si>
  <si>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</si>
  <si>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</si>
  <si>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</si>
  <si>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</si>
  <si>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</si>
  <si>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</si>
  <si>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</si>
  <si>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</si>
  <si>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</si>
  <si>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</si>
  <si>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</si>
  <si>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</si>
  <si>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</si>
  <si>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</si>
  <si>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</si>
  <si>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</si>
  <si>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</si>
  <si>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</si>
  <si>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</si>
  <si>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</si>
  <si>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</si>
  <si>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</si>
  <si>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</si>
  <si>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</si>
  <si>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</si>
  <si>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</si>
  <si>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</si>
  <si>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</si>
  <si>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</si>
  <si>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９月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</si>
  <si>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</si>
  <si>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</si>
  <si>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</si>
  <si>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</si>
  <si>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</si>
  <si>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</si>
  <si>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</si>
  <si>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</si>
  <si>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</si>
  <si>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</si>
  <si>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</si>
  <si>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</si>
  <si>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</si>
  <si>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</si>
  <si>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</si>
  <si>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</si>
  <si>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</si>
  <si>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</si>
  <si>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</si>
  <si>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</si>
  <si>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</si>
  <si>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</si>
  <si>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</si>
  <si>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</si>
  <si>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</si>
  <si>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</si>
  <si>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</si>
  <si>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</si>
  <si>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</si>
  <si>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</si>
  <si>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</si>
  <si>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</si>
  <si>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</si>
  <si>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</si>
  <si>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</si>
  <si>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</si>
  <si>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</si>
  <si>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</si>
  <si>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</si>
  <si>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</si>
  <si>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</si>
  <si>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</si>
  <si>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</si>
  <si>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</si>
  <si>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</si>
  <si>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</si>
  <si>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</si>
  <si>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令和3</t>
    <rPh sb="0" eb="2">
      <t>レイワ</t>
    </rPh>
    <phoneticPr fontId="2"/>
  </si>
  <si>
    <t>令和2</t>
    <rPh sb="0" eb="2">
      <t>レイワ</t>
    </rPh>
    <phoneticPr fontId="2"/>
  </si>
  <si>
    <t>令和4</t>
    <rPh sb="0" eb="2">
      <t>レイワ</t>
    </rPh>
    <phoneticPr fontId="2"/>
  </si>
  <si>
    <t>令和1</t>
    <rPh sb="0" eb="2">
      <t>レイワ</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</si>
  <si>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</si>
  <si>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</si>
  <si>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</si>
  <si>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</si>
  <si>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</si>
  <si>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</si>
  <si>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令和　　年　　月　　日</t>
    <rPh sb="0" eb="2">
      <t>レイワ</t>
    </rPh>
    <rPh sb="4" eb="5">
      <t>ネン</t>
    </rPh>
    <rPh sb="7" eb="8">
      <t>ツキ</t>
    </rPh>
    <rPh sb="10" eb="11">
      <t>ヒ</t>
    </rPh>
    <phoneticPr fontId="2"/>
  </si>
  <si>
    <t>10月～3月の報告はこちら</t>
    <rPh sb="2" eb="3">
      <t>ガツ</t>
    </rPh>
    <rPh sb="5" eb="6">
      <t>ツキ</t>
    </rPh>
    <rPh sb="7" eb="9">
      <t>ホウコク</t>
    </rPh>
    <phoneticPr fontId="2"/>
  </si>
  <si>
    <t>建物①</t>
    <rPh sb="0" eb="2">
      <t>タテモノ</t>
    </rPh>
    <phoneticPr fontId="35"/>
  </si>
  <si>
    <t>建物②</t>
    <rPh sb="0" eb="2">
      <t>タテモノ</t>
    </rPh>
    <phoneticPr fontId="35"/>
  </si>
  <si>
    <t>建物③</t>
    <rPh sb="0" eb="2">
      <t>タテモノ</t>
    </rPh>
    <phoneticPr fontId="35"/>
  </si>
  <si>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</si>
  <si>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</si>
  <si>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</si>
  <si>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</si>
  <si>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t xml:space="preserve">注１）当年度に評価や結果の公表（評価報告書の作成が翌年度以降となるため，結果の公表が
　　翌年度になる場合を含む）が行われる場合，加算対象となる。
注２）評価の実施状況等が確認できる書類（評価報告書等）を添付すること。
注３）第三者評価受審加算とは異なります。
</t>
    <rPh sb="110" eb="111">
      <t>チュウ</t>
    </rPh>
    <rPh sb="113" eb="116">
      <t>ダイサンシャ</t>
    </rPh>
    <rPh sb="116" eb="118">
      <t>ヒョウカ</t>
    </rPh>
    <rPh sb="118" eb="120">
      <t>ジュシン</t>
    </rPh>
    <rPh sb="120" eb="122">
      <t>カサン</t>
    </rPh>
    <rPh sb="124" eb="125">
      <t>コト</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</si>
  <si>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</si>
  <si>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r>
      <t>※　教育標準時間認定（１号）は直前の連続する２年度間と現年度、保育認定（２･３号）は直前の連続する５年度間と現年度について記入すること。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10">
      <t>キョウイクヒョウジュンジカンニンテイ</t>
    </rPh>
    <rPh sb="12" eb="13">
      <t>ゴウ</t>
    </rPh>
    <rPh sb="15" eb="17">
      <t>チョクゼン</t>
    </rPh>
    <rPh sb="18" eb="20">
      <t>レンゾク</t>
    </rPh>
    <rPh sb="23" eb="26">
      <t>ネンドカン</t>
    </rPh>
    <rPh sb="27" eb="28">
      <t>ゲン</t>
    </rPh>
    <rPh sb="28" eb="30">
      <t>ネンド</t>
    </rPh>
    <rPh sb="31" eb="33">
      <t>ホイク</t>
    </rPh>
    <rPh sb="33" eb="35">
      <t>ニンテイ</t>
    </rPh>
    <rPh sb="39" eb="40">
      <t>ゴウ</t>
    </rPh>
    <rPh sb="42" eb="44">
      <t>チョクゼン</t>
    </rPh>
    <rPh sb="45" eb="47">
      <t>レンゾク</t>
    </rPh>
    <rPh sb="50" eb="51">
      <t>ネン</t>
    </rPh>
    <rPh sb="51" eb="52">
      <t>ド</t>
    </rPh>
    <rPh sb="52" eb="53">
      <t>アイダ</t>
    </rPh>
    <rPh sb="54" eb="55">
      <t>ゲン</t>
    </rPh>
    <rPh sb="55" eb="57">
      <t>ネンド</t>
    </rPh>
    <rPh sb="61" eb="63">
      <t>キニュウ</t>
    </rPh>
    <rPh sb="71" eb="73">
      <t>カサン</t>
    </rPh>
    <rPh sb="73" eb="75">
      <t>テキヨウ</t>
    </rPh>
    <rPh sb="75" eb="78">
      <t>シンセイジ</t>
    </rPh>
    <rPh sb="80" eb="81">
      <t>ガツ</t>
    </rPh>
    <rPh sb="81" eb="82">
      <t>フン</t>
    </rPh>
    <rPh sb="85" eb="87">
      <t>ジッセキ</t>
    </rPh>
    <rPh sb="87" eb="89">
      <t>ホウコク</t>
    </rPh>
    <rPh sb="89" eb="90">
      <t>ジ</t>
    </rPh>
    <rPh sb="92" eb="93">
      <t>ガツ</t>
    </rPh>
    <rPh sb="93" eb="94">
      <t>フン</t>
    </rPh>
    <rPh sb="96" eb="98">
      <t>ホウコク</t>
    </rPh>
    <rPh sb="107" eb="109">
      <t>チョウショ</t>
    </rPh>
    <rPh sb="116" eb="117">
      <t>ガツ</t>
    </rPh>
    <rPh sb="117" eb="119">
      <t>ジョウジュン</t>
    </rPh>
    <rPh sb="120" eb="122">
      <t>ジッセキ</t>
    </rPh>
    <rPh sb="122" eb="124">
      <t>ホウコク</t>
    </rPh>
    <rPh sb="125" eb="127">
      <t>イライ</t>
    </rPh>
    <rPh sb="128" eb="129">
      <t>オコナ</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</si>
  <si>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</si>
  <si>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</si>
  <si>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</si>
  <si>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 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ガッキュウ</t>
    </rPh>
    <rPh sb="30" eb="32">
      <t>ジドウ</t>
    </rPh>
    <rPh sb="32" eb="33">
      <t>スウ</t>
    </rPh>
    <rPh sb="36" eb="37">
      <t>ガツ</t>
    </rPh>
    <rPh sb="41" eb="43">
      <t>カサン</t>
    </rPh>
    <rPh sb="43" eb="45">
      <t>シュトク</t>
    </rPh>
    <rPh sb="45" eb="48">
      <t>カイシヅキ</t>
    </rPh>
    <rPh sb="48" eb="50">
      <t>ショニチ</t>
    </rPh>
    <rPh sb="50" eb="52">
      <t>ジテン</t>
    </rPh>
    <rPh sb="53" eb="55">
      <t>ニンズウ</t>
    </rPh>
    <rPh sb="56" eb="58">
      <t>ニュウリョク</t>
    </rPh>
    <rPh sb="67" eb="69">
      <t>キサイ</t>
    </rPh>
    <rPh sb="73" eb="75">
      <t>タンニン</t>
    </rPh>
    <rPh sb="80" eb="82">
      <t>カサン</t>
    </rPh>
    <rPh sb="82" eb="83">
      <t>トウ</t>
    </rPh>
    <rPh sb="83" eb="85">
      <t>カクニン</t>
    </rPh>
    <rPh sb="85" eb="86">
      <t>ヒョウ</t>
    </rPh>
    <rPh sb="92" eb="94">
      <t>ショクイン</t>
    </rPh>
    <rPh sb="94" eb="96">
      <t>メイボ</t>
    </rPh>
    <rPh sb="97" eb="99">
      <t>タンニン</t>
    </rPh>
    <rPh sb="99" eb="100">
      <t>ラン</t>
    </rPh>
    <rPh sb="105" eb="107">
      <t>ビコウ</t>
    </rPh>
    <rPh sb="107" eb="108">
      <t>ラン</t>
    </rPh>
    <rPh sb="112" eb="113">
      <t>メイ</t>
    </rPh>
    <rPh sb="114" eb="116">
      <t>ニュウリョク</t>
    </rPh>
    <rPh sb="124" eb="126">
      <t>カクニン</t>
    </rPh>
    <rPh sb="135" eb="137">
      <t>ガッキュウ</t>
    </rPh>
    <rPh sb="137" eb="139">
      <t>タンニン</t>
    </rPh>
    <rPh sb="141" eb="143">
      <t>ゲンソク</t>
    </rPh>
    <rPh sb="143" eb="145">
      <t>ジョウキン</t>
    </rPh>
    <rPh sb="145" eb="147">
      <t>センニン</t>
    </rPh>
    <phoneticPr fontId="2"/>
  </si>
  <si>
    <t>１号定員の設定を行わない場合、もしくは１号認定子どもの在籍が１人もいない月に関しては対象となります。</t>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</si>
  <si>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</si>
  <si>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</si>
  <si>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</si>
  <si>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</si>
  <si>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t>月の平均対象子ども数：</t>
    <rPh sb="0" eb="1">
      <t>ツキ</t>
    </rPh>
    <rPh sb="2" eb="4">
      <t>ヘイキン</t>
    </rPh>
    <rPh sb="4" eb="6">
      <t>タイショウ</t>
    </rPh>
    <rPh sb="6" eb="7">
      <t>コ</t>
    </rPh>
    <rPh sb="9" eb="10">
      <t>スウ</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</si>
  <si>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</si>
  <si>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</si>
  <si>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</si>
  <si>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</si>
  <si>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第三者評価公表（予定）年月</t>
    <rPh sb="0" eb="2">
      <t>ダイサン</t>
    </rPh>
    <rPh sb="2" eb="3">
      <t>シャ</t>
    </rPh>
    <rPh sb="3" eb="5">
      <t>ヒョウカ</t>
    </rPh>
    <rPh sb="5" eb="7">
      <t>コウヒョウ</t>
    </rPh>
    <rPh sb="8" eb="10">
      <t>ヨテイ</t>
    </rPh>
    <rPh sb="11" eb="12">
      <t>ネン</t>
    </rPh>
    <rPh sb="12" eb="13">
      <t>ツキ</t>
    </rPh>
    <phoneticPr fontId="2"/>
  </si>
  <si>
    <t>受審日
※複数ある場合は全て記入</t>
    <rPh sb="0" eb="2">
      <t>ジュシン</t>
    </rPh>
    <rPh sb="2" eb="3">
      <t>ヒ</t>
    </rPh>
    <rPh sb="5" eb="7">
      <t>フクスウ</t>
    </rPh>
    <rPh sb="9" eb="11">
      <t>バアイ</t>
    </rPh>
    <rPh sb="12" eb="13">
      <t>スベ</t>
    </rPh>
    <rPh sb="14" eb="16">
      <t>キニュウ</t>
    </rPh>
    <phoneticPr fontId="2"/>
  </si>
  <si>
    <t>処遇改善等加算Ⅲ</t>
    <rPh sb="0" eb="2">
      <t>ショグウ</t>
    </rPh>
    <rPh sb="2" eb="4">
      <t>カイゼン</t>
    </rPh>
    <rPh sb="4" eb="5">
      <t>トウ</t>
    </rPh>
    <rPh sb="5" eb="7">
      <t>カサン</t>
    </rPh>
    <phoneticPr fontId="1"/>
  </si>
  <si>
    <t>通年適用
の場合☑</t>
    <rPh sb="0" eb="2">
      <t>ツウネン</t>
    </rPh>
    <rPh sb="2" eb="4">
      <t>テキヨウ</t>
    </rPh>
    <rPh sb="6" eb="8">
      <t>バアイ</t>
    </rPh>
    <phoneticPr fontId="2"/>
  </si>
  <si>
    <t>4月</t>
    <rPh sb="1" eb="2">
      <t>ガツ</t>
    </rPh>
    <phoneticPr fontId="2"/>
  </si>
  <si>
    <t>5月</t>
    <rPh sb="1" eb="2">
      <t>ガツ</t>
    </rPh>
    <phoneticPr fontId="2"/>
  </si>
  <si>
    <t>特定加算部分</t>
    <rPh sb="0" eb="2">
      <t>トクテイ</t>
    </rPh>
    <rPh sb="2" eb="4">
      <t>カサン</t>
    </rPh>
    <rPh sb="4" eb="6">
      <t>ブブン</t>
    </rPh>
    <phoneticPr fontId="2"/>
  </si>
  <si>
    <t>4歳以上児配置改善加算</t>
    <rPh sb="1" eb="2">
      <t>サイ</t>
    </rPh>
    <rPh sb="2" eb="4">
      <t>イジョウ</t>
    </rPh>
    <rPh sb="5" eb="7">
      <t>ハイチ</t>
    </rPh>
    <rPh sb="7" eb="9">
      <t>カイゼン</t>
    </rPh>
    <rPh sb="9" eb="11">
      <t>カサン</t>
    </rPh>
    <phoneticPr fontId="1"/>
  </si>
  <si>
    <t>幼保連携型認定こども園</t>
    <rPh sb="0" eb="2">
      <t>ヨウホ</t>
    </rPh>
    <rPh sb="2" eb="5">
      <t>レンケイガタ</t>
    </rPh>
    <rPh sb="5" eb="7">
      <t>ニンテイ</t>
    </rPh>
    <rPh sb="10" eb="11">
      <t>エン</t>
    </rPh>
    <phoneticPr fontId="2"/>
  </si>
  <si>
    <t>小規模保育事業者（Ａ型）</t>
    <rPh sb="0" eb="3">
      <t>ショウキボ</t>
    </rPh>
    <rPh sb="3" eb="5">
      <t>ホイク</t>
    </rPh>
    <rPh sb="5" eb="7">
      <t>ジギョウ</t>
    </rPh>
    <rPh sb="7" eb="8">
      <t>シャ</t>
    </rPh>
    <rPh sb="10" eb="11">
      <t>カタ</t>
    </rPh>
    <phoneticPr fontId="2"/>
  </si>
  <si>
    <t>事業所内保育事業所（小規模Ａ型基準）</t>
    <rPh sb="0" eb="3">
      <t>ジギョウショ</t>
    </rPh>
    <rPh sb="3" eb="4">
      <t>ナイ</t>
    </rPh>
    <rPh sb="4" eb="6">
      <t>ホイク</t>
    </rPh>
    <rPh sb="6" eb="9">
      <t>ジギョウショ</t>
    </rPh>
    <rPh sb="10" eb="13">
      <t>ショウキボ</t>
    </rPh>
    <rPh sb="14" eb="15">
      <t>ガタ</t>
    </rPh>
    <rPh sb="15" eb="17">
      <t>キジュン</t>
    </rPh>
    <phoneticPr fontId="2"/>
  </si>
  <si>
    <t>保育所</t>
    <rPh sb="0" eb="2">
      <t>ホイク</t>
    </rPh>
    <rPh sb="2" eb="3">
      <t>ショ</t>
    </rPh>
    <phoneticPr fontId="2"/>
  </si>
  <si>
    <t>昭和</t>
    <rPh sb="0" eb="2">
      <t>ショウワ</t>
    </rPh>
    <phoneticPr fontId="2"/>
  </si>
  <si>
    <t>平成</t>
    <rPh sb="0" eb="2">
      <t>ヘイセイ</t>
    </rPh>
    <phoneticPr fontId="2"/>
  </si>
  <si>
    <t>加算適用：</t>
    <rPh sb="0" eb="2">
      <t>カサン</t>
    </rPh>
    <rPh sb="2" eb="4">
      <t>テキヨウ</t>
    </rPh>
    <phoneticPr fontId="2"/>
  </si>
  <si>
    <t>要件Ⅰ～Ⅲを満たす場合</t>
    <phoneticPr fontId="2"/>
  </si>
  <si>
    <t>要件Ⅰ～Ⅱを満たす場合</t>
    <phoneticPr fontId="2"/>
  </si>
  <si>
    <t>Ⅰ　小学校との連携・接続の担当に関する業務分掌が明確になっている。</t>
    <phoneticPr fontId="2"/>
  </si>
  <si>
    <t>Ⅱ　授業・行事、研究会・研修等の小学校との子ども及び教職員の交流活動を実践している。</t>
    <phoneticPr fontId="2"/>
  </si>
  <si>
    <t>Ⅲ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</si>
  <si>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該当する項目全てに☑を入力すること（Ⅰ～ⅡまたはⅠ～Ⅲに該当することが条件）。</t>
    <rPh sb="0" eb="2">
      <t>ガイトウ</t>
    </rPh>
    <rPh sb="4" eb="6">
      <t>コウモク</t>
    </rPh>
    <rPh sb="6" eb="7">
      <t>スベ</t>
    </rPh>
    <rPh sb="11" eb="13">
      <t>ニュウリョク</t>
    </rPh>
    <rPh sb="28" eb="30">
      <t>ガイトウ</t>
    </rPh>
    <rPh sb="35" eb="37">
      <t>ジョウケン</t>
    </rPh>
    <phoneticPr fontId="2"/>
  </si>
  <si>
    <t>２　接続を担当する部署・職員等（要件Ⅰ）</t>
    <rPh sb="16" eb="18">
      <t>ヨウケン</t>
    </rPh>
    <phoneticPr fontId="2"/>
  </si>
  <si>
    <t>３　接続に係る取り組み内容（要件ⅡまたはⅢ）</t>
    <rPh sb="2" eb="4">
      <t>セツゾク</t>
    </rPh>
    <rPh sb="5" eb="6">
      <t>カカ</t>
    </rPh>
    <rPh sb="7" eb="8">
      <t>ト</t>
    </rPh>
    <rPh sb="9" eb="10">
      <t>ク</t>
    </rPh>
    <rPh sb="11" eb="13">
      <t>ナイヨウ</t>
    </rPh>
    <rPh sb="14" eb="16">
      <t>ヨウケン</t>
    </rPh>
    <phoneticPr fontId="2"/>
  </si>
  <si>
    <t>要件</t>
    <rPh sb="0" eb="2">
      <t>ヨウケン</t>
    </rPh>
    <phoneticPr fontId="2"/>
  </si>
  <si>
    <t>注１）実施日が記入できない活動内容の場合は、実施月日欄は記入不要。
注２）「接続に係る取組内容」欄については、年間交流計画等を添付する場合、記載省略可。
注３）要件Ⅱ・Ⅲのどちらに係る取組かを選択すること。別添資料で提出する場合は、その資料がどちらの要件に関するものなのかを明記すること。</t>
    <rPh sb="77" eb="78">
      <t>チュウ</t>
    </rPh>
    <rPh sb="80" eb="82">
      <t>ヨウケン</t>
    </rPh>
    <rPh sb="90" eb="91">
      <t>カカ</t>
    </rPh>
    <rPh sb="92" eb="94">
      <t>トリクミ</t>
    </rPh>
    <rPh sb="96" eb="98">
      <t>センタク</t>
    </rPh>
    <rPh sb="103" eb="105">
      <t>ベッテン</t>
    </rPh>
    <rPh sb="105" eb="107">
      <t>シリョウ</t>
    </rPh>
    <rPh sb="108" eb="110">
      <t>テイシュツ</t>
    </rPh>
    <rPh sb="112" eb="114">
      <t>バアイ</t>
    </rPh>
    <rPh sb="118" eb="120">
      <t>シリョウ</t>
    </rPh>
    <rPh sb="125" eb="127">
      <t>ヨウケン</t>
    </rPh>
    <rPh sb="128" eb="129">
      <t>カン</t>
    </rPh>
    <rPh sb="137" eb="139">
      <t>メイキ</t>
    </rPh>
    <phoneticPr fontId="2"/>
  </si>
  <si>
    <t>５　4歳以上児配置改善加算</t>
    <rPh sb="3" eb="6">
      <t>サイイジョウ</t>
    </rPh>
    <rPh sb="6" eb="7">
      <t>ジ</t>
    </rPh>
    <rPh sb="7" eb="9">
      <t>ハイチ</t>
    </rPh>
    <rPh sb="9" eb="11">
      <t>カイゼン</t>
    </rPh>
    <rPh sb="11" eb="13">
      <t>カサン</t>
    </rPh>
    <phoneticPr fontId="2"/>
  </si>
  <si>
    <t>６　満3歳児配置改善加算</t>
    <rPh sb="2" eb="3">
      <t>マン</t>
    </rPh>
    <rPh sb="4" eb="5">
      <t>サイ</t>
    </rPh>
    <rPh sb="5" eb="6">
      <t>ジ</t>
    </rPh>
    <rPh sb="6" eb="8">
      <t>ハイチ</t>
    </rPh>
    <rPh sb="8" eb="10">
      <t>カイゼン</t>
    </rPh>
    <rPh sb="10" eb="12">
      <t>カサン</t>
    </rPh>
    <phoneticPr fontId="2"/>
  </si>
  <si>
    <t>７　講師配置加算</t>
    <rPh sb="2" eb="4">
      <t>コウシ</t>
    </rPh>
    <rPh sb="4" eb="6">
      <t>ハイチ</t>
    </rPh>
    <rPh sb="6" eb="8">
      <t>カサン</t>
    </rPh>
    <phoneticPr fontId="2"/>
  </si>
  <si>
    <t>８　チーム保育加配加算</t>
    <rPh sb="5" eb="7">
      <t>ホイク</t>
    </rPh>
    <rPh sb="7" eb="9">
      <t>カハイ</t>
    </rPh>
    <rPh sb="9" eb="11">
      <t>カサン</t>
    </rPh>
    <phoneticPr fontId="2"/>
  </si>
  <si>
    <t>11　外部監査費加算</t>
    <rPh sb="3" eb="5">
      <t>ガイブ</t>
    </rPh>
    <rPh sb="5" eb="7">
      <t>カンサ</t>
    </rPh>
    <rPh sb="7" eb="8">
      <t>ヒ</t>
    </rPh>
    <rPh sb="8" eb="10">
      <t>カサン</t>
    </rPh>
    <phoneticPr fontId="2"/>
  </si>
  <si>
    <t>16　副食費徴収免除加算</t>
    <rPh sb="3" eb="12">
      <t>フクショクヒチョウシュウメンジョカサン</t>
    </rPh>
    <phoneticPr fontId="2"/>
  </si>
  <si>
    <t>17　教育標準時間認定子どもの利用定員を設定しない場合</t>
    <rPh sb="3" eb="5">
      <t>キョウイク</t>
    </rPh>
    <phoneticPr fontId="2"/>
  </si>
  <si>
    <t>21　年齢別配置基準を下回る場合</t>
    <rPh sb="3" eb="5">
      <t>ネンレイ</t>
    </rPh>
    <rPh sb="5" eb="6">
      <t>ベツ</t>
    </rPh>
    <rPh sb="6" eb="8">
      <t>ハイチ</t>
    </rPh>
    <rPh sb="8" eb="10">
      <t>キジュン</t>
    </rPh>
    <rPh sb="11" eb="13">
      <t>シタマワ</t>
    </rPh>
    <rPh sb="14" eb="16">
      <t>バアイ</t>
    </rPh>
    <phoneticPr fontId="2"/>
  </si>
  <si>
    <t>22　配置基準上求められる職員資格を有しない場合</t>
    <phoneticPr fontId="2"/>
  </si>
  <si>
    <t>25　事務職員配置加算</t>
    <rPh sb="3" eb="5">
      <t>ジム</t>
    </rPh>
    <rPh sb="5" eb="7">
      <t>ショクイン</t>
    </rPh>
    <rPh sb="7" eb="9">
      <t>ハイチ</t>
    </rPh>
    <rPh sb="9" eb="11">
      <t>カサン</t>
    </rPh>
    <phoneticPr fontId="2"/>
  </si>
  <si>
    <t>加算適用開始申請月</t>
    <rPh sb="0" eb="2">
      <t>カサン</t>
    </rPh>
    <rPh sb="2" eb="4">
      <t>テキヨウ</t>
    </rPh>
    <rPh sb="4" eb="6">
      <t>カイシ</t>
    </rPh>
    <rPh sb="6" eb="8">
      <t>シンセイ</t>
    </rPh>
    <rPh sb="8" eb="9">
      <t>ツキ</t>
    </rPh>
    <phoneticPr fontId="2"/>
  </si>
  <si>
    <t>１　改修等の概要</t>
    <rPh sb="2" eb="4">
      <t>カイシュウ</t>
    </rPh>
    <rPh sb="4" eb="5">
      <t>トウ</t>
    </rPh>
    <rPh sb="6" eb="8">
      <t>ガイヨウ</t>
    </rPh>
    <phoneticPr fontId="2"/>
  </si>
  <si>
    <t>減価償却費加算に係る内容</t>
    <rPh sb="0" eb="4">
      <t>ゲンカショウキャク</t>
    </rPh>
    <rPh sb="4" eb="5">
      <t>ヒ</t>
    </rPh>
    <rPh sb="5" eb="7">
      <t>カサン</t>
    </rPh>
    <rPh sb="8" eb="9">
      <t>カカ</t>
    </rPh>
    <rPh sb="10" eb="12">
      <t>ナイヨウ</t>
    </rPh>
    <phoneticPr fontId="2"/>
  </si>
  <si>
    <t>取得</t>
    <rPh sb="0" eb="2">
      <t>シュトク</t>
    </rPh>
    <phoneticPr fontId="2"/>
  </si>
  <si>
    <t>改修</t>
    <rPh sb="0" eb="2">
      <t>カイシュウ</t>
    </rPh>
    <phoneticPr fontId="2"/>
  </si>
  <si>
    <t>整備</t>
    <rPh sb="0" eb="2">
      <t>セイビ</t>
    </rPh>
    <phoneticPr fontId="2"/>
  </si>
  <si>
    <t>建築年月日
（完了確認年月日）</t>
    <rPh sb="0" eb="2">
      <t>ケンチク</t>
    </rPh>
    <rPh sb="2" eb="5">
      <t>ネンガッピ</t>
    </rPh>
    <rPh sb="7" eb="9">
      <t>カンリョウ</t>
    </rPh>
    <rPh sb="9" eb="11">
      <t>カクニン</t>
    </rPh>
    <rPh sb="11" eb="14">
      <t>ネンガッピ</t>
    </rPh>
    <phoneticPr fontId="2"/>
  </si>
  <si>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2"/>
  </si>
  <si>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2"/>
  </si>
  <si>
    <t>１．過去における施設整備費等の国庫補助金の取得状況をご回答ください。</t>
    <rPh sb="2" eb="4">
      <t>カコ</t>
    </rPh>
    <rPh sb="21" eb="23">
      <t>シュトク</t>
    </rPh>
    <rPh sb="23" eb="25">
      <t>ジョウキョウ</t>
    </rPh>
    <rPh sb="27" eb="29">
      <t>カイトウ</t>
    </rPh>
    <phoneticPr fontId="2"/>
  </si>
  <si>
    <t>あり</t>
    <phoneticPr fontId="2"/>
  </si>
  <si>
    <t>なし</t>
    <phoneticPr fontId="2"/>
  </si>
  <si>
    <t>２．「あり」の場合、国庫補助の取得年度</t>
    <rPh sb="7" eb="9">
      <t>バアイ</t>
    </rPh>
    <rPh sb="10" eb="12">
      <t>コッコ</t>
    </rPh>
    <rPh sb="12" eb="14">
      <t>ホジョ</t>
    </rPh>
    <rPh sb="15" eb="17">
      <t>シュトク</t>
    </rPh>
    <rPh sb="17" eb="19">
      <t>ネンド</t>
    </rPh>
    <phoneticPr fontId="2"/>
  </si>
  <si>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2"/>
  </si>
  <si>
    <t>改修等に係る費用（円）</t>
    <rPh sb="0" eb="2">
      <t>カイシュウ</t>
    </rPh>
    <rPh sb="2" eb="3">
      <t>トウ</t>
    </rPh>
    <rPh sb="4" eb="5">
      <t>カカ</t>
    </rPh>
    <rPh sb="6" eb="8">
      <t>ヒヨウ</t>
    </rPh>
    <rPh sb="9" eb="10">
      <t>エン</t>
    </rPh>
    <phoneticPr fontId="2"/>
  </si>
  <si>
    <t>円　⇒</t>
    <rPh sb="0" eb="1">
      <t>エン</t>
    </rPh>
    <phoneticPr fontId="2"/>
  </si>
  <si>
    <t>施設の建物全体の延べ床面積（㎡）</t>
    <rPh sb="0" eb="2">
      <t>シセツ</t>
    </rPh>
    <rPh sb="3" eb="5">
      <t>タテモノ</t>
    </rPh>
    <rPh sb="5" eb="7">
      <t>ゼンタイ</t>
    </rPh>
    <rPh sb="8" eb="9">
      <t>ノ</t>
    </rPh>
    <rPh sb="10" eb="13">
      <t>ユカメンセキ</t>
    </rPh>
    <phoneticPr fontId="2"/>
  </si>
  <si>
    <t>㎡　⇒</t>
    <phoneticPr fontId="2"/>
  </si>
  <si>
    <t>4における判定：</t>
    <rPh sb="5" eb="7">
      <t>ハンテイ</t>
    </rPh>
    <phoneticPr fontId="2"/>
  </si>
  <si>
    <t>３　算定要件</t>
    <rPh sb="2" eb="4">
      <t>サンテイ</t>
    </rPh>
    <rPh sb="4" eb="6">
      <t>ヨウケン</t>
    </rPh>
    <phoneticPr fontId="2"/>
  </si>
  <si>
    <t>ア</t>
    <phoneticPr fontId="2"/>
  </si>
  <si>
    <t>イ</t>
    <phoneticPr fontId="2"/>
  </si>
  <si>
    <t>ウ</t>
    <phoneticPr fontId="2"/>
  </si>
  <si>
    <t>　施設整備費等の国庫補助金(以下「整備費等補助金」という。）の補助要件を満たす改修等であること</t>
    <phoneticPr fontId="2"/>
  </si>
  <si>
    <t>エ</t>
    <phoneticPr fontId="2"/>
  </si>
  <si>
    <t>オ</t>
    <phoneticPr fontId="2"/>
  </si>
  <si>
    <t>カ</t>
    <phoneticPr fontId="2"/>
  </si>
  <si>
    <t>キ</t>
    <phoneticPr fontId="2"/>
  </si>
  <si>
    <t>　建物の整備・改修に当たり、過去に施設整備費又は改修費等の国庫補助金の交付を受けてい</t>
    <rPh sb="14" eb="16">
      <t>カコ</t>
    </rPh>
    <phoneticPr fontId="2"/>
  </si>
  <si>
    <t>たが、改修等が必要な理由が説明できる</t>
    <rPh sb="3" eb="5">
      <t>カイシュウ</t>
    </rPh>
    <rPh sb="5" eb="6">
      <t>トウ</t>
    </rPh>
    <rPh sb="7" eb="9">
      <t>ヒツヨウ</t>
    </rPh>
    <rPh sb="10" eb="12">
      <t>リユウ</t>
    </rPh>
    <rPh sb="13" eb="15">
      <t>セツメイ</t>
    </rPh>
    <phoneticPr fontId="2"/>
  </si>
  <si>
    <t>継続的な小学校との連携・接続に係る取組で以下の全ての要件を満たすもの（年度当初から当該取組を開始する場合は５月に おいて 計画により下記の要件を満たしていることをもって４月から 年度を通じて 当該要件を満たしているものと取り扱う。）
(ｱ) 小学校との連携・接続に関する業務分掌を明確にしていること。
(ｲ) 授業・行事、研究会・研修等の小学校 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</si>
  <si>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都道府県 及び 市町村 等の教育委員会又は幼児教育センターなど幼児教育施設に対して幼児教育の内容・指導 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t>
    <phoneticPr fontId="2"/>
  </si>
  <si>
    <t>令和6</t>
    <rPh sb="0" eb="2">
      <t>レイワ</t>
    </rPh>
    <phoneticPr fontId="2"/>
  </si>
  <si>
    <t>社会福祉法人　記載例福祉会</t>
    <rPh sb="0" eb="6">
      <t>シャカイフクシホウジン</t>
    </rPh>
    <rPh sb="7" eb="9">
      <t>キサイ</t>
    </rPh>
    <rPh sb="9" eb="10">
      <t>レイ</t>
    </rPh>
    <rPh sb="10" eb="12">
      <t>フクシ</t>
    </rPh>
    <rPh sb="12" eb="13">
      <t>カイ</t>
    </rPh>
    <phoneticPr fontId="2"/>
  </si>
  <si>
    <t>記載例認定こども園</t>
    <rPh sb="0" eb="2">
      <t>キサイ</t>
    </rPh>
    <rPh sb="2" eb="3">
      <t>レイ</t>
    </rPh>
    <rPh sb="3" eb="5">
      <t>ニンテイ</t>
    </rPh>
    <rPh sb="8" eb="9">
      <t>エン</t>
    </rPh>
    <phoneticPr fontId="2"/>
  </si>
  <si>
    <t>三木　太郎</t>
    <rPh sb="0" eb="2">
      <t>ミキ</t>
    </rPh>
    <rPh sb="3" eb="5">
      <t>タロウ</t>
    </rPh>
    <phoneticPr fontId="2"/>
  </si>
  <si>
    <t>三木市○○</t>
    <rPh sb="0" eb="3">
      <t>ミキシ</t>
    </rPh>
    <phoneticPr fontId="2"/>
  </si>
  <si>
    <t>～210人</t>
  </si>
  <si>
    <t>B</t>
    <phoneticPr fontId="2"/>
  </si>
  <si>
    <t>ぶどう１組</t>
    <rPh sb="4" eb="5">
      <t>クミ</t>
    </rPh>
    <phoneticPr fontId="2"/>
  </si>
  <si>
    <t>ぶどう２組</t>
    <rPh sb="4" eb="5">
      <t>クミ</t>
    </rPh>
    <phoneticPr fontId="2"/>
  </si>
  <si>
    <t>ばなな１組</t>
    <rPh sb="4" eb="5">
      <t>クミ</t>
    </rPh>
    <phoneticPr fontId="2"/>
  </si>
  <si>
    <t>ばなな２組</t>
    <rPh sb="4" eb="5">
      <t>クミ</t>
    </rPh>
    <phoneticPr fontId="2"/>
  </si>
  <si>
    <t>りんご１組</t>
    <rPh sb="4" eb="5">
      <t>クミ</t>
    </rPh>
    <phoneticPr fontId="2"/>
  </si>
  <si>
    <t>りんご２組</t>
    <rPh sb="4" eb="5">
      <t>クミ</t>
    </rPh>
    <phoneticPr fontId="2"/>
  </si>
  <si>
    <t>O</t>
  </si>
  <si>
    <t>Q</t>
  </si>
  <si>
    <t>R</t>
  </si>
  <si>
    <t>N</t>
  </si>
  <si>
    <t>T</t>
  </si>
  <si>
    <t>M</t>
  </si>
  <si>
    <t>A,B,AH</t>
  </si>
  <si>
    <t>M,N,Q</t>
  </si>
  <si>
    <t>運転者・添乗者共にローテーションしている。</t>
    <rPh sb="0" eb="3">
      <t>ウンテンシャ</t>
    </rPh>
    <rPh sb="4" eb="6">
      <t>テンジョウ</t>
    </rPh>
    <rPh sb="6" eb="7">
      <t>シャ</t>
    </rPh>
    <rPh sb="7" eb="8">
      <t>トモ</t>
    </rPh>
    <phoneticPr fontId="2"/>
  </si>
  <si>
    <t>○○地区―△△地区内</t>
    <rPh sb="2" eb="4">
      <t>チク</t>
    </rPh>
    <rPh sb="7" eb="9">
      <t>チク</t>
    </rPh>
    <rPh sb="9" eb="10">
      <t>ナイ</t>
    </rPh>
    <phoneticPr fontId="2"/>
  </si>
  <si>
    <t>ルート及び送迎時刻は別添資料のとおり。</t>
    <rPh sb="3" eb="4">
      <t>オヨ</t>
    </rPh>
    <rPh sb="5" eb="7">
      <t>ソウゲイ</t>
    </rPh>
    <rPh sb="7" eb="9">
      <t>ジコク</t>
    </rPh>
    <rPh sb="10" eb="12">
      <t>ベッテン</t>
    </rPh>
    <rPh sb="12" eb="14">
      <t>シリョウ</t>
    </rPh>
    <phoneticPr fontId="2"/>
  </si>
  <si>
    <t>令和６年　４月</t>
    <rPh sb="0" eb="2">
      <t>レイワ</t>
    </rPh>
    <rPh sb="3" eb="4">
      <t>ネン</t>
    </rPh>
    <rPh sb="6" eb="7">
      <t>ツキ</t>
    </rPh>
    <phoneticPr fontId="2"/>
  </si>
  <si>
    <t>株式会社□□</t>
    <rPh sb="0" eb="4">
      <t>カブシキガイシャ</t>
    </rPh>
    <phoneticPr fontId="2"/>
  </si>
  <si>
    <t>４００，０００円/月</t>
    <rPh sb="7" eb="8">
      <t>エン</t>
    </rPh>
    <rPh sb="9" eb="10">
      <t>ツキ</t>
    </rPh>
    <phoneticPr fontId="2"/>
  </si>
  <si>
    <t>平成２８年４月１日～令和８年３月３１日</t>
    <rPh sb="0" eb="2">
      <t>ヘイセイ</t>
    </rPh>
    <rPh sb="4" eb="5">
      <t>ネン</t>
    </rPh>
    <rPh sb="6" eb="7">
      <t>ガツ</t>
    </rPh>
    <rPh sb="8" eb="9">
      <t>ヒ</t>
    </rPh>
    <rPh sb="10" eb="12">
      <t>レイワ</t>
    </rPh>
    <rPh sb="13" eb="14">
      <t>ネン</t>
    </rPh>
    <rPh sb="15" eb="16">
      <t>ガツ</t>
    </rPh>
    <rPh sb="18" eb="19">
      <t>ヒ</t>
    </rPh>
    <phoneticPr fontId="2"/>
  </si>
  <si>
    <t>「調整なし」</t>
  </si>
  <si>
    <t>当日キャンセルによる</t>
  </si>
  <si>
    <t>対象児童が居なかった</t>
  </si>
  <si>
    <t>「月に1日土曜日を閉所する場合」</t>
  </si>
  <si>
    <t>8月第2週：入所のしおりにより夏季休業の旨を全保護者に伝えてあるため。</t>
    <rPh sb="1" eb="2">
      <t>ガツ</t>
    </rPh>
    <rPh sb="2" eb="3">
      <t>ダイ</t>
    </rPh>
    <rPh sb="4" eb="5">
      <t>シュウ</t>
    </rPh>
    <rPh sb="6" eb="8">
      <t>ニュウショ</t>
    </rPh>
    <rPh sb="15" eb="17">
      <t>カキ</t>
    </rPh>
    <rPh sb="17" eb="19">
      <t>キュウギョウ</t>
    </rPh>
    <rPh sb="20" eb="21">
      <t>ムネ</t>
    </rPh>
    <rPh sb="22" eb="23">
      <t>ゼン</t>
    </rPh>
    <rPh sb="23" eb="26">
      <t>ホゴシャ</t>
    </rPh>
    <rPh sb="27" eb="28">
      <t>ツタ</t>
    </rPh>
    <phoneticPr fontId="2"/>
  </si>
  <si>
    <t>特別な事情による</t>
  </si>
  <si>
    <t>9月第2週：台風15号を起因とする警報発令により休園としたため。</t>
    <rPh sb="1" eb="2">
      <t>ガツ</t>
    </rPh>
    <rPh sb="2" eb="3">
      <t>ダイ</t>
    </rPh>
    <rPh sb="4" eb="5">
      <t>シュウ</t>
    </rPh>
    <rPh sb="6" eb="8">
      <t>タイフウ</t>
    </rPh>
    <rPh sb="10" eb="11">
      <t>ゴウ</t>
    </rPh>
    <rPh sb="12" eb="14">
      <t>キイン</t>
    </rPh>
    <rPh sb="17" eb="19">
      <t>ケイホウ</t>
    </rPh>
    <rPh sb="19" eb="21">
      <t>ハツレイ</t>
    </rPh>
    <rPh sb="24" eb="26">
      <t>キュウエン</t>
    </rPh>
    <phoneticPr fontId="2"/>
  </si>
  <si>
    <t>○○　○○</t>
  </si>
  <si>
    <t>精神発達遅滞</t>
    <rPh sb="0" eb="2">
      <t>セイシン</t>
    </rPh>
    <rPh sb="2" eb="4">
      <t>ハッタツ</t>
    </rPh>
    <rPh sb="4" eb="6">
      <t>チタイ</t>
    </rPh>
    <phoneticPr fontId="2"/>
  </si>
  <si>
    <t>機能障害</t>
    <rPh sb="0" eb="2">
      <t>キノウ</t>
    </rPh>
    <rPh sb="2" eb="4">
      <t>ショウガイ</t>
    </rPh>
    <phoneticPr fontId="2"/>
  </si>
  <si>
    <t>自閉傾向</t>
    <rPh sb="0" eb="2">
      <t>ジヘイ</t>
    </rPh>
    <rPh sb="2" eb="4">
      <t>ケイコウ</t>
    </rPh>
    <phoneticPr fontId="2"/>
  </si>
  <si>
    <t>自閉スペクトラム症</t>
    <rPh sb="0" eb="2">
      <t>ジヘイ</t>
    </rPh>
    <rPh sb="8" eb="9">
      <t>ショウ</t>
    </rPh>
    <phoneticPr fontId="2"/>
  </si>
  <si>
    <t>発達障害</t>
    <rPh sb="0" eb="2">
      <t>ハッタツ</t>
    </rPh>
    <rPh sb="2" eb="4">
      <t>ショウガイ</t>
    </rPh>
    <phoneticPr fontId="2"/>
  </si>
  <si>
    <t>機能障害・特児手帳あり</t>
    <rPh sb="0" eb="2">
      <t>キノウ</t>
    </rPh>
    <rPh sb="2" eb="4">
      <t>ショウガイ</t>
    </rPh>
    <phoneticPr fontId="2"/>
  </si>
  <si>
    <t>AH</t>
  </si>
  <si>
    <t>①高齢者</t>
  </si>
  <si>
    <t>雇用</t>
  </si>
  <si>
    <t>7月</t>
    <rPh sb="1" eb="2">
      <t>ガツ</t>
    </rPh>
    <phoneticPr fontId="2"/>
  </si>
  <si>
    <t>10月</t>
    <rPh sb="2" eb="3">
      <t>ガツ</t>
    </rPh>
    <phoneticPr fontId="2"/>
  </si>
  <si>
    <t>備蓄食品購入</t>
    <rPh sb="0" eb="2">
      <t>ビチク</t>
    </rPh>
    <rPh sb="2" eb="4">
      <t>ショクヒン</t>
    </rPh>
    <rPh sb="4" eb="6">
      <t>コウニュウ</t>
    </rPh>
    <phoneticPr fontId="2"/>
  </si>
  <si>
    <t>備蓄用品購入</t>
    <rPh sb="0" eb="3">
      <t>ビチクヨウ</t>
    </rPh>
    <rPh sb="3" eb="4">
      <t>ヒン</t>
    </rPh>
    <rPh sb="4" eb="6">
      <t>コウニュウ</t>
    </rPh>
    <phoneticPr fontId="2"/>
  </si>
  <si>
    <t>備品購入</t>
    <rPh sb="0" eb="2">
      <t>ビヒン</t>
    </rPh>
    <rPh sb="2" eb="4">
      <t>コウニュウ</t>
    </rPh>
    <phoneticPr fontId="2"/>
  </si>
  <si>
    <t>備品購入費</t>
    <rPh sb="0" eb="2">
      <t>ビヒン</t>
    </rPh>
    <rPh sb="2" eb="4">
      <t>コウニュウ</t>
    </rPh>
    <rPh sb="4" eb="5">
      <t>ヒ</t>
    </rPh>
    <phoneticPr fontId="2"/>
  </si>
  <si>
    <t>アルファ化米</t>
    <rPh sb="4" eb="5">
      <t>カ</t>
    </rPh>
    <rPh sb="5" eb="6">
      <t>コメ</t>
    </rPh>
    <phoneticPr fontId="2"/>
  </si>
  <si>
    <t>便利袋</t>
    <rPh sb="0" eb="2">
      <t>ベンリ</t>
    </rPh>
    <rPh sb="2" eb="3">
      <t>フクロ</t>
    </rPh>
    <phoneticPr fontId="2"/>
  </si>
  <si>
    <t>備蓄用品購入費</t>
    <rPh sb="0" eb="2">
      <t>ビチク</t>
    </rPh>
    <rPh sb="2" eb="4">
      <t>ヨウヒン</t>
    </rPh>
    <rPh sb="4" eb="6">
      <t>コウニュウ</t>
    </rPh>
    <rPh sb="6" eb="7">
      <t>ヒ</t>
    </rPh>
    <phoneticPr fontId="2"/>
  </si>
  <si>
    <t>備蓄用簡易トイレ</t>
    <rPh sb="0" eb="3">
      <t>ビチクヨウ</t>
    </rPh>
    <rPh sb="3" eb="5">
      <t>カンイ</t>
    </rPh>
    <phoneticPr fontId="2"/>
  </si>
  <si>
    <t>保存水</t>
    <rPh sb="0" eb="2">
      <t>ホゾン</t>
    </rPh>
    <rPh sb="2" eb="3">
      <t>ミズ</t>
    </rPh>
    <phoneticPr fontId="2"/>
  </si>
  <si>
    <t>災害時用発電機</t>
    <rPh sb="0" eb="2">
      <t>サイガイ</t>
    </rPh>
    <rPh sb="2" eb="3">
      <t>ジ</t>
    </rPh>
    <rPh sb="3" eb="4">
      <t>ヨウ</t>
    </rPh>
    <rPh sb="4" eb="7">
      <t>ハツデンキ</t>
    </rPh>
    <phoneticPr fontId="2"/>
  </si>
  <si>
    <t>Ｃ、Ｄ</t>
  </si>
  <si>
    <t>２月ごろ</t>
    <rPh sb="1" eb="2">
      <t>ガツ</t>
    </rPh>
    <phoneticPr fontId="2"/>
  </si>
  <si>
    <t>○○小学校</t>
  </si>
  <si>
    <t>○○小学校</t>
    <rPh sb="2" eb="5">
      <t>ショウガッコウ</t>
    </rPh>
    <phoneticPr fontId="2"/>
  </si>
  <si>
    <t>△△小学校</t>
    <phoneticPr fontId="2"/>
  </si>
  <si>
    <t>□□小学校</t>
    <rPh sb="2" eb="5">
      <t>ショウガッコウ</t>
    </rPh>
    <phoneticPr fontId="2"/>
  </si>
  <si>
    <t>入学予定児童の連絡会</t>
    <rPh sb="0" eb="2">
      <t>ニュウガク</t>
    </rPh>
    <rPh sb="2" eb="4">
      <t>ヨテイ</t>
    </rPh>
    <rPh sb="4" eb="6">
      <t>ジドウ</t>
    </rPh>
    <rPh sb="7" eb="9">
      <t>レンラク</t>
    </rPh>
    <rPh sb="9" eb="10">
      <t>カイ</t>
    </rPh>
    <phoneticPr fontId="2"/>
  </si>
  <si>
    <t>体験入学会</t>
    <rPh sb="0" eb="2">
      <t>タイケン</t>
    </rPh>
    <rPh sb="2" eb="4">
      <t>ニュウガク</t>
    </rPh>
    <rPh sb="4" eb="5">
      <t>カイ</t>
    </rPh>
    <phoneticPr fontId="2"/>
  </si>
  <si>
    <t>要件Ⅱ</t>
  </si>
  <si>
    <t>令和６年　４月　１日　～</t>
    <rPh sb="0" eb="2">
      <t>レイワ</t>
    </rPh>
    <rPh sb="3" eb="4">
      <t>ネン</t>
    </rPh>
    <rPh sb="6" eb="7">
      <t>ツキ</t>
    </rPh>
    <rPh sb="9" eb="10">
      <t>ヒ</t>
    </rPh>
    <phoneticPr fontId="2"/>
  </si>
  <si>
    <t>　令和７年　３月　３１日</t>
    <rPh sb="1" eb="3">
      <t>レイワ</t>
    </rPh>
    <rPh sb="4" eb="5">
      <t>ネン</t>
    </rPh>
    <rPh sb="7" eb="8">
      <t>ツキ</t>
    </rPh>
    <rPh sb="11" eb="12">
      <t>ヒ</t>
    </rPh>
    <phoneticPr fontId="2"/>
  </si>
  <si>
    <t>AE</t>
    <phoneticPr fontId="2"/>
  </si>
  <si>
    <t>用務員・通園バス運転手</t>
    <rPh sb="0" eb="3">
      <t>ヨウムイン</t>
    </rPh>
    <rPh sb="4" eb="6">
      <t>ツウエン</t>
    </rPh>
    <rPh sb="8" eb="11">
      <t>ウンテンシュ</t>
    </rPh>
    <phoneticPr fontId="2"/>
  </si>
  <si>
    <t>園舎の屋根全体の防水補修及び壁面劣化の改修</t>
    <rPh sb="0" eb="2">
      <t>エンシャ</t>
    </rPh>
    <rPh sb="3" eb="5">
      <t>ヤネ</t>
    </rPh>
    <rPh sb="5" eb="7">
      <t>ゼンタイ</t>
    </rPh>
    <rPh sb="8" eb="10">
      <t>ボウスイ</t>
    </rPh>
    <rPh sb="10" eb="12">
      <t>ホシュウ</t>
    </rPh>
    <rPh sb="12" eb="13">
      <t>オヨ</t>
    </rPh>
    <rPh sb="14" eb="16">
      <t>ヘキメン</t>
    </rPh>
    <rPh sb="16" eb="18">
      <t>レッカ</t>
    </rPh>
    <rPh sb="19" eb="21">
      <t>カイシュウ</t>
    </rPh>
    <phoneticPr fontId="2"/>
  </si>
  <si>
    <t>平成25年度</t>
    <rPh sb="0" eb="2">
      <t>ヘイセイ</t>
    </rPh>
    <rPh sb="4" eb="5">
      <t>ネン</t>
    </rPh>
    <rPh sb="5" eb="6">
      <t>ド</t>
    </rPh>
    <phoneticPr fontId="2"/>
  </si>
  <si>
    <t>認定こども園の園舎は建築後10年を経過しており、建築業者による点検の結果、経年劣化に対する改修が必要であると判断したため。（別紙点検報告書参照）</t>
    <rPh sb="0" eb="2">
      <t>ニンテイ</t>
    </rPh>
    <rPh sb="5" eb="6">
      <t>エン</t>
    </rPh>
    <rPh sb="7" eb="9">
      <t>エンシャ</t>
    </rPh>
    <rPh sb="10" eb="12">
      <t>ケンチク</t>
    </rPh>
    <rPh sb="12" eb="13">
      <t>ゴ</t>
    </rPh>
    <rPh sb="15" eb="16">
      <t>ネン</t>
    </rPh>
    <rPh sb="17" eb="19">
      <t>ケイカ</t>
    </rPh>
    <rPh sb="24" eb="26">
      <t>ケンチク</t>
    </rPh>
    <rPh sb="26" eb="28">
      <t>ギョウシャ</t>
    </rPh>
    <rPh sb="31" eb="33">
      <t>テンケン</t>
    </rPh>
    <rPh sb="34" eb="36">
      <t>ケッカ</t>
    </rPh>
    <rPh sb="37" eb="39">
      <t>ケイネン</t>
    </rPh>
    <rPh sb="39" eb="41">
      <t>レッカ</t>
    </rPh>
    <rPh sb="42" eb="43">
      <t>タイ</t>
    </rPh>
    <rPh sb="45" eb="47">
      <t>カイシュウ</t>
    </rPh>
    <rPh sb="48" eb="50">
      <t>ヒツヨウ</t>
    </rPh>
    <rPh sb="54" eb="56">
      <t>ハンダン</t>
    </rPh>
    <rPh sb="62" eb="64">
      <t>ベッシ</t>
    </rPh>
    <rPh sb="64" eb="66">
      <t>テンケン</t>
    </rPh>
    <rPh sb="66" eb="68">
      <t>ホウコク</t>
    </rPh>
    <rPh sb="68" eb="69">
      <t>ショ</t>
    </rPh>
    <rPh sb="69" eb="71">
      <t>サンショウ</t>
    </rPh>
    <phoneticPr fontId="2"/>
  </si>
  <si>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2"/>
  </si>
  <si>
    <t>平成３０年度</t>
    <rPh sb="0" eb="2">
      <t>ヘイセイ</t>
    </rPh>
    <rPh sb="4" eb="5">
      <t>ネン</t>
    </rPh>
    <rPh sb="5" eb="6">
      <t>ド</t>
    </rPh>
    <phoneticPr fontId="2"/>
  </si>
  <si>
    <t>令和７年７月</t>
    <rPh sb="0" eb="2">
      <t>レイワ</t>
    </rPh>
    <rPh sb="3" eb="4">
      <t>ネン</t>
    </rPh>
    <rPh sb="5" eb="6">
      <t>ツキ</t>
    </rPh>
    <phoneticPr fontId="2"/>
  </si>
  <si>
    <t>令和６年８月２７日
令和７年１月２２日</t>
    <rPh sb="0" eb="2">
      <t>レイワ</t>
    </rPh>
    <rPh sb="3" eb="4">
      <t>ネン</t>
    </rPh>
    <rPh sb="5" eb="6">
      <t>ガツ</t>
    </rPh>
    <rPh sb="8" eb="9">
      <t>ニチ</t>
    </rPh>
    <rPh sb="10" eb="12">
      <t>レイワ</t>
    </rPh>
    <rPh sb="13" eb="14">
      <t>ネン</t>
    </rPh>
    <rPh sb="15" eb="16">
      <t>ガツ</t>
    </rPh>
    <rPh sb="18" eb="19">
      <t>ニチ</t>
    </rPh>
    <phoneticPr fontId="2"/>
  </si>
  <si>
    <t>○○コーポレーション　／　○○大学　○○教授</t>
    <rPh sb="15" eb="17">
      <t>ダイガク</t>
    </rPh>
    <rPh sb="20" eb="22">
      <t>キョウジュ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</si>
</sst>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quot;人&quot;"/>
    <numFmt numFmtId="178" formatCode="0&quot;日&quot;"/>
    <numFmt numFmtId="179" formatCode="[$-411]ge\.m\.d;@"/>
    <numFmt numFmtId="180" formatCode="0&quot;円&quot;"/>
    <numFmt numFmtId="181" formatCode="General&quot;日&quot;"/>
    <numFmt numFmtId="182" formatCode="@&quot;に該当&quot;"/>
    <numFmt numFmtId="183" formatCode="m/d;@"/>
  </numFmts>
  <fonts count="85">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sz val="11"/>
      <color theme="1"/>
      <name val="ＭＳ Ｐ明朝"/>
      <family val="1"/>
      <charset val="128"/>
    </font>
    <font>
      <sz val="11"/>
      <name val="ＭＳ Ｐゴシック"/>
      <family val="3"/>
    </font>
    <font>
      <sz val="11"/>
      <color theme="0" tint="-0.499984740745262"/>
      <name val="游ゴシック"/>
      <family val="3"/>
      <charset val="128"/>
      <scheme val="minor"/>
    </font>
    <font>
      <sz val="11"/>
      <color theme="0" tint="-0.249977111117893"/>
      <name val="ＭＳ Ｐ明朝"/>
      <family val="1"/>
      <charset val="128"/>
    </font>
  </fonts>
  <fills count="6">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34998626667073579"/>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dotted">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diagonalUp="1">
      <left style="thin">
        <color indexed="64"/>
      </left>
      <right style="thin">
        <color indexed="64"/>
      </right>
      <top style="dotted">
        <color indexed="64"/>
      </top>
      <bottom style="medium">
        <color indexed="64"/>
      </bottom>
      <diagonal style="thin">
        <color indexed="64"/>
      </diagonal>
    </border>
  </borders>
  <cellStyleXfs count="6">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xf numFmtId="0" fontId="82" fillId="0" borderId="0"/>
    <xf numFmtId="0" fontId="30" fillId="0" borderId="0">
      <alignment vertical="center"/>
    </xf>
  </cellStyleXfs>
  <cellXfs count="902">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0" fontId="16" fillId="0" borderId="38" xfId="0" applyFont="1" applyBorder="1" applyAlignment="1">
      <alignment horizontal="center"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8"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0" fontId="8" fillId="2" borderId="1" xfId="0" applyFont="1" applyFill="1" applyBorder="1" applyAlignment="1">
      <alignment vertical="center"/>
    </xf>
    <xf numFmtId="179" fontId="0" fillId="0" borderId="0" xfId="0" applyNumberForma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79" fontId="0" fillId="2" borderId="1" xfId="0" applyNumberFormat="1" applyFill="1" applyBorder="1" applyAlignment="1">
      <alignment vertical="center"/>
    </xf>
    <xf numFmtId="179" fontId="8" fillId="2" borderId="1" xfId="0" applyNumberFormat="1" applyFont="1" applyFill="1" applyBorder="1" applyAlignment="1">
      <alignment vertical="center"/>
    </xf>
    <xf numFmtId="179" fontId="0" fillId="2" borderId="1" xfId="0" applyNumberFormat="1" applyFill="1" applyBorder="1" applyAlignment="1">
      <alignment horizontal="center" vertical="center"/>
    </xf>
    <xf numFmtId="179" fontId="8" fillId="0" borderId="0" xfId="0" applyNumberFormat="1" applyFont="1" applyFill="1" applyBorder="1" applyAlignment="1">
      <alignment vertical="center"/>
    </xf>
    <xf numFmtId="0" fontId="0" fillId="2" borderId="62" xfId="0"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0"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4" fillId="2" borderId="64" xfId="0" applyFont="1" applyFill="1" applyBorder="1" applyAlignment="1">
      <alignment vertical="center" shrinkToFit="1"/>
    </xf>
    <xf numFmtId="180" fontId="4" fillId="2" borderId="64" xfId="0" applyNumberFormat="1" applyFont="1" applyFill="1" applyBorder="1" applyAlignment="1">
      <alignment vertical="center" shrinkToFit="1"/>
    </xf>
    <xf numFmtId="0" fontId="4" fillId="2" borderId="67" xfId="0" applyFont="1" applyFill="1" applyBorder="1" applyAlignment="1">
      <alignment horizontal="center" vertical="center" shrinkToFit="1"/>
    </xf>
    <xf numFmtId="180"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70"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1"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4" borderId="72"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wrapText="1"/>
      <protection locked="0"/>
    </xf>
    <xf numFmtId="177" fontId="49" fillId="2" borderId="84"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5" xfId="0" applyFont="1" applyBorder="1" applyAlignment="1">
      <alignment horizontal="center" vertical="center"/>
    </xf>
    <xf numFmtId="0" fontId="49" fillId="0" borderId="31" xfId="0" applyFont="1" applyBorder="1" applyAlignment="1">
      <alignment horizontal="center" vertical="center"/>
    </xf>
    <xf numFmtId="0" fontId="9" fillId="0" borderId="73" xfId="0" applyFont="1" applyBorder="1" applyAlignment="1">
      <alignment horizontal="center" vertical="center" wrapText="1"/>
    </xf>
    <xf numFmtId="177" fontId="49" fillId="0" borderId="86" xfId="0" applyNumberFormat="1" applyFont="1" applyFill="1" applyBorder="1" applyAlignment="1">
      <alignment horizontal="center" vertical="center"/>
    </xf>
    <xf numFmtId="0" fontId="5" fillId="4" borderId="85" xfId="0" applyFont="1" applyFill="1" applyBorder="1" applyAlignment="1" applyProtection="1">
      <alignment horizontal="center" vertical="center" wrapText="1"/>
      <protection locked="0"/>
    </xf>
    <xf numFmtId="177" fontId="49" fillId="0" borderId="87" xfId="0" applyNumberFormat="1" applyFont="1" applyFill="1" applyBorder="1" applyAlignment="1">
      <alignment horizontal="center" vertical="center"/>
    </xf>
    <xf numFmtId="0" fontId="9" fillId="0" borderId="88" xfId="0" applyFont="1" applyBorder="1" applyAlignment="1">
      <alignment horizontal="center" vertical="center" wrapText="1"/>
    </xf>
    <xf numFmtId="0" fontId="5" fillId="2" borderId="89"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4" xfId="0" applyFont="1" applyBorder="1" applyAlignment="1">
      <alignment horizontal="center" vertical="center"/>
    </xf>
    <xf numFmtId="178" fontId="80" fillId="2" borderId="45" xfId="0" applyNumberFormat="1" applyFont="1" applyFill="1" applyBorder="1" applyAlignment="1">
      <alignment horizontal="center" vertical="center"/>
    </xf>
    <xf numFmtId="178" fontId="80" fillId="2" borderId="95"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7" xfId="0" applyNumberFormat="1" applyFont="1" applyFill="1" applyBorder="1" applyAlignment="1" applyProtection="1">
      <alignment horizontal="center" vertical="center"/>
      <protection locked="0"/>
    </xf>
    <xf numFmtId="0" fontId="5" fillId="0" borderId="72" xfId="0" applyFont="1" applyFill="1" applyBorder="1" applyAlignment="1" applyProtection="1">
      <alignment horizontal="center" vertical="center" wrapText="1"/>
      <protection locked="0"/>
    </xf>
    <xf numFmtId="177" fontId="49" fillId="2" borderId="84" xfId="0" applyNumberFormat="1" applyFont="1" applyFill="1" applyBorder="1" applyAlignment="1">
      <alignment horizontal="center" vertical="center"/>
    </xf>
    <xf numFmtId="0" fontId="0" fillId="0" borderId="29" xfId="0" applyBorder="1" applyAlignment="1">
      <alignment vertical="center"/>
    </xf>
    <xf numFmtId="0" fontId="0" fillId="0" borderId="35"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6" fillId="0" borderId="38" xfId="0" applyFont="1" applyBorder="1" applyAlignment="1">
      <alignment horizontal="center" vertical="center"/>
    </xf>
    <xf numFmtId="0" fontId="15" fillId="0" borderId="0" xfId="0" applyFont="1" applyAlignment="1">
      <alignment vertical="center"/>
    </xf>
    <xf numFmtId="0" fontId="15" fillId="0" borderId="38"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5" fillId="0" borderId="39" xfId="0" applyFont="1" applyBorder="1">
      <alignment vertical="center"/>
    </xf>
    <xf numFmtId="0" fontId="18" fillId="0" borderId="40" xfId="0" applyFont="1" applyBorder="1" applyAlignment="1">
      <alignment horizontal="center" vertical="center" wrapText="1"/>
    </xf>
    <xf numFmtId="0" fontId="0" fillId="0" borderId="40" xfId="0" applyBorder="1" applyAlignment="1">
      <alignment horizontal="center" vertical="center"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5" fillId="0" borderId="38" xfId="0" applyFont="1" applyBorder="1" applyAlignment="1">
      <alignment horizontal="left" vertical="center"/>
    </xf>
    <xf numFmtId="0" fontId="81" fillId="0" borderId="38" xfId="0" applyFont="1" applyBorder="1" applyAlignment="1">
      <alignment horizontal="left" vertical="center"/>
    </xf>
    <xf numFmtId="0" fontId="15" fillId="0" borderId="41" xfId="0" applyFont="1" applyBorder="1" applyAlignment="1">
      <alignment vertical="center"/>
    </xf>
    <xf numFmtId="0" fontId="15" fillId="0" borderId="41" xfId="0" applyFont="1" applyBorder="1" applyAlignment="1">
      <alignment horizontal="left" vertical="center"/>
    </xf>
    <xf numFmtId="0" fontId="81" fillId="0" borderId="41" xfId="0" applyFont="1" applyBorder="1" applyAlignment="1">
      <alignment horizontal="left" vertical="center"/>
    </xf>
    <xf numFmtId="0" fontId="18" fillId="0" borderId="97" xfId="0" applyFont="1" applyBorder="1" applyAlignment="1">
      <alignment horizontal="center" vertical="center" wrapText="1"/>
    </xf>
    <xf numFmtId="0" fontId="0" fillId="0" borderId="98" xfId="0" applyBorder="1" applyAlignment="1">
      <alignment vertical="center"/>
    </xf>
    <xf numFmtId="0" fontId="15" fillId="0" borderId="98" xfId="0" applyFont="1" applyBorder="1" applyAlignment="1">
      <alignment vertical="center"/>
    </xf>
    <xf numFmtId="0" fontId="15" fillId="0" borderId="99" xfId="0" applyFont="1" applyBorder="1" applyAlignment="1">
      <alignment vertical="center"/>
    </xf>
    <xf numFmtId="0" fontId="15" fillId="5" borderId="98" xfId="0" applyFont="1" applyFill="1" applyBorder="1" applyAlignment="1">
      <alignment vertical="center"/>
    </xf>
    <xf numFmtId="0" fontId="15" fillId="5" borderId="41" xfId="0" applyFont="1" applyFill="1" applyBorder="1" applyAlignment="1">
      <alignment vertical="center"/>
    </xf>
    <xf numFmtId="0" fontId="15" fillId="5" borderId="38" xfId="0" applyFont="1" applyFill="1" applyBorder="1" applyAlignment="1">
      <alignment vertical="center"/>
    </xf>
    <xf numFmtId="0" fontId="16" fillId="5" borderId="38" xfId="0" applyFont="1" applyFill="1" applyBorder="1" applyAlignment="1">
      <alignment horizontal="center" vertical="center"/>
    </xf>
    <xf numFmtId="0" fontId="0" fillId="2" borderId="1" xfId="0" applyFill="1" applyBorder="1" applyAlignment="1">
      <alignmen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8" fillId="0" borderId="2" xfId="0" applyFont="1" applyBorder="1" applyAlignment="1">
      <alignment vertical="center" shrinkToFit="1"/>
    </xf>
    <xf numFmtId="0" fontId="83" fillId="0" borderId="0" xfId="0" applyFont="1">
      <alignment vertical="center"/>
    </xf>
    <xf numFmtId="0" fontId="15" fillId="0" borderId="38" xfId="0" applyFont="1" applyFill="1" applyBorder="1" applyAlignment="1">
      <alignment horizontal="center" vertical="center" shrinkToFit="1"/>
    </xf>
    <xf numFmtId="0" fontId="10" fillId="0" borderId="0" xfId="0" applyFont="1" applyBorder="1">
      <alignment vertical="center"/>
    </xf>
    <xf numFmtId="0" fontId="0" fillId="0" borderId="38" xfId="0" applyBorder="1" applyAlignment="1">
      <alignment vertical="center"/>
    </xf>
    <xf numFmtId="0" fontId="0" fillId="2" borderId="38" xfId="0" applyFill="1" applyBorder="1" applyAlignment="1">
      <alignment vertical="center"/>
    </xf>
    <xf numFmtId="0" fontId="9" fillId="0" borderId="38" xfId="0" applyFont="1" applyBorder="1" applyAlignment="1">
      <alignment horizontal="center" vertical="center"/>
    </xf>
    <xf numFmtId="0" fontId="9" fillId="0" borderId="38" xfId="0" applyFont="1" applyBorder="1" applyAlignment="1">
      <alignment horizontal="center" vertical="center" wrapText="1"/>
    </xf>
    <xf numFmtId="0" fontId="0" fillId="0" borderId="0" xfId="0" applyFill="1" applyBorder="1" applyAlignment="1">
      <alignment vertical="center" textRotation="255"/>
    </xf>
    <xf numFmtId="0" fontId="9" fillId="0" borderId="0" xfId="0" applyFont="1" applyFill="1" applyBorder="1" applyAlignment="1">
      <alignment horizontal="center" vertical="center" wrapText="1"/>
    </xf>
    <xf numFmtId="0" fontId="0" fillId="2" borderId="39" xfId="0" applyFill="1" applyBorder="1" applyAlignment="1">
      <alignment vertical="center"/>
    </xf>
    <xf numFmtId="0" fontId="0" fillId="0" borderId="41" xfId="0" applyBorder="1" applyAlignment="1">
      <alignment vertical="top" wrapText="1"/>
    </xf>
    <xf numFmtId="0" fontId="0" fillId="0" borderId="40" xfId="0" applyBorder="1" applyAlignment="1">
      <alignment vertical="top" wrapText="1"/>
    </xf>
    <xf numFmtId="0" fontId="0" fillId="0" borderId="41" xfId="0" applyFill="1" applyBorder="1" applyAlignment="1">
      <alignment vertical="center"/>
    </xf>
    <xf numFmtId="0" fontId="0" fillId="0" borderId="39" xfId="0" applyBorder="1" applyAlignment="1">
      <alignment vertical="top" wrapText="1"/>
    </xf>
    <xf numFmtId="0" fontId="0" fillId="0" borderId="38" xfId="0" applyFill="1" applyBorder="1" applyAlignment="1">
      <alignment vertical="center"/>
    </xf>
    <xf numFmtId="0" fontId="9" fillId="0" borderId="38" xfId="0" applyFont="1" applyFill="1" applyBorder="1" applyAlignment="1">
      <alignment horizontal="center" vertical="center" wrapText="1"/>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0" xfId="0" applyFill="1" applyBorder="1" applyAlignment="1">
      <alignment horizontal="left" vertical="center"/>
    </xf>
    <xf numFmtId="0" fontId="0" fillId="0" borderId="39" xfId="0" applyFill="1" applyBorder="1" applyAlignment="1">
      <alignment vertical="center"/>
    </xf>
    <xf numFmtId="0" fontId="23" fillId="0" borderId="0" xfId="1" applyFont="1" applyAlignment="1">
      <alignment horizontal="center" vertical="center"/>
    </xf>
    <xf numFmtId="0" fontId="0" fillId="0" borderId="0" xfId="0" applyBorder="1" applyAlignment="1">
      <alignment vertical="center"/>
    </xf>
    <xf numFmtId="0" fontId="15" fillId="0" borderId="38" xfId="0" applyFont="1" applyBorder="1" applyAlignment="1">
      <alignment vertical="center"/>
    </xf>
    <xf numFmtId="0" fontId="0" fillId="2" borderId="1" xfId="0" applyFill="1" applyBorder="1" applyAlignment="1">
      <alignment vertical="center"/>
    </xf>
    <xf numFmtId="0" fontId="84" fillId="0" borderId="0" xfId="0" applyFont="1" applyAlignment="1">
      <alignment vertical="center" shrinkToFit="1"/>
    </xf>
    <xf numFmtId="177" fontId="49" fillId="0" borderId="86" xfId="0" applyNumberFormat="1" applyFont="1" applyFill="1" applyBorder="1" applyAlignment="1" applyProtection="1">
      <alignment horizontal="center" vertical="center"/>
      <protection locked="0"/>
    </xf>
    <xf numFmtId="0" fontId="5" fillId="0" borderId="85" xfId="0" applyFont="1" applyFill="1" applyBorder="1" applyAlignment="1" applyProtection="1">
      <alignment horizontal="center" vertical="center" wrapText="1"/>
      <protection locked="0"/>
    </xf>
    <xf numFmtId="0" fontId="5" fillId="0" borderId="100" xfId="0" applyFont="1" applyFill="1" applyBorder="1" applyAlignment="1" applyProtection="1">
      <alignment horizontal="center" vertical="center" wrapText="1"/>
      <protection locked="0"/>
    </xf>
    <xf numFmtId="179" fontId="9" fillId="2" borderId="1" xfId="0" applyNumberFormat="1" applyFont="1" applyFill="1" applyBorder="1" applyAlignment="1">
      <alignment vertical="center"/>
    </xf>
    <xf numFmtId="0" fontId="5" fillId="2" borderId="64" xfId="0" applyFont="1" applyFill="1" applyBorder="1" applyAlignment="1">
      <alignment horizontal="center" vertical="center" shrinkToFit="1"/>
    </xf>
    <xf numFmtId="180" fontId="5" fillId="2" borderId="64" xfId="0" applyNumberFormat="1" applyFont="1" applyFill="1" applyBorder="1" applyAlignment="1">
      <alignment vertical="center" shrinkToFit="1"/>
    </xf>
    <xf numFmtId="0" fontId="30" fillId="0" borderId="38" xfId="5" applyFill="1" applyBorder="1" applyAlignment="1">
      <alignment vertical="center"/>
    </xf>
    <xf numFmtId="0" fontId="0" fillId="2" borderId="44" xfId="0" applyFill="1" applyBorder="1" applyAlignment="1">
      <alignment horizontal="righ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0" fontId="0" fillId="2" borderId="37" xfId="0" applyFill="1" applyBorder="1" applyAlignment="1">
      <alignment vertical="center"/>
    </xf>
    <xf numFmtId="177" fontId="0" fillId="0" borderId="37" xfId="0" applyNumberFormat="1" applyFill="1" applyBorder="1" applyAlignment="1">
      <alignment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20" fillId="0" borderId="0" xfId="0" applyFont="1" applyAlignment="1">
      <alignment horizontal="center" vertical="center"/>
    </xf>
    <xf numFmtId="0" fontId="21" fillId="0" borderId="0" xfId="0" applyFont="1" applyAlignment="1">
      <alignment vertical="center"/>
    </xf>
    <xf numFmtId="0" fontId="15" fillId="0" borderId="39" xfId="0" applyFont="1" applyBorder="1" applyAlignment="1">
      <alignment vertical="center"/>
    </xf>
    <xf numFmtId="0" fontId="0" fillId="0" borderId="40" xfId="0" applyBorder="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6" fillId="5" borderId="38" xfId="0" applyFont="1" applyFill="1" applyBorder="1" applyAlignment="1">
      <alignment vertical="center"/>
    </xf>
    <xf numFmtId="0" fontId="15" fillId="5" borderId="38" xfId="0" applyFont="1" applyFill="1" applyBorder="1" applyAlignment="1">
      <alignment vertical="center"/>
    </xf>
    <xf numFmtId="0" fontId="15" fillId="5" borderId="39" xfId="0" applyFont="1" applyFill="1" applyBorder="1" applyAlignment="1">
      <alignment vertical="center"/>
    </xf>
    <xf numFmtId="0" fontId="20" fillId="0" borderId="0" xfId="0" applyFont="1" applyAlignment="1">
      <alignment vertical="center"/>
    </xf>
    <xf numFmtId="0" fontId="16" fillId="0" borderId="39" xfId="0" applyFont="1" applyBorder="1" applyAlignment="1">
      <alignment vertical="center"/>
    </xf>
    <xf numFmtId="0" fontId="16" fillId="0" borderId="40" xfId="0" applyFont="1" applyBorder="1" applyAlignment="1">
      <alignment vertical="center"/>
    </xf>
    <xf numFmtId="0" fontId="17" fillId="0" borderId="38" xfId="0" applyFont="1" applyBorder="1" applyAlignment="1">
      <alignment vertical="center"/>
    </xf>
    <xf numFmtId="0" fontId="17" fillId="0" borderId="39" xfId="0" applyFont="1" applyBorder="1" applyAlignment="1">
      <alignment vertical="center"/>
    </xf>
    <xf numFmtId="0" fontId="16" fillId="0" borderId="38" xfId="0" applyFont="1" applyBorder="1" applyAlignment="1">
      <alignment vertical="center" wrapText="1"/>
    </xf>
    <xf numFmtId="0" fontId="18" fillId="0" borderId="38" xfId="0" applyFont="1" applyBorder="1" applyAlignment="1">
      <alignment vertical="center" wrapText="1"/>
    </xf>
    <xf numFmtId="0" fontId="18" fillId="0" borderId="39" xfId="0" applyFont="1" applyBorder="1" applyAlignment="1">
      <alignment vertical="center" wrapText="1"/>
    </xf>
    <xf numFmtId="0" fontId="16" fillId="0" borderId="38" xfId="0" applyFont="1" applyBorder="1" applyAlignment="1">
      <alignment horizontal="center"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16" fillId="0" borderId="96"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4" fillId="0" borderId="93" xfId="1" applyFont="1" applyBorder="1" applyAlignment="1">
      <alignment vertical="center"/>
    </xf>
    <xf numFmtId="0" fontId="24" fillId="0" borderId="0" xfId="1"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Border="1" applyAlignment="1">
      <alignment horizontal="right" vertical="center"/>
    </xf>
    <xf numFmtId="0" fontId="10" fillId="0" borderId="0"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0" borderId="56" xfId="0" applyFill="1" applyBorder="1" applyAlignment="1">
      <alignment horizontal="right" vertical="center"/>
    </xf>
    <xf numFmtId="0" fontId="0" fillId="0" borderId="57" xfId="0" applyFill="1" applyBorder="1" applyAlignment="1">
      <alignment horizontal="right" vertical="center"/>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0" borderId="26" xfId="0" applyBorder="1" applyAlignment="1">
      <alignment vertical="center"/>
    </xf>
    <xf numFmtId="0" fontId="0" fillId="0" borderId="0" xfId="0" applyBorder="1" applyAlignment="1">
      <alignment vertical="center" wrapText="1"/>
    </xf>
    <xf numFmtId="0" fontId="0" fillId="2" borderId="27" xfId="0" applyFill="1" applyBorder="1" applyAlignment="1">
      <alignment vertical="center"/>
    </xf>
    <xf numFmtId="0" fontId="0" fillId="2" borderId="26" xfId="0" applyFill="1" applyBorder="1" applyAlignment="1">
      <alignment vertical="center"/>
    </xf>
    <xf numFmtId="0" fontId="0" fillId="2" borderId="12" xfId="0" applyFill="1" applyBorder="1" applyAlignment="1">
      <alignmen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34" xfId="0" applyFill="1" applyBorder="1" applyAlignment="1">
      <alignment vertical="center"/>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0" borderId="25" xfId="0"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2" borderId="30" xfId="0" applyFill="1" applyBorder="1" applyAlignment="1">
      <alignment vertical="top" wrapText="1"/>
    </xf>
    <xf numFmtId="0" fontId="0" fillId="2" borderId="28" xfId="0" applyFill="1" applyBorder="1" applyAlignment="1">
      <alignment vertical="top" wrapText="1"/>
    </xf>
    <xf numFmtId="0" fontId="0" fillId="2" borderId="31" xfId="0" applyFill="1" applyBorder="1" applyAlignment="1">
      <alignment vertical="top" wrapText="1"/>
    </xf>
    <xf numFmtId="0" fontId="0" fillId="2" borderId="0" xfId="0" applyFill="1" applyBorder="1" applyAlignment="1">
      <alignment vertical="top" wrapText="1"/>
    </xf>
    <xf numFmtId="0" fontId="0" fillId="2" borderId="33" xfId="0" applyFill="1" applyBorder="1" applyAlignment="1">
      <alignment vertical="top" wrapText="1"/>
    </xf>
    <xf numFmtId="0" fontId="0" fillId="2" borderId="29" xfId="0" applyFill="1" applyBorder="1" applyAlignment="1">
      <alignment vertical="top" wrapText="1"/>
    </xf>
    <xf numFmtId="0" fontId="0" fillId="2" borderId="34" xfId="0" applyFill="1" applyBorder="1" applyAlignment="1">
      <alignment vertical="top" wrapText="1"/>
    </xf>
    <xf numFmtId="0" fontId="0" fillId="2" borderId="35" xfId="0" applyFill="1" applyBorder="1" applyAlignment="1">
      <alignment vertical="top" wrapText="1"/>
    </xf>
    <xf numFmtId="0" fontId="0" fillId="0" borderId="4" xfId="0" applyBorder="1" applyAlignment="1">
      <alignment horizontal="center" vertical="center"/>
    </xf>
    <xf numFmtId="0" fontId="0" fillId="0" borderId="26" xfId="0" applyBorder="1" applyAlignment="1">
      <alignment horizontal="center" vertical="center"/>
    </xf>
    <xf numFmtId="0" fontId="0" fillId="0" borderId="0" xfId="0" applyBorder="1" applyAlignment="1">
      <alignment horizontal="left" vertical="center"/>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34" fillId="2" borderId="4" xfId="2" applyFill="1" applyBorder="1" applyAlignment="1">
      <alignment horizontal="center" vertical="center"/>
    </xf>
    <xf numFmtId="0" fontId="34" fillId="2" borderId="1" xfId="2" applyFill="1" applyBorder="1" applyAlignment="1">
      <alignment horizontal="center" vertical="center"/>
    </xf>
    <xf numFmtId="0" fontId="0" fillId="0" borderId="1" xfId="0" applyBorder="1" applyAlignment="1">
      <alignment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wrapText="1"/>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0" fillId="0" borderId="1" xfId="0" applyBorder="1" applyAlignment="1">
      <alignment vertical="top"/>
    </xf>
    <xf numFmtId="0" fontId="4" fillId="0" borderId="0" xfId="0" applyFont="1" applyBorder="1" applyAlignment="1">
      <alignmen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0" fontId="10" fillId="0" borderId="0" xfId="0" applyFont="1" applyFill="1" applyBorder="1" applyAlignment="1">
      <alignment vertical="top" wrapText="1"/>
    </xf>
    <xf numFmtId="0" fontId="11" fillId="0" borderId="0" xfId="0" applyFont="1" applyBorder="1" applyAlignment="1">
      <alignment vertical="top" wrapText="1"/>
    </xf>
    <xf numFmtId="0" fontId="0" fillId="0" borderId="39" xfId="0" applyBorder="1" applyAlignment="1">
      <alignment vertical="center"/>
    </xf>
    <xf numFmtId="0" fontId="0" fillId="0" borderId="41" xfId="0" applyBorder="1" applyAlignment="1">
      <alignment vertical="center"/>
    </xf>
    <xf numFmtId="0" fontId="0" fillId="2" borderId="39" xfId="0" applyFill="1" applyBorder="1" applyAlignment="1">
      <alignment horizontal="center" vertical="center"/>
    </xf>
    <xf numFmtId="0" fontId="9" fillId="0" borderId="38" xfId="0" applyFont="1" applyBorder="1" applyAlignment="1">
      <alignment vertical="center"/>
    </xf>
    <xf numFmtId="0" fontId="0" fillId="0" borderId="38" xfId="0" applyBorder="1" applyAlignment="1">
      <alignment vertical="center" textRotation="255"/>
    </xf>
    <xf numFmtId="0" fontId="0" fillId="2" borderId="38" xfId="0" applyFill="1" applyBorder="1" applyAlignment="1">
      <alignment vertical="center"/>
    </xf>
    <xf numFmtId="58" fontId="0" fillId="2" borderId="38" xfId="0" applyNumberFormat="1" applyFill="1" applyBorder="1" applyAlignment="1">
      <alignment horizontal="center" vertical="center"/>
    </xf>
    <xf numFmtId="0" fontId="0" fillId="2" borderId="38" xfId="0" applyFill="1" applyBorder="1" applyAlignment="1">
      <alignment horizontal="center" vertical="center"/>
    </xf>
    <xf numFmtId="0" fontId="0" fillId="0" borderId="38" xfId="0" applyFill="1" applyBorder="1" applyAlignment="1">
      <alignment vertical="top" wrapText="1"/>
    </xf>
    <xf numFmtId="0" fontId="0" fillId="0" borderId="38" xfId="0" applyBorder="1" applyAlignment="1">
      <alignment vertical="top" wrapText="1"/>
    </xf>
    <xf numFmtId="0" fontId="0" fillId="2" borderId="38" xfId="0" applyFill="1" applyBorder="1" applyAlignment="1">
      <alignment vertical="top" wrapText="1"/>
    </xf>
    <xf numFmtId="0" fontId="0" fillId="0" borderId="38" xfId="0" applyBorder="1" applyAlignment="1">
      <alignment vertical="center"/>
    </xf>
    <xf numFmtId="0" fontId="0" fillId="0" borderId="38" xfId="0" applyFill="1" applyBorder="1" applyAlignment="1">
      <alignment vertical="center"/>
    </xf>
    <xf numFmtId="38" fontId="0" fillId="2" borderId="38" xfId="3" applyFont="1" applyFill="1" applyBorder="1" applyAlignment="1">
      <alignment horizontal="center" vertical="center"/>
    </xf>
    <xf numFmtId="38" fontId="0" fillId="0" borderId="39" xfId="3" applyFont="1" applyBorder="1" applyAlignment="1">
      <alignment horizontal="center" vertical="center"/>
    </xf>
    <xf numFmtId="38" fontId="0" fillId="0" borderId="41" xfId="3" applyFont="1" applyFill="1" applyBorder="1" applyAlignment="1">
      <alignment vertical="center"/>
    </xf>
    <xf numFmtId="38" fontId="0" fillId="0" borderId="39" xfId="3" applyFont="1" applyBorder="1" applyAlignment="1">
      <alignment vertical="center"/>
    </xf>
    <xf numFmtId="0" fontId="0" fillId="0" borderId="41" xfId="0" applyFill="1" applyBorder="1" applyAlignment="1">
      <alignment horizontal="right" vertical="center"/>
    </xf>
    <xf numFmtId="0" fontId="0" fillId="0" borderId="38" xfId="0" applyBorder="1" applyAlignment="1">
      <alignment horizontal="right" vertical="center"/>
    </xf>
    <xf numFmtId="0" fontId="8" fillId="0" borderId="41" xfId="0" applyFont="1" applyFill="1" applyBorder="1" applyAlignment="1">
      <alignment horizontal="left" vertical="center" shrinkToFit="1"/>
    </xf>
    <xf numFmtId="0" fontId="8" fillId="0" borderId="38" xfId="0" applyFont="1" applyBorder="1" applyAlignment="1">
      <alignment vertical="center" shrinkToFit="1"/>
    </xf>
    <xf numFmtId="0" fontId="0" fillId="0" borderId="62" xfId="2" applyFont="1"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vertical="center"/>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0" fontId="65" fillId="0" borderId="4" xfId="0" applyFont="1" applyBorder="1" applyAlignment="1">
      <alignment horizontal="center" shrinkToFit="1"/>
    </xf>
    <xf numFmtId="0" fontId="65" fillId="0" borderId="26" xfId="0" applyFont="1" applyBorder="1" applyAlignment="1">
      <alignment horizontal="center" shrinkToFit="1"/>
    </xf>
    <xf numFmtId="0" fontId="0" fillId="0" borderId="12" xfId="0" applyBorder="1" applyAlignment="1">
      <alignment horizontal="center" shrinkToFi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6" xfId="0" applyFont="1" applyBorder="1" applyAlignment="1">
      <alignment horizontal="center" vertical="center"/>
    </xf>
    <xf numFmtId="0" fontId="62" fillId="0" borderId="80" xfId="0" applyFont="1" applyBorder="1" applyAlignment="1">
      <alignment horizontal="center" vertical="center"/>
    </xf>
    <xf numFmtId="0" fontId="62" fillId="0" borderId="35"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49" fillId="0" borderId="79"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0" fillId="0" borderId="4" xfId="0" applyBorder="1" applyAlignment="1">
      <alignment horizontal="center" vertical="center" shrinkToFit="1"/>
    </xf>
    <xf numFmtId="0" fontId="66" fillId="0" borderId="26" xfId="0" applyFont="1" applyBorder="1" applyAlignment="1">
      <alignment horizontal="center" shrinkToFit="1"/>
    </xf>
    <xf numFmtId="0" fontId="62" fillId="0" borderId="81" xfId="0" applyFont="1" applyBorder="1" applyAlignment="1">
      <alignment horizontal="center" vertical="center"/>
    </xf>
    <xf numFmtId="0" fontId="0" fillId="0" borderId="80"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4" xfId="0" applyFont="1" applyBorder="1" applyAlignment="1">
      <alignment horizontal="center" vertical="center"/>
    </xf>
    <xf numFmtId="181"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0" fillId="0" borderId="4" xfId="0" applyBorder="1" applyAlignment="1">
      <alignment horizontal="center" vertical="center" wrapText="1" shrinkToFit="1"/>
    </xf>
    <xf numFmtId="0" fontId="9" fillId="0" borderId="47" xfId="0" applyFont="1" applyBorder="1" applyAlignment="1">
      <alignment horizontal="center" vertical="center"/>
    </xf>
    <xf numFmtId="181" fontId="9" fillId="0" borderId="62" xfId="0" applyNumberFormat="1" applyFont="1" applyFill="1" applyBorder="1" applyAlignment="1">
      <alignment horizontal="center" vertical="center"/>
    </xf>
    <xf numFmtId="0" fontId="0" fillId="0" borderId="47" xfId="0" applyBorder="1" applyAlignment="1">
      <alignment horizontal="left" vertical="center" wrapTex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2" fontId="48" fillId="2" borderId="82" xfId="0" applyNumberFormat="1" applyFont="1" applyFill="1" applyBorder="1" applyAlignment="1">
      <alignment horizontal="center" vertical="center" wrapText="1"/>
    </xf>
    <xf numFmtId="182" fontId="48" fillId="0" borderId="83" xfId="0" applyNumberFormat="1" applyFont="1" applyBorder="1" applyAlignment="1">
      <alignment horizontal="center" vertical="center" wrapText="1"/>
    </xf>
    <xf numFmtId="177" fontId="49" fillId="0" borderId="62" xfId="0" applyNumberFormat="1" applyFont="1" applyFill="1" applyBorder="1" applyAlignment="1" applyProtection="1">
      <alignment horizontal="center" vertical="center"/>
      <protection locked="0"/>
    </xf>
    <xf numFmtId="0" fontId="9" fillId="0" borderId="44" xfId="0" applyFont="1" applyFill="1" applyBorder="1" applyAlignment="1">
      <alignment horizontal="center" vertical="center"/>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182" fontId="48" fillId="0" borderId="48" xfId="0" applyNumberFormat="1" applyFont="1" applyBorder="1" applyAlignment="1">
      <alignment horizontal="center" vertical="center" wrapText="1"/>
    </xf>
    <xf numFmtId="0" fontId="0" fillId="0" borderId="56" xfId="0" applyBorder="1" applyAlignment="1">
      <alignment horizontal="center" vertical="center"/>
    </xf>
    <xf numFmtId="181" fontId="63" fillId="2" borderId="62"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7" xfId="0" applyBorder="1" applyAlignment="1">
      <alignment horizontal="center" vertical="center" wrapText="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1" xfId="2" applyFont="1" applyFill="1" applyBorder="1" applyAlignment="1" applyProtection="1">
      <alignment horizontal="center"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1" xfId="2" applyFont="1" applyFill="1" applyBorder="1" applyAlignment="1" applyProtection="1">
      <alignment horizontal="center" vertical="center"/>
      <protection locked="0"/>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40" fillId="0" borderId="1" xfId="2" applyFont="1" applyFill="1" applyBorder="1" applyAlignment="1" applyProtection="1">
      <alignment horizontal="center" vertical="center" shrinkToFit="1"/>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34" fillId="0" borderId="30" xfId="2" applyBorder="1" applyAlignment="1" applyProtection="1">
      <alignment wrapText="1"/>
    </xf>
    <xf numFmtId="0" fontId="0" fillId="0" borderId="92" xfId="0" applyBorder="1" applyAlignment="1">
      <alignment vertical="center" wrapText="1"/>
    </xf>
    <xf numFmtId="0" fontId="0" fillId="0" borderId="32" xfId="0" applyBorder="1" applyAlignment="1">
      <alignment vertical="center" wrapText="1"/>
    </xf>
    <xf numFmtId="0" fontId="0" fillId="0" borderId="90"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6" fillId="0" borderId="26" xfId="0" applyFont="1" applyBorder="1" applyAlignment="1">
      <alignment vertical="center" wrapText="1"/>
    </xf>
    <xf numFmtId="0" fontId="6" fillId="0" borderId="12"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0" fillId="2" borderId="30" xfId="0" applyFill="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top"/>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9" fillId="0" borderId="0" xfId="0" applyFont="1" applyBorder="1" applyAlignment="1">
      <alignment horizontal="right"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69" xfId="0" applyFill="1" applyBorder="1" applyAlignment="1">
      <alignment vertical="center"/>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0" fillId="2" borderId="1" xfId="0" applyFill="1" applyBorder="1" applyAlignment="1">
      <alignment horizontal="center" vertical="center"/>
    </xf>
    <xf numFmtId="0" fontId="10" fillId="0" borderId="0" xfId="0" applyFont="1"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0" fillId="0" borderId="0" xfId="0" applyFill="1" applyBorder="1" applyAlignment="1">
      <alignment horizontal="center" vertical="center"/>
    </xf>
    <xf numFmtId="0" fontId="9" fillId="0" borderId="0" xfId="0" applyFont="1" applyBorder="1" applyAlignment="1">
      <alignment vertical="center"/>
    </xf>
    <xf numFmtId="0" fontId="0" fillId="0" borderId="12" xfId="0" applyBorder="1" applyAlignment="1">
      <alignment horizontal="center" vertical="center"/>
    </xf>
    <xf numFmtId="0" fontId="8" fillId="0" borderId="5" xfId="0" applyFont="1" applyBorder="1" applyAlignment="1">
      <alignment horizontal="center" vertical="center" shrinkToFit="1"/>
    </xf>
    <xf numFmtId="0" fontId="0" fillId="0" borderId="3" xfId="0" applyBorder="1" applyAlignment="1">
      <alignment horizontal="center" vertical="center"/>
    </xf>
    <xf numFmtId="183" fontId="0" fillId="2" borderId="1" xfId="0" applyNumberFormat="1" applyFill="1" applyBorder="1" applyAlignment="1">
      <alignment vertical="center"/>
    </xf>
    <xf numFmtId="0" fontId="9" fillId="0" borderId="33" xfId="0" applyFont="1" applyBorder="1" applyAlignment="1">
      <alignment vertical="center"/>
    </xf>
    <xf numFmtId="0" fontId="8" fillId="0" borderId="0" xfId="0" applyFont="1" applyBorder="1" applyAlignment="1">
      <alignment horizontal="left" vertical="center"/>
    </xf>
    <xf numFmtId="0" fontId="9" fillId="0" borderId="0" xfId="0" applyFont="1" applyBorder="1" applyAlignment="1">
      <alignment horizontal="left" vertical="center" wrapText="1"/>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27" xfId="0" applyBorder="1" applyAlignment="1">
      <alignment horizontal="center"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0" borderId="34" xfId="0" applyBorder="1" applyAlignment="1">
      <alignment horizontal="center" vertical="center"/>
    </xf>
    <xf numFmtId="0" fontId="5"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0" fillId="2" borderId="1" xfId="0" applyFill="1"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center" vertical="center" wrapText="1"/>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right" vertical="center"/>
    </xf>
  </cellXfs>
  <cellStyles count="6">
    <cellStyle name="ハイパーリンク" xfId="1" builtinId="8"/>
    <cellStyle name="桁区切り" xfId="3" builtinId="6"/>
    <cellStyle name="標準" xfId="0" builtinId="0"/>
    <cellStyle name="標準 2" xfId="2"/>
    <cellStyle name="標準 3" xfId="4"/>
    <cellStyle name="標準 7" xfId="5"/>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fmlaLink="$AG$18"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AG$41"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fmlaLink="$AG$44"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fmlaLink="$AG$45"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fmlaLink="$AG$46"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fmlaLink="$AG$48"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60.xml><?xml version="1.0" encoding="utf-8"?>
<formControlPr xmlns="http://schemas.microsoft.com/office/spreadsheetml/2009/9/main" objectType="CheckBox" checked="Checked"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checked="Checked"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checked="Checked" fmlaLink="$AG$44" lockText="1" noThreeD="1"/>
</file>

<file path=xl/ctrlProps/ctrlProp397.xml><?xml version="1.0" encoding="utf-8"?>
<formControlPr xmlns="http://schemas.microsoft.com/office/spreadsheetml/2009/9/main" objectType="CheckBox" checked="Checked" fmlaLink="$AG$45" lockText="1" noThreeD="1"/>
</file>

<file path=xl/ctrlProps/ctrlProp398.xml><?xml version="1.0" encoding="utf-8"?>
<formControlPr xmlns="http://schemas.microsoft.com/office/spreadsheetml/2009/9/main" objectType="CheckBox" checked="Checked" fmlaLink="$AG$46" lockText="1" noThreeD="1"/>
</file>

<file path=xl/ctrlProps/ctrlProp399.xml><?xml version="1.0" encoding="utf-8"?>
<formControlPr xmlns="http://schemas.microsoft.com/office/spreadsheetml/2009/9/main" objectType="CheckBox" fmlaLink="$AG$41"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00.xml><?xml version="1.0" encoding="utf-8"?>
<formControlPr xmlns="http://schemas.microsoft.com/office/spreadsheetml/2009/9/main" objectType="CheckBox" checked="Checked" fmlaLink="$AG$18" lockText="1" noThreeD="1"/>
</file>

<file path=xl/ctrlProps/ctrlProp401.xml><?xml version="1.0" encoding="utf-8"?>
<formControlPr xmlns="http://schemas.microsoft.com/office/spreadsheetml/2009/9/main" objectType="CheckBox" fmlaLink="$AG$48"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checked="Checked"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checked="Checked" lockText="1" noThreeD="1"/>
</file>

<file path=xl/ctrlProps/ctrlProp417.xml><?xml version="1.0" encoding="utf-8"?>
<formControlPr xmlns="http://schemas.microsoft.com/office/spreadsheetml/2009/9/main" objectType="CheckBox" checked="Checked" lockText="1" noThreeD="1"/>
</file>

<file path=xl/ctrlProps/ctrlProp418.xml><?xml version="1.0" encoding="utf-8"?>
<formControlPr xmlns="http://schemas.microsoft.com/office/spreadsheetml/2009/9/main" objectType="CheckBox" checked="Checked" lockText="1" noThreeD="1"/>
</file>

<file path=xl/ctrlProps/ctrlProp419.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20.xml><?xml version="1.0" encoding="utf-8"?>
<formControlPr xmlns="http://schemas.microsoft.com/office/spreadsheetml/2009/9/main" objectType="CheckBox" checked="Checked" lockText="1" noThreeD="1"/>
</file>

<file path=xl/ctrlProps/ctrlProp421.xml><?xml version="1.0" encoding="utf-8"?>
<formControlPr xmlns="http://schemas.microsoft.com/office/spreadsheetml/2009/9/main" objectType="CheckBox" checked="Checked" fmlaLink="$R$26" lockText="1" noThreeD="1"/>
</file>

<file path=xl/ctrlProps/ctrlProp422.xml><?xml version="1.0" encoding="utf-8"?>
<formControlPr xmlns="http://schemas.microsoft.com/office/spreadsheetml/2009/9/main" objectType="CheckBox" fmlaLink="$R$28" lockText="1" noThreeD="1"/>
</file>

<file path=xl/ctrlProps/ctrlProp423.xml><?xml version="1.0" encoding="utf-8"?>
<formControlPr xmlns="http://schemas.microsoft.com/office/spreadsheetml/2009/9/main" objectType="CheckBox" fmlaLink="$R$30" lockText="1" noThreeD="1"/>
</file>

<file path=xl/ctrlProps/ctrlProp424.xml><?xml version="1.0" encoding="utf-8"?>
<formControlPr xmlns="http://schemas.microsoft.com/office/spreadsheetml/2009/9/main" objectType="CheckBox" checked="Checked" fmlaLink="$R$13" lockText="1" noThreeD="1"/>
</file>

<file path=xl/ctrlProps/ctrlProp425.xml><?xml version="1.0" encoding="utf-8"?>
<formControlPr xmlns="http://schemas.microsoft.com/office/spreadsheetml/2009/9/main" objectType="CheckBox" checked="Checked" fmlaLink="$R$23" lockText="1" noThreeD="1"/>
</file>

<file path=xl/ctrlProps/ctrlProp426.xml><?xml version="1.0" encoding="utf-8"?>
<formControlPr xmlns="http://schemas.microsoft.com/office/spreadsheetml/2009/9/main" objectType="CheckBox" checked="Checked" fmlaLink="$R$28" lockText="1" noThreeD="1"/>
</file>

<file path=xl/ctrlProps/ctrlProp427.xml><?xml version="1.0" encoding="utf-8"?>
<formControlPr xmlns="http://schemas.microsoft.com/office/spreadsheetml/2009/9/main" objectType="CheckBox" checked="Checked" fmlaLink="$R$27" lockText="1" noThreeD="1"/>
</file>

<file path=xl/ctrlProps/ctrlProp428.xml><?xml version="1.0" encoding="utf-8"?>
<formControlPr xmlns="http://schemas.microsoft.com/office/spreadsheetml/2009/9/main" objectType="CheckBox" checked="Checked" lockText="1" noThreeD="1"/>
</file>

<file path=xl/ctrlProps/ctrlProp429.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checked="Checked" lockText="1" noThreeD="1"/>
</file>

<file path=xl/ctrlProps/ctrlProp431.xml><?xml version="1.0" encoding="utf-8"?>
<formControlPr xmlns="http://schemas.microsoft.com/office/spreadsheetml/2009/9/main" objectType="CheckBox" checked="Checked" lockText="1" noThreeD="1"/>
</file>

<file path=xl/ctrlProps/ctrlProp432.xml><?xml version="1.0" encoding="utf-8"?>
<formControlPr xmlns="http://schemas.microsoft.com/office/spreadsheetml/2009/9/main" objectType="CheckBox" checked="Checked"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checked="Checked"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checked="Checked"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checked="Checked" lockText="1" noThreeD="1"/>
</file>

<file path=xl/ctrlProps/ctrlProp439.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40.xml><?xml version="1.0" encoding="utf-8"?>
<formControlPr xmlns="http://schemas.microsoft.com/office/spreadsheetml/2009/9/main" objectType="CheckBox" checked="Checked" lockText="1" noThreeD="1"/>
</file>

<file path=xl/ctrlProps/ctrlProp441.xml><?xml version="1.0" encoding="utf-8"?>
<formControlPr xmlns="http://schemas.microsoft.com/office/spreadsheetml/2009/9/main" objectType="CheckBox" checked="Checked"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fmlaLink="$AI$17" noThreeD="1"/>
</file>

<file path=xl/ctrlProps/ctrlProp446.xml><?xml version="1.0" encoding="utf-8"?>
<formControlPr xmlns="http://schemas.microsoft.com/office/spreadsheetml/2009/9/main" objectType="CheckBox" fmlaLink="$AI$42" noThreeD="1"/>
</file>

<file path=xl/ctrlProps/ctrlProp447.xml><?xml version="1.0" encoding="utf-8"?>
<formControlPr xmlns="http://schemas.microsoft.com/office/spreadsheetml/2009/9/main" objectType="CheckBox" checked="Checked" fmlaLink="$M$10"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checked="Checked" fmlaLink="$L$9" lockText="1" noThreeD="1"/>
</file>

<file path=xl/ctrlProps/ctrlProp45.xml><?xml version="1.0" encoding="utf-8"?>
<formControlPr xmlns="http://schemas.microsoft.com/office/spreadsheetml/2009/9/main" objectType="CheckBox" checked="Checked" lockText="1" noThreeD="1"/>
</file>

<file path=xl/ctrlProps/ctrlProp450.xml><?xml version="1.0" encoding="utf-8"?>
<formControlPr xmlns="http://schemas.microsoft.com/office/spreadsheetml/2009/9/main" objectType="CheckBox" checked="Checked" fmlaLink="$L$10"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checked="Checked" fmlaLink="$L$14" lockText="1" noThreeD="1"/>
</file>

<file path=xl/ctrlProps/ctrlProp456.xml><?xml version="1.0" encoding="utf-8"?>
<formControlPr xmlns="http://schemas.microsoft.com/office/spreadsheetml/2009/9/main" objectType="CheckBox" fmlaLink="$L$16" lockText="1" noThreeD="1"/>
</file>

<file path=xl/ctrlProps/ctrlProp457.xml><?xml version="1.0" encoding="utf-8"?>
<formControlPr xmlns="http://schemas.microsoft.com/office/spreadsheetml/2009/9/main" objectType="CheckBox" fmlaLink="$L$18" lockText="1" noThreeD="1"/>
</file>

<file path=xl/ctrlProps/ctrlProp458.xml><?xml version="1.0" encoding="utf-8"?>
<formControlPr xmlns="http://schemas.microsoft.com/office/spreadsheetml/2009/9/main" objectType="CheckBox" checked="Checked" fmlaLink="$L$20" lockText="1" noThreeD="1"/>
</file>

<file path=xl/ctrlProps/ctrlProp459.xml><?xml version="1.0" encoding="utf-8"?>
<formControlPr xmlns="http://schemas.microsoft.com/office/spreadsheetml/2009/9/main" objectType="CheckBox" fmlaLink="$L$23" lockText="1" noThreeD="1"/>
</file>

<file path=xl/ctrlProps/ctrlProp46.xml><?xml version="1.0" encoding="utf-8"?>
<formControlPr xmlns="http://schemas.microsoft.com/office/spreadsheetml/2009/9/main" objectType="CheckBox" checked="Checked" lockText="1" noThreeD="1"/>
</file>

<file path=xl/ctrlProps/ctrlProp460.xml><?xml version="1.0" encoding="utf-8"?>
<formControlPr xmlns="http://schemas.microsoft.com/office/spreadsheetml/2009/9/main" objectType="CheckBox" checked="Checked" fmlaLink="$L$30" lockText="1" noThreeD="1"/>
</file>

<file path=xl/ctrlProps/ctrlProp461.xml><?xml version="1.0" encoding="utf-8"?>
<formControlPr xmlns="http://schemas.microsoft.com/office/spreadsheetml/2009/9/main" objectType="CheckBox" fmlaLink="$L$33" lockText="1" noThreeD="1"/>
</file>

<file path=xl/ctrlProps/ctrlProp462.xml><?xml version="1.0" encoding="utf-8"?>
<formControlPr xmlns="http://schemas.microsoft.com/office/spreadsheetml/2009/9/main" objectType="CheckBox" checked="Checked" fmlaLink="$L$35" lockText="1" noThreeD="1"/>
</file>

<file path=xl/ctrlProps/ctrlProp463.xml><?xml version="1.0" encoding="utf-8"?>
<formControlPr xmlns="http://schemas.microsoft.com/office/spreadsheetml/2009/9/main" objectType="CheckBox" fmlaLink="$L$16" lockText="1" noThreeD="1"/>
</file>

<file path=xl/ctrlProps/ctrlProp464.xml><?xml version="1.0" encoding="utf-8"?>
<formControlPr xmlns="http://schemas.microsoft.com/office/spreadsheetml/2009/9/main" objectType="CheckBox" checked="Checked" fmlaLink="$L$20" lockText="1" noThreeD="1"/>
</file>

<file path=xl/ctrlProps/ctrlProp465.xml><?xml version="1.0" encoding="utf-8"?>
<formControlPr xmlns="http://schemas.microsoft.com/office/spreadsheetml/2009/9/main" objectType="CheckBox" checked="Checked" fmlaLink="$L$26"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checked="Checked" fmlaLink="$L$25" lockText="1" noThreeD="1"/>
</file>

<file path=xl/ctrlProps/ctrlProp47.xml><?xml version="1.0" encoding="utf-8"?>
<formControlPr xmlns="http://schemas.microsoft.com/office/spreadsheetml/2009/9/main" objectType="CheckBox" checked="Checked"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checked="Checked" fmlaLink="$L$24"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fmlaLink="$N$31"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checked="Checked" fmlaLink="主幹専任化要件!$L$30" lockText="1" noThreeD="1"/>
</file>

<file path=xl/ctrlProps/ctrlProp485.xml><?xml version="1.0" encoding="utf-8"?>
<formControlPr xmlns="http://schemas.microsoft.com/office/spreadsheetml/2009/9/main" objectType="CheckBox" fmlaLink="主幹専任化要件!$L$32" lockText="1" noThreeD="1"/>
</file>

<file path=xl/ctrlProps/ctrlProp486.xml><?xml version="1.0" encoding="utf-8"?>
<formControlPr xmlns="http://schemas.microsoft.com/office/spreadsheetml/2009/9/main" objectType="CheckBox" fmlaLink="主幹専任化要件!$L$33" lockText="1" noThreeD="1"/>
</file>

<file path=xl/ctrlProps/ctrlProp487.xml><?xml version="1.0" encoding="utf-8"?>
<formControlPr xmlns="http://schemas.microsoft.com/office/spreadsheetml/2009/9/main" objectType="CheckBox" checked="Checked" fmlaLink="主幹専任化要件!$L$35" lockText="1" noThreeD="1"/>
</file>

<file path=xl/ctrlProps/ctrlProp488.xml><?xml version="1.0" encoding="utf-8"?>
<formControlPr xmlns="http://schemas.microsoft.com/office/spreadsheetml/2009/9/main" objectType="CheckBox" checked="Checked" fmlaLink="主幹専任化要件!$L$37" lockText="1" noThreeD="1"/>
</file>

<file path=xl/ctrlProps/ctrlProp489.xml><?xml version="1.0" encoding="utf-8"?>
<formControlPr xmlns="http://schemas.microsoft.com/office/spreadsheetml/2009/9/main" objectType="CheckBox" checked="Checked" fmlaLink="主幹専任化要件!$L$30"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checked="Checked" fmlaLink="主幹専任化要件!$L$14" lockText="1" noThreeD="1"/>
</file>

<file path=xl/ctrlProps/ctrlProp491.xml><?xml version="1.0" encoding="utf-8"?>
<formControlPr xmlns="http://schemas.microsoft.com/office/spreadsheetml/2009/9/main" objectType="CheckBox" fmlaLink="主幹専任化要件!$L$16" lockText="1" noThreeD="1"/>
</file>

<file path=xl/ctrlProps/ctrlProp492.xml><?xml version="1.0" encoding="utf-8"?>
<formControlPr xmlns="http://schemas.microsoft.com/office/spreadsheetml/2009/9/main" objectType="CheckBox" fmlaLink="主幹専任化要件!$L$33" lockText="1" noThreeD="1"/>
</file>

<file path=xl/ctrlProps/ctrlProp493.xml><?xml version="1.0" encoding="utf-8"?>
<formControlPr xmlns="http://schemas.microsoft.com/office/spreadsheetml/2009/9/main" objectType="CheckBox" fmlaLink="主幹専任化要件!$L$18" lockText="1" noThreeD="1"/>
</file>

<file path=xl/ctrlProps/ctrlProp494.xml><?xml version="1.0" encoding="utf-8"?>
<formControlPr xmlns="http://schemas.microsoft.com/office/spreadsheetml/2009/9/main" objectType="CheckBox" checked="Checked" fmlaLink="主幹専任化要件!$L$35" lockText="1" noThreeD="1"/>
</file>

<file path=xl/ctrlProps/ctrlProp495.xml><?xml version="1.0" encoding="utf-8"?>
<formControlPr xmlns="http://schemas.microsoft.com/office/spreadsheetml/2009/9/main" objectType="CheckBox" checked="Checked" fmlaLink="主幹専任化要件!$L$20" lockText="1" noThreeD="1"/>
</file>

<file path=xl/ctrlProps/ctrlProp496.xml><?xml version="1.0" encoding="utf-8"?>
<formControlPr xmlns="http://schemas.microsoft.com/office/spreadsheetml/2009/9/main" objectType="CheckBox" checked="Checked" fmlaLink="$M$11" lockText="1" noThreeD="1"/>
</file>

<file path=xl/ctrlProps/ctrlProp497.xml><?xml version="1.0" encoding="utf-8"?>
<formControlPr xmlns="http://schemas.microsoft.com/office/spreadsheetml/2009/9/main" objectType="CheckBox" checked="Checked" fmlaLink="$M$12" lockText="1" noThreeD="1"/>
</file>

<file path=xl/ctrlProps/ctrlProp498.xml><?xml version="1.0" encoding="utf-8"?>
<formControlPr xmlns="http://schemas.microsoft.com/office/spreadsheetml/2009/9/main" objectType="CheckBox" fmlaLink="$M$14" lockText="1" noThreeD="1"/>
</file>

<file path=xl/ctrlProps/ctrlProp499.xml><?xml version="1.0" encoding="utf-8"?>
<formControlPr xmlns="http://schemas.microsoft.com/office/spreadsheetml/2009/9/main" objectType="CheckBox" checked="Checked" fmlaLink="$L$21"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00.xml><?xml version="1.0" encoding="utf-8"?>
<formControlPr xmlns="http://schemas.microsoft.com/office/spreadsheetml/2009/9/main" objectType="CheckBox" checked="Checked" fmlaLink="$L$22" lockText="1" noThreeD="1"/>
</file>

<file path=xl/ctrlProps/ctrlProp501.xml><?xml version="1.0" encoding="utf-8"?>
<formControlPr xmlns="http://schemas.microsoft.com/office/spreadsheetml/2009/9/main" objectType="CheckBox" checked="Checked" fmlaLink="$L$23" lockText="1" noThreeD="1"/>
</file>

<file path=xl/ctrlProps/ctrlProp502.xml><?xml version="1.0" encoding="utf-8"?>
<formControlPr xmlns="http://schemas.microsoft.com/office/spreadsheetml/2009/9/main" objectType="CheckBox" checked="Checked" fmlaLink="$L$12" lockText="1" noThreeD="1"/>
</file>

<file path=xl/ctrlProps/ctrlProp503.xml><?xml version="1.0" encoding="utf-8"?>
<formControlPr xmlns="http://schemas.microsoft.com/office/spreadsheetml/2009/9/main" objectType="CheckBox" fmlaLink="$L$15" lockText="1" noThreeD="1"/>
</file>

<file path=xl/ctrlProps/ctrlProp504.xml><?xml version="1.0" encoding="utf-8"?>
<formControlPr xmlns="http://schemas.microsoft.com/office/spreadsheetml/2009/9/main" objectType="CheckBox" fmlaLink="$L$18" lockText="1" noThreeD="1"/>
</file>

<file path=xl/ctrlProps/ctrlProp505.xml><?xml version="1.0" encoding="utf-8"?>
<formControlPr xmlns="http://schemas.microsoft.com/office/spreadsheetml/2009/9/main" objectType="CheckBox" checked="Checked" fmlaLink="$L$9"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50430</xdr:colOff>
      <xdr:row>17</xdr:row>
      <xdr:rowOff>25213</xdr:rowOff>
    </xdr:from>
    <xdr:to>
      <xdr:col>2</xdr:col>
      <xdr:colOff>759202</xdr:colOff>
      <xdr:row>18</xdr:row>
      <xdr:rowOff>585507</xdr:rowOff>
    </xdr:to>
    <xdr:sp macro="" textlink="">
      <xdr:nvSpPr>
        <xdr:cNvPr id="2" name="角丸四角形 1"/>
        <xdr:cNvSpPr/>
      </xdr:nvSpPr>
      <xdr:spPr>
        <a:xfrm>
          <a:off x="1829364" y="6286500"/>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33617</xdr:colOff>
      <xdr:row>17</xdr:row>
      <xdr:rowOff>44824</xdr:rowOff>
    </xdr:from>
    <xdr:to>
      <xdr:col>8</xdr:col>
      <xdr:colOff>742389</xdr:colOff>
      <xdr:row>18</xdr:row>
      <xdr:rowOff>610721</xdr:rowOff>
    </xdr:to>
    <xdr:sp macro="" textlink="">
      <xdr:nvSpPr>
        <xdr:cNvPr id="3" name="角丸四角形 2"/>
        <xdr:cNvSpPr/>
      </xdr:nvSpPr>
      <xdr:spPr>
        <a:xfrm>
          <a:off x="4224617" y="6252883"/>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40</xdr:row>
          <xdr:rowOff>28575</xdr:rowOff>
        </xdr:from>
        <xdr:to>
          <xdr:col>32</xdr:col>
          <xdr:colOff>390525</xdr:colOff>
          <xdr:row>41</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39</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25</xdr:row>
      <xdr:rowOff>47624</xdr:rowOff>
    </xdr:from>
    <xdr:to>
      <xdr:col>5</xdr:col>
      <xdr:colOff>647700</xdr:colOff>
      <xdr:row>26</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19050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19050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285750</xdr:rowOff>
        </xdr:from>
        <xdr:to>
          <xdr:col>1</xdr:col>
          <xdr:colOff>495300</xdr:colOff>
          <xdr:row>18</xdr:row>
          <xdr:rowOff>581025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695325</xdr:rowOff>
        </xdr:from>
        <xdr:to>
          <xdr:col>1</xdr:col>
          <xdr:colOff>485775</xdr:colOff>
          <xdr:row>20</xdr:row>
          <xdr:rowOff>990600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28</xdr:row>
          <xdr:rowOff>342900</xdr:rowOff>
        </xdr:from>
        <xdr:to>
          <xdr:col>1</xdr:col>
          <xdr:colOff>485775</xdr:colOff>
          <xdr:row>28</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32</xdr:row>
          <xdr:rowOff>66675</xdr:rowOff>
        </xdr:from>
        <xdr:to>
          <xdr:col>1</xdr:col>
          <xdr:colOff>485775</xdr:colOff>
          <xdr:row>32</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33</xdr:row>
          <xdr:rowOff>219075</xdr:rowOff>
        </xdr:from>
        <xdr:to>
          <xdr:col>1</xdr:col>
          <xdr:colOff>485775</xdr:colOff>
          <xdr:row>34</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30</xdr:row>
          <xdr:rowOff>952500</xdr:rowOff>
        </xdr:from>
        <xdr:to>
          <xdr:col>1</xdr:col>
          <xdr:colOff>485775</xdr:colOff>
          <xdr:row>30</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35</xdr:row>
          <xdr:rowOff>285750</xdr:rowOff>
        </xdr:from>
        <xdr:to>
          <xdr:col>1</xdr:col>
          <xdr:colOff>495300</xdr:colOff>
          <xdr:row>35</xdr:row>
          <xdr:rowOff>581025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24</xdr:row>
          <xdr:rowOff>200025</xdr:rowOff>
        </xdr:from>
        <xdr:to>
          <xdr:col>4</xdr:col>
          <xdr:colOff>542925</xdr:colOff>
          <xdr:row>26</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25</xdr:row>
          <xdr:rowOff>180975</xdr:rowOff>
        </xdr:from>
        <xdr:to>
          <xdr:col>6</xdr:col>
          <xdr:colOff>542925</xdr:colOff>
          <xdr:row>27</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23</xdr:row>
          <xdr:rowOff>180975</xdr:rowOff>
        </xdr:from>
        <xdr:to>
          <xdr:col>8</xdr:col>
          <xdr:colOff>542925</xdr:colOff>
          <xdr:row>25</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24</xdr:row>
          <xdr:rowOff>190500</xdr:rowOff>
        </xdr:from>
        <xdr:to>
          <xdr:col>8</xdr:col>
          <xdr:colOff>542925</xdr:colOff>
          <xdr:row>26</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200025</xdr:rowOff>
        </xdr:from>
        <xdr:to>
          <xdr:col>4</xdr:col>
          <xdr:colOff>542925</xdr:colOff>
          <xdr:row>25</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180975</xdr:rowOff>
        </xdr:from>
        <xdr:to>
          <xdr:col>6</xdr:col>
          <xdr:colOff>542925</xdr:colOff>
          <xdr:row>26</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419100</xdr:rowOff>
        </xdr:from>
        <xdr:to>
          <xdr:col>1</xdr:col>
          <xdr:colOff>485775</xdr:colOff>
          <xdr:row>21</xdr:row>
          <xdr:rowOff>714375</xdr:rowOff>
        </xdr:to>
        <xdr:sp macro="" textlink="">
          <xdr:nvSpPr>
            <xdr:cNvPr id="26654" name="Check Box 30" hidden="1">
              <a:extLst>
                <a:ext uri="{63B3BB69-23CF-44E3-9099-C40C66FF867C}">
                  <a14:compatExt spid="_x0000_s2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22</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25</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26</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85725</xdr:rowOff>
        </xdr:from>
        <xdr:to>
          <xdr:col>1</xdr:col>
          <xdr:colOff>381000</xdr:colOff>
          <xdr:row>27</xdr:row>
          <xdr:rowOff>0</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57150</xdr:rowOff>
        </xdr:from>
        <xdr:to>
          <xdr:col>1</xdr:col>
          <xdr:colOff>381000</xdr:colOff>
          <xdr:row>27</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29</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30</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76200</xdr:rowOff>
        </xdr:from>
        <xdr:to>
          <xdr:col>1</xdr:col>
          <xdr:colOff>381000</xdr:colOff>
          <xdr:row>32</xdr:row>
          <xdr:rowOff>0</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0</xdr:rowOff>
        </xdr:from>
        <xdr:to>
          <xdr:col>1</xdr:col>
          <xdr:colOff>381000</xdr:colOff>
          <xdr:row>34</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43</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44</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44</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47</xdr:row>
          <xdr:rowOff>0</xdr:rowOff>
        </xdr:from>
        <xdr:to>
          <xdr:col>1</xdr:col>
          <xdr:colOff>381000</xdr:colOff>
          <xdr:row>48</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46</xdr:row>
          <xdr:rowOff>0</xdr:rowOff>
        </xdr:from>
        <xdr:to>
          <xdr:col>1</xdr:col>
          <xdr:colOff>381000</xdr:colOff>
          <xdr:row>47</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xdr:row>
          <xdr:rowOff>219075</xdr:rowOff>
        </xdr:from>
        <xdr:to>
          <xdr:col>15</xdr:col>
          <xdr:colOff>438150</xdr:colOff>
          <xdr:row>8</xdr:row>
          <xdr:rowOff>9525</xdr:rowOff>
        </xdr:to>
        <xdr:sp macro="" textlink="">
          <xdr:nvSpPr>
            <xdr:cNvPr id="14383" name="Check Box 47" hidden="1">
              <a:extLst>
                <a:ext uri="{63B3BB69-23CF-44E3-9099-C40C66FF867C}">
                  <a14:compatExt spid="_x0000_s1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7</xdr:row>
          <xdr:rowOff>219075</xdr:rowOff>
        </xdr:from>
        <xdr:to>
          <xdr:col>15</xdr:col>
          <xdr:colOff>438150</xdr:colOff>
          <xdr:row>9</xdr:row>
          <xdr:rowOff>28575</xdr:rowOff>
        </xdr:to>
        <xdr:sp macro="" textlink="">
          <xdr:nvSpPr>
            <xdr:cNvPr id="14384" name="Check Box 48" hidden="1">
              <a:extLst>
                <a:ext uri="{63B3BB69-23CF-44E3-9099-C40C66FF867C}">
                  <a14:compatExt spid="_x0000_s1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8</xdr:row>
          <xdr:rowOff>219075</xdr:rowOff>
        </xdr:from>
        <xdr:to>
          <xdr:col>15</xdr:col>
          <xdr:colOff>438150</xdr:colOff>
          <xdr:row>10</xdr:row>
          <xdr:rowOff>28575</xdr:rowOff>
        </xdr:to>
        <xdr:sp macro="" textlink="">
          <xdr:nvSpPr>
            <xdr:cNvPr id="14385" name="Check Box 49" hidden="1">
              <a:extLst>
                <a:ext uri="{63B3BB69-23CF-44E3-9099-C40C66FF867C}">
                  <a14:compatExt spid="_x0000_s1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9</xdr:row>
          <xdr:rowOff>219075</xdr:rowOff>
        </xdr:from>
        <xdr:to>
          <xdr:col>15</xdr:col>
          <xdr:colOff>438150</xdr:colOff>
          <xdr:row>11</xdr:row>
          <xdr:rowOff>28575</xdr:rowOff>
        </xdr:to>
        <xdr:sp macro="" textlink="">
          <xdr:nvSpPr>
            <xdr:cNvPr id="14386" name="Check Box 50" hidden="1">
              <a:extLst>
                <a:ext uri="{63B3BB69-23CF-44E3-9099-C40C66FF867C}">
                  <a14:compatExt spid="_x0000_s1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10</xdr:row>
          <xdr:rowOff>219075</xdr:rowOff>
        </xdr:from>
        <xdr:to>
          <xdr:col>15</xdr:col>
          <xdr:colOff>438150</xdr:colOff>
          <xdr:row>12</xdr:row>
          <xdr:rowOff>28575</xdr:rowOff>
        </xdr:to>
        <xdr:sp macro="" textlink="">
          <xdr:nvSpPr>
            <xdr:cNvPr id="14387" name="Check Box 51" hidden="1">
              <a:extLst>
                <a:ext uri="{63B3BB69-23CF-44E3-9099-C40C66FF867C}">
                  <a14:compatExt spid="_x0000_s1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12</xdr:row>
          <xdr:rowOff>219075</xdr:rowOff>
        </xdr:from>
        <xdr:to>
          <xdr:col>15</xdr:col>
          <xdr:colOff>438150</xdr:colOff>
          <xdr:row>14</xdr:row>
          <xdr:rowOff>28575</xdr:rowOff>
        </xdr:to>
        <xdr:sp macro="" textlink="">
          <xdr:nvSpPr>
            <xdr:cNvPr id="14388" name="Check Box 52" hidden="1">
              <a:extLst>
                <a:ext uri="{63B3BB69-23CF-44E3-9099-C40C66FF867C}">
                  <a14:compatExt spid="_x0000_s1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13</xdr:row>
          <xdr:rowOff>219075</xdr:rowOff>
        </xdr:from>
        <xdr:to>
          <xdr:col>15</xdr:col>
          <xdr:colOff>438150</xdr:colOff>
          <xdr:row>15</xdr:row>
          <xdr:rowOff>28575</xdr:rowOff>
        </xdr:to>
        <xdr:sp macro="" textlink="">
          <xdr:nvSpPr>
            <xdr:cNvPr id="14389" name="Check Box 53" hidden="1">
              <a:extLst>
                <a:ext uri="{63B3BB69-23CF-44E3-9099-C40C66FF867C}">
                  <a14:compatExt spid="_x0000_s1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14</xdr:row>
          <xdr:rowOff>219075</xdr:rowOff>
        </xdr:from>
        <xdr:to>
          <xdr:col>15</xdr:col>
          <xdr:colOff>438150</xdr:colOff>
          <xdr:row>16</xdr:row>
          <xdr:rowOff>28575</xdr:rowOff>
        </xdr:to>
        <xdr:sp macro="" textlink="">
          <xdr:nvSpPr>
            <xdr:cNvPr id="14390" name="Check Box 54" hidden="1">
              <a:extLst>
                <a:ext uri="{63B3BB69-23CF-44E3-9099-C40C66FF867C}">
                  <a14:compatExt spid="_x0000_s1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15</xdr:row>
          <xdr:rowOff>219075</xdr:rowOff>
        </xdr:from>
        <xdr:to>
          <xdr:col>15</xdr:col>
          <xdr:colOff>438150</xdr:colOff>
          <xdr:row>17</xdr:row>
          <xdr:rowOff>28575</xdr:rowOff>
        </xdr:to>
        <xdr:sp macro="" textlink="">
          <xdr:nvSpPr>
            <xdr:cNvPr id="14391" name="Check Box 55" hidden="1">
              <a:extLst>
                <a:ext uri="{63B3BB69-23CF-44E3-9099-C40C66FF867C}">
                  <a14:compatExt spid="_x0000_s1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17</xdr:row>
          <xdr:rowOff>219075</xdr:rowOff>
        </xdr:from>
        <xdr:to>
          <xdr:col>15</xdr:col>
          <xdr:colOff>438150</xdr:colOff>
          <xdr:row>19</xdr:row>
          <xdr:rowOff>28575</xdr:rowOff>
        </xdr:to>
        <xdr:sp macro="" textlink="">
          <xdr:nvSpPr>
            <xdr:cNvPr id="14393" name="Check Box 57" hidden="1">
              <a:extLst>
                <a:ext uri="{63B3BB69-23CF-44E3-9099-C40C66FF867C}">
                  <a14:compatExt spid="_x0000_s1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18</xdr:row>
          <xdr:rowOff>219075</xdr:rowOff>
        </xdr:from>
        <xdr:to>
          <xdr:col>15</xdr:col>
          <xdr:colOff>438150</xdr:colOff>
          <xdr:row>20</xdr:row>
          <xdr:rowOff>28575</xdr:rowOff>
        </xdr:to>
        <xdr:sp macro="" textlink="">
          <xdr:nvSpPr>
            <xdr:cNvPr id="14394" name="Check Box 58" hidden="1">
              <a:extLst>
                <a:ext uri="{63B3BB69-23CF-44E3-9099-C40C66FF867C}">
                  <a14:compatExt spid="_x0000_s1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19</xdr:row>
          <xdr:rowOff>219075</xdr:rowOff>
        </xdr:from>
        <xdr:to>
          <xdr:col>15</xdr:col>
          <xdr:colOff>438150</xdr:colOff>
          <xdr:row>21</xdr:row>
          <xdr:rowOff>28575</xdr:rowOff>
        </xdr:to>
        <xdr:sp macro="" textlink="">
          <xdr:nvSpPr>
            <xdr:cNvPr id="14395" name="Check Box 59" hidden="1">
              <a:extLst>
                <a:ext uri="{63B3BB69-23CF-44E3-9099-C40C66FF867C}">
                  <a14:compatExt spid="_x0000_s1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20</xdr:row>
          <xdr:rowOff>219075</xdr:rowOff>
        </xdr:from>
        <xdr:to>
          <xdr:col>15</xdr:col>
          <xdr:colOff>438150</xdr:colOff>
          <xdr:row>22</xdr:row>
          <xdr:rowOff>28575</xdr:rowOff>
        </xdr:to>
        <xdr:sp macro="" textlink="">
          <xdr:nvSpPr>
            <xdr:cNvPr id="14396" name="Check Box 60" hidden="1">
              <a:extLst>
                <a:ext uri="{63B3BB69-23CF-44E3-9099-C40C66FF867C}">
                  <a14:compatExt spid="_x0000_s1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21</xdr:row>
          <xdr:rowOff>219075</xdr:rowOff>
        </xdr:from>
        <xdr:to>
          <xdr:col>15</xdr:col>
          <xdr:colOff>438150</xdr:colOff>
          <xdr:row>23</xdr:row>
          <xdr:rowOff>28575</xdr:rowOff>
        </xdr:to>
        <xdr:sp macro="" textlink="">
          <xdr:nvSpPr>
            <xdr:cNvPr id="14397" name="Check Box 61" hidden="1">
              <a:extLst>
                <a:ext uri="{63B3BB69-23CF-44E3-9099-C40C66FF867C}">
                  <a14:compatExt spid="_x0000_s1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219075</xdr:rowOff>
        </xdr:from>
        <xdr:to>
          <xdr:col>15</xdr:col>
          <xdr:colOff>438150</xdr:colOff>
          <xdr:row>25</xdr:row>
          <xdr:rowOff>28575</xdr:rowOff>
        </xdr:to>
        <xdr:sp macro="" textlink="">
          <xdr:nvSpPr>
            <xdr:cNvPr id="14398" name="Check Box 62" hidden="1">
              <a:extLst>
                <a:ext uri="{63B3BB69-23CF-44E3-9099-C40C66FF867C}">
                  <a14:compatExt spid="_x0000_s1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219075</xdr:rowOff>
        </xdr:from>
        <xdr:to>
          <xdr:col>15</xdr:col>
          <xdr:colOff>438150</xdr:colOff>
          <xdr:row>26</xdr:row>
          <xdr:rowOff>28575</xdr:rowOff>
        </xdr:to>
        <xdr:sp macro="" textlink="">
          <xdr:nvSpPr>
            <xdr:cNvPr id="14399" name="Check Box 63" hidden="1">
              <a:extLst>
                <a:ext uri="{63B3BB69-23CF-44E3-9099-C40C66FF867C}">
                  <a14:compatExt spid="_x0000_s1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26</xdr:row>
          <xdr:rowOff>57150</xdr:rowOff>
        </xdr:from>
        <xdr:to>
          <xdr:col>15</xdr:col>
          <xdr:colOff>438150</xdr:colOff>
          <xdr:row>26</xdr:row>
          <xdr:rowOff>295275</xdr:rowOff>
        </xdr:to>
        <xdr:sp macro="" textlink="">
          <xdr:nvSpPr>
            <xdr:cNvPr id="14400" name="Check Box 64" hidden="1">
              <a:extLst>
                <a:ext uri="{63B3BB69-23CF-44E3-9099-C40C66FF867C}">
                  <a14:compatExt spid="_x0000_s1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66675</xdr:rowOff>
        </xdr:from>
        <xdr:to>
          <xdr:col>15</xdr:col>
          <xdr:colOff>438150</xdr:colOff>
          <xdr:row>27</xdr:row>
          <xdr:rowOff>304800</xdr:rowOff>
        </xdr:to>
        <xdr:sp macro="" textlink="">
          <xdr:nvSpPr>
            <xdr:cNvPr id="14401" name="Check Box 65" hidden="1">
              <a:extLst>
                <a:ext uri="{63B3BB69-23CF-44E3-9099-C40C66FF867C}">
                  <a14:compatExt spid="_x0000_s1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352425</xdr:rowOff>
        </xdr:from>
        <xdr:to>
          <xdr:col>15</xdr:col>
          <xdr:colOff>438150</xdr:colOff>
          <xdr:row>29</xdr:row>
          <xdr:rowOff>19050</xdr:rowOff>
        </xdr:to>
        <xdr:sp macro="" textlink="">
          <xdr:nvSpPr>
            <xdr:cNvPr id="14402" name="Check Box 66" hidden="1">
              <a:extLst>
                <a:ext uri="{63B3BB69-23CF-44E3-9099-C40C66FF867C}">
                  <a14:compatExt spid="_x0000_s1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219075</xdr:rowOff>
        </xdr:from>
        <xdr:to>
          <xdr:col>15</xdr:col>
          <xdr:colOff>438150</xdr:colOff>
          <xdr:row>30</xdr:row>
          <xdr:rowOff>28575</xdr:rowOff>
        </xdr:to>
        <xdr:sp macro="" textlink="">
          <xdr:nvSpPr>
            <xdr:cNvPr id="14403" name="Check Box 67" hidden="1">
              <a:extLst>
                <a:ext uri="{63B3BB69-23CF-44E3-9099-C40C66FF867C}">
                  <a14:compatExt spid="_x0000_s1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31</xdr:row>
          <xdr:rowOff>66675</xdr:rowOff>
        </xdr:from>
        <xdr:to>
          <xdr:col>15</xdr:col>
          <xdr:colOff>438150</xdr:colOff>
          <xdr:row>31</xdr:row>
          <xdr:rowOff>304800</xdr:rowOff>
        </xdr:to>
        <xdr:sp macro="" textlink="">
          <xdr:nvSpPr>
            <xdr:cNvPr id="14404" name="Check Box 68" hidden="1">
              <a:extLst>
                <a:ext uri="{63B3BB69-23CF-44E3-9099-C40C66FF867C}">
                  <a14:compatExt spid="_x0000_s1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32</xdr:row>
          <xdr:rowOff>219075</xdr:rowOff>
        </xdr:from>
        <xdr:to>
          <xdr:col>15</xdr:col>
          <xdr:colOff>438150</xdr:colOff>
          <xdr:row>34</xdr:row>
          <xdr:rowOff>28575</xdr:rowOff>
        </xdr:to>
        <xdr:sp macro="" textlink="">
          <xdr:nvSpPr>
            <xdr:cNvPr id="14405" name="Check Box 69" hidden="1">
              <a:extLst>
                <a:ext uri="{63B3BB69-23CF-44E3-9099-C40C66FF867C}">
                  <a14:compatExt spid="_x0000_s14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33</xdr:row>
          <xdr:rowOff>219075</xdr:rowOff>
        </xdr:from>
        <xdr:to>
          <xdr:col>15</xdr:col>
          <xdr:colOff>438150</xdr:colOff>
          <xdr:row>35</xdr:row>
          <xdr:rowOff>28575</xdr:rowOff>
        </xdr:to>
        <xdr:sp macro="" textlink="">
          <xdr:nvSpPr>
            <xdr:cNvPr id="14406" name="Check Box 70" hidden="1">
              <a:extLst>
                <a:ext uri="{63B3BB69-23CF-44E3-9099-C40C66FF867C}">
                  <a14:compatExt spid="_x0000_s14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34</xdr:row>
          <xdr:rowOff>219075</xdr:rowOff>
        </xdr:from>
        <xdr:to>
          <xdr:col>15</xdr:col>
          <xdr:colOff>438150</xdr:colOff>
          <xdr:row>36</xdr:row>
          <xdr:rowOff>28575</xdr:rowOff>
        </xdr:to>
        <xdr:sp macro="" textlink="">
          <xdr:nvSpPr>
            <xdr:cNvPr id="14407" name="Check Box 71" hidden="1">
              <a:extLst>
                <a:ext uri="{63B3BB69-23CF-44E3-9099-C40C66FF867C}">
                  <a14:compatExt spid="_x0000_s14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35</xdr:row>
          <xdr:rowOff>219075</xdr:rowOff>
        </xdr:from>
        <xdr:to>
          <xdr:col>15</xdr:col>
          <xdr:colOff>438150</xdr:colOff>
          <xdr:row>37</xdr:row>
          <xdr:rowOff>28575</xdr:rowOff>
        </xdr:to>
        <xdr:sp macro="" textlink="">
          <xdr:nvSpPr>
            <xdr:cNvPr id="14408" name="Check Box 72" hidden="1">
              <a:extLst>
                <a:ext uri="{63B3BB69-23CF-44E3-9099-C40C66FF867C}">
                  <a14:compatExt spid="_x0000_s14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36</xdr:row>
          <xdr:rowOff>219075</xdr:rowOff>
        </xdr:from>
        <xdr:to>
          <xdr:col>15</xdr:col>
          <xdr:colOff>438150</xdr:colOff>
          <xdr:row>38</xdr:row>
          <xdr:rowOff>28575</xdr:rowOff>
        </xdr:to>
        <xdr:sp macro="" textlink="">
          <xdr:nvSpPr>
            <xdr:cNvPr id="14409" name="Check Box 73" hidden="1">
              <a:extLst>
                <a:ext uri="{63B3BB69-23CF-44E3-9099-C40C66FF867C}">
                  <a14:compatExt spid="_x0000_s14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37</xdr:row>
          <xdr:rowOff>219075</xdr:rowOff>
        </xdr:from>
        <xdr:to>
          <xdr:col>15</xdr:col>
          <xdr:colOff>438150</xdr:colOff>
          <xdr:row>39</xdr:row>
          <xdr:rowOff>28575</xdr:rowOff>
        </xdr:to>
        <xdr:sp macro="" textlink="">
          <xdr:nvSpPr>
            <xdr:cNvPr id="14410" name="Check Box 74" hidden="1">
              <a:extLst>
                <a:ext uri="{63B3BB69-23CF-44E3-9099-C40C66FF867C}">
                  <a14:compatExt spid="_x0000_s14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1" name="Check Box 75" hidden="1">
              <a:extLst>
                <a:ext uri="{63B3BB69-23CF-44E3-9099-C40C66FF867C}">
                  <a14:compatExt spid="_x0000_s14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2" name="Check Box 76" hidden="1">
              <a:extLst>
                <a:ext uri="{63B3BB69-23CF-44E3-9099-C40C66FF867C}">
                  <a14:compatExt spid="_x0000_s14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45</xdr:row>
          <xdr:rowOff>219075</xdr:rowOff>
        </xdr:from>
        <xdr:to>
          <xdr:col>15</xdr:col>
          <xdr:colOff>438150</xdr:colOff>
          <xdr:row>47</xdr:row>
          <xdr:rowOff>28575</xdr:rowOff>
        </xdr:to>
        <xdr:sp macro="" textlink="">
          <xdr:nvSpPr>
            <xdr:cNvPr id="14419" name="Check Box 83" hidden="1">
              <a:extLst>
                <a:ext uri="{63B3BB69-23CF-44E3-9099-C40C66FF867C}">
                  <a14:compatExt spid="_x0000_s14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14421" name="Check Box 85" hidden="1">
              <a:extLst>
                <a:ext uri="{63B3BB69-23CF-44E3-9099-C40C66FF867C}">
                  <a14:compatExt spid="_x0000_s14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14422" name="Check Box 86" hidden="1">
              <a:extLst>
                <a:ext uri="{63B3BB69-23CF-44E3-9099-C40C66FF867C}">
                  <a14:compatExt spid="_x0000_s14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14423" name="Check Box 87" hidden="1">
              <a:extLst>
                <a:ext uri="{63B3BB69-23CF-44E3-9099-C40C66FF867C}">
                  <a14:compatExt spid="_x0000_s14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14424" name="Check Box 88" hidden="1">
              <a:extLst>
                <a:ext uri="{63B3BB69-23CF-44E3-9099-C40C66FF867C}">
                  <a14:compatExt spid="_x0000_s14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14425" name="Check Box 89" hidden="1">
              <a:extLst>
                <a:ext uri="{63B3BB69-23CF-44E3-9099-C40C66FF867C}">
                  <a14:compatExt spid="_x0000_s14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14426" name="Check Box 90" hidden="1">
              <a:extLst>
                <a:ext uri="{63B3BB69-23CF-44E3-9099-C40C66FF867C}">
                  <a14:compatExt spid="_x0000_s14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14427" name="Check Box 91" hidden="1">
              <a:extLst>
                <a:ext uri="{63B3BB69-23CF-44E3-9099-C40C66FF867C}">
                  <a14:compatExt spid="_x0000_s14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14428" name="Check Box 92" hidden="1">
              <a:extLst>
                <a:ext uri="{63B3BB69-23CF-44E3-9099-C40C66FF867C}">
                  <a14:compatExt spid="_x0000_s14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14429" name="Check Box 93" hidden="1">
              <a:extLst>
                <a:ext uri="{63B3BB69-23CF-44E3-9099-C40C66FF867C}">
                  <a14:compatExt spid="_x0000_s14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14430" name="Check Box 94" hidden="1">
              <a:extLst>
                <a:ext uri="{63B3BB69-23CF-44E3-9099-C40C66FF867C}">
                  <a14:compatExt spid="_x0000_s14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9525</xdr:rowOff>
        </xdr:from>
        <xdr:to>
          <xdr:col>26</xdr:col>
          <xdr:colOff>238125</xdr:colOff>
          <xdr:row>7</xdr:row>
          <xdr:rowOff>200025</xdr:rowOff>
        </xdr:to>
        <xdr:sp macro="" textlink="">
          <xdr:nvSpPr>
            <xdr:cNvPr id="14431" name="Check Box 95" hidden="1">
              <a:extLst>
                <a:ext uri="{63B3BB69-23CF-44E3-9099-C40C66FF867C}">
                  <a14:compatExt spid="_x0000_s14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7</xdr:row>
          <xdr:rowOff>9525</xdr:rowOff>
        </xdr:from>
        <xdr:to>
          <xdr:col>27</xdr:col>
          <xdr:colOff>238125</xdr:colOff>
          <xdr:row>7</xdr:row>
          <xdr:rowOff>200025</xdr:rowOff>
        </xdr:to>
        <xdr:sp macro="" textlink="">
          <xdr:nvSpPr>
            <xdr:cNvPr id="14432" name="Check Box 96" hidden="1">
              <a:extLst>
                <a:ext uri="{63B3BB69-23CF-44E3-9099-C40C66FF867C}">
                  <a14:compatExt spid="_x0000_s14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9525</xdr:rowOff>
        </xdr:from>
        <xdr:to>
          <xdr:col>16</xdr:col>
          <xdr:colOff>238125</xdr:colOff>
          <xdr:row>8</xdr:row>
          <xdr:rowOff>200025</xdr:rowOff>
        </xdr:to>
        <xdr:sp macro="" textlink="">
          <xdr:nvSpPr>
            <xdr:cNvPr id="14433" name="Check Box 97" hidden="1">
              <a:extLst>
                <a:ext uri="{63B3BB69-23CF-44E3-9099-C40C66FF867C}">
                  <a14:compatExt spid="_x0000_s14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8</xdr:row>
          <xdr:rowOff>9525</xdr:rowOff>
        </xdr:from>
        <xdr:to>
          <xdr:col>17</xdr:col>
          <xdr:colOff>238125</xdr:colOff>
          <xdr:row>8</xdr:row>
          <xdr:rowOff>200025</xdr:rowOff>
        </xdr:to>
        <xdr:sp macro="" textlink="">
          <xdr:nvSpPr>
            <xdr:cNvPr id="14434" name="Check Box 98" hidden="1">
              <a:extLst>
                <a:ext uri="{63B3BB69-23CF-44E3-9099-C40C66FF867C}">
                  <a14:compatExt spid="_x0000_s14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9525</xdr:rowOff>
        </xdr:from>
        <xdr:to>
          <xdr:col>18</xdr:col>
          <xdr:colOff>238125</xdr:colOff>
          <xdr:row>8</xdr:row>
          <xdr:rowOff>200025</xdr:rowOff>
        </xdr:to>
        <xdr:sp macro="" textlink="">
          <xdr:nvSpPr>
            <xdr:cNvPr id="14435" name="Check Box 99" hidden="1">
              <a:extLst>
                <a:ext uri="{63B3BB69-23CF-44E3-9099-C40C66FF867C}">
                  <a14:compatExt spid="_x0000_s14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9525</xdr:rowOff>
        </xdr:from>
        <xdr:to>
          <xdr:col>19</xdr:col>
          <xdr:colOff>238125</xdr:colOff>
          <xdr:row>8</xdr:row>
          <xdr:rowOff>200025</xdr:rowOff>
        </xdr:to>
        <xdr:sp macro="" textlink="">
          <xdr:nvSpPr>
            <xdr:cNvPr id="14436" name="Check Box 100" hidden="1">
              <a:extLst>
                <a:ext uri="{63B3BB69-23CF-44E3-9099-C40C66FF867C}">
                  <a14:compatExt spid="_x0000_s14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8</xdr:row>
          <xdr:rowOff>9525</xdr:rowOff>
        </xdr:from>
        <xdr:to>
          <xdr:col>20</xdr:col>
          <xdr:colOff>238125</xdr:colOff>
          <xdr:row>8</xdr:row>
          <xdr:rowOff>200025</xdr:rowOff>
        </xdr:to>
        <xdr:sp macro="" textlink="">
          <xdr:nvSpPr>
            <xdr:cNvPr id="14437" name="Check Box 101" hidden="1">
              <a:extLst>
                <a:ext uri="{63B3BB69-23CF-44E3-9099-C40C66FF867C}">
                  <a14:compatExt spid="_x0000_s14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8</xdr:row>
          <xdr:rowOff>9525</xdr:rowOff>
        </xdr:from>
        <xdr:to>
          <xdr:col>21</xdr:col>
          <xdr:colOff>238125</xdr:colOff>
          <xdr:row>8</xdr:row>
          <xdr:rowOff>200025</xdr:rowOff>
        </xdr:to>
        <xdr:sp macro="" textlink="">
          <xdr:nvSpPr>
            <xdr:cNvPr id="14438" name="Check Box 102" hidden="1">
              <a:extLst>
                <a:ext uri="{63B3BB69-23CF-44E3-9099-C40C66FF867C}">
                  <a14:compatExt spid="_x0000_s14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9525</xdr:rowOff>
        </xdr:from>
        <xdr:to>
          <xdr:col>22</xdr:col>
          <xdr:colOff>238125</xdr:colOff>
          <xdr:row>8</xdr:row>
          <xdr:rowOff>200025</xdr:rowOff>
        </xdr:to>
        <xdr:sp macro="" textlink="">
          <xdr:nvSpPr>
            <xdr:cNvPr id="14439" name="Check Box 103" hidden="1">
              <a:extLst>
                <a:ext uri="{63B3BB69-23CF-44E3-9099-C40C66FF867C}">
                  <a14:compatExt spid="_x0000_s14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9525</xdr:rowOff>
        </xdr:from>
        <xdr:to>
          <xdr:col>23</xdr:col>
          <xdr:colOff>238125</xdr:colOff>
          <xdr:row>8</xdr:row>
          <xdr:rowOff>200025</xdr:rowOff>
        </xdr:to>
        <xdr:sp macro="" textlink="">
          <xdr:nvSpPr>
            <xdr:cNvPr id="14440" name="Check Box 104" hidden="1">
              <a:extLst>
                <a:ext uri="{63B3BB69-23CF-44E3-9099-C40C66FF867C}">
                  <a14:compatExt spid="_x0000_s14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8</xdr:row>
          <xdr:rowOff>9525</xdr:rowOff>
        </xdr:from>
        <xdr:to>
          <xdr:col>24</xdr:col>
          <xdr:colOff>238125</xdr:colOff>
          <xdr:row>8</xdr:row>
          <xdr:rowOff>200025</xdr:rowOff>
        </xdr:to>
        <xdr:sp macro="" textlink="">
          <xdr:nvSpPr>
            <xdr:cNvPr id="14441" name="Check Box 105" hidden="1">
              <a:extLst>
                <a:ext uri="{63B3BB69-23CF-44E3-9099-C40C66FF867C}">
                  <a14:compatExt spid="_x0000_s14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8</xdr:row>
          <xdr:rowOff>9525</xdr:rowOff>
        </xdr:from>
        <xdr:to>
          <xdr:col>25</xdr:col>
          <xdr:colOff>238125</xdr:colOff>
          <xdr:row>8</xdr:row>
          <xdr:rowOff>200025</xdr:rowOff>
        </xdr:to>
        <xdr:sp macro="" textlink="">
          <xdr:nvSpPr>
            <xdr:cNvPr id="14442" name="Check Box 106" hidden="1">
              <a:extLst>
                <a:ext uri="{63B3BB69-23CF-44E3-9099-C40C66FF867C}">
                  <a14:compatExt spid="_x0000_s14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8</xdr:row>
          <xdr:rowOff>9525</xdr:rowOff>
        </xdr:from>
        <xdr:to>
          <xdr:col>26</xdr:col>
          <xdr:colOff>238125</xdr:colOff>
          <xdr:row>8</xdr:row>
          <xdr:rowOff>200025</xdr:rowOff>
        </xdr:to>
        <xdr:sp macro="" textlink="">
          <xdr:nvSpPr>
            <xdr:cNvPr id="14443" name="Check Box 107" hidden="1">
              <a:extLst>
                <a:ext uri="{63B3BB69-23CF-44E3-9099-C40C66FF867C}">
                  <a14:compatExt spid="_x0000_s14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8</xdr:row>
          <xdr:rowOff>9525</xdr:rowOff>
        </xdr:from>
        <xdr:to>
          <xdr:col>27</xdr:col>
          <xdr:colOff>238125</xdr:colOff>
          <xdr:row>8</xdr:row>
          <xdr:rowOff>200025</xdr:rowOff>
        </xdr:to>
        <xdr:sp macro="" textlink="">
          <xdr:nvSpPr>
            <xdr:cNvPr id="14444" name="Check Box 108" hidden="1">
              <a:extLst>
                <a:ext uri="{63B3BB69-23CF-44E3-9099-C40C66FF867C}">
                  <a14:compatExt spid="_x0000_s14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14445" name="Check Box 109" hidden="1">
              <a:extLst>
                <a:ext uri="{63B3BB69-23CF-44E3-9099-C40C66FF867C}">
                  <a14:compatExt spid="_x0000_s14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14446" name="Check Box 110" hidden="1">
              <a:extLst>
                <a:ext uri="{63B3BB69-23CF-44E3-9099-C40C66FF867C}">
                  <a14:compatExt spid="_x0000_s144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14447" name="Check Box 111" hidden="1">
              <a:extLst>
                <a:ext uri="{63B3BB69-23CF-44E3-9099-C40C66FF867C}">
                  <a14:compatExt spid="_x0000_s14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14448" name="Check Box 112" hidden="1">
              <a:extLst>
                <a:ext uri="{63B3BB69-23CF-44E3-9099-C40C66FF867C}">
                  <a14:compatExt spid="_x0000_s14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14449" name="Check Box 113" hidden="1">
              <a:extLst>
                <a:ext uri="{63B3BB69-23CF-44E3-9099-C40C66FF867C}">
                  <a14:compatExt spid="_x0000_s14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14450" name="Check Box 114" hidden="1">
              <a:extLst>
                <a:ext uri="{63B3BB69-23CF-44E3-9099-C40C66FF867C}">
                  <a14:compatExt spid="_x0000_s14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14451" name="Check Box 115" hidden="1">
              <a:extLst>
                <a:ext uri="{63B3BB69-23CF-44E3-9099-C40C66FF867C}">
                  <a14:compatExt spid="_x0000_s14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14452" name="Check Box 116" hidden="1">
              <a:extLst>
                <a:ext uri="{63B3BB69-23CF-44E3-9099-C40C66FF867C}">
                  <a14:compatExt spid="_x0000_s14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14453" name="Check Box 117" hidden="1">
              <a:extLst>
                <a:ext uri="{63B3BB69-23CF-44E3-9099-C40C66FF867C}">
                  <a14:compatExt spid="_x0000_s14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14454" name="Check Box 118" hidden="1">
              <a:extLst>
                <a:ext uri="{63B3BB69-23CF-44E3-9099-C40C66FF867C}">
                  <a14:compatExt spid="_x0000_s14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9525</xdr:rowOff>
        </xdr:from>
        <xdr:to>
          <xdr:col>26</xdr:col>
          <xdr:colOff>238125</xdr:colOff>
          <xdr:row>9</xdr:row>
          <xdr:rowOff>200025</xdr:rowOff>
        </xdr:to>
        <xdr:sp macro="" textlink="">
          <xdr:nvSpPr>
            <xdr:cNvPr id="14455" name="Check Box 119" hidden="1">
              <a:extLst>
                <a:ext uri="{63B3BB69-23CF-44E3-9099-C40C66FF867C}">
                  <a14:compatExt spid="_x0000_s14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9</xdr:row>
          <xdr:rowOff>9525</xdr:rowOff>
        </xdr:from>
        <xdr:to>
          <xdr:col>27</xdr:col>
          <xdr:colOff>238125</xdr:colOff>
          <xdr:row>9</xdr:row>
          <xdr:rowOff>200025</xdr:rowOff>
        </xdr:to>
        <xdr:sp macro="" textlink="">
          <xdr:nvSpPr>
            <xdr:cNvPr id="14456" name="Check Box 120" hidden="1">
              <a:extLst>
                <a:ext uri="{63B3BB69-23CF-44E3-9099-C40C66FF867C}">
                  <a14:compatExt spid="_x0000_s14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14457" name="Check Box 121" hidden="1">
              <a:extLst>
                <a:ext uri="{63B3BB69-23CF-44E3-9099-C40C66FF867C}">
                  <a14:compatExt spid="_x0000_s14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14458" name="Check Box 122" hidden="1">
              <a:extLst>
                <a:ext uri="{63B3BB69-23CF-44E3-9099-C40C66FF867C}">
                  <a14:compatExt spid="_x0000_s14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14459" name="Check Box 123" hidden="1">
              <a:extLst>
                <a:ext uri="{63B3BB69-23CF-44E3-9099-C40C66FF867C}">
                  <a14:compatExt spid="_x0000_s14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14460" name="Check Box 124" hidden="1">
              <a:extLst>
                <a:ext uri="{63B3BB69-23CF-44E3-9099-C40C66FF867C}">
                  <a14:compatExt spid="_x0000_s14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14461" name="Check Box 125" hidden="1">
              <a:extLst>
                <a:ext uri="{63B3BB69-23CF-44E3-9099-C40C66FF867C}">
                  <a14:compatExt spid="_x0000_s14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14462" name="Check Box 126" hidden="1">
              <a:extLst>
                <a:ext uri="{63B3BB69-23CF-44E3-9099-C40C66FF867C}">
                  <a14:compatExt spid="_x0000_s14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14463" name="Check Box 127" hidden="1">
              <a:extLst>
                <a:ext uri="{63B3BB69-23CF-44E3-9099-C40C66FF867C}">
                  <a14:compatExt spid="_x0000_s14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14464" name="Check Box 128" hidden="1">
              <a:extLst>
                <a:ext uri="{63B3BB69-23CF-44E3-9099-C40C66FF867C}">
                  <a14:compatExt spid="_x0000_s14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14465" name="Check Box 129" hidden="1">
              <a:extLst>
                <a:ext uri="{63B3BB69-23CF-44E3-9099-C40C66FF867C}">
                  <a14:compatExt spid="_x0000_s14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14466" name="Check Box 130" hidden="1">
              <a:extLst>
                <a:ext uri="{63B3BB69-23CF-44E3-9099-C40C66FF867C}">
                  <a14:compatExt spid="_x0000_s14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10</xdr:row>
          <xdr:rowOff>9525</xdr:rowOff>
        </xdr:from>
        <xdr:to>
          <xdr:col>26</xdr:col>
          <xdr:colOff>238125</xdr:colOff>
          <xdr:row>10</xdr:row>
          <xdr:rowOff>200025</xdr:rowOff>
        </xdr:to>
        <xdr:sp macro="" textlink="">
          <xdr:nvSpPr>
            <xdr:cNvPr id="14467" name="Check Box 131" hidden="1">
              <a:extLst>
                <a:ext uri="{63B3BB69-23CF-44E3-9099-C40C66FF867C}">
                  <a14:compatExt spid="_x0000_s14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10</xdr:row>
          <xdr:rowOff>9525</xdr:rowOff>
        </xdr:from>
        <xdr:to>
          <xdr:col>27</xdr:col>
          <xdr:colOff>238125</xdr:colOff>
          <xdr:row>10</xdr:row>
          <xdr:rowOff>200025</xdr:rowOff>
        </xdr:to>
        <xdr:sp macro="" textlink="">
          <xdr:nvSpPr>
            <xdr:cNvPr id="14468" name="Check Box 132" hidden="1">
              <a:extLst>
                <a:ext uri="{63B3BB69-23CF-44E3-9099-C40C66FF867C}">
                  <a14:compatExt spid="_x0000_s14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14469" name="Check Box 133" hidden="1">
              <a:extLst>
                <a:ext uri="{63B3BB69-23CF-44E3-9099-C40C66FF867C}">
                  <a14:compatExt spid="_x0000_s14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14470" name="Check Box 134" hidden="1">
              <a:extLst>
                <a:ext uri="{63B3BB69-23CF-44E3-9099-C40C66FF867C}">
                  <a14:compatExt spid="_x0000_s14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14471" name="Check Box 135" hidden="1">
              <a:extLst>
                <a:ext uri="{63B3BB69-23CF-44E3-9099-C40C66FF867C}">
                  <a14:compatExt spid="_x0000_s14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14472" name="Check Box 136" hidden="1">
              <a:extLst>
                <a:ext uri="{63B3BB69-23CF-44E3-9099-C40C66FF867C}">
                  <a14:compatExt spid="_x0000_s14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14473" name="Check Box 137" hidden="1">
              <a:extLst>
                <a:ext uri="{63B3BB69-23CF-44E3-9099-C40C66FF867C}">
                  <a14:compatExt spid="_x0000_s14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14474" name="Check Box 138" hidden="1">
              <a:extLst>
                <a:ext uri="{63B3BB69-23CF-44E3-9099-C40C66FF867C}">
                  <a14:compatExt spid="_x0000_s14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14475" name="Check Box 139" hidden="1">
              <a:extLst>
                <a:ext uri="{63B3BB69-23CF-44E3-9099-C40C66FF867C}">
                  <a14:compatExt spid="_x0000_s14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14476" name="Check Box 140" hidden="1">
              <a:extLst>
                <a:ext uri="{63B3BB69-23CF-44E3-9099-C40C66FF867C}">
                  <a14:compatExt spid="_x0000_s14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14477" name="Check Box 141" hidden="1">
              <a:extLst>
                <a:ext uri="{63B3BB69-23CF-44E3-9099-C40C66FF867C}">
                  <a14:compatExt spid="_x0000_s14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14478" name="Check Box 142" hidden="1">
              <a:extLst>
                <a:ext uri="{63B3BB69-23CF-44E3-9099-C40C66FF867C}">
                  <a14:compatExt spid="_x0000_s14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12</xdr:row>
          <xdr:rowOff>9525</xdr:rowOff>
        </xdr:from>
        <xdr:to>
          <xdr:col>26</xdr:col>
          <xdr:colOff>238125</xdr:colOff>
          <xdr:row>12</xdr:row>
          <xdr:rowOff>200025</xdr:rowOff>
        </xdr:to>
        <xdr:sp macro="" textlink="">
          <xdr:nvSpPr>
            <xdr:cNvPr id="14479" name="Check Box 143" hidden="1">
              <a:extLst>
                <a:ext uri="{63B3BB69-23CF-44E3-9099-C40C66FF867C}">
                  <a14:compatExt spid="_x0000_s14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12</xdr:row>
          <xdr:rowOff>9525</xdr:rowOff>
        </xdr:from>
        <xdr:to>
          <xdr:col>27</xdr:col>
          <xdr:colOff>238125</xdr:colOff>
          <xdr:row>12</xdr:row>
          <xdr:rowOff>200025</xdr:rowOff>
        </xdr:to>
        <xdr:sp macro="" textlink="">
          <xdr:nvSpPr>
            <xdr:cNvPr id="14480" name="Check Box 144" hidden="1">
              <a:extLst>
                <a:ext uri="{63B3BB69-23CF-44E3-9099-C40C66FF867C}">
                  <a14:compatExt spid="_x0000_s14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14481" name="Check Box 145" hidden="1">
              <a:extLst>
                <a:ext uri="{63B3BB69-23CF-44E3-9099-C40C66FF867C}">
                  <a14:compatExt spid="_x0000_s14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14482" name="Check Box 146" hidden="1">
              <a:extLst>
                <a:ext uri="{63B3BB69-23CF-44E3-9099-C40C66FF867C}">
                  <a14:compatExt spid="_x0000_s14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14483" name="Check Box 147" hidden="1">
              <a:extLst>
                <a:ext uri="{63B3BB69-23CF-44E3-9099-C40C66FF867C}">
                  <a14:compatExt spid="_x0000_s14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14484" name="Check Box 148" hidden="1">
              <a:extLst>
                <a:ext uri="{63B3BB69-23CF-44E3-9099-C40C66FF867C}">
                  <a14:compatExt spid="_x0000_s14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14485" name="Check Box 149" hidden="1">
              <a:extLst>
                <a:ext uri="{63B3BB69-23CF-44E3-9099-C40C66FF867C}">
                  <a14:compatExt spid="_x0000_s14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14486" name="Check Box 150" hidden="1">
              <a:extLst>
                <a:ext uri="{63B3BB69-23CF-44E3-9099-C40C66FF867C}">
                  <a14:compatExt spid="_x0000_s14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14487" name="Check Box 151" hidden="1">
              <a:extLst>
                <a:ext uri="{63B3BB69-23CF-44E3-9099-C40C66FF867C}">
                  <a14:compatExt spid="_x0000_s14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14488" name="Check Box 152" hidden="1">
              <a:extLst>
                <a:ext uri="{63B3BB69-23CF-44E3-9099-C40C66FF867C}">
                  <a14:compatExt spid="_x0000_s14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14489" name="Check Box 153" hidden="1">
              <a:extLst>
                <a:ext uri="{63B3BB69-23CF-44E3-9099-C40C66FF867C}">
                  <a14:compatExt spid="_x0000_s14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14490" name="Check Box 154" hidden="1">
              <a:extLst>
                <a:ext uri="{63B3BB69-23CF-44E3-9099-C40C66FF867C}">
                  <a14:compatExt spid="_x0000_s14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13</xdr:row>
          <xdr:rowOff>9525</xdr:rowOff>
        </xdr:from>
        <xdr:to>
          <xdr:col>26</xdr:col>
          <xdr:colOff>238125</xdr:colOff>
          <xdr:row>13</xdr:row>
          <xdr:rowOff>200025</xdr:rowOff>
        </xdr:to>
        <xdr:sp macro="" textlink="">
          <xdr:nvSpPr>
            <xdr:cNvPr id="14491" name="Check Box 155" hidden="1">
              <a:extLst>
                <a:ext uri="{63B3BB69-23CF-44E3-9099-C40C66FF867C}">
                  <a14:compatExt spid="_x0000_s14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13</xdr:row>
          <xdr:rowOff>9525</xdr:rowOff>
        </xdr:from>
        <xdr:to>
          <xdr:col>27</xdr:col>
          <xdr:colOff>238125</xdr:colOff>
          <xdr:row>13</xdr:row>
          <xdr:rowOff>200025</xdr:rowOff>
        </xdr:to>
        <xdr:sp macro="" textlink="">
          <xdr:nvSpPr>
            <xdr:cNvPr id="14492" name="Check Box 156" hidden="1">
              <a:extLst>
                <a:ext uri="{63B3BB69-23CF-44E3-9099-C40C66FF867C}">
                  <a14:compatExt spid="_x0000_s14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14493" name="Check Box 157" hidden="1">
              <a:extLst>
                <a:ext uri="{63B3BB69-23CF-44E3-9099-C40C66FF867C}">
                  <a14:compatExt spid="_x0000_s14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14494" name="Check Box 158" hidden="1">
              <a:extLst>
                <a:ext uri="{63B3BB69-23CF-44E3-9099-C40C66FF867C}">
                  <a14:compatExt spid="_x0000_s14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14495" name="Check Box 159" hidden="1">
              <a:extLst>
                <a:ext uri="{63B3BB69-23CF-44E3-9099-C40C66FF867C}">
                  <a14:compatExt spid="_x0000_s14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14496" name="Check Box 160" hidden="1">
              <a:extLst>
                <a:ext uri="{63B3BB69-23CF-44E3-9099-C40C66FF867C}">
                  <a14:compatExt spid="_x0000_s14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14497" name="Check Box 161" hidden="1">
              <a:extLst>
                <a:ext uri="{63B3BB69-23CF-44E3-9099-C40C66FF867C}">
                  <a14:compatExt spid="_x0000_s1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14498" name="Check Box 162" hidden="1">
              <a:extLst>
                <a:ext uri="{63B3BB69-23CF-44E3-9099-C40C66FF867C}">
                  <a14:compatExt spid="_x0000_s1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14499" name="Check Box 163" hidden="1">
              <a:extLst>
                <a:ext uri="{63B3BB69-23CF-44E3-9099-C40C66FF867C}">
                  <a14:compatExt spid="_x0000_s1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14500" name="Check Box 164" hidden="1">
              <a:extLst>
                <a:ext uri="{63B3BB69-23CF-44E3-9099-C40C66FF867C}">
                  <a14:compatExt spid="_x0000_s1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14501" name="Check Box 165" hidden="1">
              <a:extLst>
                <a:ext uri="{63B3BB69-23CF-44E3-9099-C40C66FF867C}">
                  <a14:compatExt spid="_x0000_s14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14502" name="Check Box 166" hidden="1">
              <a:extLst>
                <a:ext uri="{63B3BB69-23CF-44E3-9099-C40C66FF867C}">
                  <a14:compatExt spid="_x0000_s1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14</xdr:row>
          <xdr:rowOff>9525</xdr:rowOff>
        </xdr:from>
        <xdr:to>
          <xdr:col>26</xdr:col>
          <xdr:colOff>238125</xdr:colOff>
          <xdr:row>14</xdr:row>
          <xdr:rowOff>200025</xdr:rowOff>
        </xdr:to>
        <xdr:sp macro="" textlink="">
          <xdr:nvSpPr>
            <xdr:cNvPr id="14503" name="Check Box 167" hidden="1">
              <a:extLst>
                <a:ext uri="{63B3BB69-23CF-44E3-9099-C40C66FF867C}">
                  <a14:compatExt spid="_x0000_s1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14</xdr:row>
          <xdr:rowOff>9525</xdr:rowOff>
        </xdr:from>
        <xdr:to>
          <xdr:col>27</xdr:col>
          <xdr:colOff>238125</xdr:colOff>
          <xdr:row>14</xdr:row>
          <xdr:rowOff>200025</xdr:rowOff>
        </xdr:to>
        <xdr:sp macro="" textlink="">
          <xdr:nvSpPr>
            <xdr:cNvPr id="14504" name="Check Box 168" hidden="1">
              <a:extLst>
                <a:ext uri="{63B3BB69-23CF-44E3-9099-C40C66FF867C}">
                  <a14:compatExt spid="_x0000_s14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15</xdr:row>
          <xdr:rowOff>9525</xdr:rowOff>
        </xdr:from>
        <xdr:to>
          <xdr:col>16</xdr:col>
          <xdr:colOff>238125</xdr:colOff>
          <xdr:row>15</xdr:row>
          <xdr:rowOff>200025</xdr:rowOff>
        </xdr:to>
        <xdr:sp macro="" textlink="">
          <xdr:nvSpPr>
            <xdr:cNvPr id="14505" name="Check Box 169" hidden="1">
              <a:extLst>
                <a:ext uri="{63B3BB69-23CF-44E3-9099-C40C66FF867C}">
                  <a14:compatExt spid="_x0000_s14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15</xdr:row>
          <xdr:rowOff>9525</xdr:rowOff>
        </xdr:from>
        <xdr:to>
          <xdr:col>17</xdr:col>
          <xdr:colOff>238125</xdr:colOff>
          <xdr:row>15</xdr:row>
          <xdr:rowOff>200025</xdr:rowOff>
        </xdr:to>
        <xdr:sp macro="" textlink="">
          <xdr:nvSpPr>
            <xdr:cNvPr id="14506" name="Check Box 170" hidden="1">
              <a:extLst>
                <a:ext uri="{63B3BB69-23CF-44E3-9099-C40C66FF867C}">
                  <a14:compatExt spid="_x0000_s14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9525</xdr:rowOff>
        </xdr:from>
        <xdr:to>
          <xdr:col>18</xdr:col>
          <xdr:colOff>238125</xdr:colOff>
          <xdr:row>15</xdr:row>
          <xdr:rowOff>200025</xdr:rowOff>
        </xdr:to>
        <xdr:sp macro="" textlink="">
          <xdr:nvSpPr>
            <xdr:cNvPr id="14507" name="Check Box 171" hidden="1">
              <a:extLst>
                <a:ext uri="{63B3BB69-23CF-44E3-9099-C40C66FF867C}">
                  <a14:compatExt spid="_x0000_s14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15</xdr:row>
          <xdr:rowOff>9525</xdr:rowOff>
        </xdr:from>
        <xdr:to>
          <xdr:col>19</xdr:col>
          <xdr:colOff>238125</xdr:colOff>
          <xdr:row>15</xdr:row>
          <xdr:rowOff>200025</xdr:rowOff>
        </xdr:to>
        <xdr:sp macro="" textlink="">
          <xdr:nvSpPr>
            <xdr:cNvPr id="14508" name="Check Box 172" hidden="1">
              <a:extLst>
                <a:ext uri="{63B3BB69-23CF-44E3-9099-C40C66FF867C}">
                  <a14:compatExt spid="_x0000_s14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15</xdr:row>
          <xdr:rowOff>9525</xdr:rowOff>
        </xdr:from>
        <xdr:to>
          <xdr:col>20</xdr:col>
          <xdr:colOff>238125</xdr:colOff>
          <xdr:row>15</xdr:row>
          <xdr:rowOff>200025</xdr:rowOff>
        </xdr:to>
        <xdr:sp macro="" textlink="">
          <xdr:nvSpPr>
            <xdr:cNvPr id="14509" name="Check Box 173" hidden="1">
              <a:extLst>
                <a:ext uri="{63B3BB69-23CF-44E3-9099-C40C66FF867C}">
                  <a14:compatExt spid="_x0000_s14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15</xdr:row>
          <xdr:rowOff>9525</xdr:rowOff>
        </xdr:from>
        <xdr:to>
          <xdr:col>21</xdr:col>
          <xdr:colOff>238125</xdr:colOff>
          <xdr:row>15</xdr:row>
          <xdr:rowOff>200025</xdr:rowOff>
        </xdr:to>
        <xdr:sp macro="" textlink="">
          <xdr:nvSpPr>
            <xdr:cNvPr id="14510" name="Check Box 174" hidden="1">
              <a:extLst>
                <a:ext uri="{63B3BB69-23CF-44E3-9099-C40C66FF867C}">
                  <a14:compatExt spid="_x0000_s14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15</xdr:row>
          <xdr:rowOff>9525</xdr:rowOff>
        </xdr:from>
        <xdr:to>
          <xdr:col>22</xdr:col>
          <xdr:colOff>238125</xdr:colOff>
          <xdr:row>15</xdr:row>
          <xdr:rowOff>200025</xdr:rowOff>
        </xdr:to>
        <xdr:sp macro="" textlink="">
          <xdr:nvSpPr>
            <xdr:cNvPr id="14511" name="Check Box 175" hidden="1">
              <a:extLst>
                <a:ext uri="{63B3BB69-23CF-44E3-9099-C40C66FF867C}">
                  <a14:compatExt spid="_x0000_s14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15</xdr:row>
          <xdr:rowOff>9525</xdr:rowOff>
        </xdr:from>
        <xdr:to>
          <xdr:col>23</xdr:col>
          <xdr:colOff>238125</xdr:colOff>
          <xdr:row>15</xdr:row>
          <xdr:rowOff>200025</xdr:rowOff>
        </xdr:to>
        <xdr:sp macro="" textlink="">
          <xdr:nvSpPr>
            <xdr:cNvPr id="14512" name="Check Box 176" hidden="1">
              <a:extLst>
                <a:ext uri="{63B3BB69-23CF-44E3-9099-C40C66FF867C}">
                  <a14:compatExt spid="_x0000_s14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15</xdr:row>
          <xdr:rowOff>9525</xdr:rowOff>
        </xdr:from>
        <xdr:to>
          <xdr:col>24</xdr:col>
          <xdr:colOff>238125</xdr:colOff>
          <xdr:row>15</xdr:row>
          <xdr:rowOff>200025</xdr:rowOff>
        </xdr:to>
        <xdr:sp macro="" textlink="">
          <xdr:nvSpPr>
            <xdr:cNvPr id="14513" name="Check Box 177" hidden="1">
              <a:extLst>
                <a:ext uri="{63B3BB69-23CF-44E3-9099-C40C66FF867C}">
                  <a14:compatExt spid="_x0000_s14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15</xdr:row>
          <xdr:rowOff>9525</xdr:rowOff>
        </xdr:from>
        <xdr:to>
          <xdr:col>25</xdr:col>
          <xdr:colOff>238125</xdr:colOff>
          <xdr:row>15</xdr:row>
          <xdr:rowOff>200025</xdr:rowOff>
        </xdr:to>
        <xdr:sp macro="" textlink="">
          <xdr:nvSpPr>
            <xdr:cNvPr id="14514" name="Check Box 178" hidden="1">
              <a:extLst>
                <a:ext uri="{63B3BB69-23CF-44E3-9099-C40C66FF867C}">
                  <a14:compatExt spid="_x0000_s14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xdr:rowOff>
        </xdr:from>
        <xdr:to>
          <xdr:col>26</xdr:col>
          <xdr:colOff>238125</xdr:colOff>
          <xdr:row>15</xdr:row>
          <xdr:rowOff>200025</xdr:rowOff>
        </xdr:to>
        <xdr:sp macro="" textlink="">
          <xdr:nvSpPr>
            <xdr:cNvPr id="14515" name="Check Box 179" hidden="1">
              <a:extLst>
                <a:ext uri="{63B3BB69-23CF-44E3-9099-C40C66FF867C}">
                  <a14:compatExt spid="_x0000_s14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15</xdr:row>
          <xdr:rowOff>9525</xdr:rowOff>
        </xdr:from>
        <xdr:to>
          <xdr:col>27</xdr:col>
          <xdr:colOff>238125</xdr:colOff>
          <xdr:row>15</xdr:row>
          <xdr:rowOff>200025</xdr:rowOff>
        </xdr:to>
        <xdr:sp macro="" textlink="">
          <xdr:nvSpPr>
            <xdr:cNvPr id="14516" name="Check Box 180" hidden="1">
              <a:extLst>
                <a:ext uri="{63B3BB69-23CF-44E3-9099-C40C66FF867C}">
                  <a14:compatExt spid="_x0000_s14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16</xdr:row>
          <xdr:rowOff>9525</xdr:rowOff>
        </xdr:from>
        <xdr:to>
          <xdr:col>16</xdr:col>
          <xdr:colOff>238125</xdr:colOff>
          <xdr:row>16</xdr:row>
          <xdr:rowOff>200025</xdr:rowOff>
        </xdr:to>
        <xdr:sp macro="" textlink="">
          <xdr:nvSpPr>
            <xdr:cNvPr id="14517" name="Check Box 181" hidden="1">
              <a:extLst>
                <a:ext uri="{63B3BB69-23CF-44E3-9099-C40C66FF867C}">
                  <a14:compatExt spid="_x0000_s14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16</xdr:row>
          <xdr:rowOff>9525</xdr:rowOff>
        </xdr:from>
        <xdr:to>
          <xdr:col>17</xdr:col>
          <xdr:colOff>238125</xdr:colOff>
          <xdr:row>16</xdr:row>
          <xdr:rowOff>200025</xdr:rowOff>
        </xdr:to>
        <xdr:sp macro="" textlink="">
          <xdr:nvSpPr>
            <xdr:cNvPr id="14518" name="Check Box 182" hidden="1">
              <a:extLst>
                <a:ext uri="{63B3BB69-23CF-44E3-9099-C40C66FF867C}">
                  <a14:compatExt spid="_x0000_s14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9525</xdr:rowOff>
        </xdr:from>
        <xdr:to>
          <xdr:col>18</xdr:col>
          <xdr:colOff>238125</xdr:colOff>
          <xdr:row>16</xdr:row>
          <xdr:rowOff>200025</xdr:rowOff>
        </xdr:to>
        <xdr:sp macro="" textlink="">
          <xdr:nvSpPr>
            <xdr:cNvPr id="14519" name="Check Box 183" hidden="1">
              <a:extLst>
                <a:ext uri="{63B3BB69-23CF-44E3-9099-C40C66FF867C}">
                  <a14:compatExt spid="_x0000_s14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16</xdr:row>
          <xdr:rowOff>9525</xdr:rowOff>
        </xdr:from>
        <xdr:to>
          <xdr:col>19</xdr:col>
          <xdr:colOff>238125</xdr:colOff>
          <xdr:row>16</xdr:row>
          <xdr:rowOff>200025</xdr:rowOff>
        </xdr:to>
        <xdr:sp macro="" textlink="">
          <xdr:nvSpPr>
            <xdr:cNvPr id="14520" name="Check Box 184" hidden="1">
              <a:extLst>
                <a:ext uri="{63B3BB69-23CF-44E3-9099-C40C66FF867C}">
                  <a14:compatExt spid="_x0000_s14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16</xdr:row>
          <xdr:rowOff>9525</xdr:rowOff>
        </xdr:from>
        <xdr:to>
          <xdr:col>20</xdr:col>
          <xdr:colOff>238125</xdr:colOff>
          <xdr:row>16</xdr:row>
          <xdr:rowOff>200025</xdr:rowOff>
        </xdr:to>
        <xdr:sp macro="" textlink="">
          <xdr:nvSpPr>
            <xdr:cNvPr id="14521" name="Check Box 185" hidden="1">
              <a:extLst>
                <a:ext uri="{63B3BB69-23CF-44E3-9099-C40C66FF867C}">
                  <a14:compatExt spid="_x0000_s14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16</xdr:row>
          <xdr:rowOff>9525</xdr:rowOff>
        </xdr:from>
        <xdr:to>
          <xdr:col>21</xdr:col>
          <xdr:colOff>238125</xdr:colOff>
          <xdr:row>16</xdr:row>
          <xdr:rowOff>200025</xdr:rowOff>
        </xdr:to>
        <xdr:sp macro="" textlink="">
          <xdr:nvSpPr>
            <xdr:cNvPr id="14522" name="Check Box 186" hidden="1">
              <a:extLst>
                <a:ext uri="{63B3BB69-23CF-44E3-9099-C40C66FF867C}">
                  <a14:compatExt spid="_x0000_s14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16</xdr:row>
          <xdr:rowOff>9525</xdr:rowOff>
        </xdr:from>
        <xdr:to>
          <xdr:col>22</xdr:col>
          <xdr:colOff>238125</xdr:colOff>
          <xdr:row>16</xdr:row>
          <xdr:rowOff>200025</xdr:rowOff>
        </xdr:to>
        <xdr:sp macro="" textlink="">
          <xdr:nvSpPr>
            <xdr:cNvPr id="14523" name="Check Box 187" hidden="1">
              <a:extLst>
                <a:ext uri="{63B3BB69-23CF-44E3-9099-C40C66FF867C}">
                  <a14:compatExt spid="_x0000_s14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16</xdr:row>
          <xdr:rowOff>9525</xdr:rowOff>
        </xdr:from>
        <xdr:to>
          <xdr:col>23</xdr:col>
          <xdr:colOff>238125</xdr:colOff>
          <xdr:row>16</xdr:row>
          <xdr:rowOff>200025</xdr:rowOff>
        </xdr:to>
        <xdr:sp macro="" textlink="">
          <xdr:nvSpPr>
            <xdr:cNvPr id="14524" name="Check Box 188" hidden="1">
              <a:extLst>
                <a:ext uri="{63B3BB69-23CF-44E3-9099-C40C66FF867C}">
                  <a14:compatExt spid="_x0000_s14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16</xdr:row>
          <xdr:rowOff>9525</xdr:rowOff>
        </xdr:from>
        <xdr:to>
          <xdr:col>24</xdr:col>
          <xdr:colOff>238125</xdr:colOff>
          <xdr:row>16</xdr:row>
          <xdr:rowOff>200025</xdr:rowOff>
        </xdr:to>
        <xdr:sp macro="" textlink="">
          <xdr:nvSpPr>
            <xdr:cNvPr id="14525" name="Check Box 189" hidden="1">
              <a:extLst>
                <a:ext uri="{63B3BB69-23CF-44E3-9099-C40C66FF867C}">
                  <a14:compatExt spid="_x0000_s14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16</xdr:row>
          <xdr:rowOff>9525</xdr:rowOff>
        </xdr:from>
        <xdr:to>
          <xdr:col>25</xdr:col>
          <xdr:colOff>238125</xdr:colOff>
          <xdr:row>16</xdr:row>
          <xdr:rowOff>200025</xdr:rowOff>
        </xdr:to>
        <xdr:sp macro="" textlink="">
          <xdr:nvSpPr>
            <xdr:cNvPr id="14526" name="Check Box 190" hidden="1">
              <a:extLst>
                <a:ext uri="{63B3BB69-23CF-44E3-9099-C40C66FF867C}">
                  <a14:compatExt spid="_x0000_s14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16</xdr:row>
          <xdr:rowOff>9525</xdr:rowOff>
        </xdr:from>
        <xdr:to>
          <xdr:col>26</xdr:col>
          <xdr:colOff>238125</xdr:colOff>
          <xdr:row>16</xdr:row>
          <xdr:rowOff>200025</xdr:rowOff>
        </xdr:to>
        <xdr:sp macro="" textlink="">
          <xdr:nvSpPr>
            <xdr:cNvPr id="14527" name="Check Box 191" hidden="1">
              <a:extLst>
                <a:ext uri="{63B3BB69-23CF-44E3-9099-C40C66FF867C}">
                  <a14:compatExt spid="_x0000_s14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16</xdr:row>
          <xdr:rowOff>9525</xdr:rowOff>
        </xdr:from>
        <xdr:to>
          <xdr:col>27</xdr:col>
          <xdr:colOff>238125</xdr:colOff>
          <xdr:row>16</xdr:row>
          <xdr:rowOff>200025</xdr:rowOff>
        </xdr:to>
        <xdr:sp macro="" textlink="">
          <xdr:nvSpPr>
            <xdr:cNvPr id="14528" name="Check Box 192" hidden="1">
              <a:extLst>
                <a:ext uri="{63B3BB69-23CF-44E3-9099-C40C66FF867C}">
                  <a14:compatExt spid="_x0000_s14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18</xdr:row>
          <xdr:rowOff>9525</xdr:rowOff>
        </xdr:from>
        <xdr:to>
          <xdr:col>16</xdr:col>
          <xdr:colOff>238125</xdr:colOff>
          <xdr:row>18</xdr:row>
          <xdr:rowOff>200025</xdr:rowOff>
        </xdr:to>
        <xdr:sp macro="" textlink="">
          <xdr:nvSpPr>
            <xdr:cNvPr id="14541" name="Check Box 205" hidden="1">
              <a:extLst>
                <a:ext uri="{63B3BB69-23CF-44E3-9099-C40C66FF867C}">
                  <a14:compatExt spid="_x0000_s14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18</xdr:row>
          <xdr:rowOff>9525</xdr:rowOff>
        </xdr:from>
        <xdr:to>
          <xdr:col>17</xdr:col>
          <xdr:colOff>238125</xdr:colOff>
          <xdr:row>18</xdr:row>
          <xdr:rowOff>200025</xdr:rowOff>
        </xdr:to>
        <xdr:sp macro="" textlink="">
          <xdr:nvSpPr>
            <xdr:cNvPr id="14542" name="Check Box 206" hidden="1">
              <a:extLst>
                <a:ext uri="{63B3BB69-23CF-44E3-9099-C40C66FF867C}">
                  <a14:compatExt spid="_x0000_s14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18</xdr:row>
          <xdr:rowOff>9525</xdr:rowOff>
        </xdr:from>
        <xdr:to>
          <xdr:col>18</xdr:col>
          <xdr:colOff>238125</xdr:colOff>
          <xdr:row>18</xdr:row>
          <xdr:rowOff>200025</xdr:rowOff>
        </xdr:to>
        <xdr:sp macro="" textlink="">
          <xdr:nvSpPr>
            <xdr:cNvPr id="14543" name="Check Box 207" hidden="1">
              <a:extLst>
                <a:ext uri="{63B3BB69-23CF-44E3-9099-C40C66FF867C}">
                  <a14:compatExt spid="_x0000_s14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18</xdr:row>
          <xdr:rowOff>9525</xdr:rowOff>
        </xdr:from>
        <xdr:to>
          <xdr:col>19</xdr:col>
          <xdr:colOff>238125</xdr:colOff>
          <xdr:row>18</xdr:row>
          <xdr:rowOff>200025</xdr:rowOff>
        </xdr:to>
        <xdr:sp macro="" textlink="">
          <xdr:nvSpPr>
            <xdr:cNvPr id="14544" name="Check Box 208" hidden="1">
              <a:extLst>
                <a:ext uri="{63B3BB69-23CF-44E3-9099-C40C66FF867C}">
                  <a14:compatExt spid="_x0000_s14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18</xdr:row>
          <xdr:rowOff>9525</xdr:rowOff>
        </xdr:from>
        <xdr:to>
          <xdr:col>20</xdr:col>
          <xdr:colOff>238125</xdr:colOff>
          <xdr:row>18</xdr:row>
          <xdr:rowOff>200025</xdr:rowOff>
        </xdr:to>
        <xdr:sp macro="" textlink="">
          <xdr:nvSpPr>
            <xdr:cNvPr id="14545" name="Check Box 209" hidden="1">
              <a:extLst>
                <a:ext uri="{63B3BB69-23CF-44E3-9099-C40C66FF867C}">
                  <a14:compatExt spid="_x0000_s14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18</xdr:row>
          <xdr:rowOff>9525</xdr:rowOff>
        </xdr:from>
        <xdr:to>
          <xdr:col>21</xdr:col>
          <xdr:colOff>238125</xdr:colOff>
          <xdr:row>18</xdr:row>
          <xdr:rowOff>200025</xdr:rowOff>
        </xdr:to>
        <xdr:sp macro="" textlink="">
          <xdr:nvSpPr>
            <xdr:cNvPr id="14546" name="Check Box 210" hidden="1">
              <a:extLst>
                <a:ext uri="{63B3BB69-23CF-44E3-9099-C40C66FF867C}">
                  <a14:compatExt spid="_x0000_s14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18</xdr:row>
          <xdr:rowOff>9525</xdr:rowOff>
        </xdr:from>
        <xdr:to>
          <xdr:col>22</xdr:col>
          <xdr:colOff>238125</xdr:colOff>
          <xdr:row>18</xdr:row>
          <xdr:rowOff>200025</xdr:rowOff>
        </xdr:to>
        <xdr:sp macro="" textlink="">
          <xdr:nvSpPr>
            <xdr:cNvPr id="14547" name="Check Box 211" hidden="1">
              <a:extLst>
                <a:ext uri="{63B3BB69-23CF-44E3-9099-C40C66FF867C}">
                  <a14:compatExt spid="_x0000_s14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xdr:row>
          <xdr:rowOff>9525</xdr:rowOff>
        </xdr:from>
        <xdr:to>
          <xdr:col>23</xdr:col>
          <xdr:colOff>238125</xdr:colOff>
          <xdr:row>18</xdr:row>
          <xdr:rowOff>200025</xdr:rowOff>
        </xdr:to>
        <xdr:sp macro="" textlink="">
          <xdr:nvSpPr>
            <xdr:cNvPr id="14548" name="Check Box 212" hidden="1">
              <a:extLst>
                <a:ext uri="{63B3BB69-23CF-44E3-9099-C40C66FF867C}">
                  <a14:compatExt spid="_x0000_s14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18</xdr:row>
          <xdr:rowOff>9525</xdr:rowOff>
        </xdr:from>
        <xdr:to>
          <xdr:col>24</xdr:col>
          <xdr:colOff>238125</xdr:colOff>
          <xdr:row>18</xdr:row>
          <xdr:rowOff>200025</xdr:rowOff>
        </xdr:to>
        <xdr:sp macro="" textlink="">
          <xdr:nvSpPr>
            <xdr:cNvPr id="14549" name="Check Box 213" hidden="1">
              <a:extLst>
                <a:ext uri="{63B3BB69-23CF-44E3-9099-C40C66FF867C}">
                  <a14:compatExt spid="_x0000_s14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18</xdr:row>
          <xdr:rowOff>9525</xdr:rowOff>
        </xdr:from>
        <xdr:to>
          <xdr:col>25</xdr:col>
          <xdr:colOff>238125</xdr:colOff>
          <xdr:row>18</xdr:row>
          <xdr:rowOff>200025</xdr:rowOff>
        </xdr:to>
        <xdr:sp macro="" textlink="">
          <xdr:nvSpPr>
            <xdr:cNvPr id="14550" name="Check Box 214" hidden="1">
              <a:extLst>
                <a:ext uri="{63B3BB69-23CF-44E3-9099-C40C66FF867C}">
                  <a14:compatExt spid="_x0000_s14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18</xdr:row>
          <xdr:rowOff>9525</xdr:rowOff>
        </xdr:from>
        <xdr:to>
          <xdr:col>26</xdr:col>
          <xdr:colOff>238125</xdr:colOff>
          <xdr:row>18</xdr:row>
          <xdr:rowOff>200025</xdr:rowOff>
        </xdr:to>
        <xdr:sp macro="" textlink="">
          <xdr:nvSpPr>
            <xdr:cNvPr id="14551" name="Check Box 215" hidden="1">
              <a:extLst>
                <a:ext uri="{63B3BB69-23CF-44E3-9099-C40C66FF867C}">
                  <a14:compatExt spid="_x0000_s14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18</xdr:row>
          <xdr:rowOff>9525</xdr:rowOff>
        </xdr:from>
        <xdr:to>
          <xdr:col>27</xdr:col>
          <xdr:colOff>238125</xdr:colOff>
          <xdr:row>18</xdr:row>
          <xdr:rowOff>200025</xdr:rowOff>
        </xdr:to>
        <xdr:sp macro="" textlink="">
          <xdr:nvSpPr>
            <xdr:cNvPr id="14552" name="Check Box 216" hidden="1">
              <a:extLst>
                <a:ext uri="{63B3BB69-23CF-44E3-9099-C40C66FF867C}">
                  <a14:compatExt spid="_x0000_s14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9525</xdr:rowOff>
        </xdr:from>
        <xdr:to>
          <xdr:col>16</xdr:col>
          <xdr:colOff>238125</xdr:colOff>
          <xdr:row>19</xdr:row>
          <xdr:rowOff>200025</xdr:rowOff>
        </xdr:to>
        <xdr:sp macro="" textlink="">
          <xdr:nvSpPr>
            <xdr:cNvPr id="14553" name="Check Box 217" hidden="1">
              <a:extLst>
                <a:ext uri="{63B3BB69-23CF-44E3-9099-C40C66FF867C}">
                  <a14:compatExt spid="_x0000_s14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19</xdr:row>
          <xdr:rowOff>9525</xdr:rowOff>
        </xdr:from>
        <xdr:to>
          <xdr:col>17</xdr:col>
          <xdr:colOff>238125</xdr:colOff>
          <xdr:row>19</xdr:row>
          <xdr:rowOff>200025</xdr:rowOff>
        </xdr:to>
        <xdr:sp macro="" textlink="">
          <xdr:nvSpPr>
            <xdr:cNvPr id="14554" name="Check Box 218" hidden="1">
              <a:extLst>
                <a:ext uri="{63B3BB69-23CF-44E3-9099-C40C66FF867C}">
                  <a14:compatExt spid="_x0000_s14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19</xdr:row>
          <xdr:rowOff>9525</xdr:rowOff>
        </xdr:from>
        <xdr:to>
          <xdr:col>18</xdr:col>
          <xdr:colOff>238125</xdr:colOff>
          <xdr:row>19</xdr:row>
          <xdr:rowOff>200025</xdr:rowOff>
        </xdr:to>
        <xdr:sp macro="" textlink="">
          <xdr:nvSpPr>
            <xdr:cNvPr id="14555" name="Check Box 219" hidden="1">
              <a:extLst>
                <a:ext uri="{63B3BB69-23CF-44E3-9099-C40C66FF867C}">
                  <a14:compatExt spid="_x0000_s14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19</xdr:row>
          <xdr:rowOff>9525</xdr:rowOff>
        </xdr:from>
        <xdr:to>
          <xdr:col>19</xdr:col>
          <xdr:colOff>238125</xdr:colOff>
          <xdr:row>19</xdr:row>
          <xdr:rowOff>200025</xdr:rowOff>
        </xdr:to>
        <xdr:sp macro="" textlink="">
          <xdr:nvSpPr>
            <xdr:cNvPr id="14556" name="Check Box 220" hidden="1">
              <a:extLst>
                <a:ext uri="{63B3BB69-23CF-44E3-9099-C40C66FF867C}">
                  <a14:compatExt spid="_x0000_s14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19</xdr:row>
          <xdr:rowOff>9525</xdr:rowOff>
        </xdr:from>
        <xdr:to>
          <xdr:col>20</xdr:col>
          <xdr:colOff>238125</xdr:colOff>
          <xdr:row>19</xdr:row>
          <xdr:rowOff>200025</xdr:rowOff>
        </xdr:to>
        <xdr:sp macro="" textlink="">
          <xdr:nvSpPr>
            <xdr:cNvPr id="14557" name="Check Box 221" hidden="1">
              <a:extLst>
                <a:ext uri="{63B3BB69-23CF-44E3-9099-C40C66FF867C}">
                  <a14:compatExt spid="_x0000_s14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19</xdr:row>
          <xdr:rowOff>9525</xdr:rowOff>
        </xdr:from>
        <xdr:to>
          <xdr:col>21</xdr:col>
          <xdr:colOff>238125</xdr:colOff>
          <xdr:row>19</xdr:row>
          <xdr:rowOff>200025</xdr:rowOff>
        </xdr:to>
        <xdr:sp macro="" textlink="">
          <xdr:nvSpPr>
            <xdr:cNvPr id="14558" name="Check Box 222" hidden="1">
              <a:extLst>
                <a:ext uri="{63B3BB69-23CF-44E3-9099-C40C66FF867C}">
                  <a14:compatExt spid="_x0000_s14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19</xdr:row>
          <xdr:rowOff>9525</xdr:rowOff>
        </xdr:from>
        <xdr:to>
          <xdr:col>22</xdr:col>
          <xdr:colOff>238125</xdr:colOff>
          <xdr:row>19</xdr:row>
          <xdr:rowOff>200025</xdr:rowOff>
        </xdr:to>
        <xdr:sp macro="" textlink="">
          <xdr:nvSpPr>
            <xdr:cNvPr id="14559" name="Check Box 223" hidden="1">
              <a:extLst>
                <a:ext uri="{63B3BB69-23CF-44E3-9099-C40C66FF867C}">
                  <a14:compatExt spid="_x0000_s14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19</xdr:row>
          <xdr:rowOff>9525</xdr:rowOff>
        </xdr:from>
        <xdr:to>
          <xdr:col>23</xdr:col>
          <xdr:colOff>238125</xdr:colOff>
          <xdr:row>19</xdr:row>
          <xdr:rowOff>200025</xdr:rowOff>
        </xdr:to>
        <xdr:sp macro="" textlink="">
          <xdr:nvSpPr>
            <xdr:cNvPr id="14560" name="Check Box 224" hidden="1">
              <a:extLst>
                <a:ext uri="{63B3BB69-23CF-44E3-9099-C40C66FF867C}">
                  <a14:compatExt spid="_x0000_s14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19</xdr:row>
          <xdr:rowOff>9525</xdr:rowOff>
        </xdr:from>
        <xdr:to>
          <xdr:col>24</xdr:col>
          <xdr:colOff>238125</xdr:colOff>
          <xdr:row>19</xdr:row>
          <xdr:rowOff>200025</xdr:rowOff>
        </xdr:to>
        <xdr:sp macro="" textlink="">
          <xdr:nvSpPr>
            <xdr:cNvPr id="14561" name="Check Box 225" hidden="1">
              <a:extLst>
                <a:ext uri="{63B3BB69-23CF-44E3-9099-C40C66FF867C}">
                  <a14:compatExt spid="_x0000_s14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19</xdr:row>
          <xdr:rowOff>9525</xdr:rowOff>
        </xdr:from>
        <xdr:to>
          <xdr:col>25</xdr:col>
          <xdr:colOff>238125</xdr:colOff>
          <xdr:row>19</xdr:row>
          <xdr:rowOff>200025</xdr:rowOff>
        </xdr:to>
        <xdr:sp macro="" textlink="">
          <xdr:nvSpPr>
            <xdr:cNvPr id="14562" name="Check Box 226" hidden="1">
              <a:extLst>
                <a:ext uri="{63B3BB69-23CF-44E3-9099-C40C66FF867C}">
                  <a14:compatExt spid="_x0000_s14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9525</xdr:rowOff>
        </xdr:from>
        <xdr:to>
          <xdr:col>26</xdr:col>
          <xdr:colOff>238125</xdr:colOff>
          <xdr:row>19</xdr:row>
          <xdr:rowOff>200025</xdr:rowOff>
        </xdr:to>
        <xdr:sp macro="" textlink="">
          <xdr:nvSpPr>
            <xdr:cNvPr id="14563" name="Check Box 227" hidden="1">
              <a:extLst>
                <a:ext uri="{63B3BB69-23CF-44E3-9099-C40C66FF867C}">
                  <a14:compatExt spid="_x0000_s14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19</xdr:row>
          <xdr:rowOff>9525</xdr:rowOff>
        </xdr:from>
        <xdr:to>
          <xdr:col>27</xdr:col>
          <xdr:colOff>238125</xdr:colOff>
          <xdr:row>19</xdr:row>
          <xdr:rowOff>200025</xdr:rowOff>
        </xdr:to>
        <xdr:sp macro="" textlink="">
          <xdr:nvSpPr>
            <xdr:cNvPr id="14564" name="Check Box 228" hidden="1">
              <a:extLst>
                <a:ext uri="{63B3BB69-23CF-44E3-9099-C40C66FF867C}">
                  <a14:compatExt spid="_x0000_s14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20</xdr:row>
          <xdr:rowOff>9525</xdr:rowOff>
        </xdr:from>
        <xdr:to>
          <xdr:col>16</xdr:col>
          <xdr:colOff>238125</xdr:colOff>
          <xdr:row>20</xdr:row>
          <xdr:rowOff>200025</xdr:rowOff>
        </xdr:to>
        <xdr:sp macro="" textlink="">
          <xdr:nvSpPr>
            <xdr:cNvPr id="14565" name="Check Box 229" hidden="1">
              <a:extLst>
                <a:ext uri="{63B3BB69-23CF-44E3-9099-C40C66FF867C}">
                  <a14:compatExt spid="_x0000_s14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20</xdr:row>
          <xdr:rowOff>9525</xdr:rowOff>
        </xdr:from>
        <xdr:to>
          <xdr:col>17</xdr:col>
          <xdr:colOff>238125</xdr:colOff>
          <xdr:row>20</xdr:row>
          <xdr:rowOff>200025</xdr:rowOff>
        </xdr:to>
        <xdr:sp macro="" textlink="">
          <xdr:nvSpPr>
            <xdr:cNvPr id="14566" name="Check Box 230" hidden="1">
              <a:extLst>
                <a:ext uri="{63B3BB69-23CF-44E3-9099-C40C66FF867C}">
                  <a14:compatExt spid="_x0000_s14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18</xdr:col>
          <xdr:colOff>238125</xdr:colOff>
          <xdr:row>20</xdr:row>
          <xdr:rowOff>200025</xdr:rowOff>
        </xdr:to>
        <xdr:sp macro="" textlink="">
          <xdr:nvSpPr>
            <xdr:cNvPr id="14567" name="Check Box 231" hidden="1">
              <a:extLst>
                <a:ext uri="{63B3BB69-23CF-44E3-9099-C40C66FF867C}">
                  <a14:compatExt spid="_x0000_s14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20</xdr:row>
          <xdr:rowOff>9525</xdr:rowOff>
        </xdr:from>
        <xdr:to>
          <xdr:col>19</xdr:col>
          <xdr:colOff>238125</xdr:colOff>
          <xdr:row>20</xdr:row>
          <xdr:rowOff>200025</xdr:rowOff>
        </xdr:to>
        <xdr:sp macro="" textlink="">
          <xdr:nvSpPr>
            <xdr:cNvPr id="14568" name="Check Box 232" hidden="1">
              <a:extLst>
                <a:ext uri="{63B3BB69-23CF-44E3-9099-C40C66FF867C}">
                  <a14:compatExt spid="_x0000_s14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20</xdr:row>
          <xdr:rowOff>9525</xdr:rowOff>
        </xdr:from>
        <xdr:to>
          <xdr:col>20</xdr:col>
          <xdr:colOff>238125</xdr:colOff>
          <xdr:row>20</xdr:row>
          <xdr:rowOff>200025</xdr:rowOff>
        </xdr:to>
        <xdr:sp macro="" textlink="">
          <xdr:nvSpPr>
            <xdr:cNvPr id="14569" name="Check Box 233" hidden="1">
              <a:extLst>
                <a:ext uri="{63B3BB69-23CF-44E3-9099-C40C66FF867C}">
                  <a14:compatExt spid="_x0000_s14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20</xdr:row>
          <xdr:rowOff>9525</xdr:rowOff>
        </xdr:from>
        <xdr:to>
          <xdr:col>21</xdr:col>
          <xdr:colOff>238125</xdr:colOff>
          <xdr:row>20</xdr:row>
          <xdr:rowOff>200025</xdr:rowOff>
        </xdr:to>
        <xdr:sp macro="" textlink="">
          <xdr:nvSpPr>
            <xdr:cNvPr id="14570" name="Check Box 234" hidden="1">
              <a:extLst>
                <a:ext uri="{63B3BB69-23CF-44E3-9099-C40C66FF867C}">
                  <a14:compatExt spid="_x0000_s14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20</xdr:row>
          <xdr:rowOff>9525</xdr:rowOff>
        </xdr:from>
        <xdr:to>
          <xdr:col>22</xdr:col>
          <xdr:colOff>238125</xdr:colOff>
          <xdr:row>20</xdr:row>
          <xdr:rowOff>200025</xdr:rowOff>
        </xdr:to>
        <xdr:sp macro="" textlink="">
          <xdr:nvSpPr>
            <xdr:cNvPr id="14571" name="Check Box 235" hidden="1">
              <a:extLst>
                <a:ext uri="{63B3BB69-23CF-44E3-9099-C40C66FF867C}">
                  <a14:compatExt spid="_x0000_s14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9525</xdr:rowOff>
        </xdr:from>
        <xdr:to>
          <xdr:col>23</xdr:col>
          <xdr:colOff>238125</xdr:colOff>
          <xdr:row>20</xdr:row>
          <xdr:rowOff>200025</xdr:rowOff>
        </xdr:to>
        <xdr:sp macro="" textlink="">
          <xdr:nvSpPr>
            <xdr:cNvPr id="14572" name="Check Box 236" hidden="1">
              <a:extLst>
                <a:ext uri="{63B3BB69-23CF-44E3-9099-C40C66FF867C}">
                  <a14:compatExt spid="_x0000_s14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20</xdr:row>
          <xdr:rowOff>9525</xdr:rowOff>
        </xdr:from>
        <xdr:to>
          <xdr:col>24</xdr:col>
          <xdr:colOff>238125</xdr:colOff>
          <xdr:row>20</xdr:row>
          <xdr:rowOff>200025</xdr:rowOff>
        </xdr:to>
        <xdr:sp macro="" textlink="">
          <xdr:nvSpPr>
            <xdr:cNvPr id="14573" name="Check Box 237" hidden="1">
              <a:extLst>
                <a:ext uri="{63B3BB69-23CF-44E3-9099-C40C66FF867C}">
                  <a14:compatExt spid="_x0000_s14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20</xdr:row>
          <xdr:rowOff>9525</xdr:rowOff>
        </xdr:from>
        <xdr:to>
          <xdr:col>25</xdr:col>
          <xdr:colOff>238125</xdr:colOff>
          <xdr:row>20</xdr:row>
          <xdr:rowOff>200025</xdr:rowOff>
        </xdr:to>
        <xdr:sp macro="" textlink="">
          <xdr:nvSpPr>
            <xdr:cNvPr id="14574" name="Check Box 238" hidden="1">
              <a:extLst>
                <a:ext uri="{63B3BB69-23CF-44E3-9099-C40C66FF867C}">
                  <a14:compatExt spid="_x0000_s14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20</xdr:row>
          <xdr:rowOff>9525</xdr:rowOff>
        </xdr:from>
        <xdr:to>
          <xdr:col>26</xdr:col>
          <xdr:colOff>238125</xdr:colOff>
          <xdr:row>20</xdr:row>
          <xdr:rowOff>200025</xdr:rowOff>
        </xdr:to>
        <xdr:sp macro="" textlink="">
          <xdr:nvSpPr>
            <xdr:cNvPr id="14575" name="Check Box 239" hidden="1">
              <a:extLst>
                <a:ext uri="{63B3BB69-23CF-44E3-9099-C40C66FF867C}">
                  <a14:compatExt spid="_x0000_s14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20</xdr:row>
          <xdr:rowOff>9525</xdr:rowOff>
        </xdr:from>
        <xdr:to>
          <xdr:col>27</xdr:col>
          <xdr:colOff>238125</xdr:colOff>
          <xdr:row>20</xdr:row>
          <xdr:rowOff>200025</xdr:rowOff>
        </xdr:to>
        <xdr:sp macro="" textlink="">
          <xdr:nvSpPr>
            <xdr:cNvPr id="14576" name="Check Box 240" hidden="1">
              <a:extLst>
                <a:ext uri="{63B3BB69-23CF-44E3-9099-C40C66FF867C}">
                  <a14:compatExt spid="_x0000_s14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9525</xdr:rowOff>
        </xdr:from>
        <xdr:to>
          <xdr:col>16</xdr:col>
          <xdr:colOff>238125</xdr:colOff>
          <xdr:row>21</xdr:row>
          <xdr:rowOff>200025</xdr:rowOff>
        </xdr:to>
        <xdr:sp macro="" textlink="">
          <xdr:nvSpPr>
            <xdr:cNvPr id="14577" name="Check Box 241" hidden="1">
              <a:extLst>
                <a:ext uri="{63B3BB69-23CF-44E3-9099-C40C66FF867C}">
                  <a14:compatExt spid="_x0000_s1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21</xdr:row>
          <xdr:rowOff>9525</xdr:rowOff>
        </xdr:from>
        <xdr:to>
          <xdr:col>17</xdr:col>
          <xdr:colOff>238125</xdr:colOff>
          <xdr:row>21</xdr:row>
          <xdr:rowOff>200025</xdr:rowOff>
        </xdr:to>
        <xdr:sp macro="" textlink="">
          <xdr:nvSpPr>
            <xdr:cNvPr id="14578" name="Check Box 242" hidden="1">
              <a:extLst>
                <a:ext uri="{63B3BB69-23CF-44E3-9099-C40C66FF867C}">
                  <a14:compatExt spid="_x0000_s1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9525</xdr:rowOff>
        </xdr:from>
        <xdr:to>
          <xdr:col>18</xdr:col>
          <xdr:colOff>238125</xdr:colOff>
          <xdr:row>21</xdr:row>
          <xdr:rowOff>200025</xdr:rowOff>
        </xdr:to>
        <xdr:sp macro="" textlink="">
          <xdr:nvSpPr>
            <xdr:cNvPr id="14579" name="Check Box 243" hidden="1">
              <a:extLst>
                <a:ext uri="{63B3BB69-23CF-44E3-9099-C40C66FF867C}">
                  <a14:compatExt spid="_x0000_s1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xdr:row>
          <xdr:rowOff>9525</xdr:rowOff>
        </xdr:from>
        <xdr:to>
          <xdr:col>19</xdr:col>
          <xdr:colOff>238125</xdr:colOff>
          <xdr:row>21</xdr:row>
          <xdr:rowOff>200025</xdr:rowOff>
        </xdr:to>
        <xdr:sp macro="" textlink="">
          <xdr:nvSpPr>
            <xdr:cNvPr id="14580" name="Check Box 244" hidden="1">
              <a:extLst>
                <a:ext uri="{63B3BB69-23CF-44E3-9099-C40C66FF867C}">
                  <a14:compatExt spid="_x0000_s1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21</xdr:row>
          <xdr:rowOff>9525</xdr:rowOff>
        </xdr:from>
        <xdr:to>
          <xdr:col>20</xdr:col>
          <xdr:colOff>238125</xdr:colOff>
          <xdr:row>21</xdr:row>
          <xdr:rowOff>200025</xdr:rowOff>
        </xdr:to>
        <xdr:sp macro="" textlink="">
          <xdr:nvSpPr>
            <xdr:cNvPr id="14581" name="Check Box 245" hidden="1">
              <a:extLst>
                <a:ext uri="{63B3BB69-23CF-44E3-9099-C40C66FF867C}">
                  <a14:compatExt spid="_x0000_s1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9525</xdr:rowOff>
        </xdr:from>
        <xdr:to>
          <xdr:col>21</xdr:col>
          <xdr:colOff>238125</xdr:colOff>
          <xdr:row>21</xdr:row>
          <xdr:rowOff>200025</xdr:rowOff>
        </xdr:to>
        <xdr:sp macro="" textlink="">
          <xdr:nvSpPr>
            <xdr:cNvPr id="14582" name="Check Box 246" hidden="1">
              <a:extLst>
                <a:ext uri="{63B3BB69-23CF-44E3-9099-C40C66FF867C}">
                  <a14:compatExt spid="_x0000_s14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21</xdr:row>
          <xdr:rowOff>9525</xdr:rowOff>
        </xdr:from>
        <xdr:to>
          <xdr:col>22</xdr:col>
          <xdr:colOff>238125</xdr:colOff>
          <xdr:row>21</xdr:row>
          <xdr:rowOff>200025</xdr:rowOff>
        </xdr:to>
        <xdr:sp macro="" textlink="">
          <xdr:nvSpPr>
            <xdr:cNvPr id="14583" name="Check Box 247" hidden="1">
              <a:extLst>
                <a:ext uri="{63B3BB69-23CF-44E3-9099-C40C66FF867C}">
                  <a14:compatExt spid="_x0000_s14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9525</xdr:rowOff>
        </xdr:from>
        <xdr:to>
          <xdr:col>23</xdr:col>
          <xdr:colOff>238125</xdr:colOff>
          <xdr:row>21</xdr:row>
          <xdr:rowOff>200025</xdr:rowOff>
        </xdr:to>
        <xdr:sp macro="" textlink="">
          <xdr:nvSpPr>
            <xdr:cNvPr id="14584" name="Check Box 248" hidden="1">
              <a:extLst>
                <a:ext uri="{63B3BB69-23CF-44E3-9099-C40C66FF867C}">
                  <a14:compatExt spid="_x0000_s14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21</xdr:row>
          <xdr:rowOff>9525</xdr:rowOff>
        </xdr:from>
        <xdr:to>
          <xdr:col>24</xdr:col>
          <xdr:colOff>238125</xdr:colOff>
          <xdr:row>21</xdr:row>
          <xdr:rowOff>200025</xdr:rowOff>
        </xdr:to>
        <xdr:sp macro="" textlink="">
          <xdr:nvSpPr>
            <xdr:cNvPr id="14585" name="Check Box 249" hidden="1">
              <a:extLst>
                <a:ext uri="{63B3BB69-23CF-44E3-9099-C40C66FF867C}">
                  <a14:compatExt spid="_x0000_s14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21</xdr:row>
          <xdr:rowOff>9525</xdr:rowOff>
        </xdr:from>
        <xdr:to>
          <xdr:col>25</xdr:col>
          <xdr:colOff>238125</xdr:colOff>
          <xdr:row>21</xdr:row>
          <xdr:rowOff>200025</xdr:rowOff>
        </xdr:to>
        <xdr:sp macro="" textlink="">
          <xdr:nvSpPr>
            <xdr:cNvPr id="14586" name="Check Box 250" hidden="1">
              <a:extLst>
                <a:ext uri="{63B3BB69-23CF-44E3-9099-C40C66FF867C}">
                  <a14:compatExt spid="_x0000_s14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21</xdr:row>
          <xdr:rowOff>9525</xdr:rowOff>
        </xdr:from>
        <xdr:to>
          <xdr:col>26</xdr:col>
          <xdr:colOff>238125</xdr:colOff>
          <xdr:row>21</xdr:row>
          <xdr:rowOff>200025</xdr:rowOff>
        </xdr:to>
        <xdr:sp macro="" textlink="">
          <xdr:nvSpPr>
            <xdr:cNvPr id="14587" name="Check Box 251" hidden="1">
              <a:extLst>
                <a:ext uri="{63B3BB69-23CF-44E3-9099-C40C66FF867C}">
                  <a14:compatExt spid="_x0000_s14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21</xdr:row>
          <xdr:rowOff>9525</xdr:rowOff>
        </xdr:from>
        <xdr:to>
          <xdr:col>27</xdr:col>
          <xdr:colOff>238125</xdr:colOff>
          <xdr:row>21</xdr:row>
          <xdr:rowOff>200025</xdr:rowOff>
        </xdr:to>
        <xdr:sp macro="" textlink="">
          <xdr:nvSpPr>
            <xdr:cNvPr id="14588" name="Check Box 252" hidden="1">
              <a:extLst>
                <a:ext uri="{63B3BB69-23CF-44E3-9099-C40C66FF867C}">
                  <a14:compatExt spid="_x0000_s14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9525</xdr:rowOff>
        </xdr:from>
        <xdr:to>
          <xdr:col>16</xdr:col>
          <xdr:colOff>238125</xdr:colOff>
          <xdr:row>22</xdr:row>
          <xdr:rowOff>200025</xdr:rowOff>
        </xdr:to>
        <xdr:sp macro="" textlink="">
          <xdr:nvSpPr>
            <xdr:cNvPr id="14589" name="Check Box 253" hidden="1">
              <a:extLst>
                <a:ext uri="{63B3BB69-23CF-44E3-9099-C40C66FF867C}">
                  <a14:compatExt spid="_x0000_s1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22</xdr:row>
          <xdr:rowOff>9525</xdr:rowOff>
        </xdr:from>
        <xdr:to>
          <xdr:col>17</xdr:col>
          <xdr:colOff>238125</xdr:colOff>
          <xdr:row>22</xdr:row>
          <xdr:rowOff>200025</xdr:rowOff>
        </xdr:to>
        <xdr:sp macro="" textlink="">
          <xdr:nvSpPr>
            <xdr:cNvPr id="14590" name="Check Box 254" hidden="1">
              <a:extLst>
                <a:ext uri="{63B3BB69-23CF-44E3-9099-C40C66FF867C}">
                  <a14:compatExt spid="_x0000_s1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9525</xdr:rowOff>
        </xdr:from>
        <xdr:to>
          <xdr:col>18</xdr:col>
          <xdr:colOff>238125</xdr:colOff>
          <xdr:row>22</xdr:row>
          <xdr:rowOff>200025</xdr:rowOff>
        </xdr:to>
        <xdr:sp macro="" textlink="">
          <xdr:nvSpPr>
            <xdr:cNvPr id="14591" name="Check Box 255" hidden="1">
              <a:extLst>
                <a:ext uri="{63B3BB69-23CF-44E3-9099-C40C66FF867C}">
                  <a14:compatExt spid="_x0000_s1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xdr:row>
          <xdr:rowOff>9525</xdr:rowOff>
        </xdr:from>
        <xdr:to>
          <xdr:col>19</xdr:col>
          <xdr:colOff>238125</xdr:colOff>
          <xdr:row>22</xdr:row>
          <xdr:rowOff>200025</xdr:rowOff>
        </xdr:to>
        <xdr:sp macro="" textlink="">
          <xdr:nvSpPr>
            <xdr:cNvPr id="14592" name="Check Box 256" hidden="1">
              <a:extLst>
                <a:ext uri="{63B3BB69-23CF-44E3-9099-C40C66FF867C}">
                  <a14:compatExt spid="_x0000_s1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22</xdr:row>
          <xdr:rowOff>9525</xdr:rowOff>
        </xdr:from>
        <xdr:to>
          <xdr:col>20</xdr:col>
          <xdr:colOff>238125</xdr:colOff>
          <xdr:row>22</xdr:row>
          <xdr:rowOff>200025</xdr:rowOff>
        </xdr:to>
        <xdr:sp macro="" textlink="">
          <xdr:nvSpPr>
            <xdr:cNvPr id="14593" name="Check Box 257" hidden="1">
              <a:extLst>
                <a:ext uri="{63B3BB69-23CF-44E3-9099-C40C66FF867C}">
                  <a14:compatExt spid="_x0000_s1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22</xdr:row>
          <xdr:rowOff>9525</xdr:rowOff>
        </xdr:from>
        <xdr:to>
          <xdr:col>21</xdr:col>
          <xdr:colOff>238125</xdr:colOff>
          <xdr:row>22</xdr:row>
          <xdr:rowOff>200025</xdr:rowOff>
        </xdr:to>
        <xdr:sp macro="" textlink="">
          <xdr:nvSpPr>
            <xdr:cNvPr id="14594" name="Check Box 258" hidden="1">
              <a:extLst>
                <a:ext uri="{63B3BB69-23CF-44E3-9099-C40C66FF867C}">
                  <a14:compatExt spid="_x0000_s14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22</xdr:row>
          <xdr:rowOff>9525</xdr:rowOff>
        </xdr:from>
        <xdr:to>
          <xdr:col>22</xdr:col>
          <xdr:colOff>238125</xdr:colOff>
          <xdr:row>22</xdr:row>
          <xdr:rowOff>200025</xdr:rowOff>
        </xdr:to>
        <xdr:sp macro="" textlink="">
          <xdr:nvSpPr>
            <xdr:cNvPr id="14595" name="Check Box 259" hidden="1">
              <a:extLst>
                <a:ext uri="{63B3BB69-23CF-44E3-9099-C40C66FF867C}">
                  <a14:compatExt spid="_x0000_s14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9525</xdr:rowOff>
        </xdr:from>
        <xdr:to>
          <xdr:col>23</xdr:col>
          <xdr:colOff>238125</xdr:colOff>
          <xdr:row>22</xdr:row>
          <xdr:rowOff>200025</xdr:rowOff>
        </xdr:to>
        <xdr:sp macro="" textlink="">
          <xdr:nvSpPr>
            <xdr:cNvPr id="14596" name="Check Box 260" hidden="1">
              <a:extLst>
                <a:ext uri="{63B3BB69-23CF-44E3-9099-C40C66FF867C}">
                  <a14:compatExt spid="_x0000_s14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22</xdr:row>
          <xdr:rowOff>9525</xdr:rowOff>
        </xdr:from>
        <xdr:to>
          <xdr:col>24</xdr:col>
          <xdr:colOff>238125</xdr:colOff>
          <xdr:row>22</xdr:row>
          <xdr:rowOff>200025</xdr:rowOff>
        </xdr:to>
        <xdr:sp macro="" textlink="">
          <xdr:nvSpPr>
            <xdr:cNvPr id="14597" name="Check Box 261" hidden="1">
              <a:extLst>
                <a:ext uri="{63B3BB69-23CF-44E3-9099-C40C66FF867C}">
                  <a14:compatExt spid="_x0000_s14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22</xdr:row>
          <xdr:rowOff>9525</xdr:rowOff>
        </xdr:from>
        <xdr:to>
          <xdr:col>25</xdr:col>
          <xdr:colOff>238125</xdr:colOff>
          <xdr:row>22</xdr:row>
          <xdr:rowOff>200025</xdr:rowOff>
        </xdr:to>
        <xdr:sp macro="" textlink="">
          <xdr:nvSpPr>
            <xdr:cNvPr id="14598" name="Check Box 262" hidden="1">
              <a:extLst>
                <a:ext uri="{63B3BB69-23CF-44E3-9099-C40C66FF867C}">
                  <a14:compatExt spid="_x0000_s14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22</xdr:row>
          <xdr:rowOff>9525</xdr:rowOff>
        </xdr:from>
        <xdr:to>
          <xdr:col>26</xdr:col>
          <xdr:colOff>238125</xdr:colOff>
          <xdr:row>22</xdr:row>
          <xdr:rowOff>200025</xdr:rowOff>
        </xdr:to>
        <xdr:sp macro="" textlink="">
          <xdr:nvSpPr>
            <xdr:cNvPr id="14599" name="Check Box 263" hidden="1">
              <a:extLst>
                <a:ext uri="{63B3BB69-23CF-44E3-9099-C40C66FF867C}">
                  <a14:compatExt spid="_x0000_s14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22</xdr:row>
          <xdr:rowOff>9525</xdr:rowOff>
        </xdr:from>
        <xdr:to>
          <xdr:col>27</xdr:col>
          <xdr:colOff>238125</xdr:colOff>
          <xdr:row>22</xdr:row>
          <xdr:rowOff>200025</xdr:rowOff>
        </xdr:to>
        <xdr:sp macro="" textlink="">
          <xdr:nvSpPr>
            <xdr:cNvPr id="14600" name="Check Box 264" hidden="1">
              <a:extLst>
                <a:ext uri="{63B3BB69-23CF-44E3-9099-C40C66FF867C}">
                  <a14:compatExt spid="_x0000_s14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24</xdr:row>
          <xdr:rowOff>9525</xdr:rowOff>
        </xdr:from>
        <xdr:to>
          <xdr:col>16</xdr:col>
          <xdr:colOff>238125</xdr:colOff>
          <xdr:row>24</xdr:row>
          <xdr:rowOff>200025</xdr:rowOff>
        </xdr:to>
        <xdr:sp macro="" textlink="">
          <xdr:nvSpPr>
            <xdr:cNvPr id="14601" name="Check Box 265" hidden="1">
              <a:extLst>
                <a:ext uri="{63B3BB69-23CF-44E3-9099-C40C66FF867C}">
                  <a14:compatExt spid="_x0000_s14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24</xdr:row>
          <xdr:rowOff>9525</xdr:rowOff>
        </xdr:from>
        <xdr:to>
          <xdr:col>17</xdr:col>
          <xdr:colOff>238125</xdr:colOff>
          <xdr:row>24</xdr:row>
          <xdr:rowOff>200025</xdr:rowOff>
        </xdr:to>
        <xdr:sp macro="" textlink="">
          <xdr:nvSpPr>
            <xdr:cNvPr id="14602" name="Check Box 266" hidden="1">
              <a:extLst>
                <a:ext uri="{63B3BB69-23CF-44E3-9099-C40C66FF867C}">
                  <a14:compatExt spid="_x0000_s14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24</xdr:row>
          <xdr:rowOff>9525</xdr:rowOff>
        </xdr:from>
        <xdr:to>
          <xdr:col>18</xdr:col>
          <xdr:colOff>238125</xdr:colOff>
          <xdr:row>24</xdr:row>
          <xdr:rowOff>200025</xdr:rowOff>
        </xdr:to>
        <xdr:sp macro="" textlink="">
          <xdr:nvSpPr>
            <xdr:cNvPr id="14603" name="Check Box 267" hidden="1">
              <a:extLst>
                <a:ext uri="{63B3BB69-23CF-44E3-9099-C40C66FF867C}">
                  <a14:compatExt spid="_x0000_s1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24</xdr:row>
          <xdr:rowOff>9525</xdr:rowOff>
        </xdr:from>
        <xdr:to>
          <xdr:col>19</xdr:col>
          <xdr:colOff>238125</xdr:colOff>
          <xdr:row>24</xdr:row>
          <xdr:rowOff>200025</xdr:rowOff>
        </xdr:to>
        <xdr:sp macro="" textlink="">
          <xdr:nvSpPr>
            <xdr:cNvPr id="14604" name="Check Box 268" hidden="1">
              <a:extLst>
                <a:ext uri="{63B3BB69-23CF-44E3-9099-C40C66FF867C}">
                  <a14:compatExt spid="_x0000_s1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24</xdr:row>
          <xdr:rowOff>9525</xdr:rowOff>
        </xdr:from>
        <xdr:to>
          <xdr:col>20</xdr:col>
          <xdr:colOff>238125</xdr:colOff>
          <xdr:row>24</xdr:row>
          <xdr:rowOff>200025</xdr:rowOff>
        </xdr:to>
        <xdr:sp macro="" textlink="">
          <xdr:nvSpPr>
            <xdr:cNvPr id="14605" name="Check Box 269" hidden="1">
              <a:extLst>
                <a:ext uri="{63B3BB69-23CF-44E3-9099-C40C66FF867C}">
                  <a14:compatExt spid="_x0000_s1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24</xdr:row>
          <xdr:rowOff>9525</xdr:rowOff>
        </xdr:from>
        <xdr:to>
          <xdr:col>21</xdr:col>
          <xdr:colOff>238125</xdr:colOff>
          <xdr:row>24</xdr:row>
          <xdr:rowOff>200025</xdr:rowOff>
        </xdr:to>
        <xdr:sp macro="" textlink="">
          <xdr:nvSpPr>
            <xdr:cNvPr id="14606" name="Check Box 270" hidden="1">
              <a:extLst>
                <a:ext uri="{63B3BB69-23CF-44E3-9099-C40C66FF867C}">
                  <a14:compatExt spid="_x0000_s1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24</xdr:row>
          <xdr:rowOff>9525</xdr:rowOff>
        </xdr:from>
        <xdr:to>
          <xdr:col>22</xdr:col>
          <xdr:colOff>238125</xdr:colOff>
          <xdr:row>24</xdr:row>
          <xdr:rowOff>200025</xdr:rowOff>
        </xdr:to>
        <xdr:sp macro="" textlink="">
          <xdr:nvSpPr>
            <xdr:cNvPr id="14607" name="Check Box 271" hidden="1">
              <a:extLst>
                <a:ext uri="{63B3BB69-23CF-44E3-9099-C40C66FF867C}">
                  <a14:compatExt spid="_x0000_s1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24</xdr:row>
          <xdr:rowOff>9525</xdr:rowOff>
        </xdr:from>
        <xdr:to>
          <xdr:col>23</xdr:col>
          <xdr:colOff>238125</xdr:colOff>
          <xdr:row>24</xdr:row>
          <xdr:rowOff>200025</xdr:rowOff>
        </xdr:to>
        <xdr:sp macro="" textlink="">
          <xdr:nvSpPr>
            <xdr:cNvPr id="14608" name="Check Box 272" hidden="1">
              <a:extLst>
                <a:ext uri="{63B3BB69-23CF-44E3-9099-C40C66FF867C}">
                  <a14:compatExt spid="_x0000_s14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24</xdr:row>
          <xdr:rowOff>9525</xdr:rowOff>
        </xdr:from>
        <xdr:to>
          <xdr:col>24</xdr:col>
          <xdr:colOff>238125</xdr:colOff>
          <xdr:row>24</xdr:row>
          <xdr:rowOff>200025</xdr:rowOff>
        </xdr:to>
        <xdr:sp macro="" textlink="">
          <xdr:nvSpPr>
            <xdr:cNvPr id="14609" name="Check Box 273" hidden="1">
              <a:extLst>
                <a:ext uri="{63B3BB69-23CF-44E3-9099-C40C66FF867C}">
                  <a14:compatExt spid="_x0000_s14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24</xdr:row>
          <xdr:rowOff>9525</xdr:rowOff>
        </xdr:from>
        <xdr:to>
          <xdr:col>25</xdr:col>
          <xdr:colOff>238125</xdr:colOff>
          <xdr:row>24</xdr:row>
          <xdr:rowOff>200025</xdr:rowOff>
        </xdr:to>
        <xdr:sp macro="" textlink="">
          <xdr:nvSpPr>
            <xdr:cNvPr id="14610" name="Check Box 274" hidden="1">
              <a:extLst>
                <a:ext uri="{63B3BB69-23CF-44E3-9099-C40C66FF867C}">
                  <a14:compatExt spid="_x0000_s14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24</xdr:row>
          <xdr:rowOff>9525</xdr:rowOff>
        </xdr:from>
        <xdr:to>
          <xdr:col>26</xdr:col>
          <xdr:colOff>238125</xdr:colOff>
          <xdr:row>24</xdr:row>
          <xdr:rowOff>200025</xdr:rowOff>
        </xdr:to>
        <xdr:sp macro="" textlink="">
          <xdr:nvSpPr>
            <xdr:cNvPr id="14611" name="Check Box 275" hidden="1">
              <a:extLst>
                <a:ext uri="{63B3BB69-23CF-44E3-9099-C40C66FF867C}">
                  <a14:compatExt spid="_x0000_s14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24</xdr:row>
          <xdr:rowOff>9525</xdr:rowOff>
        </xdr:from>
        <xdr:to>
          <xdr:col>27</xdr:col>
          <xdr:colOff>238125</xdr:colOff>
          <xdr:row>24</xdr:row>
          <xdr:rowOff>200025</xdr:rowOff>
        </xdr:to>
        <xdr:sp macro="" textlink="">
          <xdr:nvSpPr>
            <xdr:cNvPr id="14612" name="Check Box 276" hidden="1">
              <a:extLst>
                <a:ext uri="{63B3BB69-23CF-44E3-9099-C40C66FF867C}">
                  <a14:compatExt spid="_x0000_s14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9525</xdr:rowOff>
        </xdr:from>
        <xdr:to>
          <xdr:col>16</xdr:col>
          <xdr:colOff>238125</xdr:colOff>
          <xdr:row>25</xdr:row>
          <xdr:rowOff>200025</xdr:rowOff>
        </xdr:to>
        <xdr:sp macro="" textlink="">
          <xdr:nvSpPr>
            <xdr:cNvPr id="14613" name="Check Box 277" hidden="1">
              <a:extLst>
                <a:ext uri="{63B3BB69-23CF-44E3-9099-C40C66FF867C}">
                  <a14:compatExt spid="_x0000_s1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9525</xdr:rowOff>
        </xdr:from>
        <xdr:to>
          <xdr:col>17</xdr:col>
          <xdr:colOff>238125</xdr:colOff>
          <xdr:row>25</xdr:row>
          <xdr:rowOff>200025</xdr:rowOff>
        </xdr:to>
        <xdr:sp macro="" textlink="">
          <xdr:nvSpPr>
            <xdr:cNvPr id="14614" name="Check Box 278" hidden="1">
              <a:extLst>
                <a:ext uri="{63B3BB69-23CF-44E3-9099-C40C66FF867C}">
                  <a14:compatExt spid="_x0000_s14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25</xdr:row>
          <xdr:rowOff>9525</xdr:rowOff>
        </xdr:from>
        <xdr:to>
          <xdr:col>18</xdr:col>
          <xdr:colOff>238125</xdr:colOff>
          <xdr:row>25</xdr:row>
          <xdr:rowOff>200025</xdr:rowOff>
        </xdr:to>
        <xdr:sp macro="" textlink="">
          <xdr:nvSpPr>
            <xdr:cNvPr id="14615" name="Check Box 279" hidden="1">
              <a:extLst>
                <a:ext uri="{63B3BB69-23CF-44E3-9099-C40C66FF867C}">
                  <a14:compatExt spid="_x0000_s14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9525</xdr:rowOff>
        </xdr:from>
        <xdr:to>
          <xdr:col>19</xdr:col>
          <xdr:colOff>238125</xdr:colOff>
          <xdr:row>25</xdr:row>
          <xdr:rowOff>200025</xdr:rowOff>
        </xdr:to>
        <xdr:sp macro="" textlink="">
          <xdr:nvSpPr>
            <xdr:cNvPr id="14616" name="Check Box 280" hidden="1">
              <a:extLst>
                <a:ext uri="{63B3BB69-23CF-44E3-9099-C40C66FF867C}">
                  <a14:compatExt spid="_x0000_s14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9525</xdr:rowOff>
        </xdr:from>
        <xdr:to>
          <xdr:col>20</xdr:col>
          <xdr:colOff>238125</xdr:colOff>
          <xdr:row>25</xdr:row>
          <xdr:rowOff>200025</xdr:rowOff>
        </xdr:to>
        <xdr:sp macro="" textlink="">
          <xdr:nvSpPr>
            <xdr:cNvPr id="14617" name="Check Box 281" hidden="1">
              <a:extLst>
                <a:ext uri="{63B3BB69-23CF-44E3-9099-C40C66FF867C}">
                  <a14:compatExt spid="_x0000_s14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9525</xdr:rowOff>
        </xdr:from>
        <xdr:to>
          <xdr:col>21</xdr:col>
          <xdr:colOff>238125</xdr:colOff>
          <xdr:row>25</xdr:row>
          <xdr:rowOff>200025</xdr:rowOff>
        </xdr:to>
        <xdr:sp macro="" textlink="">
          <xdr:nvSpPr>
            <xdr:cNvPr id="14618" name="Check Box 282" hidden="1">
              <a:extLst>
                <a:ext uri="{63B3BB69-23CF-44E3-9099-C40C66FF867C}">
                  <a14:compatExt spid="_x0000_s14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9525</xdr:rowOff>
        </xdr:from>
        <xdr:to>
          <xdr:col>22</xdr:col>
          <xdr:colOff>238125</xdr:colOff>
          <xdr:row>25</xdr:row>
          <xdr:rowOff>200025</xdr:rowOff>
        </xdr:to>
        <xdr:sp macro="" textlink="">
          <xdr:nvSpPr>
            <xdr:cNvPr id="14619" name="Check Box 283" hidden="1">
              <a:extLst>
                <a:ext uri="{63B3BB69-23CF-44E3-9099-C40C66FF867C}">
                  <a14:compatExt spid="_x0000_s14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9525</xdr:rowOff>
        </xdr:from>
        <xdr:to>
          <xdr:col>23</xdr:col>
          <xdr:colOff>238125</xdr:colOff>
          <xdr:row>25</xdr:row>
          <xdr:rowOff>200025</xdr:rowOff>
        </xdr:to>
        <xdr:sp macro="" textlink="">
          <xdr:nvSpPr>
            <xdr:cNvPr id="14620" name="Check Box 284" hidden="1">
              <a:extLst>
                <a:ext uri="{63B3BB69-23CF-44E3-9099-C40C66FF867C}">
                  <a14:compatExt spid="_x0000_s14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9525</xdr:rowOff>
        </xdr:from>
        <xdr:to>
          <xdr:col>24</xdr:col>
          <xdr:colOff>238125</xdr:colOff>
          <xdr:row>25</xdr:row>
          <xdr:rowOff>200025</xdr:rowOff>
        </xdr:to>
        <xdr:sp macro="" textlink="">
          <xdr:nvSpPr>
            <xdr:cNvPr id="14621" name="Check Box 285" hidden="1">
              <a:extLst>
                <a:ext uri="{63B3BB69-23CF-44E3-9099-C40C66FF867C}">
                  <a14:compatExt spid="_x0000_s14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25</xdr:row>
          <xdr:rowOff>9525</xdr:rowOff>
        </xdr:from>
        <xdr:to>
          <xdr:col>25</xdr:col>
          <xdr:colOff>238125</xdr:colOff>
          <xdr:row>25</xdr:row>
          <xdr:rowOff>200025</xdr:rowOff>
        </xdr:to>
        <xdr:sp macro="" textlink="">
          <xdr:nvSpPr>
            <xdr:cNvPr id="14622" name="Check Box 286" hidden="1">
              <a:extLst>
                <a:ext uri="{63B3BB69-23CF-44E3-9099-C40C66FF867C}">
                  <a14:compatExt spid="_x0000_s14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25</xdr:row>
          <xdr:rowOff>9525</xdr:rowOff>
        </xdr:from>
        <xdr:to>
          <xdr:col>26</xdr:col>
          <xdr:colOff>238125</xdr:colOff>
          <xdr:row>25</xdr:row>
          <xdr:rowOff>200025</xdr:rowOff>
        </xdr:to>
        <xdr:sp macro="" textlink="">
          <xdr:nvSpPr>
            <xdr:cNvPr id="14623" name="Check Box 287" hidden="1">
              <a:extLst>
                <a:ext uri="{63B3BB69-23CF-44E3-9099-C40C66FF867C}">
                  <a14:compatExt spid="_x0000_s14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25</xdr:row>
          <xdr:rowOff>9525</xdr:rowOff>
        </xdr:from>
        <xdr:to>
          <xdr:col>27</xdr:col>
          <xdr:colOff>238125</xdr:colOff>
          <xdr:row>25</xdr:row>
          <xdr:rowOff>200025</xdr:rowOff>
        </xdr:to>
        <xdr:sp macro="" textlink="">
          <xdr:nvSpPr>
            <xdr:cNvPr id="14624" name="Check Box 288" hidden="1">
              <a:extLst>
                <a:ext uri="{63B3BB69-23CF-44E3-9099-C40C66FF867C}">
                  <a14:compatExt spid="_x0000_s14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9525</xdr:rowOff>
        </xdr:from>
        <xdr:to>
          <xdr:col>16</xdr:col>
          <xdr:colOff>238125</xdr:colOff>
          <xdr:row>28</xdr:row>
          <xdr:rowOff>200025</xdr:rowOff>
        </xdr:to>
        <xdr:sp macro="" textlink="">
          <xdr:nvSpPr>
            <xdr:cNvPr id="14625" name="Check Box 289" hidden="1">
              <a:extLst>
                <a:ext uri="{63B3BB69-23CF-44E3-9099-C40C66FF867C}">
                  <a14:compatExt spid="_x0000_s14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28</xdr:row>
          <xdr:rowOff>9525</xdr:rowOff>
        </xdr:from>
        <xdr:to>
          <xdr:col>17</xdr:col>
          <xdr:colOff>238125</xdr:colOff>
          <xdr:row>28</xdr:row>
          <xdr:rowOff>200025</xdr:rowOff>
        </xdr:to>
        <xdr:sp macro="" textlink="">
          <xdr:nvSpPr>
            <xdr:cNvPr id="14626" name="Check Box 290" hidden="1">
              <a:extLst>
                <a:ext uri="{63B3BB69-23CF-44E3-9099-C40C66FF867C}">
                  <a14:compatExt spid="_x0000_s14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9525</xdr:rowOff>
        </xdr:from>
        <xdr:to>
          <xdr:col>18</xdr:col>
          <xdr:colOff>238125</xdr:colOff>
          <xdr:row>28</xdr:row>
          <xdr:rowOff>200025</xdr:rowOff>
        </xdr:to>
        <xdr:sp macro="" textlink="">
          <xdr:nvSpPr>
            <xdr:cNvPr id="14627" name="Check Box 291" hidden="1">
              <a:extLst>
                <a:ext uri="{63B3BB69-23CF-44E3-9099-C40C66FF867C}">
                  <a14:compatExt spid="_x0000_s14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28</xdr:row>
          <xdr:rowOff>9525</xdr:rowOff>
        </xdr:from>
        <xdr:to>
          <xdr:col>19</xdr:col>
          <xdr:colOff>238125</xdr:colOff>
          <xdr:row>28</xdr:row>
          <xdr:rowOff>200025</xdr:rowOff>
        </xdr:to>
        <xdr:sp macro="" textlink="">
          <xdr:nvSpPr>
            <xdr:cNvPr id="14628" name="Check Box 292" hidden="1">
              <a:extLst>
                <a:ext uri="{63B3BB69-23CF-44E3-9099-C40C66FF867C}">
                  <a14:compatExt spid="_x0000_s14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28</xdr:row>
          <xdr:rowOff>9525</xdr:rowOff>
        </xdr:from>
        <xdr:to>
          <xdr:col>20</xdr:col>
          <xdr:colOff>238125</xdr:colOff>
          <xdr:row>28</xdr:row>
          <xdr:rowOff>200025</xdr:rowOff>
        </xdr:to>
        <xdr:sp macro="" textlink="">
          <xdr:nvSpPr>
            <xdr:cNvPr id="14629" name="Check Box 293" hidden="1">
              <a:extLst>
                <a:ext uri="{63B3BB69-23CF-44E3-9099-C40C66FF867C}">
                  <a14:compatExt spid="_x0000_s14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9525</xdr:rowOff>
        </xdr:from>
        <xdr:to>
          <xdr:col>21</xdr:col>
          <xdr:colOff>238125</xdr:colOff>
          <xdr:row>28</xdr:row>
          <xdr:rowOff>200025</xdr:rowOff>
        </xdr:to>
        <xdr:sp macro="" textlink="">
          <xdr:nvSpPr>
            <xdr:cNvPr id="14630" name="Check Box 294" hidden="1">
              <a:extLst>
                <a:ext uri="{63B3BB69-23CF-44E3-9099-C40C66FF867C}">
                  <a14:compatExt spid="_x0000_s14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28</xdr:row>
          <xdr:rowOff>9525</xdr:rowOff>
        </xdr:from>
        <xdr:to>
          <xdr:col>22</xdr:col>
          <xdr:colOff>238125</xdr:colOff>
          <xdr:row>28</xdr:row>
          <xdr:rowOff>200025</xdr:rowOff>
        </xdr:to>
        <xdr:sp macro="" textlink="">
          <xdr:nvSpPr>
            <xdr:cNvPr id="14631" name="Check Box 295" hidden="1">
              <a:extLst>
                <a:ext uri="{63B3BB69-23CF-44E3-9099-C40C66FF867C}">
                  <a14:compatExt spid="_x0000_s14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9525</xdr:rowOff>
        </xdr:from>
        <xdr:to>
          <xdr:col>23</xdr:col>
          <xdr:colOff>238125</xdr:colOff>
          <xdr:row>28</xdr:row>
          <xdr:rowOff>200025</xdr:rowOff>
        </xdr:to>
        <xdr:sp macro="" textlink="">
          <xdr:nvSpPr>
            <xdr:cNvPr id="14632" name="Check Box 296" hidden="1">
              <a:extLst>
                <a:ext uri="{63B3BB69-23CF-44E3-9099-C40C66FF867C}">
                  <a14:compatExt spid="_x0000_s14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28</xdr:row>
          <xdr:rowOff>9525</xdr:rowOff>
        </xdr:from>
        <xdr:to>
          <xdr:col>24</xdr:col>
          <xdr:colOff>238125</xdr:colOff>
          <xdr:row>28</xdr:row>
          <xdr:rowOff>200025</xdr:rowOff>
        </xdr:to>
        <xdr:sp macro="" textlink="">
          <xdr:nvSpPr>
            <xdr:cNvPr id="14633" name="Check Box 297" hidden="1">
              <a:extLst>
                <a:ext uri="{63B3BB69-23CF-44E3-9099-C40C66FF867C}">
                  <a14:compatExt spid="_x0000_s14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28</xdr:row>
          <xdr:rowOff>9525</xdr:rowOff>
        </xdr:from>
        <xdr:to>
          <xdr:col>25</xdr:col>
          <xdr:colOff>238125</xdr:colOff>
          <xdr:row>28</xdr:row>
          <xdr:rowOff>200025</xdr:rowOff>
        </xdr:to>
        <xdr:sp macro="" textlink="">
          <xdr:nvSpPr>
            <xdr:cNvPr id="14634" name="Check Box 298" hidden="1">
              <a:extLst>
                <a:ext uri="{63B3BB69-23CF-44E3-9099-C40C66FF867C}">
                  <a14:compatExt spid="_x0000_s1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28</xdr:row>
          <xdr:rowOff>9525</xdr:rowOff>
        </xdr:from>
        <xdr:to>
          <xdr:col>26</xdr:col>
          <xdr:colOff>238125</xdr:colOff>
          <xdr:row>28</xdr:row>
          <xdr:rowOff>200025</xdr:rowOff>
        </xdr:to>
        <xdr:sp macro="" textlink="">
          <xdr:nvSpPr>
            <xdr:cNvPr id="14635" name="Check Box 299" hidden="1">
              <a:extLst>
                <a:ext uri="{63B3BB69-23CF-44E3-9099-C40C66FF867C}">
                  <a14:compatExt spid="_x0000_s1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28</xdr:row>
          <xdr:rowOff>9525</xdr:rowOff>
        </xdr:from>
        <xdr:to>
          <xdr:col>27</xdr:col>
          <xdr:colOff>238125</xdr:colOff>
          <xdr:row>28</xdr:row>
          <xdr:rowOff>200025</xdr:rowOff>
        </xdr:to>
        <xdr:sp macro="" textlink="">
          <xdr:nvSpPr>
            <xdr:cNvPr id="14636" name="Check Box 300" hidden="1">
              <a:extLst>
                <a:ext uri="{63B3BB69-23CF-44E3-9099-C40C66FF867C}">
                  <a14:compatExt spid="_x0000_s14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29</xdr:row>
          <xdr:rowOff>9525</xdr:rowOff>
        </xdr:from>
        <xdr:to>
          <xdr:col>16</xdr:col>
          <xdr:colOff>238125</xdr:colOff>
          <xdr:row>29</xdr:row>
          <xdr:rowOff>200025</xdr:rowOff>
        </xdr:to>
        <xdr:sp macro="" textlink="">
          <xdr:nvSpPr>
            <xdr:cNvPr id="14637" name="Check Box 301" hidden="1">
              <a:extLst>
                <a:ext uri="{63B3BB69-23CF-44E3-9099-C40C66FF867C}">
                  <a14:compatExt spid="_x0000_s14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9525</xdr:rowOff>
        </xdr:from>
        <xdr:to>
          <xdr:col>17</xdr:col>
          <xdr:colOff>238125</xdr:colOff>
          <xdr:row>29</xdr:row>
          <xdr:rowOff>200025</xdr:rowOff>
        </xdr:to>
        <xdr:sp macro="" textlink="">
          <xdr:nvSpPr>
            <xdr:cNvPr id="14638" name="Check Box 302" hidden="1">
              <a:extLst>
                <a:ext uri="{63B3BB69-23CF-44E3-9099-C40C66FF867C}">
                  <a14:compatExt spid="_x0000_s14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9525</xdr:rowOff>
        </xdr:from>
        <xdr:to>
          <xdr:col>18</xdr:col>
          <xdr:colOff>238125</xdr:colOff>
          <xdr:row>29</xdr:row>
          <xdr:rowOff>200025</xdr:rowOff>
        </xdr:to>
        <xdr:sp macro="" textlink="">
          <xdr:nvSpPr>
            <xdr:cNvPr id="14639" name="Check Box 303" hidden="1">
              <a:extLst>
                <a:ext uri="{63B3BB69-23CF-44E3-9099-C40C66FF867C}">
                  <a14:compatExt spid="_x0000_s14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29</xdr:row>
          <xdr:rowOff>9525</xdr:rowOff>
        </xdr:from>
        <xdr:to>
          <xdr:col>19</xdr:col>
          <xdr:colOff>238125</xdr:colOff>
          <xdr:row>29</xdr:row>
          <xdr:rowOff>200025</xdr:rowOff>
        </xdr:to>
        <xdr:sp macro="" textlink="">
          <xdr:nvSpPr>
            <xdr:cNvPr id="14640" name="Check Box 304" hidden="1">
              <a:extLst>
                <a:ext uri="{63B3BB69-23CF-44E3-9099-C40C66FF867C}">
                  <a14:compatExt spid="_x0000_s14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29</xdr:row>
          <xdr:rowOff>9525</xdr:rowOff>
        </xdr:from>
        <xdr:to>
          <xdr:col>20</xdr:col>
          <xdr:colOff>238125</xdr:colOff>
          <xdr:row>29</xdr:row>
          <xdr:rowOff>200025</xdr:rowOff>
        </xdr:to>
        <xdr:sp macro="" textlink="">
          <xdr:nvSpPr>
            <xdr:cNvPr id="14641" name="Check Box 305" hidden="1">
              <a:extLst>
                <a:ext uri="{63B3BB69-23CF-44E3-9099-C40C66FF867C}">
                  <a14:compatExt spid="_x0000_s14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29</xdr:row>
          <xdr:rowOff>9525</xdr:rowOff>
        </xdr:from>
        <xdr:to>
          <xdr:col>21</xdr:col>
          <xdr:colOff>238125</xdr:colOff>
          <xdr:row>29</xdr:row>
          <xdr:rowOff>200025</xdr:rowOff>
        </xdr:to>
        <xdr:sp macro="" textlink="">
          <xdr:nvSpPr>
            <xdr:cNvPr id="14642" name="Check Box 306" hidden="1">
              <a:extLst>
                <a:ext uri="{63B3BB69-23CF-44E3-9099-C40C66FF867C}">
                  <a14:compatExt spid="_x0000_s14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29</xdr:row>
          <xdr:rowOff>9525</xdr:rowOff>
        </xdr:from>
        <xdr:to>
          <xdr:col>22</xdr:col>
          <xdr:colOff>238125</xdr:colOff>
          <xdr:row>29</xdr:row>
          <xdr:rowOff>200025</xdr:rowOff>
        </xdr:to>
        <xdr:sp macro="" textlink="">
          <xdr:nvSpPr>
            <xdr:cNvPr id="14643" name="Check Box 307" hidden="1">
              <a:extLst>
                <a:ext uri="{63B3BB69-23CF-44E3-9099-C40C66FF867C}">
                  <a14:compatExt spid="_x0000_s14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29</xdr:row>
          <xdr:rowOff>9525</xdr:rowOff>
        </xdr:from>
        <xdr:to>
          <xdr:col>23</xdr:col>
          <xdr:colOff>238125</xdr:colOff>
          <xdr:row>29</xdr:row>
          <xdr:rowOff>200025</xdr:rowOff>
        </xdr:to>
        <xdr:sp macro="" textlink="">
          <xdr:nvSpPr>
            <xdr:cNvPr id="14644" name="Check Box 308" hidden="1">
              <a:extLst>
                <a:ext uri="{63B3BB69-23CF-44E3-9099-C40C66FF867C}">
                  <a14:compatExt spid="_x0000_s14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9525</xdr:rowOff>
        </xdr:from>
        <xdr:to>
          <xdr:col>24</xdr:col>
          <xdr:colOff>238125</xdr:colOff>
          <xdr:row>29</xdr:row>
          <xdr:rowOff>200025</xdr:rowOff>
        </xdr:to>
        <xdr:sp macro="" textlink="">
          <xdr:nvSpPr>
            <xdr:cNvPr id="14645" name="Check Box 309" hidden="1">
              <a:extLst>
                <a:ext uri="{63B3BB69-23CF-44E3-9099-C40C66FF867C}">
                  <a14:compatExt spid="_x0000_s14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29</xdr:row>
          <xdr:rowOff>9525</xdr:rowOff>
        </xdr:from>
        <xdr:to>
          <xdr:col>25</xdr:col>
          <xdr:colOff>238125</xdr:colOff>
          <xdr:row>29</xdr:row>
          <xdr:rowOff>200025</xdr:rowOff>
        </xdr:to>
        <xdr:sp macro="" textlink="">
          <xdr:nvSpPr>
            <xdr:cNvPr id="14646" name="Check Box 310" hidden="1">
              <a:extLst>
                <a:ext uri="{63B3BB69-23CF-44E3-9099-C40C66FF867C}">
                  <a14:compatExt spid="_x0000_s14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29</xdr:row>
          <xdr:rowOff>9525</xdr:rowOff>
        </xdr:from>
        <xdr:to>
          <xdr:col>26</xdr:col>
          <xdr:colOff>238125</xdr:colOff>
          <xdr:row>29</xdr:row>
          <xdr:rowOff>200025</xdr:rowOff>
        </xdr:to>
        <xdr:sp macro="" textlink="">
          <xdr:nvSpPr>
            <xdr:cNvPr id="14647" name="Check Box 311" hidden="1">
              <a:extLst>
                <a:ext uri="{63B3BB69-23CF-44E3-9099-C40C66FF867C}">
                  <a14:compatExt spid="_x0000_s14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29</xdr:row>
          <xdr:rowOff>9525</xdr:rowOff>
        </xdr:from>
        <xdr:to>
          <xdr:col>27</xdr:col>
          <xdr:colOff>238125</xdr:colOff>
          <xdr:row>29</xdr:row>
          <xdr:rowOff>200025</xdr:rowOff>
        </xdr:to>
        <xdr:sp macro="" textlink="">
          <xdr:nvSpPr>
            <xdr:cNvPr id="14648" name="Check Box 312" hidden="1">
              <a:extLst>
                <a:ext uri="{63B3BB69-23CF-44E3-9099-C40C66FF867C}">
                  <a14:compatExt spid="_x0000_s14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33</xdr:row>
          <xdr:rowOff>9525</xdr:rowOff>
        </xdr:from>
        <xdr:to>
          <xdr:col>16</xdr:col>
          <xdr:colOff>238125</xdr:colOff>
          <xdr:row>33</xdr:row>
          <xdr:rowOff>200025</xdr:rowOff>
        </xdr:to>
        <xdr:sp macro="" textlink="">
          <xdr:nvSpPr>
            <xdr:cNvPr id="14649" name="Check Box 313" hidden="1">
              <a:extLst>
                <a:ext uri="{63B3BB69-23CF-44E3-9099-C40C66FF867C}">
                  <a14:compatExt spid="_x0000_s14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33</xdr:row>
          <xdr:rowOff>9525</xdr:rowOff>
        </xdr:from>
        <xdr:to>
          <xdr:col>17</xdr:col>
          <xdr:colOff>238125</xdr:colOff>
          <xdr:row>33</xdr:row>
          <xdr:rowOff>200025</xdr:rowOff>
        </xdr:to>
        <xdr:sp macro="" textlink="">
          <xdr:nvSpPr>
            <xdr:cNvPr id="14650" name="Check Box 314" hidden="1">
              <a:extLst>
                <a:ext uri="{63B3BB69-23CF-44E3-9099-C40C66FF867C}">
                  <a14:compatExt spid="_x0000_s14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33</xdr:row>
          <xdr:rowOff>9525</xdr:rowOff>
        </xdr:from>
        <xdr:to>
          <xdr:col>18</xdr:col>
          <xdr:colOff>238125</xdr:colOff>
          <xdr:row>33</xdr:row>
          <xdr:rowOff>200025</xdr:rowOff>
        </xdr:to>
        <xdr:sp macro="" textlink="">
          <xdr:nvSpPr>
            <xdr:cNvPr id="14651" name="Check Box 315" hidden="1">
              <a:extLst>
                <a:ext uri="{63B3BB69-23CF-44E3-9099-C40C66FF867C}">
                  <a14:compatExt spid="_x0000_s14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33</xdr:row>
          <xdr:rowOff>9525</xdr:rowOff>
        </xdr:from>
        <xdr:to>
          <xdr:col>19</xdr:col>
          <xdr:colOff>238125</xdr:colOff>
          <xdr:row>33</xdr:row>
          <xdr:rowOff>200025</xdr:rowOff>
        </xdr:to>
        <xdr:sp macro="" textlink="">
          <xdr:nvSpPr>
            <xdr:cNvPr id="14652" name="Check Box 316" hidden="1">
              <a:extLst>
                <a:ext uri="{63B3BB69-23CF-44E3-9099-C40C66FF867C}">
                  <a14:compatExt spid="_x0000_s14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33</xdr:row>
          <xdr:rowOff>9525</xdr:rowOff>
        </xdr:from>
        <xdr:to>
          <xdr:col>20</xdr:col>
          <xdr:colOff>238125</xdr:colOff>
          <xdr:row>33</xdr:row>
          <xdr:rowOff>200025</xdr:rowOff>
        </xdr:to>
        <xdr:sp macro="" textlink="">
          <xdr:nvSpPr>
            <xdr:cNvPr id="14653" name="Check Box 317" hidden="1">
              <a:extLst>
                <a:ext uri="{63B3BB69-23CF-44E3-9099-C40C66FF867C}">
                  <a14:compatExt spid="_x0000_s14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33</xdr:row>
          <xdr:rowOff>9525</xdr:rowOff>
        </xdr:from>
        <xdr:to>
          <xdr:col>21</xdr:col>
          <xdr:colOff>238125</xdr:colOff>
          <xdr:row>33</xdr:row>
          <xdr:rowOff>200025</xdr:rowOff>
        </xdr:to>
        <xdr:sp macro="" textlink="">
          <xdr:nvSpPr>
            <xdr:cNvPr id="14654" name="Check Box 318" hidden="1">
              <a:extLst>
                <a:ext uri="{63B3BB69-23CF-44E3-9099-C40C66FF867C}">
                  <a14:compatExt spid="_x0000_s14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33</xdr:row>
          <xdr:rowOff>9525</xdr:rowOff>
        </xdr:from>
        <xdr:to>
          <xdr:col>22</xdr:col>
          <xdr:colOff>238125</xdr:colOff>
          <xdr:row>33</xdr:row>
          <xdr:rowOff>200025</xdr:rowOff>
        </xdr:to>
        <xdr:sp macro="" textlink="">
          <xdr:nvSpPr>
            <xdr:cNvPr id="14655" name="Check Box 319" hidden="1">
              <a:extLst>
                <a:ext uri="{63B3BB69-23CF-44E3-9099-C40C66FF867C}">
                  <a14:compatExt spid="_x0000_s14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33</xdr:row>
          <xdr:rowOff>9525</xdr:rowOff>
        </xdr:from>
        <xdr:to>
          <xdr:col>23</xdr:col>
          <xdr:colOff>238125</xdr:colOff>
          <xdr:row>33</xdr:row>
          <xdr:rowOff>200025</xdr:rowOff>
        </xdr:to>
        <xdr:sp macro="" textlink="">
          <xdr:nvSpPr>
            <xdr:cNvPr id="14656" name="Check Box 320" hidden="1">
              <a:extLst>
                <a:ext uri="{63B3BB69-23CF-44E3-9099-C40C66FF867C}">
                  <a14:compatExt spid="_x0000_s14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33</xdr:row>
          <xdr:rowOff>9525</xdr:rowOff>
        </xdr:from>
        <xdr:to>
          <xdr:col>24</xdr:col>
          <xdr:colOff>238125</xdr:colOff>
          <xdr:row>33</xdr:row>
          <xdr:rowOff>200025</xdr:rowOff>
        </xdr:to>
        <xdr:sp macro="" textlink="">
          <xdr:nvSpPr>
            <xdr:cNvPr id="14657" name="Check Box 321" hidden="1">
              <a:extLst>
                <a:ext uri="{63B3BB69-23CF-44E3-9099-C40C66FF867C}">
                  <a14:compatExt spid="_x0000_s14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9525</xdr:rowOff>
        </xdr:from>
        <xdr:to>
          <xdr:col>25</xdr:col>
          <xdr:colOff>238125</xdr:colOff>
          <xdr:row>33</xdr:row>
          <xdr:rowOff>200025</xdr:rowOff>
        </xdr:to>
        <xdr:sp macro="" textlink="">
          <xdr:nvSpPr>
            <xdr:cNvPr id="14658" name="Check Box 322" hidden="1">
              <a:extLst>
                <a:ext uri="{63B3BB69-23CF-44E3-9099-C40C66FF867C}">
                  <a14:compatExt spid="_x0000_s14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33</xdr:row>
          <xdr:rowOff>9525</xdr:rowOff>
        </xdr:from>
        <xdr:to>
          <xdr:col>26</xdr:col>
          <xdr:colOff>238125</xdr:colOff>
          <xdr:row>33</xdr:row>
          <xdr:rowOff>200025</xdr:rowOff>
        </xdr:to>
        <xdr:sp macro="" textlink="">
          <xdr:nvSpPr>
            <xdr:cNvPr id="14659" name="Check Box 323" hidden="1">
              <a:extLst>
                <a:ext uri="{63B3BB69-23CF-44E3-9099-C40C66FF867C}">
                  <a14:compatExt spid="_x0000_s14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33</xdr:row>
          <xdr:rowOff>9525</xdr:rowOff>
        </xdr:from>
        <xdr:to>
          <xdr:col>27</xdr:col>
          <xdr:colOff>238125</xdr:colOff>
          <xdr:row>33</xdr:row>
          <xdr:rowOff>200025</xdr:rowOff>
        </xdr:to>
        <xdr:sp macro="" textlink="">
          <xdr:nvSpPr>
            <xdr:cNvPr id="14660" name="Check Box 324" hidden="1">
              <a:extLst>
                <a:ext uri="{63B3BB69-23CF-44E3-9099-C40C66FF867C}">
                  <a14:compatExt spid="_x0000_s14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9525</xdr:rowOff>
        </xdr:from>
        <xdr:to>
          <xdr:col>16</xdr:col>
          <xdr:colOff>238125</xdr:colOff>
          <xdr:row>34</xdr:row>
          <xdr:rowOff>200025</xdr:rowOff>
        </xdr:to>
        <xdr:sp macro="" textlink="">
          <xdr:nvSpPr>
            <xdr:cNvPr id="14661" name="Check Box 325" hidden="1">
              <a:extLst>
                <a:ext uri="{63B3BB69-23CF-44E3-9099-C40C66FF867C}">
                  <a14:compatExt spid="_x0000_s14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9525</xdr:rowOff>
        </xdr:from>
        <xdr:to>
          <xdr:col>17</xdr:col>
          <xdr:colOff>238125</xdr:colOff>
          <xdr:row>34</xdr:row>
          <xdr:rowOff>200025</xdr:rowOff>
        </xdr:to>
        <xdr:sp macro="" textlink="">
          <xdr:nvSpPr>
            <xdr:cNvPr id="14662" name="Check Box 326" hidden="1">
              <a:extLst>
                <a:ext uri="{63B3BB69-23CF-44E3-9099-C40C66FF867C}">
                  <a14:compatExt spid="_x0000_s14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18</xdr:col>
          <xdr:colOff>238125</xdr:colOff>
          <xdr:row>34</xdr:row>
          <xdr:rowOff>200025</xdr:rowOff>
        </xdr:to>
        <xdr:sp macro="" textlink="">
          <xdr:nvSpPr>
            <xdr:cNvPr id="14663" name="Check Box 327" hidden="1">
              <a:extLst>
                <a:ext uri="{63B3BB69-23CF-44E3-9099-C40C66FF867C}">
                  <a14:compatExt spid="_x0000_s14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34</xdr:row>
          <xdr:rowOff>9525</xdr:rowOff>
        </xdr:from>
        <xdr:to>
          <xdr:col>19</xdr:col>
          <xdr:colOff>238125</xdr:colOff>
          <xdr:row>34</xdr:row>
          <xdr:rowOff>200025</xdr:rowOff>
        </xdr:to>
        <xdr:sp macro="" textlink="">
          <xdr:nvSpPr>
            <xdr:cNvPr id="14664" name="Check Box 328" hidden="1">
              <a:extLst>
                <a:ext uri="{63B3BB69-23CF-44E3-9099-C40C66FF867C}">
                  <a14:compatExt spid="_x0000_s14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34</xdr:row>
          <xdr:rowOff>9525</xdr:rowOff>
        </xdr:from>
        <xdr:to>
          <xdr:col>20</xdr:col>
          <xdr:colOff>238125</xdr:colOff>
          <xdr:row>34</xdr:row>
          <xdr:rowOff>200025</xdr:rowOff>
        </xdr:to>
        <xdr:sp macro="" textlink="">
          <xdr:nvSpPr>
            <xdr:cNvPr id="14665" name="Check Box 329" hidden="1">
              <a:extLst>
                <a:ext uri="{63B3BB69-23CF-44E3-9099-C40C66FF867C}">
                  <a14:compatExt spid="_x0000_s14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9525</xdr:rowOff>
        </xdr:from>
        <xdr:to>
          <xdr:col>21</xdr:col>
          <xdr:colOff>238125</xdr:colOff>
          <xdr:row>34</xdr:row>
          <xdr:rowOff>200025</xdr:rowOff>
        </xdr:to>
        <xdr:sp macro="" textlink="">
          <xdr:nvSpPr>
            <xdr:cNvPr id="14666" name="Check Box 330" hidden="1">
              <a:extLst>
                <a:ext uri="{63B3BB69-23CF-44E3-9099-C40C66FF867C}">
                  <a14:compatExt spid="_x0000_s14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34</xdr:row>
          <xdr:rowOff>9525</xdr:rowOff>
        </xdr:from>
        <xdr:to>
          <xdr:col>22</xdr:col>
          <xdr:colOff>238125</xdr:colOff>
          <xdr:row>34</xdr:row>
          <xdr:rowOff>200025</xdr:rowOff>
        </xdr:to>
        <xdr:sp macro="" textlink="">
          <xdr:nvSpPr>
            <xdr:cNvPr id="14667" name="Check Box 331" hidden="1">
              <a:extLst>
                <a:ext uri="{63B3BB69-23CF-44E3-9099-C40C66FF867C}">
                  <a14:compatExt spid="_x0000_s14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34</xdr:row>
          <xdr:rowOff>9525</xdr:rowOff>
        </xdr:from>
        <xdr:to>
          <xdr:col>23</xdr:col>
          <xdr:colOff>238125</xdr:colOff>
          <xdr:row>34</xdr:row>
          <xdr:rowOff>200025</xdr:rowOff>
        </xdr:to>
        <xdr:sp macro="" textlink="">
          <xdr:nvSpPr>
            <xdr:cNvPr id="14668" name="Check Box 332" hidden="1">
              <a:extLst>
                <a:ext uri="{63B3BB69-23CF-44E3-9099-C40C66FF867C}">
                  <a14:compatExt spid="_x0000_s14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34</xdr:row>
          <xdr:rowOff>9525</xdr:rowOff>
        </xdr:from>
        <xdr:to>
          <xdr:col>24</xdr:col>
          <xdr:colOff>238125</xdr:colOff>
          <xdr:row>34</xdr:row>
          <xdr:rowOff>200025</xdr:rowOff>
        </xdr:to>
        <xdr:sp macro="" textlink="">
          <xdr:nvSpPr>
            <xdr:cNvPr id="14669" name="Check Box 333" hidden="1">
              <a:extLst>
                <a:ext uri="{63B3BB69-23CF-44E3-9099-C40C66FF867C}">
                  <a14:compatExt spid="_x0000_s14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34</xdr:row>
          <xdr:rowOff>9525</xdr:rowOff>
        </xdr:from>
        <xdr:to>
          <xdr:col>25</xdr:col>
          <xdr:colOff>238125</xdr:colOff>
          <xdr:row>34</xdr:row>
          <xdr:rowOff>200025</xdr:rowOff>
        </xdr:to>
        <xdr:sp macro="" textlink="">
          <xdr:nvSpPr>
            <xdr:cNvPr id="14670" name="Check Box 334" hidden="1">
              <a:extLst>
                <a:ext uri="{63B3BB69-23CF-44E3-9099-C40C66FF867C}">
                  <a14:compatExt spid="_x0000_s14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34</xdr:row>
          <xdr:rowOff>9525</xdr:rowOff>
        </xdr:from>
        <xdr:to>
          <xdr:col>26</xdr:col>
          <xdr:colOff>238125</xdr:colOff>
          <xdr:row>34</xdr:row>
          <xdr:rowOff>200025</xdr:rowOff>
        </xdr:to>
        <xdr:sp macro="" textlink="">
          <xdr:nvSpPr>
            <xdr:cNvPr id="14671" name="Check Box 335" hidden="1">
              <a:extLst>
                <a:ext uri="{63B3BB69-23CF-44E3-9099-C40C66FF867C}">
                  <a14:compatExt spid="_x0000_s14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34</xdr:row>
          <xdr:rowOff>9525</xdr:rowOff>
        </xdr:from>
        <xdr:to>
          <xdr:col>27</xdr:col>
          <xdr:colOff>238125</xdr:colOff>
          <xdr:row>34</xdr:row>
          <xdr:rowOff>200025</xdr:rowOff>
        </xdr:to>
        <xdr:sp macro="" textlink="">
          <xdr:nvSpPr>
            <xdr:cNvPr id="14672" name="Check Box 336" hidden="1">
              <a:extLst>
                <a:ext uri="{63B3BB69-23CF-44E3-9099-C40C66FF867C}">
                  <a14:compatExt spid="_x0000_s14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35</xdr:row>
          <xdr:rowOff>9525</xdr:rowOff>
        </xdr:from>
        <xdr:to>
          <xdr:col>16</xdr:col>
          <xdr:colOff>238125</xdr:colOff>
          <xdr:row>35</xdr:row>
          <xdr:rowOff>200025</xdr:rowOff>
        </xdr:to>
        <xdr:sp macro="" textlink="">
          <xdr:nvSpPr>
            <xdr:cNvPr id="14673" name="Check Box 337" hidden="1">
              <a:extLst>
                <a:ext uri="{63B3BB69-23CF-44E3-9099-C40C66FF867C}">
                  <a14:compatExt spid="_x0000_s14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35</xdr:row>
          <xdr:rowOff>9525</xdr:rowOff>
        </xdr:from>
        <xdr:to>
          <xdr:col>17</xdr:col>
          <xdr:colOff>238125</xdr:colOff>
          <xdr:row>35</xdr:row>
          <xdr:rowOff>200025</xdr:rowOff>
        </xdr:to>
        <xdr:sp macro="" textlink="">
          <xdr:nvSpPr>
            <xdr:cNvPr id="14674" name="Check Box 338" hidden="1">
              <a:extLst>
                <a:ext uri="{63B3BB69-23CF-44E3-9099-C40C66FF867C}">
                  <a14:compatExt spid="_x0000_s14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9525</xdr:rowOff>
        </xdr:from>
        <xdr:to>
          <xdr:col>18</xdr:col>
          <xdr:colOff>238125</xdr:colOff>
          <xdr:row>35</xdr:row>
          <xdr:rowOff>200025</xdr:rowOff>
        </xdr:to>
        <xdr:sp macro="" textlink="">
          <xdr:nvSpPr>
            <xdr:cNvPr id="14675" name="Check Box 339" hidden="1">
              <a:extLst>
                <a:ext uri="{63B3BB69-23CF-44E3-9099-C40C66FF867C}">
                  <a14:compatExt spid="_x0000_s14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35</xdr:row>
          <xdr:rowOff>9525</xdr:rowOff>
        </xdr:from>
        <xdr:to>
          <xdr:col>19</xdr:col>
          <xdr:colOff>238125</xdr:colOff>
          <xdr:row>35</xdr:row>
          <xdr:rowOff>200025</xdr:rowOff>
        </xdr:to>
        <xdr:sp macro="" textlink="">
          <xdr:nvSpPr>
            <xdr:cNvPr id="14676" name="Check Box 340" hidden="1">
              <a:extLst>
                <a:ext uri="{63B3BB69-23CF-44E3-9099-C40C66FF867C}">
                  <a14:compatExt spid="_x0000_s14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35</xdr:row>
          <xdr:rowOff>9525</xdr:rowOff>
        </xdr:from>
        <xdr:to>
          <xdr:col>20</xdr:col>
          <xdr:colOff>238125</xdr:colOff>
          <xdr:row>35</xdr:row>
          <xdr:rowOff>200025</xdr:rowOff>
        </xdr:to>
        <xdr:sp macro="" textlink="">
          <xdr:nvSpPr>
            <xdr:cNvPr id="14677" name="Check Box 341" hidden="1">
              <a:extLst>
                <a:ext uri="{63B3BB69-23CF-44E3-9099-C40C66FF867C}">
                  <a14:compatExt spid="_x0000_s14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35</xdr:row>
          <xdr:rowOff>9525</xdr:rowOff>
        </xdr:from>
        <xdr:to>
          <xdr:col>21</xdr:col>
          <xdr:colOff>238125</xdr:colOff>
          <xdr:row>35</xdr:row>
          <xdr:rowOff>200025</xdr:rowOff>
        </xdr:to>
        <xdr:sp macro="" textlink="">
          <xdr:nvSpPr>
            <xdr:cNvPr id="14678" name="Check Box 342" hidden="1">
              <a:extLst>
                <a:ext uri="{63B3BB69-23CF-44E3-9099-C40C66FF867C}">
                  <a14:compatExt spid="_x0000_s14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35</xdr:row>
          <xdr:rowOff>9525</xdr:rowOff>
        </xdr:from>
        <xdr:to>
          <xdr:col>22</xdr:col>
          <xdr:colOff>238125</xdr:colOff>
          <xdr:row>35</xdr:row>
          <xdr:rowOff>200025</xdr:rowOff>
        </xdr:to>
        <xdr:sp macro="" textlink="">
          <xdr:nvSpPr>
            <xdr:cNvPr id="14679" name="Check Box 343" hidden="1">
              <a:extLst>
                <a:ext uri="{63B3BB69-23CF-44E3-9099-C40C66FF867C}">
                  <a14:compatExt spid="_x0000_s14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9525</xdr:rowOff>
        </xdr:from>
        <xdr:to>
          <xdr:col>23</xdr:col>
          <xdr:colOff>238125</xdr:colOff>
          <xdr:row>35</xdr:row>
          <xdr:rowOff>200025</xdr:rowOff>
        </xdr:to>
        <xdr:sp macro="" textlink="">
          <xdr:nvSpPr>
            <xdr:cNvPr id="14680" name="Check Box 344" hidden="1">
              <a:extLst>
                <a:ext uri="{63B3BB69-23CF-44E3-9099-C40C66FF867C}">
                  <a14:compatExt spid="_x0000_s14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35</xdr:row>
          <xdr:rowOff>9525</xdr:rowOff>
        </xdr:from>
        <xdr:to>
          <xdr:col>24</xdr:col>
          <xdr:colOff>238125</xdr:colOff>
          <xdr:row>35</xdr:row>
          <xdr:rowOff>200025</xdr:rowOff>
        </xdr:to>
        <xdr:sp macro="" textlink="">
          <xdr:nvSpPr>
            <xdr:cNvPr id="14681" name="Check Box 345" hidden="1">
              <a:extLst>
                <a:ext uri="{63B3BB69-23CF-44E3-9099-C40C66FF867C}">
                  <a14:compatExt spid="_x0000_s14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35</xdr:row>
          <xdr:rowOff>9525</xdr:rowOff>
        </xdr:from>
        <xdr:to>
          <xdr:col>25</xdr:col>
          <xdr:colOff>238125</xdr:colOff>
          <xdr:row>35</xdr:row>
          <xdr:rowOff>200025</xdr:rowOff>
        </xdr:to>
        <xdr:sp macro="" textlink="">
          <xdr:nvSpPr>
            <xdr:cNvPr id="14682" name="Check Box 346" hidden="1">
              <a:extLst>
                <a:ext uri="{63B3BB69-23CF-44E3-9099-C40C66FF867C}">
                  <a14:compatExt spid="_x0000_s14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35</xdr:row>
          <xdr:rowOff>9525</xdr:rowOff>
        </xdr:from>
        <xdr:to>
          <xdr:col>26</xdr:col>
          <xdr:colOff>238125</xdr:colOff>
          <xdr:row>35</xdr:row>
          <xdr:rowOff>200025</xdr:rowOff>
        </xdr:to>
        <xdr:sp macro="" textlink="">
          <xdr:nvSpPr>
            <xdr:cNvPr id="14683" name="Check Box 347" hidden="1">
              <a:extLst>
                <a:ext uri="{63B3BB69-23CF-44E3-9099-C40C66FF867C}">
                  <a14:compatExt spid="_x0000_s14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35</xdr:row>
          <xdr:rowOff>9525</xdr:rowOff>
        </xdr:from>
        <xdr:to>
          <xdr:col>27</xdr:col>
          <xdr:colOff>238125</xdr:colOff>
          <xdr:row>35</xdr:row>
          <xdr:rowOff>200025</xdr:rowOff>
        </xdr:to>
        <xdr:sp macro="" textlink="">
          <xdr:nvSpPr>
            <xdr:cNvPr id="14684" name="Check Box 348" hidden="1">
              <a:extLst>
                <a:ext uri="{63B3BB69-23CF-44E3-9099-C40C66FF867C}">
                  <a14:compatExt spid="_x0000_s14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36</xdr:row>
          <xdr:rowOff>9525</xdr:rowOff>
        </xdr:from>
        <xdr:to>
          <xdr:col>16</xdr:col>
          <xdr:colOff>238125</xdr:colOff>
          <xdr:row>36</xdr:row>
          <xdr:rowOff>200025</xdr:rowOff>
        </xdr:to>
        <xdr:sp macro="" textlink="">
          <xdr:nvSpPr>
            <xdr:cNvPr id="14685" name="Check Box 349" hidden="1">
              <a:extLst>
                <a:ext uri="{63B3BB69-23CF-44E3-9099-C40C66FF867C}">
                  <a14:compatExt spid="_x0000_s14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9525</xdr:rowOff>
        </xdr:from>
        <xdr:to>
          <xdr:col>17</xdr:col>
          <xdr:colOff>238125</xdr:colOff>
          <xdr:row>36</xdr:row>
          <xdr:rowOff>200025</xdr:rowOff>
        </xdr:to>
        <xdr:sp macro="" textlink="">
          <xdr:nvSpPr>
            <xdr:cNvPr id="14686" name="Check Box 350" hidden="1">
              <a:extLst>
                <a:ext uri="{63B3BB69-23CF-44E3-9099-C40C66FF867C}">
                  <a14:compatExt spid="_x0000_s14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9525</xdr:rowOff>
        </xdr:from>
        <xdr:to>
          <xdr:col>18</xdr:col>
          <xdr:colOff>238125</xdr:colOff>
          <xdr:row>36</xdr:row>
          <xdr:rowOff>200025</xdr:rowOff>
        </xdr:to>
        <xdr:sp macro="" textlink="">
          <xdr:nvSpPr>
            <xdr:cNvPr id="14687" name="Check Box 351" hidden="1">
              <a:extLst>
                <a:ext uri="{63B3BB69-23CF-44E3-9099-C40C66FF867C}">
                  <a14:compatExt spid="_x0000_s14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36</xdr:row>
          <xdr:rowOff>9525</xdr:rowOff>
        </xdr:from>
        <xdr:to>
          <xdr:col>19</xdr:col>
          <xdr:colOff>238125</xdr:colOff>
          <xdr:row>36</xdr:row>
          <xdr:rowOff>200025</xdr:rowOff>
        </xdr:to>
        <xdr:sp macro="" textlink="">
          <xdr:nvSpPr>
            <xdr:cNvPr id="14688" name="Check Box 352" hidden="1">
              <a:extLst>
                <a:ext uri="{63B3BB69-23CF-44E3-9099-C40C66FF867C}">
                  <a14:compatExt spid="_x0000_s14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36</xdr:row>
          <xdr:rowOff>9525</xdr:rowOff>
        </xdr:from>
        <xdr:to>
          <xdr:col>20</xdr:col>
          <xdr:colOff>238125</xdr:colOff>
          <xdr:row>36</xdr:row>
          <xdr:rowOff>200025</xdr:rowOff>
        </xdr:to>
        <xdr:sp macro="" textlink="">
          <xdr:nvSpPr>
            <xdr:cNvPr id="14689" name="Check Box 353" hidden="1">
              <a:extLst>
                <a:ext uri="{63B3BB69-23CF-44E3-9099-C40C66FF867C}">
                  <a14:compatExt spid="_x0000_s1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9525</xdr:rowOff>
        </xdr:from>
        <xdr:to>
          <xdr:col>21</xdr:col>
          <xdr:colOff>238125</xdr:colOff>
          <xdr:row>36</xdr:row>
          <xdr:rowOff>200025</xdr:rowOff>
        </xdr:to>
        <xdr:sp macro="" textlink="">
          <xdr:nvSpPr>
            <xdr:cNvPr id="14690" name="Check Box 354" hidden="1">
              <a:extLst>
                <a:ext uri="{63B3BB69-23CF-44E3-9099-C40C66FF867C}">
                  <a14:compatExt spid="_x0000_s1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36</xdr:row>
          <xdr:rowOff>9525</xdr:rowOff>
        </xdr:from>
        <xdr:to>
          <xdr:col>22</xdr:col>
          <xdr:colOff>238125</xdr:colOff>
          <xdr:row>36</xdr:row>
          <xdr:rowOff>200025</xdr:rowOff>
        </xdr:to>
        <xdr:sp macro="" textlink="">
          <xdr:nvSpPr>
            <xdr:cNvPr id="14691" name="Check Box 355" hidden="1">
              <a:extLst>
                <a:ext uri="{63B3BB69-23CF-44E3-9099-C40C66FF867C}">
                  <a14:compatExt spid="_x0000_s14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9525</xdr:rowOff>
        </xdr:from>
        <xdr:to>
          <xdr:col>23</xdr:col>
          <xdr:colOff>238125</xdr:colOff>
          <xdr:row>36</xdr:row>
          <xdr:rowOff>200025</xdr:rowOff>
        </xdr:to>
        <xdr:sp macro="" textlink="">
          <xdr:nvSpPr>
            <xdr:cNvPr id="14692" name="Check Box 356" hidden="1">
              <a:extLst>
                <a:ext uri="{63B3BB69-23CF-44E3-9099-C40C66FF867C}">
                  <a14:compatExt spid="_x0000_s14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36</xdr:row>
          <xdr:rowOff>9525</xdr:rowOff>
        </xdr:from>
        <xdr:to>
          <xdr:col>24</xdr:col>
          <xdr:colOff>238125</xdr:colOff>
          <xdr:row>36</xdr:row>
          <xdr:rowOff>200025</xdr:rowOff>
        </xdr:to>
        <xdr:sp macro="" textlink="">
          <xdr:nvSpPr>
            <xdr:cNvPr id="14693" name="Check Box 357" hidden="1">
              <a:extLst>
                <a:ext uri="{63B3BB69-23CF-44E3-9099-C40C66FF867C}">
                  <a14:compatExt spid="_x0000_s14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36</xdr:row>
          <xdr:rowOff>9525</xdr:rowOff>
        </xdr:from>
        <xdr:to>
          <xdr:col>25</xdr:col>
          <xdr:colOff>238125</xdr:colOff>
          <xdr:row>36</xdr:row>
          <xdr:rowOff>200025</xdr:rowOff>
        </xdr:to>
        <xdr:sp macro="" textlink="">
          <xdr:nvSpPr>
            <xdr:cNvPr id="14694" name="Check Box 358" hidden="1">
              <a:extLst>
                <a:ext uri="{63B3BB69-23CF-44E3-9099-C40C66FF867C}">
                  <a14:compatExt spid="_x0000_s14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36</xdr:row>
          <xdr:rowOff>9525</xdr:rowOff>
        </xdr:from>
        <xdr:to>
          <xdr:col>26</xdr:col>
          <xdr:colOff>238125</xdr:colOff>
          <xdr:row>36</xdr:row>
          <xdr:rowOff>200025</xdr:rowOff>
        </xdr:to>
        <xdr:sp macro="" textlink="">
          <xdr:nvSpPr>
            <xdr:cNvPr id="14695" name="Check Box 359" hidden="1">
              <a:extLst>
                <a:ext uri="{63B3BB69-23CF-44E3-9099-C40C66FF867C}">
                  <a14:compatExt spid="_x0000_s14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36</xdr:row>
          <xdr:rowOff>9525</xdr:rowOff>
        </xdr:from>
        <xdr:to>
          <xdr:col>27</xdr:col>
          <xdr:colOff>238125</xdr:colOff>
          <xdr:row>36</xdr:row>
          <xdr:rowOff>200025</xdr:rowOff>
        </xdr:to>
        <xdr:sp macro="" textlink="">
          <xdr:nvSpPr>
            <xdr:cNvPr id="14696" name="Check Box 360" hidden="1">
              <a:extLst>
                <a:ext uri="{63B3BB69-23CF-44E3-9099-C40C66FF867C}">
                  <a14:compatExt spid="_x0000_s14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46</xdr:row>
          <xdr:rowOff>9525</xdr:rowOff>
        </xdr:from>
        <xdr:to>
          <xdr:col>16</xdr:col>
          <xdr:colOff>238125</xdr:colOff>
          <xdr:row>46</xdr:row>
          <xdr:rowOff>200025</xdr:rowOff>
        </xdr:to>
        <xdr:sp macro="" textlink="">
          <xdr:nvSpPr>
            <xdr:cNvPr id="14805" name="Check Box 469" hidden="1">
              <a:extLst>
                <a:ext uri="{63B3BB69-23CF-44E3-9099-C40C66FF867C}">
                  <a14:compatExt spid="_x0000_s14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46</xdr:row>
          <xdr:rowOff>9525</xdr:rowOff>
        </xdr:from>
        <xdr:to>
          <xdr:col>17</xdr:col>
          <xdr:colOff>238125</xdr:colOff>
          <xdr:row>46</xdr:row>
          <xdr:rowOff>200025</xdr:rowOff>
        </xdr:to>
        <xdr:sp macro="" textlink="">
          <xdr:nvSpPr>
            <xdr:cNvPr id="14806" name="Check Box 470" hidden="1">
              <a:extLst>
                <a:ext uri="{63B3BB69-23CF-44E3-9099-C40C66FF867C}">
                  <a14:compatExt spid="_x0000_s14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46</xdr:row>
          <xdr:rowOff>9525</xdr:rowOff>
        </xdr:from>
        <xdr:to>
          <xdr:col>18</xdr:col>
          <xdr:colOff>238125</xdr:colOff>
          <xdr:row>46</xdr:row>
          <xdr:rowOff>200025</xdr:rowOff>
        </xdr:to>
        <xdr:sp macro="" textlink="">
          <xdr:nvSpPr>
            <xdr:cNvPr id="14807" name="Check Box 471" hidden="1">
              <a:extLst>
                <a:ext uri="{63B3BB69-23CF-44E3-9099-C40C66FF867C}">
                  <a14:compatExt spid="_x0000_s14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46</xdr:row>
          <xdr:rowOff>9525</xdr:rowOff>
        </xdr:from>
        <xdr:to>
          <xdr:col>19</xdr:col>
          <xdr:colOff>238125</xdr:colOff>
          <xdr:row>46</xdr:row>
          <xdr:rowOff>200025</xdr:rowOff>
        </xdr:to>
        <xdr:sp macro="" textlink="">
          <xdr:nvSpPr>
            <xdr:cNvPr id="14808" name="Check Box 472" hidden="1">
              <a:extLst>
                <a:ext uri="{63B3BB69-23CF-44E3-9099-C40C66FF867C}">
                  <a14:compatExt spid="_x0000_s14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46</xdr:row>
          <xdr:rowOff>9525</xdr:rowOff>
        </xdr:from>
        <xdr:to>
          <xdr:col>20</xdr:col>
          <xdr:colOff>238125</xdr:colOff>
          <xdr:row>46</xdr:row>
          <xdr:rowOff>200025</xdr:rowOff>
        </xdr:to>
        <xdr:sp macro="" textlink="">
          <xdr:nvSpPr>
            <xdr:cNvPr id="14809" name="Check Box 473" hidden="1">
              <a:extLst>
                <a:ext uri="{63B3BB69-23CF-44E3-9099-C40C66FF867C}">
                  <a14:compatExt spid="_x0000_s14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46</xdr:row>
          <xdr:rowOff>9525</xdr:rowOff>
        </xdr:from>
        <xdr:to>
          <xdr:col>21</xdr:col>
          <xdr:colOff>238125</xdr:colOff>
          <xdr:row>46</xdr:row>
          <xdr:rowOff>200025</xdr:rowOff>
        </xdr:to>
        <xdr:sp macro="" textlink="">
          <xdr:nvSpPr>
            <xdr:cNvPr id="14810" name="Check Box 474" hidden="1">
              <a:extLst>
                <a:ext uri="{63B3BB69-23CF-44E3-9099-C40C66FF867C}">
                  <a14:compatExt spid="_x0000_s14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46</xdr:row>
          <xdr:rowOff>9525</xdr:rowOff>
        </xdr:from>
        <xdr:to>
          <xdr:col>22</xdr:col>
          <xdr:colOff>238125</xdr:colOff>
          <xdr:row>46</xdr:row>
          <xdr:rowOff>200025</xdr:rowOff>
        </xdr:to>
        <xdr:sp macro="" textlink="">
          <xdr:nvSpPr>
            <xdr:cNvPr id="14811" name="Check Box 475" hidden="1">
              <a:extLst>
                <a:ext uri="{63B3BB69-23CF-44E3-9099-C40C66FF867C}">
                  <a14:compatExt spid="_x0000_s14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46</xdr:row>
          <xdr:rowOff>9525</xdr:rowOff>
        </xdr:from>
        <xdr:to>
          <xdr:col>23</xdr:col>
          <xdr:colOff>238125</xdr:colOff>
          <xdr:row>46</xdr:row>
          <xdr:rowOff>200025</xdr:rowOff>
        </xdr:to>
        <xdr:sp macro="" textlink="">
          <xdr:nvSpPr>
            <xdr:cNvPr id="14812" name="Check Box 476" hidden="1">
              <a:extLst>
                <a:ext uri="{63B3BB69-23CF-44E3-9099-C40C66FF867C}">
                  <a14:compatExt spid="_x0000_s14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46</xdr:row>
          <xdr:rowOff>9525</xdr:rowOff>
        </xdr:from>
        <xdr:to>
          <xdr:col>24</xdr:col>
          <xdr:colOff>238125</xdr:colOff>
          <xdr:row>46</xdr:row>
          <xdr:rowOff>200025</xdr:rowOff>
        </xdr:to>
        <xdr:sp macro="" textlink="">
          <xdr:nvSpPr>
            <xdr:cNvPr id="14813" name="Check Box 477" hidden="1">
              <a:extLst>
                <a:ext uri="{63B3BB69-23CF-44E3-9099-C40C66FF867C}">
                  <a14:compatExt spid="_x0000_s14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46</xdr:row>
          <xdr:rowOff>9525</xdr:rowOff>
        </xdr:from>
        <xdr:to>
          <xdr:col>25</xdr:col>
          <xdr:colOff>238125</xdr:colOff>
          <xdr:row>46</xdr:row>
          <xdr:rowOff>200025</xdr:rowOff>
        </xdr:to>
        <xdr:sp macro="" textlink="">
          <xdr:nvSpPr>
            <xdr:cNvPr id="14814" name="Check Box 478" hidden="1">
              <a:extLst>
                <a:ext uri="{63B3BB69-23CF-44E3-9099-C40C66FF867C}">
                  <a14:compatExt spid="_x0000_s14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46</xdr:row>
          <xdr:rowOff>9525</xdr:rowOff>
        </xdr:from>
        <xdr:to>
          <xdr:col>26</xdr:col>
          <xdr:colOff>238125</xdr:colOff>
          <xdr:row>46</xdr:row>
          <xdr:rowOff>200025</xdr:rowOff>
        </xdr:to>
        <xdr:sp macro="" textlink="">
          <xdr:nvSpPr>
            <xdr:cNvPr id="14815" name="Check Box 479" hidden="1">
              <a:extLst>
                <a:ext uri="{63B3BB69-23CF-44E3-9099-C40C66FF867C}">
                  <a14:compatExt spid="_x0000_s14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46</xdr:row>
          <xdr:rowOff>9525</xdr:rowOff>
        </xdr:from>
        <xdr:to>
          <xdr:col>27</xdr:col>
          <xdr:colOff>238125</xdr:colOff>
          <xdr:row>46</xdr:row>
          <xdr:rowOff>200025</xdr:rowOff>
        </xdr:to>
        <xdr:sp macro="" textlink="">
          <xdr:nvSpPr>
            <xdr:cNvPr id="14816" name="Check Box 480" hidden="1">
              <a:extLst>
                <a:ext uri="{63B3BB69-23CF-44E3-9099-C40C66FF867C}">
                  <a14:compatExt spid="_x0000_s14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31</xdr:row>
          <xdr:rowOff>95250</xdr:rowOff>
        </xdr:from>
        <xdr:to>
          <xdr:col>16</xdr:col>
          <xdr:colOff>238125</xdr:colOff>
          <xdr:row>31</xdr:row>
          <xdr:rowOff>285750</xdr:rowOff>
        </xdr:to>
        <xdr:sp macro="" textlink="">
          <xdr:nvSpPr>
            <xdr:cNvPr id="14853" name="Check Box 517" hidden="1">
              <a:extLst>
                <a:ext uri="{63B3BB69-23CF-44E3-9099-C40C66FF867C}">
                  <a14:compatExt spid="_x0000_s14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31</xdr:row>
          <xdr:rowOff>95250</xdr:rowOff>
        </xdr:from>
        <xdr:to>
          <xdr:col>17</xdr:col>
          <xdr:colOff>238125</xdr:colOff>
          <xdr:row>31</xdr:row>
          <xdr:rowOff>285750</xdr:rowOff>
        </xdr:to>
        <xdr:sp macro="" textlink="">
          <xdr:nvSpPr>
            <xdr:cNvPr id="14854" name="Check Box 518" hidden="1">
              <a:extLst>
                <a:ext uri="{63B3BB69-23CF-44E3-9099-C40C66FF867C}">
                  <a14:compatExt spid="_x0000_s14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31</xdr:row>
          <xdr:rowOff>95250</xdr:rowOff>
        </xdr:from>
        <xdr:to>
          <xdr:col>18</xdr:col>
          <xdr:colOff>238125</xdr:colOff>
          <xdr:row>31</xdr:row>
          <xdr:rowOff>285750</xdr:rowOff>
        </xdr:to>
        <xdr:sp macro="" textlink="">
          <xdr:nvSpPr>
            <xdr:cNvPr id="14855" name="Check Box 519" hidden="1">
              <a:extLst>
                <a:ext uri="{63B3BB69-23CF-44E3-9099-C40C66FF867C}">
                  <a14:compatExt spid="_x0000_s14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31</xdr:row>
          <xdr:rowOff>95250</xdr:rowOff>
        </xdr:from>
        <xdr:to>
          <xdr:col>19</xdr:col>
          <xdr:colOff>238125</xdr:colOff>
          <xdr:row>31</xdr:row>
          <xdr:rowOff>285750</xdr:rowOff>
        </xdr:to>
        <xdr:sp macro="" textlink="">
          <xdr:nvSpPr>
            <xdr:cNvPr id="14856" name="Check Box 520" hidden="1">
              <a:extLst>
                <a:ext uri="{63B3BB69-23CF-44E3-9099-C40C66FF867C}">
                  <a14:compatExt spid="_x0000_s14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31</xdr:row>
          <xdr:rowOff>95250</xdr:rowOff>
        </xdr:from>
        <xdr:to>
          <xdr:col>20</xdr:col>
          <xdr:colOff>238125</xdr:colOff>
          <xdr:row>31</xdr:row>
          <xdr:rowOff>285750</xdr:rowOff>
        </xdr:to>
        <xdr:sp macro="" textlink="">
          <xdr:nvSpPr>
            <xdr:cNvPr id="14857" name="Check Box 521" hidden="1">
              <a:extLst>
                <a:ext uri="{63B3BB69-23CF-44E3-9099-C40C66FF867C}">
                  <a14:compatExt spid="_x0000_s14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31</xdr:row>
          <xdr:rowOff>95250</xdr:rowOff>
        </xdr:from>
        <xdr:to>
          <xdr:col>21</xdr:col>
          <xdr:colOff>238125</xdr:colOff>
          <xdr:row>31</xdr:row>
          <xdr:rowOff>285750</xdr:rowOff>
        </xdr:to>
        <xdr:sp macro="" textlink="">
          <xdr:nvSpPr>
            <xdr:cNvPr id="14858" name="Check Box 522" hidden="1">
              <a:extLst>
                <a:ext uri="{63B3BB69-23CF-44E3-9099-C40C66FF867C}">
                  <a14:compatExt spid="_x0000_s14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31</xdr:row>
          <xdr:rowOff>95250</xdr:rowOff>
        </xdr:from>
        <xdr:to>
          <xdr:col>22</xdr:col>
          <xdr:colOff>238125</xdr:colOff>
          <xdr:row>31</xdr:row>
          <xdr:rowOff>285750</xdr:rowOff>
        </xdr:to>
        <xdr:sp macro="" textlink="">
          <xdr:nvSpPr>
            <xdr:cNvPr id="14859" name="Check Box 523" hidden="1">
              <a:extLst>
                <a:ext uri="{63B3BB69-23CF-44E3-9099-C40C66FF867C}">
                  <a14:compatExt spid="_x0000_s14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31</xdr:row>
          <xdr:rowOff>95250</xdr:rowOff>
        </xdr:from>
        <xdr:to>
          <xdr:col>23</xdr:col>
          <xdr:colOff>238125</xdr:colOff>
          <xdr:row>31</xdr:row>
          <xdr:rowOff>285750</xdr:rowOff>
        </xdr:to>
        <xdr:sp macro="" textlink="">
          <xdr:nvSpPr>
            <xdr:cNvPr id="14860" name="Check Box 524" hidden="1">
              <a:extLst>
                <a:ext uri="{63B3BB69-23CF-44E3-9099-C40C66FF867C}">
                  <a14:compatExt spid="_x0000_s1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31</xdr:row>
          <xdr:rowOff>95250</xdr:rowOff>
        </xdr:from>
        <xdr:to>
          <xdr:col>24</xdr:col>
          <xdr:colOff>238125</xdr:colOff>
          <xdr:row>31</xdr:row>
          <xdr:rowOff>285750</xdr:rowOff>
        </xdr:to>
        <xdr:sp macro="" textlink="">
          <xdr:nvSpPr>
            <xdr:cNvPr id="14861" name="Check Box 525" hidden="1">
              <a:extLst>
                <a:ext uri="{63B3BB69-23CF-44E3-9099-C40C66FF867C}">
                  <a14:compatExt spid="_x0000_s14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31</xdr:row>
          <xdr:rowOff>95250</xdr:rowOff>
        </xdr:from>
        <xdr:to>
          <xdr:col>25</xdr:col>
          <xdr:colOff>238125</xdr:colOff>
          <xdr:row>31</xdr:row>
          <xdr:rowOff>285750</xdr:rowOff>
        </xdr:to>
        <xdr:sp macro="" textlink="">
          <xdr:nvSpPr>
            <xdr:cNvPr id="14862" name="Check Box 526" hidden="1">
              <a:extLst>
                <a:ext uri="{63B3BB69-23CF-44E3-9099-C40C66FF867C}">
                  <a14:compatExt spid="_x0000_s14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31</xdr:row>
          <xdr:rowOff>95250</xdr:rowOff>
        </xdr:from>
        <xdr:to>
          <xdr:col>26</xdr:col>
          <xdr:colOff>238125</xdr:colOff>
          <xdr:row>31</xdr:row>
          <xdr:rowOff>285750</xdr:rowOff>
        </xdr:to>
        <xdr:sp macro="" textlink="">
          <xdr:nvSpPr>
            <xdr:cNvPr id="14863" name="Check Box 527" hidden="1">
              <a:extLst>
                <a:ext uri="{63B3BB69-23CF-44E3-9099-C40C66FF867C}">
                  <a14:compatExt spid="_x0000_s1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31</xdr:row>
          <xdr:rowOff>95250</xdr:rowOff>
        </xdr:from>
        <xdr:to>
          <xdr:col>27</xdr:col>
          <xdr:colOff>238125</xdr:colOff>
          <xdr:row>31</xdr:row>
          <xdr:rowOff>285750</xdr:rowOff>
        </xdr:to>
        <xdr:sp macro="" textlink="">
          <xdr:nvSpPr>
            <xdr:cNvPr id="14864" name="Check Box 528" hidden="1">
              <a:extLst>
                <a:ext uri="{63B3BB69-23CF-44E3-9099-C40C66FF867C}">
                  <a14:compatExt spid="_x0000_s14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95250</xdr:rowOff>
        </xdr:from>
        <xdr:to>
          <xdr:col>16</xdr:col>
          <xdr:colOff>238125</xdr:colOff>
          <xdr:row>26</xdr:row>
          <xdr:rowOff>285750</xdr:rowOff>
        </xdr:to>
        <xdr:sp macro="" textlink="">
          <xdr:nvSpPr>
            <xdr:cNvPr id="14865" name="Check Box 529" hidden="1">
              <a:extLst>
                <a:ext uri="{63B3BB69-23CF-44E3-9099-C40C66FF867C}">
                  <a14:compatExt spid="_x0000_s14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26</xdr:row>
          <xdr:rowOff>95250</xdr:rowOff>
        </xdr:from>
        <xdr:to>
          <xdr:col>17</xdr:col>
          <xdr:colOff>238125</xdr:colOff>
          <xdr:row>26</xdr:row>
          <xdr:rowOff>285750</xdr:rowOff>
        </xdr:to>
        <xdr:sp macro="" textlink="">
          <xdr:nvSpPr>
            <xdr:cNvPr id="14866" name="Check Box 530" hidden="1">
              <a:extLst>
                <a:ext uri="{63B3BB69-23CF-44E3-9099-C40C66FF867C}">
                  <a14:compatExt spid="_x0000_s14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26</xdr:row>
          <xdr:rowOff>95250</xdr:rowOff>
        </xdr:from>
        <xdr:to>
          <xdr:col>18</xdr:col>
          <xdr:colOff>238125</xdr:colOff>
          <xdr:row>26</xdr:row>
          <xdr:rowOff>285750</xdr:rowOff>
        </xdr:to>
        <xdr:sp macro="" textlink="">
          <xdr:nvSpPr>
            <xdr:cNvPr id="14867" name="Check Box 531" hidden="1">
              <a:extLst>
                <a:ext uri="{63B3BB69-23CF-44E3-9099-C40C66FF867C}">
                  <a14:compatExt spid="_x0000_s14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26</xdr:row>
          <xdr:rowOff>95250</xdr:rowOff>
        </xdr:from>
        <xdr:to>
          <xdr:col>19</xdr:col>
          <xdr:colOff>238125</xdr:colOff>
          <xdr:row>26</xdr:row>
          <xdr:rowOff>285750</xdr:rowOff>
        </xdr:to>
        <xdr:sp macro="" textlink="">
          <xdr:nvSpPr>
            <xdr:cNvPr id="14868" name="Check Box 532" hidden="1">
              <a:extLst>
                <a:ext uri="{63B3BB69-23CF-44E3-9099-C40C66FF867C}">
                  <a14:compatExt spid="_x0000_s14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26</xdr:row>
          <xdr:rowOff>95250</xdr:rowOff>
        </xdr:from>
        <xdr:to>
          <xdr:col>20</xdr:col>
          <xdr:colOff>238125</xdr:colOff>
          <xdr:row>26</xdr:row>
          <xdr:rowOff>285750</xdr:rowOff>
        </xdr:to>
        <xdr:sp macro="" textlink="">
          <xdr:nvSpPr>
            <xdr:cNvPr id="14869" name="Check Box 533" hidden="1">
              <a:extLst>
                <a:ext uri="{63B3BB69-23CF-44E3-9099-C40C66FF867C}">
                  <a14:compatExt spid="_x0000_s14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95250</xdr:rowOff>
        </xdr:from>
        <xdr:to>
          <xdr:col>21</xdr:col>
          <xdr:colOff>238125</xdr:colOff>
          <xdr:row>26</xdr:row>
          <xdr:rowOff>285750</xdr:rowOff>
        </xdr:to>
        <xdr:sp macro="" textlink="">
          <xdr:nvSpPr>
            <xdr:cNvPr id="14870" name="Check Box 534" hidden="1">
              <a:extLst>
                <a:ext uri="{63B3BB69-23CF-44E3-9099-C40C66FF867C}">
                  <a14:compatExt spid="_x0000_s14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95250</xdr:rowOff>
        </xdr:from>
        <xdr:to>
          <xdr:col>22</xdr:col>
          <xdr:colOff>238125</xdr:colOff>
          <xdr:row>26</xdr:row>
          <xdr:rowOff>285750</xdr:rowOff>
        </xdr:to>
        <xdr:sp macro="" textlink="">
          <xdr:nvSpPr>
            <xdr:cNvPr id="14871" name="Check Box 535" hidden="1">
              <a:extLst>
                <a:ext uri="{63B3BB69-23CF-44E3-9099-C40C66FF867C}">
                  <a14:compatExt spid="_x0000_s14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95250</xdr:rowOff>
        </xdr:from>
        <xdr:to>
          <xdr:col>23</xdr:col>
          <xdr:colOff>238125</xdr:colOff>
          <xdr:row>26</xdr:row>
          <xdr:rowOff>285750</xdr:rowOff>
        </xdr:to>
        <xdr:sp macro="" textlink="">
          <xdr:nvSpPr>
            <xdr:cNvPr id="14872" name="Check Box 536" hidden="1">
              <a:extLst>
                <a:ext uri="{63B3BB69-23CF-44E3-9099-C40C66FF867C}">
                  <a14:compatExt spid="_x0000_s14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26</xdr:row>
          <xdr:rowOff>95250</xdr:rowOff>
        </xdr:from>
        <xdr:to>
          <xdr:col>24</xdr:col>
          <xdr:colOff>238125</xdr:colOff>
          <xdr:row>26</xdr:row>
          <xdr:rowOff>285750</xdr:rowOff>
        </xdr:to>
        <xdr:sp macro="" textlink="">
          <xdr:nvSpPr>
            <xdr:cNvPr id="14873" name="Check Box 537" hidden="1">
              <a:extLst>
                <a:ext uri="{63B3BB69-23CF-44E3-9099-C40C66FF867C}">
                  <a14:compatExt spid="_x0000_s14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26</xdr:row>
          <xdr:rowOff>95250</xdr:rowOff>
        </xdr:from>
        <xdr:to>
          <xdr:col>25</xdr:col>
          <xdr:colOff>238125</xdr:colOff>
          <xdr:row>26</xdr:row>
          <xdr:rowOff>285750</xdr:rowOff>
        </xdr:to>
        <xdr:sp macro="" textlink="">
          <xdr:nvSpPr>
            <xdr:cNvPr id="14874" name="Check Box 538" hidden="1">
              <a:extLst>
                <a:ext uri="{63B3BB69-23CF-44E3-9099-C40C66FF867C}">
                  <a14:compatExt spid="_x0000_s14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26</xdr:row>
          <xdr:rowOff>95250</xdr:rowOff>
        </xdr:from>
        <xdr:to>
          <xdr:col>26</xdr:col>
          <xdr:colOff>238125</xdr:colOff>
          <xdr:row>26</xdr:row>
          <xdr:rowOff>285750</xdr:rowOff>
        </xdr:to>
        <xdr:sp macro="" textlink="">
          <xdr:nvSpPr>
            <xdr:cNvPr id="14875" name="Check Box 539" hidden="1">
              <a:extLst>
                <a:ext uri="{63B3BB69-23CF-44E3-9099-C40C66FF867C}">
                  <a14:compatExt spid="_x0000_s14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26</xdr:row>
          <xdr:rowOff>95250</xdr:rowOff>
        </xdr:from>
        <xdr:to>
          <xdr:col>27</xdr:col>
          <xdr:colOff>238125</xdr:colOff>
          <xdr:row>26</xdr:row>
          <xdr:rowOff>285750</xdr:rowOff>
        </xdr:to>
        <xdr:sp macro="" textlink="">
          <xdr:nvSpPr>
            <xdr:cNvPr id="14876" name="Check Box 540" hidden="1">
              <a:extLst>
                <a:ext uri="{63B3BB69-23CF-44E3-9099-C40C66FF867C}">
                  <a14:compatExt spid="_x0000_s14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95250</xdr:rowOff>
        </xdr:from>
        <xdr:to>
          <xdr:col>16</xdr:col>
          <xdr:colOff>238125</xdr:colOff>
          <xdr:row>27</xdr:row>
          <xdr:rowOff>285750</xdr:rowOff>
        </xdr:to>
        <xdr:sp macro="" textlink="">
          <xdr:nvSpPr>
            <xdr:cNvPr id="14877" name="Check Box 541" hidden="1">
              <a:extLst>
                <a:ext uri="{63B3BB69-23CF-44E3-9099-C40C66FF867C}">
                  <a14:compatExt spid="_x0000_s14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27</xdr:row>
          <xdr:rowOff>95250</xdr:rowOff>
        </xdr:from>
        <xdr:to>
          <xdr:col>17</xdr:col>
          <xdr:colOff>238125</xdr:colOff>
          <xdr:row>27</xdr:row>
          <xdr:rowOff>285750</xdr:rowOff>
        </xdr:to>
        <xdr:sp macro="" textlink="">
          <xdr:nvSpPr>
            <xdr:cNvPr id="14878" name="Check Box 542" hidden="1">
              <a:extLst>
                <a:ext uri="{63B3BB69-23CF-44E3-9099-C40C66FF867C}">
                  <a14:compatExt spid="_x0000_s14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95250</xdr:rowOff>
        </xdr:from>
        <xdr:to>
          <xdr:col>18</xdr:col>
          <xdr:colOff>238125</xdr:colOff>
          <xdr:row>27</xdr:row>
          <xdr:rowOff>285750</xdr:rowOff>
        </xdr:to>
        <xdr:sp macro="" textlink="">
          <xdr:nvSpPr>
            <xdr:cNvPr id="14879" name="Check Box 543" hidden="1">
              <a:extLst>
                <a:ext uri="{63B3BB69-23CF-44E3-9099-C40C66FF867C}">
                  <a14:compatExt spid="_x0000_s14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27</xdr:row>
          <xdr:rowOff>95250</xdr:rowOff>
        </xdr:from>
        <xdr:to>
          <xdr:col>19</xdr:col>
          <xdr:colOff>238125</xdr:colOff>
          <xdr:row>27</xdr:row>
          <xdr:rowOff>285750</xdr:rowOff>
        </xdr:to>
        <xdr:sp macro="" textlink="">
          <xdr:nvSpPr>
            <xdr:cNvPr id="14880" name="Check Box 544" hidden="1">
              <a:extLst>
                <a:ext uri="{63B3BB69-23CF-44E3-9099-C40C66FF867C}">
                  <a14:compatExt spid="_x0000_s14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95250</xdr:rowOff>
        </xdr:from>
        <xdr:to>
          <xdr:col>20</xdr:col>
          <xdr:colOff>238125</xdr:colOff>
          <xdr:row>27</xdr:row>
          <xdr:rowOff>285750</xdr:rowOff>
        </xdr:to>
        <xdr:sp macro="" textlink="">
          <xdr:nvSpPr>
            <xdr:cNvPr id="14881" name="Check Box 545" hidden="1">
              <a:extLst>
                <a:ext uri="{63B3BB69-23CF-44E3-9099-C40C66FF867C}">
                  <a14:compatExt spid="_x0000_s14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27</xdr:row>
          <xdr:rowOff>95250</xdr:rowOff>
        </xdr:from>
        <xdr:to>
          <xdr:col>21</xdr:col>
          <xdr:colOff>238125</xdr:colOff>
          <xdr:row>27</xdr:row>
          <xdr:rowOff>285750</xdr:rowOff>
        </xdr:to>
        <xdr:sp macro="" textlink="">
          <xdr:nvSpPr>
            <xdr:cNvPr id="14882" name="Check Box 546" hidden="1">
              <a:extLst>
                <a:ext uri="{63B3BB69-23CF-44E3-9099-C40C66FF867C}">
                  <a14:compatExt spid="_x0000_s14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27</xdr:row>
          <xdr:rowOff>95250</xdr:rowOff>
        </xdr:from>
        <xdr:to>
          <xdr:col>22</xdr:col>
          <xdr:colOff>238125</xdr:colOff>
          <xdr:row>27</xdr:row>
          <xdr:rowOff>285750</xdr:rowOff>
        </xdr:to>
        <xdr:sp macro="" textlink="">
          <xdr:nvSpPr>
            <xdr:cNvPr id="14883" name="Check Box 547" hidden="1">
              <a:extLst>
                <a:ext uri="{63B3BB69-23CF-44E3-9099-C40C66FF867C}">
                  <a14:compatExt spid="_x0000_s14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27</xdr:row>
          <xdr:rowOff>95250</xdr:rowOff>
        </xdr:from>
        <xdr:to>
          <xdr:col>23</xdr:col>
          <xdr:colOff>238125</xdr:colOff>
          <xdr:row>27</xdr:row>
          <xdr:rowOff>285750</xdr:rowOff>
        </xdr:to>
        <xdr:sp macro="" textlink="">
          <xdr:nvSpPr>
            <xdr:cNvPr id="14884" name="Check Box 548" hidden="1">
              <a:extLst>
                <a:ext uri="{63B3BB69-23CF-44E3-9099-C40C66FF867C}">
                  <a14:compatExt spid="_x0000_s14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95250</xdr:rowOff>
        </xdr:from>
        <xdr:to>
          <xdr:col>24</xdr:col>
          <xdr:colOff>238125</xdr:colOff>
          <xdr:row>27</xdr:row>
          <xdr:rowOff>285750</xdr:rowOff>
        </xdr:to>
        <xdr:sp macro="" textlink="">
          <xdr:nvSpPr>
            <xdr:cNvPr id="14885" name="Check Box 549" hidden="1">
              <a:extLst>
                <a:ext uri="{63B3BB69-23CF-44E3-9099-C40C66FF867C}">
                  <a14:compatExt spid="_x0000_s14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27</xdr:row>
          <xdr:rowOff>95250</xdr:rowOff>
        </xdr:from>
        <xdr:to>
          <xdr:col>25</xdr:col>
          <xdr:colOff>238125</xdr:colOff>
          <xdr:row>27</xdr:row>
          <xdr:rowOff>285750</xdr:rowOff>
        </xdr:to>
        <xdr:sp macro="" textlink="">
          <xdr:nvSpPr>
            <xdr:cNvPr id="14886" name="Check Box 550" hidden="1">
              <a:extLst>
                <a:ext uri="{63B3BB69-23CF-44E3-9099-C40C66FF867C}">
                  <a14:compatExt spid="_x0000_s14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27</xdr:row>
          <xdr:rowOff>95250</xdr:rowOff>
        </xdr:from>
        <xdr:to>
          <xdr:col>26</xdr:col>
          <xdr:colOff>238125</xdr:colOff>
          <xdr:row>27</xdr:row>
          <xdr:rowOff>285750</xdr:rowOff>
        </xdr:to>
        <xdr:sp macro="" textlink="">
          <xdr:nvSpPr>
            <xdr:cNvPr id="14887" name="Check Box 551" hidden="1">
              <a:extLst>
                <a:ext uri="{63B3BB69-23CF-44E3-9099-C40C66FF867C}">
                  <a14:compatExt spid="_x0000_s14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27</xdr:row>
          <xdr:rowOff>95250</xdr:rowOff>
        </xdr:from>
        <xdr:to>
          <xdr:col>27</xdr:col>
          <xdr:colOff>238125</xdr:colOff>
          <xdr:row>27</xdr:row>
          <xdr:rowOff>285750</xdr:rowOff>
        </xdr:to>
        <xdr:sp macro="" textlink="">
          <xdr:nvSpPr>
            <xdr:cNvPr id="14888" name="Check Box 552" hidden="1">
              <a:extLst>
                <a:ext uri="{63B3BB69-23CF-44E3-9099-C40C66FF867C}">
                  <a14:compatExt spid="_x0000_s14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11</xdr:row>
          <xdr:rowOff>219075</xdr:rowOff>
        </xdr:from>
        <xdr:to>
          <xdr:col>15</xdr:col>
          <xdr:colOff>438150</xdr:colOff>
          <xdr:row>13</xdr:row>
          <xdr:rowOff>19050</xdr:rowOff>
        </xdr:to>
        <xdr:sp macro="" textlink="">
          <xdr:nvSpPr>
            <xdr:cNvPr id="14889" name="Check Box 553" hidden="1">
              <a:extLst>
                <a:ext uri="{63B3BB69-23CF-44E3-9099-C40C66FF867C}">
                  <a14:compatExt spid="_x0000_s14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890" name="Check Box 554" hidden="1">
              <a:extLst>
                <a:ext uri="{63B3BB69-23CF-44E3-9099-C40C66FF867C}">
                  <a14:compatExt spid="_x0000_s14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891" name="Check Box 555" hidden="1">
              <a:extLst>
                <a:ext uri="{63B3BB69-23CF-44E3-9099-C40C66FF867C}">
                  <a14:compatExt spid="_x0000_s14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14892" name="Check Box 556" hidden="1">
              <a:extLst>
                <a:ext uri="{63B3BB69-23CF-44E3-9099-C40C66FF867C}">
                  <a14:compatExt spid="_x0000_s14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14893" name="Check Box 557" hidden="1">
              <a:extLst>
                <a:ext uri="{63B3BB69-23CF-44E3-9099-C40C66FF867C}">
                  <a14:compatExt spid="_x0000_s14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14894" name="Check Box 558" hidden="1">
              <a:extLst>
                <a:ext uri="{63B3BB69-23CF-44E3-9099-C40C66FF867C}">
                  <a14:compatExt spid="_x0000_s14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14895" name="Check Box 559" hidden="1">
              <a:extLst>
                <a:ext uri="{63B3BB69-23CF-44E3-9099-C40C66FF867C}">
                  <a14:compatExt spid="_x0000_s14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14896" name="Check Box 560" hidden="1">
              <a:extLst>
                <a:ext uri="{63B3BB69-23CF-44E3-9099-C40C66FF867C}">
                  <a14:compatExt spid="_x0000_s14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14897" name="Check Box 561" hidden="1">
              <a:extLst>
                <a:ext uri="{63B3BB69-23CF-44E3-9099-C40C66FF867C}">
                  <a14:compatExt spid="_x0000_s14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14898" name="Check Box 562" hidden="1">
              <a:extLst>
                <a:ext uri="{63B3BB69-23CF-44E3-9099-C40C66FF867C}">
                  <a14:compatExt spid="_x0000_s14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14899" name="Check Box 563" hidden="1">
              <a:extLst>
                <a:ext uri="{63B3BB69-23CF-44E3-9099-C40C66FF867C}">
                  <a14:compatExt spid="_x0000_s14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14900" name="Check Box 564" hidden="1">
              <a:extLst>
                <a:ext uri="{63B3BB69-23CF-44E3-9099-C40C66FF867C}">
                  <a14:compatExt spid="_x0000_s14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14901" name="Check Box 565" hidden="1">
              <a:extLst>
                <a:ext uri="{63B3BB69-23CF-44E3-9099-C40C66FF867C}">
                  <a14:compatExt spid="_x0000_s14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9525</xdr:rowOff>
        </xdr:from>
        <xdr:to>
          <xdr:col>26</xdr:col>
          <xdr:colOff>238125</xdr:colOff>
          <xdr:row>11</xdr:row>
          <xdr:rowOff>200025</xdr:rowOff>
        </xdr:to>
        <xdr:sp macro="" textlink="">
          <xdr:nvSpPr>
            <xdr:cNvPr id="14902" name="Check Box 566" hidden="1">
              <a:extLst>
                <a:ext uri="{63B3BB69-23CF-44E3-9099-C40C66FF867C}">
                  <a14:compatExt spid="_x0000_s14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11</xdr:row>
          <xdr:rowOff>9525</xdr:rowOff>
        </xdr:from>
        <xdr:to>
          <xdr:col>27</xdr:col>
          <xdr:colOff>238125</xdr:colOff>
          <xdr:row>11</xdr:row>
          <xdr:rowOff>200025</xdr:rowOff>
        </xdr:to>
        <xdr:sp macro="" textlink="">
          <xdr:nvSpPr>
            <xdr:cNvPr id="14903" name="Check Box 567" hidden="1">
              <a:extLst>
                <a:ext uri="{63B3BB69-23CF-44E3-9099-C40C66FF867C}">
                  <a14:compatExt spid="_x0000_s14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43</xdr:row>
          <xdr:rowOff>9525</xdr:rowOff>
        </xdr:from>
        <xdr:to>
          <xdr:col>27</xdr:col>
          <xdr:colOff>238125</xdr:colOff>
          <xdr:row>43</xdr:row>
          <xdr:rowOff>200025</xdr:rowOff>
        </xdr:to>
        <xdr:sp macro="" textlink="">
          <xdr:nvSpPr>
            <xdr:cNvPr id="14904" name="Check Box 568" hidden="1">
              <a:extLst>
                <a:ext uri="{63B3BB69-23CF-44E3-9099-C40C66FF867C}">
                  <a14:compatExt spid="_x0000_s14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44</xdr:row>
          <xdr:rowOff>9525</xdr:rowOff>
        </xdr:from>
        <xdr:to>
          <xdr:col>27</xdr:col>
          <xdr:colOff>238125</xdr:colOff>
          <xdr:row>44</xdr:row>
          <xdr:rowOff>200025</xdr:rowOff>
        </xdr:to>
        <xdr:sp macro="" textlink="">
          <xdr:nvSpPr>
            <xdr:cNvPr id="14905" name="Check Box 569" hidden="1">
              <a:extLst>
                <a:ext uri="{63B3BB69-23CF-44E3-9099-C40C66FF867C}">
                  <a14:compatExt spid="_x0000_s14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45</xdr:row>
          <xdr:rowOff>9525</xdr:rowOff>
        </xdr:from>
        <xdr:to>
          <xdr:col>27</xdr:col>
          <xdr:colOff>238125</xdr:colOff>
          <xdr:row>45</xdr:row>
          <xdr:rowOff>200025</xdr:rowOff>
        </xdr:to>
        <xdr:sp macro="" textlink="">
          <xdr:nvSpPr>
            <xdr:cNvPr id="14906" name="Check Box 570" hidden="1">
              <a:extLst>
                <a:ext uri="{63B3BB69-23CF-44E3-9099-C40C66FF867C}">
                  <a14:compatExt spid="_x0000_s14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40</xdr:row>
          <xdr:rowOff>9525</xdr:rowOff>
        </xdr:from>
        <xdr:to>
          <xdr:col>27</xdr:col>
          <xdr:colOff>238125</xdr:colOff>
          <xdr:row>40</xdr:row>
          <xdr:rowOff>200025</xdr:rowOff>
        </xdr:to>
        <xdr:sp macro="" textlink="">
          <xdr:nvSpPr>
            <xdr:cNvPr id="14907" name="Check Box 571" hidden="1">
              <a:extLst>
                <a:ext uri="{63B3BB69-23CF-44E3-9099-C40C66FF867C}">
                  <a14:compatExt spid="_x0000_s14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17</xdr:row>
          <xdr:rowOff>9525</xdr:rowOff>
        </xdr:from>
        <xdr:to>
          <xdr:col>27</xdr:col>
          <xdr:colOff>238125</xdr:colOff>
          <xdr:row>17</xdr:row>
          <xdr:rowOff>200025</xdr:rowOff>
        </xdr:to>
        <xdr:sp macro="" textlink="">
          <xdr:nvSpPr>
            <xdr:cNvPr id="14908" name="Check Box 572" hidden="1">
              <a:extLst>
                <a:ext uri="{63B3BB69-23CF-44E3-9099-C40C66FF867C}">
                  <a14:compatExt spid="_x0000_s14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9525</xdr:rowOff>
        </xdr:from>
        <xdr:to>
          <xdr:col>27</xdr:col>
          <xdr:colOff>238125</xdr:colOff>
          <xdr:row>47</xdr:row>
          <xdr:rowOff>200025</xdr:rowOff>
        </xdr:to>
        <xdr:sp macro="" textlink="">
          <xdr:nvSpPr>
            <xdr:cNvPr id="14909" name="Check Box 573" hidden="1">
              <a:extLst>
                <a:ext uri="{63B3BB69-23CF-44E3-9099-C40C66FF867C}">
                  <a14:compatExt spid="_x0000_s14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38</xdr:row>
          <xdr:rowOff>9525</xdr:rowOff>
        </xdr:from>
        <xdr:to>
          <xdr:col>16</xdr:col>
          <xdr:colOff>238125</xdr:colOff>
          <xdr:row>38</xdr:row>
          <xdr:rowOff>200025</xdr:rowOff>
        </xdr:to>
        <xdr:sp macro="" textlink="">
          <xdr:nvSpPr>
            <xdr:cNvPr id="14982" name="Check Box 646" hidden="1">
              <a:extLst>
                <a:ext uri="{63B3BB69-23CF-44E3-9099-C40C66FF867C}">
                  <a14:compatExt spid="_x0000_s14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38</xdr:row>
          <xdr:rowOff>9525</xdr:rowOff>
        </xdr:from>
        <xdr:to>
          <xdr:col>17</xdr:col>
          <xdr:colOff>238125</xdr:colOff>
          <xdr:row>38</xdr:row>
          <xdr:rowOff>200025</xdr:rowOff>
        </xdr:to>
        <xdr:sp macro="" textlink="">
          <xdr:nvSpPr>
            <xdr:cNvPr id="14983" name="Check Box 647" hidden="1">
              <a:extLst>
                <a:ext uri="{63B3BB69-23CF-44E3-9099-C40C66FF867C}">
                  <a14:compatExt spid="_x0000_s14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38</xdr:row>
          <xdr:rowOff>9525</xdr:rowOff>
        </xdr:from>
        <xdr:to>
          <xdr:col>18</xdr:col>
          <xdr:colOff>238125</xdr:colOff>
          <xdr:row>38</xdr:row>
          <xdr:rowOff>200025</xdr:rowOff>
        </xdr:to>
        <xdr:sp macro="" textlink="">
          <xdr:nvSpPr>
            <xdr:cNvPr id="14984" name="Check Box 648" hidden="1">
              <a:extLst>
                <a:ext uri="{63B3BB69-23CF-44E3-9099-C40C66FF867C}">
                  <a14:compatExt spid="_x0000_s14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38</xdr:row>
          <xdr:rowOff>9525</xdr:rowOff>
        </xdr:from>
        <xdr:to>
          <xdr:col>19</xdr:col>
          <xdr:colOff>238125</xdr:colOff>
          <xdr:row>38</xdr:row>
          <xdr:rowOff>200025</xdr:rowOff>
        </xdr:to>
        <xdr:sp macro="" textlink="">
          <xdr:nvSpPr>
            <xdr:cNvPr id="14985" name="Check Box 649" hidden="1">
              <a:extLst>
                <a:ext uri="{63B3BB69-23CF-44E3-9099-C40C66FF867C}">
                  <a14:compatExt spid="_x0000_s14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38</xdr:row>
          <xdr:rowOff>9525</xdr:rowOff>
        </xdr:from>
        <xdr:to>
          <xdr:col>20</xdr:col>
          <xdr:colOff>238125</xdr:colOff>
          <xdr:row>38</xdr:row>
          <xdr:rowOff>200025</xdr:rowOff>
        </xdr:to>
        <xdr:sp macro="" textlink="">
          <xdr:nvSpPr>
            <xdr:cNvPr id="14986" name="Check Box 650" hidden="1">
              <a:extLst>
                <a:ext uri="{63B3BB69-23CF-44E3-9099-C40C66FF867C}">
                  <a14:compatExt spid="_x0000_s14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38</xdr:row>
          <xdr:rowOff>9525</xdr:rowOff>
        </xdr:from>
        <xdr:to>
          <xdr:col>21</xdr:col>
          <xdr:colOff>238125</xdr:colOff>
          <xdr:row>38</xdr:row>
          <xdr:rowOff>200025</xdr:rowOff>
        </xdr:to>
        <xdr:sp macro="" textlink="">
          <xdr:nvSpPr>
            <xdr:cNvPr id="14987" name="Check Box 651" hidden="1">
              <a:extLst>
                <a:ext uri="{63B3BB69-23CF-44E3-9099-C40C66FF867C}">
                  <a14:compatExt spid="_x0000_s14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38</xdr:row>
          <xdr:rowOff>9525</xdr:rowOff>
        </xdr:from>
        <xdr:to>
          <xdr:col>22</xdr:col>
          <xdr:colOff>238125</xdr:colOff>
          <xdr:row>38</xdr:row>
          <xdr:rowOff>200025</xdr:rowOff>
        </xdr:to>
        <xdr:sp macro="" textlink="">
          <xdr:nvSpPr>
            <xdr:cNvPr id="14988" name="Check Box 652" hidden="1">
              <a:extLst>
                <a:ext uri="{63B3BB69-23CF-44E3-9099-C40C66FF867C}">
                  <a14:compatExt spid="_x0000_s14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38</xdr:row>
          <xdr:rowOff>9525</xdr:rowOff>
        </xdr:from>
        <xdr:to>
          <xdr:col>23</xdr:col>
          <xdr:colOff>238125</xdr:colOff>
          <xdr:row>38</xdr:row>
          <xdr:rowOff>200025</xdr:rowOff>
        </xdr:to>
        <xdr:sp macro="" textlink="">
          <xdr:nvSpPr>
            <xdr:cNvPr id="14989" name="Check Box 653" hidden="1">
              <a:extLst>
                <a:ext uri="{63B3BB69-23CF-44E3-9099-C40C66FF867C}">
                  <a14:compatExt spid="_x0000_s14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38</xdr:row>
          <xdr:rowOff>9525</xdr:rowOff>
        </xdr:from>
        <xdr:to>
          <xdr:col>24</xdr:col>
          <xdr:colOff>238125</xdr:colOff>
          <xdr:row>38</xdr:row>
          <xdr:rowOff>200025</xdr:rowOff>
        </xdr:to>
        <xdr:sp macro="" textlink="">
          <xdr:nvSpPr>
            <xdr:cNvPr id="14990" name="Check Box 654" hidden="1">
              <a:extLst>
                <a:ext uri="{63B3BB69-23CF-44E3-9099-C40C66FF867C}">
                  <a14:compatExt spid="_x0000_s14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38</xdr:row>
          <xdr:rowOff>9525</xdr:rowOff>
        </xdr:from>
        <xdr:to>
          <xdr:col>25</xdr:col>
          <xdr:colOff>238125</xdr:colOff>
          <xdr:row>38</xdr:row>
          <xdr:rowOff>200025</xdr:rowOff>
        </xdr:to>
        <xdr:sp macro="" textlink="">
          <xdr:nvSpPr>
            <xdr:cNvPr id="14991" name="Check Box 655" hidden="1">
              <a:extLst>
                <a:ext uri="{63B3BB69-23CF-44E3-9099-C40C66FF867C}">
                  <a14:compatExt spid="_x0000_s14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38</xdr:row>
          <xdr:rowOff>9525</xdr:rowOff>
        </xdr:from>
        <xdr:to>
          <xdr:col>26</xdr:col>
          <xdr:colOff>238125</xdr:colOff>
          <xdr:row>38</xdr:row>
          <xdr:rowOff>200025</xdr:rowOff>
        </xdr:to>
        <xdr:sp macro="" textlink="">
          <xdr:nvSpPr>
            <xdr:cNvPr id="14992" name="Check Box 656" hidden="1">
              <a:extLst>
                <a:ext uri="{63B3BB69-23CF-44E3-9099-C40C66FF867C}">
                  <a14:compatExt spid="_x0000_s14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38</xdr:row>
          <xdr:rowOff>9525</xdr:rowOff>
        </xdr:from>
        <xdr:to>
          <xdr:col>27</xdr:col>
          <xdr:colOff>238125</xdr:colOff>
          <xdr:row>38</xdr:row>
          <xdr:rowOff>200025</xdr:rowOff>
        </xdr:to>
        <xdr:sp macro="" textlink="">
          <xdr:nvSpPr>
            <xdr:cNvPr id="14993" name="Check Box 657" hidden="1">
              <a:extLst>
                <a:ext uri="{63B3BB69-23CF-44E3-9099-C40C66FF867C}">
                  <a14:compatExt spid="_x0000_s14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14</xdr:row>
      <xdr:rowOff>132522</xdr:rowOff>
    </xdr:from>
    <xdr:to>
      <xdr:col>10</xdr:col>
      <xdr:colOff>571500</xdr:colOff>
      <xdr:row>19</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15</xdr:row>
      <xdr:rowOff>45866</xdr:rowOff>
    </xdr:from>
    <xdr:to>
      <xdr:col>6</xdr:col>
      <xdr:colOff>454319</xdr:colOff>
      <xdr:row>16</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18</xdr:row>
      <xdr:rowOff>44725</xdr:rowOff>
    </xdr:from>
    <xdr:to>
      <xdr:col>6</xdr:col>
      <xdr:colOff>417444</xdr:colOff>
      <xdr:row>19</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20</xdr:row>
      <xdr:rowOff>210725</xdr:rowOff>
    </xdr:from>
    <xdr:to>
      <xdr:col>6</xdr:col>
      <xdr:colOff>598460</xdr:colOff>
      <xdr:row>22</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20</xdr:row>
      <xdr:rowOff>0</xdr:rowOff>
    </xdr:from>
    <xdr:to>
      <xdr:col>8</xdr:col>
      <xdr:colOff>588064</xdr:colOff>
      <xdr:row>55</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590550</xdr:colOff>
      <xdr:row>14</xdr:row>
      <xdr:rowOff>276225</xdr:rowOff>
    </xdr:from>
    <xdr:to>
      <xdr:col>8</xdr:col>
      <xdr:colOff>381000</xdr:colOff>
      <xdr:row>17</xdr:row>
      <xdr:rowOff>209550</xdr:rowOff>
    </xdr:to>
    <xdr:sp macro="" textlink="">
      <xdr:nvSpPr>
        <xdr:cNvPr id="2" name="角丸四角形 1"/>
        <xdr:cNvSpPr/>
      </xdr:nvSpPr>
      <xdr:spPr>
        <a:xfrm>
          <a:off x="1123950" y="5210175"/>
          <a:ext cx="4533900" cy="1447800"/>
        </a:xfrm>
        <a:prstGeom prst="roundRect">
          <a:avLst>
            <a:gd name="adj" fmla="val 803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a:t>
          </a:r>
          <a:r>
            <a:rPr kumimoji="1" lang="en-US" altLang="ja-JP" sz="1100" b="1">
              <a:solidFill>
                <a:sysClr val="windowText" lastClr="000000"/>
              </a:solidFill>
            </a:rPr>
            <a:t>3</a:t>
          </a:r>
          <a:r>
            <a:rPr kumimoji="1" lang="ja-JP" altLang="en-US" sz="1100" b="1">
              <a:solidFill>
                <a:sysClr val="windowText" lastClr="000000"/>
              </a:solidFill>
            </a:rPr>
            <a:t>歳児以上のクラスについて記入してください。</a:t>
          </a:r>
          <a:endParaRPr kumimoji="1" lang="en-US" altLang="ja-JP" sz="1100" b="1">
            <a:solidFill>
              <a:sysClr val="windowText" lastClr="000000"/>
            </a:solidFill>
          </a:endParaRPr>
        </a:p>
        <a:p>
          <a:pPr algn="l"/>
          <a:r>
            <a:rPr kumimoji="1" lang="ja-JP" altLang="en-US" sz="1100" b="1">
              <a:solidFill>
                <a:sysClr val="windowText" lastClr="000000"/>
              </a:solidFill>
            </a:rPr>
            <a:t>・主担任の記入だけでＯＫです。</a:t>
          </a:r>
          <a:endParaRPr kumimoji="1" lang="en-US" altLang="ja-JP" sz="1100" b="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74753" name="Check Box 1" hidden="1">
              <a:extLst>
                <a:ext uri="{63B3BB69-23CF-44E3-9099-C40C66FF867C}">
                  <a14:compatExt spid="_x0000_s7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74754" name="Check Box 2" hidden="1">
              <a:extLst>
                <a:ext uri="{63B3BB69-23CF-44E3-9099-C40C66FF867C}">
                  <a14:compatExt spid="_x0000_s7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74755" name="Check Box 3" hidden="1">
              <a:extLst>
                <a:ext uri="{63B3BB69-23CF-44E3-9099-C40C66FF867C}">
                  <a14:compatExt spid="_x0000_s7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74756" name="Check Box 4" hidden="1">
              <a:extLst>
                <a:ext uri="{63B3BB69-23CF-44E3-9099-C40C66FF867C}">
                  <a14:compatExt spid="_x0000_s7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74757" name="Check Box 5" hidden="1">
              <a:extLst>
                <a:ext uri="{63B3BB69-23CF-44E3-9099-C40C66FF867C}">
                  <a14:compatExt spid="_x0000_s7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74758" name="Check Box 6" hidden="1">
              <a:extLst>
                <a:ext uri="{63B3BB69-23CF-44E3-9099-C40C66FF867C}">
                  <a14:compatExt spid="_x0000_s7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74759" name="Check Box 7" hidden="1">
              <a:extLst>
                <a:ext uri="{63B3BB69-23CF-44E3-9099-C40C66FF867C}">
                  <a14:compatExt spid="_x0000_s7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74760" name="Check Box 8" hidden="1">
              <a:extLst>
                <a:ext uri="{63B3BB69-23CF-44E3-9099-C40C66FF867C}">
                  <a14:compatExt spid="_x0000_s7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74761" name="Check Box 9" hidden="1">
              <a:extLst>
                <a:ext uri="{63B3BB69-23CF-44E3-9099-C40C66FF867C}">
                  <a14:compatExt spid="_x0000_s74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74762" name="Check Box 10" hidden="1">
              <a:extLst>
                <a:ext uri="{63B3BB69-23CF-44E3-9099-C40C66FF867C}">
                  <a14:compatExt spid="_x0000_s74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74763" name="Check Box 11" hidden="1">
              <a:extLst>
                <a:ext uri="{63B3BB69-23CF-44E3-9099-C40C66FF867C}">
                  <a14:compatExt spid="_x0000_s74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74764" name="Check Box 12" hidden="1">
              <a:extLst>
                <a:ext uri="{63B3BB69-23CF-44E3-9099-C40C66FF867C}">
                  <a14:compatExt spid="_x0000_s74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ctrlProp" Target="../ctrlProps/ctrlProp432.xml"/><Relationship Id="rId13" Type="http://schemas.openxmlformats.org/officeDocument/2006/relationships/ctrlProp" Target="../ctrlProps/ctrlProp437.xml"/><Relationship Id="rId3" Type="http://schemas.openxmlformats.org/officeDocument/2006/relationships/vmlDrawing" Target="../drawings/vmlDrawing5.vml"/><Relationship Id="rId7" Type="http://schemas.openxmlformats.org/officeDocument/2006/relationships/ctrlProp" Target="../ctrlProps/ctrlProp431.xml"/><Relationship Id="rId12" Type="http://schemas.openxmlformats.org/officeDocument/2006/relationships/ctrlProp" Target="../ctrlProps/ctrlProp436.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430.xml"/><Relationship Id="rId11" Type="http://schemas.openxmlformats.org/officeDocument/2006/relationships/ctrlProp" Target="../ctrlProps/ctrlProp435.xml"/><Relationship Id="rId5" Type="http://schemas.openxmlformats.org/officeDocument/2006/relationships/ctrlProp" Target="../ctrlProps/ctrlProp429.xml"/><Relationship Id="rId15" Type="http://schemas.openxmlformats.org/officeDocument/2006/relationships/ctrlProp" Target="../ctrlProps/ctrlProp439.xml"/><Relationship Id="rId10" Type="http://schemas.openxmlformats.org/officeDocument/2006/relationships/ctrlProp" Target="../ctrlProps/ctrlProp434.xml"/><Relationship Id="rId4" Type="http://schemas.openxmlformats.org/officeDocument/2006/relationships/ctrlProp" Target="../ctrlProps/ctrlProp428.xml"/><Relationship Id="rId9" Type="http://schemas.openxmlformats.org/officeDocument/2006/relationships/ctrlProp" Target="../ctrlProps/ctrlProp433.xml"/><Relationship Id="rId14" Type="http://schemas.openxmlformats.org/officeDocument/2006/relationships/ctrlProp" Target="../ctrlProps/ctrlProp438.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44.xml"/><Relationship Id="rId3" Type="http://schemas.openxmlformats.org/officeDocument/2006/relationships/vmlDrawing" Target="../drawings/vmlDrawing6.vml"/><Relationship Id="rId7" Type="http://schemas.openxmlformats.org/officeDocument/2006/relationships/ctrlProp" Target="../ctrlProps/ctrlProp443.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442.xml"/><Relationship Id="rId5" Type="http://schemas.openxmlformats.org/officeDocument/2006/relationships/ctrlProp" Target="../ctrlProps/ctrlProp441.xml"/><Relationship Id="rId4" Type="http://schemas.openxmlformats.org/officeDocument/2006/relationships/ctrlProp" Target="../ctrlProps/ctrlProp44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ctrlProp" Target="../ctrlProps/ctrlProp446.xml"/><Relationship Id="rId4" Type="http://schemas.openxmlformats.org/officeDocument/2006/relationships/ctrlProp" Target="../ctrlProps/ctrlProp445.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omments" Target="../comments2.xml"/><Relationship Id="rId5" Type="http://schemas.openxmlformats.org/officeDocument/2006/relationships/ctrlProp" Target="../ctrlProps/ctrlProp448.xml"/><Relationship Id="rId4" Type="http://schemas.openxmlformats.org/officeDocument/2006/relationships/ctrlProp" Target="../ctrlProps/ctrlProp447.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453.xml"/><Relationship Id="rId13" Type="http://schemas.openxmlformats.org/officeDocument/2006/relationships/ctrlProp" Target="../ctrlProps/ctrlProp458.xml"/><Relationship Id="rId18" Type="http://schemas.openxmlformats.org/officeDocument/2006/relationships/ctrlProp" Target="../ctrlProps/ctrlProp463.xml"/><Relationship Id="rId26" Type="http://schemas.openxmlformats.org/officeDocument/2006/relationships/ctrlProp" Target="../ctrlProps/ctrlProp471.xml"/><Relationship Id="rId3" Type="http://schemas.openxmlformats.org/officeDocument/2006/relationships/vmlDrawing" Target="../drawings/vmlDrawing9.vml"/><Relationship Id="rId21" Type="http://schemas.openxmlformats.org/officeDocument/2006/relationships/ctrlProp" Target="../ctrlProps/ctrlProp466.xml"/><Relationship Id="rId7" Type="http://schemas.openxmlformats.org/officeDocument/2006/relationships/ctrlProp" Target="../ctrlProps/ctrlProp452.xml"/><Relationship Id="rId12" Type="http://schemas.openxmlformats.org/officeDocument/2006/relationships/ctrlProp" Target="../ctrlProps/ctrlProp457.xml"/><Relationship Id="rId17" Type="http://schemas.openxmlformats.org/officeDocument/2006/relationships/ctrlProp" Target="../ctrlProps/ctrlProp462.xml"/><Relationship Id="rId25" Type="http://schemas.openxmlformats.org/officeDocument/2006/relationships/ctrlProp" Target="../ctrlProps/ctrlProp470.xml"/><Relationship Id="rId2" Type="http://schemas.openxmlformats.org/officeDocument/2006/relationships/drawing" Target="../drawings/drawing14.xml"/><Relationship Id="rId16" Type="http://schemas.openxmlformats.org/officeDocument/2006/relationships/ctrlProp" Target="../ctrlProps/ctrlProp461.xml"/><Relationship Id="rId20" Type="http://schemas.openxmlformats.org/officeDocument/2006/relationships/ctrlProp" Target="../ctrlProps/ctrlProp465.xml"/><Relationship Id="rId1" Type="http://schemas.openxmlformats.org/officeDocument/2006/relationships/printerSettings" Target="../printerSettings/printerSettings15.bin"/><Relationship Id="rId6" Type="http://schemas.openxmlformats.org/officeDocument/2006/relationships/ctrlProp" Target="../ctrlProps/ctrlProp451.xml"/><Relationship Id="rId11" Type="http://schemas.openxmlformats.org/officeDocument/2006/relationships/ctrlProp" Target="../ctrlProps/ctrlProp456.xml"/><Relationship Id="rId24" Type="http://schemas.openxmlformats.org/officeDocument/2006/relationships/ctrlProp" Target="../ctrlProps/ctrlProp469.xml"/><Relationship Id="rId5" Type="http://schemas.openxmlformats.org/officeDocument/2006/relationships/ctrlProp" Target="../ctrlProps/ctrlProp450.xml"/><Relationship Id="rId15" Type="http://schemas.openxmlformats.org/officeDocument/2006/relationships/ctrlProp" Target="../ctrlProps/ctrlProp460.xml"/><Relationship Id="rId23" Type="http://schemas.openxmlformats.org/officeDocument/2006/relationships/ctrlProp" Target="../ctrlProps/ctrlProp468.xml"/><Relationship Id="rId10" Type="http://schemas.openxmlformats.org/officeDocument/2006/relationships/ctrlProp" Target="../ctrlProps/ctrlProp455.xml"/><Relationship Id="rId19" Type="http://schemas.openxmlformats.org/officeDocument/2006/relationships/ctrlProp" Target="../ctrlProps/ctrlProp464.xml"/><Relationship Id="rId4" Type="http://schemas.openxmlformats.org/officeDocument/2006/relationships/ctrlProp" Target="../ctrlProps/ctrlProp449.xml"/><Relationship Id="rId9" Type="http://schemas.openxmlformats.org/officeDocument/2006/relationships/ctrlProp" Target="../ctrlProps/ctrlProp454.xml"/><Relationship Id="rId14" Type="http://schemas.openxmlformats.org/officeDocument/2006/relationships/ctrlProp" Target="../ctrlProps/ctrlProp459.xml"/><Relationship Id="rId22" Type="http://schemas.openxmlformats.org/officeDocument/2006/relationships/ctrlProp" Target="../ctrlProps/ctrlProp467.xml"/><Relationship Id="rId27" Type="http://schemas.openxmlformats.org/officeDocument/2006/relationships/comments" Target="../comments3.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476.xml"/><Relationship Id="rId3" Type="http://schemas.openxmlformats.org/officeDocument/2006/relationships/vmlDrawing" Target="../drawings/vmlDrawing10.vml"/><Relationship Id="rId7" Type="http://schemas.openxmlformats.org/officeDocument/2006/relationships/ctrlProp" Target="../ctrlProps/ctrlProp475.xml"/><Relationship Id="rId12" Type="http://schemas.openxmlformats.org/officeDocument/2006/relationships/ctrlProp" Target="../ctrlProps/ctrlProp480.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474.xml"/><Relationship Id="rId11" Type="http://schemas.openxmlformats.org/officeDocument/2006/relationships/ctrlProp" Target="../ctrlProps/ctrlProp479.xml"/><Relationship Id="rId5" Type="http://schemas.openxmlformats.org/officeDocument/2006/relationships/ctrlProp" Target="../ctrlProps/ctrlProp473.xml"/><Relationship Id="rId10" Type="http://schemas.openxmlformats.org/officeDocument/2006/relationships/ctrlProp" Target="../ctrlProps/ctrlProp478.xml"/><Relationship Id="rId4" Type="http://schemas.openxmlformats.org/officeDocument/2006/relationships/ctrlProp" Target="../ctrlProps/ctrlProp472.xml"/><Relationship Id="rId9" Type="http://schemas.openxmlformats.org/officeDocument/2006/relationships/ctrlProp" Target="../ctrlProps/ctrlProp477.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485.xml"/><Relationship Id="rId3" Type="http://schemas.openxmlformats.org/officeDocument/2006/relationships/vmlDrawing" Target="../drawings/vmlDrawing11.vml"/><Relationship Id="rId7" Type="http://schemas.openxmlformats.org/officeDocument/2006/relationships/ctrlProp" Target="../ctrlProps/ctrlProp484.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483.xml"/><Relationship Id="rId11" Type="http://schemas.openxmlformats.org/officeDocument/2006/relationships/ctrlProp" Target="../ctrlProps/ctrlProp488.xml"/><Relationship Id="rId5" Type="http://schemas.openxmlformats.org/officeDocument/2006/relationships/ctrlProp" Target="../ctrlProps/ctrlProp482.xml"/><Relationship Id="rId10" Type="http://schemas.openxmlformats.org/officeDocument/2006/relationships/ctrlProp" Target="../ctrlProps/ctrlProp487.xml"/><Relationship Id="rId4" Type="http://schemas.openxmlformats.org/officeDocument/2006/relationships/ctrlProp" Target="../ctrlProps/ctrlProp481.xml"/><Relationship Id="rId9" Type="http://schemas.openxmlformats.org/officeDocument/2006/relationships/ctrlProp" Target="../ctrlProps/ctrlProp486.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493.xml"/><Relationship Id="rId3" Type="http://schemas.openxmlformats.org/officeDocument/2006/relationships/vmlDrawing" Target="../drawings/vmlDrawing12.vml"/><Relationship Id="rId7" Type="http://schemas.openxmlformats.org/officeDocument/2006/relationships/ctrlProp" Target="../ctrlProps/ctrlProp492.xml"/><Relationship Id="rId2" Type="http://schemas.openxmlformats.org/officeDocument/2006/relationships/drawing" Target="../drawings/drawing17.xml"/><Relationship Id="rId1" Type="http://schemas.openxmlformats.org/officeDocument/2006/relationships/printerSettings" Target="../printerSettings/printerSettings18.bin"/><Relationship Id="rId6" Type="http://schemas.openxmlformats.org/officeDocument/2006/relationships/ctrlProp" Target="../ctrlProps/ctrlProp491.xml"/><Relationship Id="rId5" Type="http://schemas.openxmlformats.org/officeDocument/2006/relationships/ctrlProp" Target="../ctrlProps/ctrlProp490.xml"/><Relationship Id="rId10" Type="http://schemas.openxmlformats.org/officeDocument/2006/relationships/ctrlProp" Target="../ctrlProps/ctrlProp495.xml"/><Relationship Id="rId4" Type="http://schemas.openxmlformats.org/officeDocument/2006/relationships/ctrlProp" Target="../ctrlProps/ctrlProp489.xml"/><Relationship Id="rId9" Type="http://schemas.openxmlformats.org/officeDocument/2006/relationships/ctrlProp" Target="../ctrlProps/ctrlProp49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8.xml"/><Relationship Id="rId1" Type="http://schemas.openxmlformats.org/officeDocument/2006/relationships/printerSettings" Target="../printerSettings/printerSettings19.bin"/><Relationship Id="rId6" Type="http://schemas.openxmlformats.org/officeDocument/2006/relationships/ctrlProp" Target="../ctrlProps/ctrlProp498.xml"/><Relationship Id="rId5" Type="http://schemas.openxmlformats.org/officeDocument/2006/relationships/ctrlProp" Target="../ctrlProps/ctrlProp497.xml"/><Relationship Id="rId4" Type="http://schemas.openxmlformats.org/officeDocument/2006/relationships/ctrlProp" Target="../ctrlProps/ctrlProp496.xml"/></Relationships>
</file>

<file path=xl/worksheets/_rels/sheet21.xml.rels><?xml version="1.0" encoding="UTF-8" standalone="yes"?>
<Relationships xmlns="http://schemas.openxmlformats.org/package/2006/relationships"><Relationship Id="rId8" Type="http://schemas.openxmlformats.org/officeDocument/2006/relationships/ctrlProp" Target="../ctrlProps/ctrlProp503.xml"/><Relationship Id="rId3" Type="http://schemas.openxmlformats.org/officeDocument/2006/relationships/vmlDrawing" Target="../drawings/vmlDrawing14.vml"/><Relationship Id="rId7" Type="http://schemas.openxmlformats.org/officeDocument/2006/relationships/ctrlProp" Target="../ctrlProps/ctrlProp502.xml"/><Relationship Id="rId2" Type="http://schemas.openxmlformats.org/officeDocument/2006/relationships/drawing" Target="../drawings/drawing19.xml"/><Relationship Id="rId1" Type="http://schemas.openxmlformats.org/officeDocument/2006/relationships/printerSettings" Target="../printerSettings/printerSettings20.bin"/><Relationship Id="rId6" Type="http://schemas.openxmlformats.org/officeDocument/2006/relationships/ctrlProp" Target="../ctrlProps/ctrlProp501.xml"/><Relationship Id="rId5" Type="http://schemas.openxmlformats.org/officeDocument/2006/relationships/ctrlProp" Target="../ctrlProps/ctrlProp500.xml"/><Relationship Id="rId10" Type="http://schemas.openxmlformats.org/officeDocument/2006/relationships/ctrlProp" Target="../ctrlProps/ctrlProp505.xml"/><Relationship Id="rId4" Type="http://schemas.openxmlformats.org/officeDocument/2006/relationships/ctrlProp" Target="../ctrlProps/ctrlProp499.xml"/><Relationship Id="rId9" Type="http://schemas.openxmlformats.org/officeDocument/2006/relationships/ctrlProp" Target="../ctrlProps/ctrlProp504.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ctrlProp" Target="../ctrlProps/ctrlProp507.xml"/><Relationship Id="rId4" Type="http://schemas.openxmlformats.org/officeDocument/2006/relationships/ctrlProp" Target="../ctrlProps/ctrlProp506.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402" Type="http://schemas.openxmlformats.org/officeDocument/2006/relationships/ctrlProp" Target="../ctrlProps/ctrlProp399.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25" Type="http://schemas.openxmlformats.org/officeDocument/2006/relationships/ctrlProp" Target="../ctrlProps/ctrlProp322.xml"/><Relationship Id="rId346" Type="http://schemas.openxmlformats.org/officeDocument/2006/relationships/ctrlProp" Target="../ctrlProps/ctrlProp343.xml"/><Relationship Id="rId367" Type="http://schemas.openxmlformats.org/officeDocument/2006/relationships/ctrlProp" Target="../ctrlProps/ctrlProp364.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413" Type="http://schemas.openxmlformats.org/officeDocument/2006/relationships/ctrlProp" Target="../ctrlProps/ctrlProp410.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315" Type="http://schemas.openxmlformats.org/officeDocument/2006/relationships/ctrlProp" Target="../ctrlProps/ctrlProp312.xml"/><Relationship Id="rId336" Type="http://schemas.openxmlformats.org/officeDocument/2006/relationships/ctrlProp" Target="../ctrlProps/ctrlProp333.xml"/><Relationship Id="rId357" Type="http://schemas.openxmlformats.org/officeDocument/2006/relationships/ctrlProp" Target="../ctrlProps/ctrlProp354.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378" Type="http://schemas.openxmlformats.org/officeDocument/2006/relationships/ctrlProp" Target="../ctrlProps/ctrlProp375.xml"/><Relationship Id="rId399" Type="http://schemas.openxmlformats.org/officeDocument/2006/relationships/ctrlProp" Target="../ctrlProps/ctrlProp396.xml"/><Relationship Id="rId403" Type="http://schemas.openxmlformats.org/officeDocument/2006/relationships/ctrlProp" Target="../ctrlProps/ctrlProp400.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326" Type="http://schemas.openxmlformats.org/officeDocument/2006/relationships/ctrlProp" Target="../ctrlProps/ctrlProp323.xml"/><Relationship Id="rId347" Type="http://schemas.openxmlformats.org/officeDocument/2006/relationships/ctrlProp" Target="../ctrlProps/ctrlProp344.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368" Type="http://schemas.openxmlformats.org/officeDocument/2006/relationships/ctrlProp" Target="../ctrlProps/ctrlProp365.xml"/><Relationship Id="rId389" Type="http://schemas.openxmlformats.org/officeDocument/2006/relationships/ctrlProp" Target="../ctrlProps/ctrlProp386.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414" Type="http://schemas.openxmlformats.org/officeDocument/2006/relationships/ctrlProp" Target="../ctrlProps/ctrlProp411.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358" Type="http://schemas.openxmlformats.org/officeDocument/2006/relationships/ctrlProp" Target="../ctrlProps/ctrlProp355.xml"/><Relationship Id="rId379" Type="http://schemas.openxmlformats.org/officeDocument/2006/relationships/ctrlProp" Target="../ctrlProps/ctrlProp376.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390" Type="http://schemas.openxmlformats.org/officeDocument/2006/relationships/ctrlProp" Target="../ctrlProps/ctrlProp387.xml"/><Relationship Id="rId404" Type="http://schemas.openxmlformats.org/officeDocument/2006/relationships/ctrlProp" Target="../ctrlProps/ctrlProp401.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348" Type="http://schemas.openxmlformats.org/officeDocument/2006/relationships/ctrlProp" Target="../ctrlProps/ctrlProp345.xml"/><Relationship Id="rId369" Type="http://schemas.openxmlformats.org/officeDocument/2006/relationships/ctrlProp" Target="../ctrlProps/ctrlProp366.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380" Type="http://schemas.openxmlformats.org/officeDocument/2006/relationships/ctrlProp" Target="../ctrlProps/ctrlProp377.xml"/><Relationship Id="rId415" Type="http://schemas.openxmlformats.org/officeDocument/2006/relationships/ctrlProp" Target="../ctrlProps/ctrlProp412.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359" Type="http://schemas.openxmlformats.org/officeDocument/2006/relationships/ctrlProp" Target="../ctrlProps/ctrlProp356.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70" Type="http://schemas.openxmlformats.org/officeDocument/2006/relationships/ctrlProp" Target="../ctrlProps/ctrlProp367.xml"/><Relationship Id="rId391" Type="http://schemas.openxmlformats.org/officeDocument/2006/relationships/ctrlProp" Target="../ctrlProps/ctrlProp388.xml"/><Relationship Id="rId405" Type="http://schemas.openxmlformats.org/officeDocument/2006/relationships/ctrlProp" Target="../ctrlProps/ctrlProp402.xml"/><Relationship Id="rId230" Type="http://schemas.openxmlformats.org/officeDocument/2006/relationships/ctrlProp" Target="../ctrlProps/ctrlProp227.xml"/><Relationship Id="rId251" Type="http://schemas.openxmlformats.org/officeDocument/2006/relationships/ctrlProp" Target="../ctrlProps/ctrlProp248.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328" Type="http://schemas.openxmlformats.org/officeDocument/2006/relationships/ctrlProp" Target="../ctrlProps/ctrlProp325.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381" Type="http://schemas.openxmlformats.org/officeDocument/2006/relationships/ctrlProp" Target="../ctrlProps/ctrlProp378.xml"/><Relationship Id="rId416" Type="http://schemas.openxmlformats.org/officeDocument/2006/relationships/ctrlProp" Target="../ctrlProps/ctrlProp413.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371" Type="http://schemas.openxmlformats.org/officeDocument/2006/relationships/ctrlProp" Target="../ctrlProps/ctrlProp368.xml"/><Relationship Id="rId406" Type="http://schemas.openxmlformats.org/officeDocument/2006/relationships/ctrlProp" Target="../ctrlProps/ctrlProp403.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382" Type="http://schemas.openxmlformats.org/officeDocument/2006/relationships/ctrlProp" Target="../ctrlProps/ctrlProp379.xml"/><Relationship Id="rId417" Type="http://schemas.openxmlformats.org/officeDocument/2006/relationships/comments" Target="../comments1.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407" Type="http://schemas.openxmlformats.org/officeDocument/2006/relationships/ctrlProp" Target="../ctrlProps/ctrlProp404.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408" Type="http://schemas.openxmlformats.org/officeDocument/2006/relationships/ctrlProp" Target="../ctrlProps/ctrlProp405.xml"/><Relationship Id="rId1" Type="http://schemas.openxmlformats.org/officeDocument/2006/relationships/printerSettings" Target="../printerSettings/printerSettings2.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trlProp" Target="../ctrlProps/ctrlProp392.xml"/><Relationship Id="rId409" Type="http://schemas.openxmlformats.org/officeDocument/2006/relationships/ctrlProp" Target="../ctrlProps/ctrlProp406.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2.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410" Type="http://schemas.openxmlformats.org/officeDocument/2006/relationships/ctrlProp" Target="../ctrlProps/ctrlProp407.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96" Type="http://schemas.openxmlformats.org/officeDocument/2006/relationships/ctrlProp" Target="../ctrlProps/ctrlProp393.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400" Type="http://schemas.openxmlformats.org/officeDocument/2006/relationships/ctrlProp" Target="../ctrlProps/ctrlProp397.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411" Type="http://schemas.openxmlformats.org/officeDocument/2006/relationships/ctrlProp" Target="../ctrlProps/ctrlProp408.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397" Type="http://schemas.openxmlformats.org/officeDocument/2006/relationships/ctrlProp" Target="../ctrlProps/ctrlProp394.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401" Type="http://schemas.openxmlformats.org/officeDocument/2006/relationships/ctrlProp" Target="../ctrlProps/ctrlProp398.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18.xml"/><Relationship Id="rId3" Type="http://schemas.openxmlformats.org/officeDocument/2006/relationships/vmlDrawing" Target="../drawings/vmlDrawing2.vml"/><Relationship Id="rId7" Type="http://schemas.openxmlformats.org/officeDocument/2006/relationships/ctrlProp" Target="../ctrlProps/ctrlProp417.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16.xml"/><Relationship Id="rId5" Type="http://schemas.openxmlformats.org/officeDocument/2006/relationships/ctrlProp" Target="../ctrlProps/ctrlProp415.xml"/><Relationship Id="rId10" Type="http://schemas.openxmlformats.org/officeDocument/2006/relationships/ctrlProp" Target="../ctrlProps/ctrlProp420.xml"/><Relationship Id="rId4" Type="http://schemas.openxmlformats.org/officeDocument/2006/relationships/ctrlProp" Target="../ctrlProps/ctrlProp414.xml"/><Relationship Id="rId9" Type="http://schemas.openxmlformats.org/officeDocument/2006/relationships/ctrlProp" Target="../ctrlProps/ctrlProp419.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423.xml"/><Relationship Id="rId5" Type="http://schemas.openxmlformats.org/officeDocument/2006/relationships/ctrlProp" Target="../ctrlProps/ctrlProp422.xml"/><Relationship Id="rId4" Type="http://schemas.openxmlformats.org/officeDocument/2006/relationships/ctrlProp" Target="../ctrlProps/ctrlProp42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2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426.xml"/><Relationship Id="rId5" Type="http://schemas.openxmlformats.org/officeDocument/2006/relationships/ctrlProp" Target="../ctrlProps/ctrlProp425.xml"/><Relationship Id="rId4" Type="http://schemas.openxmlformats.org/officeDocument/2006/relationships/ctrlProp" Target="../ctrlProps/ctrlProp42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D8" sqref="D8"/>
    </sheetView>
  </sheetViews>
  <sheetFormatPr defaultRowHeight="18.75"/>
  <cols>
    <col min="1" max="1" width="38" bestFit="1" customWidth="1"/>
  </cols>
  <sheetData>
    <row r="1" spans="1:2">
      <c r="A1" t="s">
        <v>477</v>
      </c>
      <c r="B1" t="s">
        <v>481</v>
      </c>
    </row>
    <row r="2" spans="1:2">
      <c r="A2" t="s">
        <v>480</v>
      </c>
      <c r="B2" t="s">
        <v>482</v>
      </c>
    </row>
    <row r="3" spans="1:2">
      <c r="A3" t="s">
        <v>478</v>
      </c>
      <c r="B3" t="s">
        <v>85</v>
      </c>
    </row>
    <row r="4" spans="1:2">
      <c r="A4" t="s">
        <v>479</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2"/>
  <sheetViews>
    <sheetView view="pageBreakPreview" zoomScale="93" zoomScaleNormal="100" zoomScaleSheetLayoutView="93" workbookViewId="0">
      <selection activeCell="M1" sqref="M1"/>
    </sheetView>
  </sheetViews>
  <sheetFormatPr defaultRowHeight="18.75"/>
  <cols>
    <col min="1" max="1" width="2.625" customWidth="1"/>
    <col min="2" max="2" width="7.375" customWidth="1"/>
    <col min="3" max="3" width="18" customWidth="1"/>
    <col min="4" max="4" width="0" hidden="1" customWidth="1"/>
    <col min="5" max="5" width="9" customWidth="1"/>
    <col min="11" max="11" width="12.125" customWidth="1"/>
  </cols>
  <sheetData>
    <row r="1" spans="1:13">
      <c r="H1" s="511" t="str">
        <f>"令和"&amp;申請書!$V$6&amp;"年"&amp;申請書!$X$6&amp;"月"&amp;申請書!$AA$6&amp;"日"</f>
        <v>令和6年9月1日</v>
      </c>
      <c r="I1" s="511"/>
      <c r="J1" s="511"/>
      <c r="M1" s="102" t="s">
        <v>169</v>
      </c>
    </row>
    <row r="2" spans="1:13" ht="3.75" customHeight="1"/>
    <row r="3" spans="1:13" ht="24">
      <c r="B3" s="512" t="s">
        <v>231</v>
      </c>
      <c r="C3" s="467"/>
      <c r="D3" s="467"/>
      <c r="E3" s="467"/>
      <c r="F3" s="467"/>
      <c r="G3" s="467"/>
      <c r="H3" s="467"/>
      <c r="I3" s="467"/>
      <c r="J3" s="467"/>
    </row>
    <row r="4" spans="1:13" ht="6" customHeight="1">
      <c r="A4" s="25"/>
      <c r="B4" s="25"/>
    </row>
    <row r="5" spans="1:13" ht="24" customHeight="1">
      <c r="A5" s="522" t="s">
        <v>9</v>
      </c>
      <c r="B5" s="523"/>
      <c r="C5" s="513" t="str">
        <f>申請書!O22</f>
        <v>記載例認定こども園</v>
      </c>
      <c r="D5" s="514"/>
      <c r="E5" s="515"/>
      <c r="F5" s="14"/>
      <c r="G5" s="415"/>
      <c r="H5" s="415"/>
      <c r="I5" s="415"/>
      <c r="J5" s="415"/>
      <c r="K5" s="14"/>
    </row>
    <row r="6" spans="1:13" ht="3" customHeight="1">
      <c r="C6" s="42"/>
    </row>
    <row r="7" spans="1:13" ht="25.5" customHeight="1">
      <c r="B7" s="664" t="s">
        <v>504</v>
      </c>
      <c r="C7" s="665"/>
      <c r="E7" s="666" t="s">
        <v>560</v>
      </c>
      <c r="F7" s="493"/>
      <c r="G7" s="493"/>
      <c r="H7" s="493"/>
      <c r="I7" s="493"/>
      <c r="J7" s="494"/>
      <c r="K7" s="419"/>
    </row>
    <row r="8" spans="1:13" ht="3.75" customHeight="1">
      <c r="A8" s="14"/>
      <c r="B8" s="14"/>
      <c r="C8" s="423"/>
      <c r="D8" s="14"/>
      <c r="E8" s="14"/>
      <c r="F8" s="14"/>
      <c r="G8" s="14"/>
      <c r="H8" s="14"/>
      <c r="I8" s="14"/>
      <c r="J8" s="14"/>
      <c r="K8" s="14"/>
    </row>
    <row r="9" spans="1:13" ht="20.100000000000001" customHeight="1">
      <c r="A9" s="415"/>
      <c r="B9" s="417" t="s">
        <v>505</v>
      </c>
      <c r="C9" s="415"/>
      <c r="D9" s="415"/>
      <c r="E9" s="415"/>
      <c r="F9" s="415"/>
      <c r="G9" s="415"/>
      <c r="H9" s="415"/>
      <c r="I9" s="415"/>
      <c r="J9" s="415"/>
      <c r="K9" s="415"/>
    </row>
    <row r="10" spans="1:13" ht="20.100000000000001" customHeight="1">
      <c r="A10" s="415"/>
      <c r="B10" s="667" t="s">
        <v>506</v>
      </c>
      <c r="C10" s="667"/>
      <c r="D10" s="424"/>
      <c r="E10" s="425"/>
      <c r="F10" s="424" t="s">
        <v>507</v>
      </c>
      <c r="G10" s="425"/>
      <c r="H10" s="424" t="s">
        <v>508</v>
      </c>
      <c r="I10" s="425"/>
      <c r="J10" s="424" t="s">
        <v>509</v>
      </c>
      <c r="K10" s="415"/>
    </row>
    <row r="11" spans="1:13" ht="20.100000000000001" customHeight="1">
      <c r="A11" s="415"/>
      <c r="B11" s="668"/>
      <c r="C11" s="426" t="s">
        <v>45</v>
      </c>
      <c r="D11" s="669" t="s">
        <v>540</v>
      </c>
      <c r="E11" s="669"/>
      <c r="F11" s="669"/>
      <c r="G11" s="669"/>
      <c r="H11" s="669"/>
      <c r="I11" s="669"/>
      <c r="J11" s="669"/>
      <c r="K11" s="415"/>
    </row>
    <row r="12" spans="1:13" ht="45" customHeight="1">
      <c r="A12" s="415"/>
      <c r="B12" s="668"/>
      <c r="C12" s="426" t="s">
        <v>342</v>
      </c>
      <c r="D12" s="669" t="s">
        <v>606</v>
      </c>
      <c r="E12" s="669"/>
      <c r="F12" s="669"/>
      <c r="G12" s="669"/>
      <c r="H12" s="669"/>
      <c r="I12" s="669"/>
      <c r="J12" s="669"/>
      <c r="K12" s="415"/>
    </row>
    <row r="13" spans="1:13" ht="42" customHeight="1">
      <c r="A13" s="415"/>
      <c r="B13" s="668"/>
      <c r="C13" s="427" t="s">
        <v>510</v>
      </c>
      <c r="D13" s="670">
        <v>45371</v>
      </c>
      <c r="E13" s="671"/>
      <c r="F13" s="671"/>
      <c r="G13" s="671"/>
      <c r="H13" s="671"/>
      <c r="I13" s="671"/>
      <c r="J13" s="671"/>
      <c r="K13" s="415"/>
    </row>
    <row r="14" spans="1:13" s="236" customFormat="1" ht="7.5" customHeight="1">
      <c r="A14" s="184"/>
      <c r="B14" s="428"/>
      <c r="C14" s="429"/>
      <c r="D14" s="419"/>
      <c r="E14" s="419"/>
      <c r="F14" s="419"/>
      <c r="G14" s="419"/>
      <c r="H14" s="419"/>
      <c r="I14" s="419"/>
      <c r="J14" s="419"/>
      <c r="K14" s="184"/>
    </row>
    <row r="15" spans="1:13" s="236" customFormat="1" ht="13.5" customHeight="1">
      <c r="A15" s="184"/>
      <c r="B15" s="428"/>
      <c r="C15" s="429"/>
      <c r="D15" s="419"/>
      <c r="E15" s="419"/>
      <c r="F15" s="419"/>
      <c r="G15" s="419"/>
      <c r="H15" s="419"/>
      <c r="I15" s="419"/>
      <c r="J15" s="419"/>
      <c r="K15" s="184"/>
    </row>
    <row r="16" spans="1:13" s="236" customFormat="1" ht="20.100000000000001" customHeight="1">
      <c r="A16" s="184"/>
      <c r="B16" s="237" t="s">
        <v>511</v>
      </c>
      <c r="C16" s="429"/>
      <c r="D16" s="419"/>
      <c r="E16" s="419"/>
      <c r="F16" s="419"/>
      <c r="G16" s="419"/>
      <c r="H16" s="419"/>
      <c r="I16" s="419"/>
      <c r="J16" s="419"/>
      <c r="K16" s="184"/>
    </row>
    <row r="17" spans="1:11" s="236" customFormat="1" ht="72" customHeight="1">
      <c r="A17" s="184"/>
      <c r="B17" s="662" t="s">
        <v>512</v>
      </c>
      <c r="C17" s="663"/>
      <c r="D17" s="663"/>
      <c r="E17" s="663"/>
      <c r="F17" s="663"/>
      <c r="G17" s="663"/>
      <c r="H17" s="663"/>
      <c r="I17" s="663"/>
      <c r="J17" s="663"/>
      <c r="K17" s="504"/>
    </row>
    <row r="18" spans="1:11" s="236" customFormat="1" ht="20.100000000000001" customHeight="1">
      <c r="A18" s="184"/>
      <c r="B18" s="672" t="s">
        <v>513</v>
      </c>
      <c r="C18" s="673"/>
      <c r="D18" s="673"/>
      <c r="E18" s="673"/>
      <c r="F18" s="673"/>
      <c r="G18" s="430"/>
      <c r="H18" s="431" t="s">
        <v>514</v>
      </c>
      <c r="I18" s="430"/>
      <c r="J18" s="432" t="s">
        <v>515</v>
      </c>
      <c r="K18" s="433"/>
    </row>
    <row r="19" spans="1:11" s="236" customFormat="1" ht="20.100000000000001" customHeight="1">
      <c r="A19" s="184"/>
      <c r="B19" s="673"/>
      <c r="C19" s="673"/>
      <c r="D19" s="673"/>
      <c r="E19" s="673"/>
      <c r="F19" s="673"/>
      <c r="G19" s="434"/>
      <c r="H19" s="432"/>
      <c r="I19" s="432"/>
      <c r="J19" s="432"/>
      <c r="K19" s="433"/>
    </row>
    <row r="20" spans="1:11" s="236" customFormat="1" ht="20.100000000000001" customHeight="1">
      <c r="A20" s="184"/>
      <c r="B20" s="672" t="s">
        <v>516</v>
      </c>
      <c r="C20" s="673"/>
      <c r="D20" s="673"/>
      <c r="E20" s="673"/>
      <c r="F20" s="673"/>
      <c r="G20" s="674" t="s">
        <v>607</v>
      </c>
      <c r="H20" s="674"/>
      <c r="I20" s="674"/>
      <c r="J20" s="674"/>
      <c r="K20" s="435"/>
    </row>
    <row r="21" spans="1:11" s="236" customFormat="1" ht="20.100000000000001" customHeight="1">
      <c r="A21" s="184"/>
      <c r="B21" s="672" t="s">
        <v>517</v>
      </c>
      <c r="C21" s="673"/>
      <c r="D21" s="673"/>
      <c r="E21" s="673"/>
      <c r="F21" s="673"/>
      <c r="G21" s="673"/>
      <c r="H21" s="673"/>
      <c r="I21" s="673"/>
      <c r="J21" s="673"/>
      <c r="K21" s="435"/>
    </row>
    <row r="22" spans="1:11" s="236" customFormat="1" ht="20.100000000000001" customHeight="1">
      <c r="A22" s="184"/>
      <c r="B22" s="674" t="s">
        <v>608</v>
      </c>
      <c r="C22" s="669"/>
      <c r="D22" s="669"/>
      <c r="E22" s="669"/>
      <c r="F22" s="669"/>
      <c r="G22" s="669"/>
      <c r="H22" s="669"/>
      <c r="I22" s="669"/>
      <c r="J22" s="669"/>
      <c r="K22" s="675"/>
    </row>
    <row r="23" spans="1:11" s="236" customFormat="1" ht="20.100000000000001" customHeight="1">
      <c r="A23" s="184"/>
      <c r="B23" s="669"/>
      <c r="C23" s="669"/>
      <c r="D23" s="669"/>
      <c r="E23" s="669"/>
      <c r="F23" s="669"/>
      <c r="G23" s="669"/>
      <c r="H23" s="669"/>
      <c r="I23" s="669"/>
      <c r="J23" s="669"/>
      <c r="K23" s="675"/>
    </row>
    <row r="24" spans="1:11" s="236" customFormat="1" ht="20.100000000000001" customHeight="1">
      <c r="A24" s="184"/>
      <c r="B24" s="669"/>
      <c r="C24" s="669"/>
      <c r="D24" s="669"/>
      <c r="E24" s="669"/>
      <c r="F24" s="669"/>
      <c r="G24" s="669"/>
      <c r="H24" s="669"/>
      <c r="I24" s="669"/>
      <c r="J24" s="669"/>
      <c r="K24" s="675"/>
    </row>
    <row r="25" spans="1:11" s="236" customFormat="1" ht="20.100000000000001" customHeight="1">
      <c r="A25" s="184"/>
      <c r="B25" s="453" t="s">
        <v>609</v>
      </c>
      <c r="C25" s="436"/>
      <c r="D25" s="437"/>
      <c r="E25" s="437"/>
      <c r="F25" s="437"/>
      <c r="G25" s="437"/>
      <c r="H25" s="437"/>
      <c r="I25" s="438"/>
      <c r="J25" s="439"/>
      <c r="K25" s="433"/>
    </row>
    <row r="26" spans="1:11" s="236" customFormat="1" ht="20.100000000000001" customHeight="1">
      <c r="A26" s="184"/>
      <c r="B26" s="676" t="s">
        <v>518</v>
      </c>
      <c r="C26" s="675"/>
      <c r="D26" s="675"/>
      <c r="E26" s="675"/>
      <c r="F26" s="677">
        <v>2500000</v>
      </c>
      <c r="G26" s="678"/>
      <c r="H26" s="440" t="s">
        <v>519</v>
      </c>
      <c r="I26" s="679">
        <f>$F$26/2000</f>
        <v>1250</v>
      </c>
      <c r="J26" s="680"/>
      <c r="K26" s="433"/>
    </row>
    <row r="27" spans="1:11" s="236" customFormat="1" ht="20.100000000000001" customHeight="1">
      <c r="A27" s="184"/>
      <c r="B27" s="676" t="s">
        <v>520</v>
      </c>
      <c r="C27" s="675"/>
      <c r="D27" s="675"/>
      <c r="E27" s="675"/>
      <c r="F27" s="677">
        <v>600</v>
      </c>
      <c r="G27" s="678"/>
      <c r="H27" s="440" t="s">
        <v>521</v>
      </c>
      <c r="I27" s="679">
        <f>$F$27*2</f>
        <v>1200</v>
      </c>
      <c r="J27" s="680"/>
      <c r="K27" s="433"/>
    </row>
    <row r="28" spans="1:11" s="236" customFormat="1" ht="20.100000000000001" customHeight="1">
      <c r="A28" s="184"/>
      <c r="B28" s="441"/>
      <c r="C28" s="681" t="s">
        <v>522</v>
      </c>
      <c r="D28" s="682"/>
      <c r="E28" s="682"/>
      <c r="F28" s="438" t="str">
        <f>IF(I26&gt;I27,"可","否")</f>
        <v>可</v>
      </c>
      <c r="G28" s="683" t="str">
        <f>IF($F$28="可","（３　算定要件の「エ」に☑を入れてください。)","")</f>
        <v>（３　算定要件の「エ」に☑を入れてください。)</v>
      </c>
      <c r="H28" s="684"/>
      <c r="I28" s="684"/>
      <c r="J28" s="684"/>
      <c r="K28" s="684"/>
    </row>
    <row r="29" spans="1:11" ht="8.25" customHeight="1">
      <c r="A29" s="415"/>
      <c r="B29" s="417"/>
      <c r="C29" s="417"/>
      <c r="D29" s="417"/>
      <c r="E29" s="417"/>
      <c r="F29" s="417"/>
      <c r="G29" s="415"/>
      <c r="H29" s="415"/>
      <c r="I29" s="415"/>
      <c r="J29" s="415"/>
      <c r="K29" s="415"/>
    </row>
    <row r="30" spans="1:11" ht="20.100000000000001" customHeight="1">
      <c r="A30" s="415"/>
      <c r="B30" s="417" t="s">
        <v>523</v>
      </c>
      <c r="C30" s="415"/>
      <c r="D30" s="415"/>
      <c r="E30" s="415"/>
      <c r="F30" s="415"/>
      <c r="G30" s="415"/>
      <c r="H30" s="415"/>
      <c r="I30" s="415"/>
      <c r="J30" s="415"/>
      <c r="K30" s="415"/>
    </row>
    <row r="31" spans="1:11" ht="20.100000000000001" customHeight="1">
      <c r="A31" s="415"/>
      <c r="B31" s="415"/>
      <c r="C31" s="415" t="s">
        <v>49</v>
      </c>
      <c r="D31" s="415"/>
      <c r="E31" s="415"/>
      <c r="F31" s="415"/>
      <c r="G31" s="415"/>
      <c r="H31" s="415"/>
      <c r="I31" s="415"/>
      <c r="J31" s="415"/>
      <c r="K31" s="415"/>
    </row>
    <row r="32" spans="1:11" ht="10.5" customHeight="1">
      <c r="A32" s="415"/>
      <c r="B32" s="415"/>
      <c r="C32" s="415"/>
      <c r="D32" s="34"/>
      <c r="E32" s="34"/>
      <c r="F32" s="34"/>
      <c r="G32" s="34"/>
      <c r="H32" s="34"/>
      <c r="I32" s="34"/>
      <c r="J32" s="34"/>
      <c r="K32" s="415"/>
    </row>
    <row r="33" spans="1:11" ht="20.100000000000001" customHeight="1">
      <c r="A33" s="415" t="s">
        <v>524</v>
      </c>
      <c r="B33" s="223"/>
      <c r="C33" s="504" t="s">
        <v>228</v>
      </c>
      <c r="D33" s="504"/>
      <c r="E33" s="504"/>
      <c r="F33" s="504"/>
      <c r="G33" s="504"/>
      <c r="H33" s="504"/>
      <c r="I33" s="504"/>
      <c r="J33" s="504"/>
      <c r="K33" s="415"/>
    </row>
    <row r="34" spans="1:11" ht="20.100000000000001" customHeight="1">
      <c r="A34" s="415" t="s">
        <v>525</v>
      </c>
      <c r="B34" s="223"/>
      <c r="C34" s="504" t="s">
        <v>460</v>
      </c>
      <c r="D34" s="504"/>
      <c r="E34" s="504"/>
      <c r="F34" s="504"/>
      <c r="G34" s="504"/>
      <c r="H34" s="504"/>
      <c r="I34" s="504"/>
      <c r="J34" s="504"/>
      <c r="K34" s="415"/>
    </row>
    <row r="35" spans="1:11" ht="19.5" customHeight="1">
      <c r="A35" s="415" t="s">
        <v>526</v>
      </c>
      <c r="B35" s="223"/>
      <c r="C35" s="517" t="s">
        <v>527</v>
      </c>
      <c r="D35" s="517"/>
      <c r="E35" s="517"/>
      <c r="F35" s="517"/>
      <c r="G35" s="517"/>
      <c r="H35" s="517"/>
      <c r="I35" s="517"/>
      <c r="J35" s="517"/>
      <c r="K35" s="517"/>
    </row>
    <row r="36" spans="1:11" ht="19.5" customHeight="1">
      <c r="A36" s="415"/>
      <c r="B36" s="223"/>
      <c r="C36" s="517"/>
      <c r="D36" s="517"/>
      <c r="E36" s="517"/>
      <c r="F36" s="517"/>
      <c r="G36" s="517"/>
      <c r="H36" s="517"/>
      <c r="I36" s="517"/>
      <c r="J36" s="517"/>
      <c r="K36" s="517"/>
    </row>
    <row r="37" spans="1:11" ht="20.100000000000001" customHeight="1">
      <c r="A37" s="415" t="s">
        <v>528</v>
      </c>
      <c r="B37" s="223"/>
      <c r="C37" s="517" t="s">
        <v>461</v>
      </c>
      <c r="D37" s="504"/>
      <c r="E37" s="504"/>
      <c r="F37" s="504"/>
      <c r="G37" s="504"/>
      <c r="H37" s="504"/>
      <c r="I37" s="504"/>
      <c r="J37" s="504"/>
      <c r="K37" s="504"/>
    </row>
    <row r="38" spans="1:11" ht="20.100000000000001" hidden="1" customHeight="1">
      <c r="A38" s="415"/>
      <c r="B38" s="418"/>
      <c r="C38" s="416"/>
      <c r="D38" s="416"/>
      <c r="E38" s="416"/>
      <c r="F38" s="416"/>
      <c r="G38" s="416"/>
      <c r="H38" s="416"/>
      <c r="I38" s="416"/>
      <c r="J38" s="416"/>
      <c r="K38" s="415"/>
    </row>
    <row r="39" spans="1:11" ht="20.100000000000001" customHeight="1">
      <c r="A39" s="415" t="s">
        <v>529</v>
      </c>
      <c r="B39" s="223"/>
      <c r="C39" s="517" t="s">
        <v>229</v>
      </c>
      <c r="D39" s="517"/>
      <c r="E39" s="517"/>
      <c r="F39" s="517"/>
      <c r="G39" s="517"/>
      <c r="H39" s="517"/>
      <c r="I39" s="517"/>
      <c r="J39" s="517"/>
      <c r="K39" s="415"/>
    </row>
    <row r="40" spans="1:11" ht="20.100000000000001" customHeight="1">
      <c r="A40" s="14" t="s">
        <v>530</v>
      </c>
      <c r="B40" s="223"/>
      <c r="C40" s="415" t="s">
        <v>230</v>
      </c>
      <c r="D40" s="415"/>
      <c r="E40" s="415"/>
      <c r="F40" s="415"/>
      <c r="G40" s="415"/>
      <c r="H40" s="415"/>
      <c r="I40" s="415"/>
      <c r="J40" s="415"/>
      <c r="K40" s="14"/>
    </row>
    <row r="41" spans="1:11">
      <c r="A41" s="14" t="s">
        <v>531</v>
      </c>
      <c r="B41" s="223"/>
      <c r="C41" s="14" t="s">
        <v>532</v>
      </c>
      <c r="D41" s="14"/>
      <c r="E41" s="14"/>
      <c r="F41" s="14"/>
      <c r="G41" s="14"/>
      <c r="H41" s="14"/>
      <c r="I41" s="14"/>
      <c r="J41" s="14"/>
      <c r="K41" s="14"/>
    </row>
    <row r="42" spans="1:11">
      <c r="A42" s="14"/>
      <c r="B42" s="14"/>
      <c r="C42" s="504" t="s">
        <v>533</v>
      </c>
      <c r="D42" s="504"/>
      <c r="E42" s="504"/>
      <c r="F42" s="504"/>
      <c r="G42" s="504"/>
      <c r="H42" s="504"/>
      <c r="I42" s="504"/>
      <c r="J42" s="504"/>
      <c r="K42" s="504"/>
    </row>
  </sheetData>
  <mergeCells count="31">
    <mergeCell ref="C34:J34"/>
    <mergeCell ref="C35:K36"/>
    <mergeCell ref="C37:K37"/>
    <mergeCell ref="C39:J39"/>
    <mergeCell ref="C42:K42"/>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B17:K17"/>
    <mergeCell ref="H1:J1"/>
    <mergeCell ref="B3:J3"/>
    <mergeCell ref="A5:B5"/>
    <mergeCell ref="C5:E5"/>
    <mergeCell ref="B7:C7"/>
    <mergeCell ref="E7:J7"/>
    <mergeCell ref="B10:C10"/>
    <mergeCell ref="B11:B13"/>
    <mergeCell ref="D11:J11"/>
    <mergeCell ref="D12:J12"/>
    <mergeCell ref="D13:J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74760"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74761"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74762"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74763"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74764"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O11" sqref="O11"/>
    </sheetView>
  </sheetViews>
  <sheetFormatPr defaultRowHeight="18.75"/>
  <cols>
    <col min="1" max="1" width="1.75" customWidth="1"/>
    <col min="2" max="2" width="8.75" customWidth="1"/>
    <col min="11" max="11" width="2.125" customWidth="1"/>
  </cols>
  <sheetData>
    <row r="1" spans="1:13">
      <c r="H1" s="511" t="str">
        <f>"令和"&amp;申請書!$V$6&amp;"年"&amp;申請書!$X$6&amp;"月"&amp;申請書!$AA$6&amp;"日"</f>
        <v>令和6年9月1日</v>
      </c>
      <c r="I1" s="511"/>
      <c r="J1" s="511"/>
      <c r="M1" s="102" t="s">
        <v>169</v>
      </c>
    </row>
    <row r="3" spans="1:13" ht="24">
      <c r="B3" s="512" t="s">
        <v>232</v>
      </c>
      <c r="C3" s="467"/>
      <c r="D3" s="467"/>
      <c r="E3" s="467"/>
      <c r="F3" s="467"/>
      <c r="G3" s="467"/>
      <c r="H3" s="467"/>
      <c r="I3" s="467"/>
      <c r="J3" s="467"/>
    </row>
    <row r="4" spans="1:13">
      <c r="A4" s="25"/>
      <c r="B4" s="25"/>
    </row>
    <row r="5" spans="1:13" ht="24" customHeight="1">
      <c r="A5" s="522" t="s">
        <v>9</v>
      </c>
      <c r="B5" s="523"/>
      <c r="C5" s="513" t="str">
        <f>申請書!$O$22</f>
        <v>記載例認定こども園</v>
      </c>
      <c r="D5" s="514"/>
      <c r="E5" s="515"/>
      <c r="F5" s="14"/>
      <c r="G5" s="360"/>
      <c r="H5" s="360"/>
      <c r="I5" s="360"/>
      <c r="J5" s="360"/>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428</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685" t="s">
        <v>445</v>
      </c>
      <c r="C11" s="47" t="s">
        <v>45</v>
      </c>
      <c r="D11" s="552" t="s">
        <v>540</v>
      </c>
      <c r="E11" s="552"/>
      <c r="F11" s="552"/>
      <c r="G11" s="552"/>
      <c r="H11" s="552"/>
      <c r="I11" s="552"/>
      <c r="J11" s="552"/>
      <c r="K11" s="41"/>
    </row>
    <row r="12" spans="1:13" ht="20.100000000000001" customHeight="1">
      <c r="A12" s="45"/>
      <c r="B12" s="686"/>
      <c r="C12" s="47" t="s">
        <v>46</v>
      </c>
      <c r="D12" s="552" t="s">
        <v>561</v>
      </c>
      <c r="E12" s="552"/>
      <c r="F12" s="552"/>
      <c r="G12" s="552"/>
      <c r="H12" s="552"/>
      <c r="I12" s="552"/>
      <c r="J12" s="552"/>
      <c r="K12" s="41"/>
    </row>
    <row r="13" spans="1:13" ht="20.100000000000001" customHeight="1">
      <c r="A13" s="45"/>
      <c r="B13" s="687"/>
      <c r="C13" s="47" t="s">
        <v>47</v>
      </c>
      <c r="D13" s="552" t="s">
        <v>562</v>
      </c>
      <c r="E13" s="552"/>
      <c r="F13" s="552"/>
      <c r="G13" s="552"/>
      <c r="H13" s="552"/>
      <c r="I13" s="552"/>
      <c r="J13" s="552"/>
      <c r="K13" s="41"/>
    </row>
    <row r="14" spans="1:13" ht="20.100000000000001" customHeight="1">
      <c r="A14" s="45"/>
      <c r="B14" s="652"/>
      <c r="C14" s="47" t="s">
        <v>48</v>
      </c>
      <c r="D14" s="552" t="s">
        <v>563</v>
      </c>
      <c r="E14" s="552"/>
      <c r="F14" s="552"/>
      <c r="G14" s="552"/>
      <c r="H14" s="552"/>
      <c r="I14" s="552"/>
      <c r="J14" s="552"/>
      <c r="K14" s="41"/>
    </row>
    <row r="15" spans="1:13" ht="20.100000000000001" customHeight="1">
      <c r="A15" s="45"/>
      <c r="B15" s="357"/>
      <c r="C15" s="20"/>
      <c r="D15" s="20"/>
      <c r="E15" s="20"/>
      <c r="F15" s="20"/>
      <c r="G15" s="20"/>
      <c r="H15" s="20"/>
      <c r="I15" s="20"/>
      <c r="J15" s="20"/>
      <c r="K15" s="41"/>
    </row>
    <row r="16" spans="1:13" ht="20.100000000000001" customHeight="1">
      <c r="A16" s="45"/>
      <c r="B16" s="685" t="s">
        <v>446</v>
      </c>
      <c r="C16" s="47" t="s">
        <v>45</v>
      </c>
      <c r="D16" s="552"/>
      <c r="E16" s="552"/>
      <c r="F16" s="552"/>
      <c r="G16" s="552"/>
      <c r="H16" s="552"/>
      <c r="I16" s="552"/>
      <c r="J16" s="552"/>
      <c r="K16" s="41"/>
    </row>
    <row r="17" spans="1:11" ht="20.100000000000001" customHeight="1">
      <c r="A17" s="45"/>
      <c r="B17" s="686"/>
      <c r="C17" s="47" t="s">
        <v>46</v>
      </c>
      <c r="D17" s="552"/>
      <c r="E17" s="552"/>
      <c r="F17" s="552"/>
      <c r="G17" s="552"/>
      <c r="H17" s="552"/>
      <c r="I17" s="552"/>
      <c r="J17" s="552"/>
      <c r="K17" s="41"/>
    </row>
    <row r="18" spans="1:11" ht="20.100000000000001" customHeight="1">
      <c r="A18" s="45"/>
      <c r="B18" s="687"/>
      <c r="C18" s="47" t="s">
        <v>47</v>
      </c>
      <c r="D18" s="552"/>
      <c r="E18" s="552"/>
      <c r="F18" s="552"/>
      <c r="G18" s="552"/>
      <c r="H18" s="552"/>
      <c r="I18" s="552"/>
      <c r="J18" s="552"/>
      <c r="K18" s="41"/>
    </row>
    <row r="19" spans="1:11" ht="20.100000000000001" customHeight="1">
      <c r="A19" s="45"/>
      <c r="B19" s="652"/>
      <c r="C19" s="47" t="s">
        <v>48</v>
      </c>
      <c r="D19" s="552"/>
      <c r="E19" s="552"/>
      <c r="F19" s="552"/>
      <c r="G19" s="552"/>
      <c r="H19" s="552"/>
      <c r="I19" s="552"/>
      <c r="J19" s="552"/>
      <c r="K19" s="41"/>
    </row>
    <row r="20" spans="1:11" ht="20.100000000000001" customHeight="1">
      <c r="A20" s="346"/>
      <c r="B20" s="357"/>
      <c r="C20" s="345"/>
      <c r="D20" s="345"/>
      <c r="E20" s="345"/>
      <c r="F20" s="345"/>
      <c r="G20" s="345"/>
      <c r="H20" s="345"/>
      <c r="I20" s="345"/>
      <c r="J20" s="345"/>
      <c r="K20" s="347"/>
    </row>
    <row r="21" spans="1:11" ht="20.100000000000001" customHeight="1">
      <c r="A21" s="346"/>
      <c r="B21" s="685" t="s">
        <v>447</v>
      </c>
      <c r="C21" s="47" t="s">
        <v>45</v>
      </c>
      <c r="D21" s="552"/>
      <c r="E21" s="552"/>
      <c r="F21" s="552"/>
      <c r="G21" s="552"/>
      <c r="H21" s="552"/>
      <c r="I21" s="552"/>
      <c r="J21" s="552"/>
      <c r="K21" s="347"/>
    </row>
    <row r="22" spans="1:11" ht="20.100000000000001" customHeight="1">
      <c r="A22" s="346"/>
      <c r="B22" s="686"/>
      <c r="C22" s="47" t="s">
        <v>46</v>
      </c>
      <c r="D22" s="552"/>
      <c r="E22" s="552"/>
      <c r="F22" s="552"/>
      <c r="G22" s="552"/>
      <c r="H22" s="552"/>
      <c r="I22" s="552"/>
      <c r="J22" s="552"/>
      <c r="K22" s="347"/>
    </row>
    <row r="23" spans="1:11" ht="20.100000000000001" customHeight="1">
      <c r="A23" s="346"/>
      <c r="B23" s="687"/>
      <c r="C23" s="47" t="s">
        <v>47</v>
      </c>
      <c r="D23" s="552"/>
      <c r="E23" s="552"/>
      <c r="F23" s="552"/>
      <c r="G23" s="552"/>
      <c r="H23" s="552"/>
      <c r="I23" s="552"/>
      <c r="J23" s="552"/>
      <c r="K23" s="347"/>
    </row>
    <row r="24" spans="1:11" ht="20.100000000000001" customHeight="1">
      <c r="A24" s="346"/>
      <c r="B24" s="652"/>
      <c r="C24" s="47" t="s">
        <v>48</v>
      </c>
      <c r="D24" s="552"/>
      <c r="E24" s="552"/>
      <c r="F24" s="552"/>
      <c r="G24" s="552"/>
      <c r="H24" s="552"/>
      <c r="I24" s="552"/>
      <c r="J24" s="552"/>
      <c r="K24" s="347"/>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49</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24"/>
      <c r="C29" s="504" t="s">
        <v>50</v>
      </c>
      <c r="D29" s="504"/>
      <c r="E29" s="504"/>
      <c r="F29" s="504"/>
      <c r="G29" s="504"/>
      <c r="H29" s="504"/>
      <c r="I29" s="504"/>
      <c r="J29" s="504"/>
      <c r="K29" s="41"/>
    </row>
    <row r="30" spans="1:11" ht="20.100000000000001" customHeight="1">
      <c r="A30" s="45"/>
      <c r="B30" s="224"/>
      <c r="C30" s="504" t="s">
        <v>51</v>
      </c>
      <c r="D30" s="504"/>
      <c r="E30" s="504"/>
      <c r="F30" s="504"/>
      <c r="G30" s="504"/>
      <c r="H30" s="504"/>
      <c r="I30" s="504"/>
      <c r="J30" s="504"/>
      <c r="K30" s="41"/>
    </row>
    <row r="31" spans="1:11" ht="20.100000000000001" customHeight="1">
      <c r="A31" s="45" t="s">
        <v>16</v>
      </c>
      <c r="B31" s="224"/>
      <c r="C31" s="517" t="s">
        <v>52</v>
      </c>
      <c r="D31" s="517"/>
      <c r="E31" s="517"/>
      <c r="F31" s="517"/>
      <c r="G31" s="517"/>
      <c r="H31" s="517"/>
      <c r="I31" s="517"/>
      <c r="J31" s="517"/>
      <c r="K31" s="41"/>
    </row>
    <row r="32" spans="1:11" ht="20.100000000000001" customHeight="1">
      <c r="A32" s="45"/>
      <c r="B32" s="20"/>
      <c r="C32" s="517"/>
      <c r="D32" s="517"/>
      <c r="E32" s="517"/>
      <c r="F32" s="517"/>
      <c r="G32" s="517"/>
      <c r="H32" s="517"/>
      <c r="I32" s="517"/>
      <c r="J32" s="517"/>
      <c r="K32" s="41"/>
    </row>
    <row r="33" spans="1:11" ht="20.100000000000001" customHeight="1">
      <c r="A33" s="45"/>
      <c r="B33" s="224"/>
      <c r="C33" s="517" t="s">
        <v>462</v>
      </c>
      <c r="D33" s="517"/>
      <c r="E33" s="517"/>
      <c r="F33" s="517"/>
      <c r="G33" s="517"/>
      <c r="H33" s="517"/>
      <c r="I33" s="517"/>
      <c r="J33" s="517"/>
      <c r="K33" s="41"/>
    </row>
    <row r="34" spans="1:11" ht="20.100000000000001" customHeight="1">
      <c r="A34" s="45"/>
      <c r="B34" s="20"/>
      <c r="C34" s="517"/>
      <c r="D34" s="517"/>
      <c r="E34" s="517"/>
      <c r="F34" s="517"/>
      <c r="G34" s="517"/>
      <c r="H34" s="517"/>
      <c r="I34" s="517"/>
      <c r="J34" s="517"/>
      <c r="K34" s="41"/>
    </row>
    <row r="35" spans="1:11" ht="20.100000000000001" customHeight="1">
      <c r="A35" s="45"/>
      <c r="B35" s="20"/>
      <c r="C35" s="517"/>
      <c r="D35" s="517"/>
      <c r="E35" s="517"/>
      <c r="F35" s="517"/>
      <c r="G35" s="517"/>
      <c r="H35" s="517"/>
      <c r="I35" s="517"/>
      <c r="J35" s="517"/>
      <c r="K35" s="41"/>
    </row>
    <row r="36" spans="1:11" ht="20.100000000000001" customHeight="1">
      <c r="A36" s="45"/>
      <c r="B36" s="20"/>
      <c r="C36" s="504"/>
      <c r="D36" s="504"/>
      <c r="E36" s="504"/>
      <c r="F36" s="504"/>
      <c r="G36" s="504"/>
      <c r="H36" s="504"/>
      <c r="I36" s="504"/>
      <c r="J36" s="504"/>
      <c r="K36" s="41"/>
    </row>
    <row r="37" spans="1:11" ht="20.100000000000001" customHeight="1">
      <c r="A37" s="27"/>
      <c r="B37" s="225"/>
      <c r="C37" s="20" t="s">
        <v>53</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 ref="D11:J11"/>
    <mergeCell ref="D12:J12"/>
    <mergeCell ref="D13:J13"/>
    <mergeCell ref="H1:J1"/>
    <mergeCell ref="B3:J3"/>
    <mergeCell ref="A5:B5"/>
    <mergeCell ref="C5:E5"/>
    <mergeCell ref="B11:B14"/>
    <mergeCell ref="D14:J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topLeftCell="A4" zoomScale="68" zoomScaleNormal="100" zoomScaleSheetLayoutView="68" workbookViewId="0">
      <selection activeCell="Q1" sqref="Q1"/>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01"/>
      <c r="O1" s="301" t="str">
        <f>"令和"&amp;申請書!$V$6&amp;"年"&amp;申請書!$X$6&amp;"月"&amp;申請書!$AA$6&amp;"日"</f>
        <v>令和6年9月1日</v>
      </c>
      <c r="Q1" s="302" t="s">
        <v>169</v>
      </c>
    </row>
    <row r="2" spans="1:17">
      <c r="A2" s="104"/>
      <c r="B2" s="104"/>
      <c r="C2" s="104"/>
      <c r="D2" s="104"/>
      <c r="E2" s="104"/>
      <c r="F2" s="104"/>
      <c r="G2" s="104"/>
      <c r="H2" s="104"/>
      <c r="I2" s="104"/>
      <c r="J2" s="104"/>
      <c r="K2" s="104"/>
      <c r="L2" s="104"/>
      <c r="M2" s="104"/>
      <c r="N2" s="104"/>
      <c r="O2" s="104"/>
    </row>
    <row r="3" spans="1:17" ht="24">
      <c r="A3" s="688" t="str">
        <f>"土曜日閉所減算適用に係る実績報告書（令和"&amp;申請書!$E$3&amp;"年4月～9月分）"</f>
        <v>土曜日閉所減算適用に係る実績報告書（令和6年4月～9月分）</v>
      </c>
      <c r="B3" s="688"/>
      <c r="C3" s="688"/>
      <c r="D3" s="688"/>
      <c r="E3" s="688"/>
      <c r="F3" s="688"/>
      <c r="G3" s="688"/>
      <c r="H3" s="688"/>
      <c r="I3" s="688"/>
      <c r="J3" s="688"/>
      <c r="K3" s="688"/>
      <c r="L3" s="688"/>
      <c r="M3" s="688"/>
      <c r="N3" s="688"/>
      <c r="O3" s="689"/>
    </row>
    <row r="4" spans="1:17">
      <c r="A4" s="294"/>
      <c r="B4" s="294"/>
      <c r="C4" s="294"/>
      <c r="D4" s="294"/>
      <c r="E4" s="294"/>
      <c r="F4" s="294"/>
      <c r="G4" s="294"/>
      <c r="H4" s="294"/>
      <c r="I4" s="294"/>
      <c r="J4" s="294"/>
      <c r="K4" s="294"/>
      <c r="L4" s="294"/>
      <c r="M4" s="104"/>
      <c r="N4" s="104"/>
      <c r="O4" s="104"/>
    </row>
    <row r="5" spans="1:17" ht="27.75" customHeight="1">
      <c r="A5" s="294"/>
      <c r="B5" s="295"/>
      <c r="C5" s="701"/>
      <c r="D5" s="701"/>
      <c r="E5" s="701"/>
      <c r="F5" s="310"/>
      <c r="G5" s="308"/>
      <c r="H5" s="308"/>
      <c r="I5" s="309"/>
      <c r="J5" s="309"/>
      <c r="K5" s="723" t="s">
        <v>415</v>
      </c>
      <c r="L5" s="724"/>
      <c r="M5" s="591"/>
      <c r="N5" s="690" t="str">
        <f>申請書!$O$22</f>
        <v>記載例認定こども園</v>
      </c>
      <c r="O5" s="691"/>
    </row>
    <row r="6" spans="1:17">
      <c r="A6" s="294"/>
      <c r="B6" s="294"/>
      <c r="C6" s="294"/>
      <c r="D6" s="294"/>
      <c r="E6" s="294"/>
      <c r="F6" s="294"/>
      <c r="G6" s="294"/>
      <c r="H6" s="294"/>
      <c r="I6" s="294"/>
      <c r="J6" s="294"/>
      <c r="K6" s="294"/>
      <c r="L6" s="294"/>
      <c r="M6" s="104"/>
      <c r="N6" s="104"/>
      <c r="O6" s="104"/>
    </row>
    <row r="7" spans="1:17">
      <c r="A7" s="294"/>
      <c r="B7" s="294"/>
      <c r="C7" s="294"/>
      <c r="D7" s="294"/>
      <c r="E7" s="294"/>
      <c r="F7" s="294"/>
      <c r="G7" s="294"/>
      <c r="H7" s="294"/>
      <c r="I7" s="294"/>
      <c r="J7" s="294"/>
      <c r="K7" s="294"/>
      <c r="L7" s="294"/>
      <c r="M7" s="104"/>
      <c r="N7" s="104"/>
      <c r="O7" s="104"/>
    </row>
    <row r="8" spans="1:17" ht="19.5">
      <c r="A8" s="307" t="str">
        <f>"令和"&amp;申請書!$E$3&amp;"年４月から９月における当施設の土曜日の開所実績について，以下のとおり報告します。"</f>
        <v>令和6年４月から９月における当施設の土曜日の開所実績について，以下のとおり報告します。</v>
      </c>
      <c r="B8" s="294"/>
      <c r="C8" s="294"/>
      <c r="D8" s="294"/>
      <c r="E8" s="294"/>
      <c r="F8" s="294"/>
      <c r="G8" s="294"/>
      <c r="H8" s="294"/>
      <c r="I8" s="294"/>
      <c r="J8" s="294"/>
      <c r="K8" s="294"/>
      <c r="L8" s="294"/>
      <c r="M8" s="104"/>
      <c r="N8" s="104"/>
      <c r="O8" s="104"/>
    </row>
    <row r="9" spans="1:17" ht="42.75" customHeight="1">
      <c r="A9" s="326" t="s">
        <v>421</v>
      </c>
      <c r="B9" s="296"/>
      <c r="C9" s="296"/>
      <c r="D9" s="296"/>
      <c r="E9" s="296"/>
      <c r="F9" s="296"/>
      <c r="G9" s="294"/>
      <c r="H9" s="294"/>
      <c r="I9" s="294"/>
      <c r="J9" s="294"/>
      <c r="K9" s="294"/>
      <c r="L9" s="294"/>
      <c r="M9" s="104"/>
      <c r="N9" s="104"/>
      <c r="O9" s="104"/>
    </row>
    <row r="10" spans="1:17" s="293" customFormat="1" ht="35.25" customHeight="1">
      <c r="A10" s="694" t="s">
        <v>422</v>
      </c>
      <c r="B10" s="695"/>
      <c r="C10" s="695"/>
      <c r="D10" s="330"/>
      <c r="E10" s="696" t="str">
        <f>N5</f>
        <v>記載例認定こども園</v>
      </c>
      <c r="F10" s="696"/>
      <c r="G10" s="696"/>
      <c r="H10" s="696"/>
      <c r="I10" s="696"/>
      <c r="J10" s="329"/>
      <c r="K10" s="697" t="s">
        <v>423</v>
      </c>
      <c r="L10" s="695"/>
      <c r="M10" s="695"/>
      <c r="N10" s="695"/>
      <c r="O10" s="695"/>
    </row>
    <row r="11" spans="1:17" s="293" customFormat="1" ht="31.5" customHeight="1">
      <c r="A11" s="327" t="s">
        <v>419</v>
      </c>
      <c r="B11" s="328"/>
      <c r="C11" s="328"/>
      <c r="D11" s="328"/>
      <c r="E11" s="328"/>
      <c r="F11" s="328"/>
      <c r="G11" s="328"/>
      <c r="H11" s="328"/>
      <c r="I11" s="328"/>
      <c r="J11" s="328"/>
      <c r="K11" s="328"/>
      <c r="L11" s="328"/>
      <c r="M11" s="328"/>
      <c r="N11" s="328"/>
      <c r="O11" s="328"/>
    </row>
    <row r="12" spans="1:17" s="293" customFormat="1" ht="31.5" customHeight="1">
      <c r="A12" s="327" t="s">
        <v>418</v>
      </c>
      <c r="B12" s="328"/>
      <c r="C12" s="328"/>
      <c r="D12" s="328"/>
      <c r="E12" s="328"/>
      <c r="F12" s="328"/>
      <c r="G12" s="328"/>
      <c r="H12" s="328"/>
      <c r="I12" s="328"/>
      <c r="J12" s="328"/>
      <c r="K12" s="328"/>
      <c r="L12" s="328"/>
      <c r="M12" s="328"/>
      <c r="N12" s="328"/>
      <c r="O12" s="328"/>
    </row>
    <row r="13" spans="1:17" s="293" customFormat="1" ht="51" customHeight="1" thickBot="1">
      <c r="A13" s="692" t="s">
        <v>420</v>
      </c>
      <c r="B13" s="693"/>
      <c r="C13" s="693"/>
      <c r="D13" s="693"/>
      <c r="E13" s="693"/>
      <c r="F13" s="693"/>
      <c r="G13" s="693"/>
      <c r="H13" s="693"/>
      <c r="I13" s="693"/>
      <c r="J13" s="693"/>
      <c r="K13" s="693"/>
      <c r="L13" s="693"/>
      <c r="M13" s="693"/>
      <c r="N13" s="693"/>
      <c r="O13" s="693"/>
    </row>
    <row r="14" spans="1:17" ht="24">
      <c r="A14" s="702" t="s">
        <v>370</v>
      </c>
      <c r="B14" s="703"/>
      <c r="C14" s="706" t="s">
        <v>371</v>
      </c>
      <c r="D14" s="707"/>
      <c r="E14" s="707"/>
      <c r="F14" s="707"/>
      <c r="G14" s="707"/>
      <c r="H14" s="707"/>
      <c r="I14" s="707"/>
      <c r="J14" s="707"/>
      <c r="K14" s="707"/>
      <c r="L14" s="707"/>
      <c r="M14" s="708"/>
      <c r="N14" s="731" t="s">
        <v>414</v>
      </c>
      <c r="O14" s="729" t="s">
        <v>372</v>
      </c>
    </row>
    <row r="15" spans="1:17" ht="24">
      <c r="A15" s="704"/>
      <c r="B15" s="705"/>
      <c r="C15" s="297" t="s">
        <v>373</v>
      </c>
      <c r="D15" s="297"/>
      <c r="E15" s="297" t="s">
        <v>374</v>
      </c>
      <c r="F15" s="297"/>
      <c r="G15" s="297" t="s">
        <v>375</v>
      </c>
      <c r="H15" s="297"/>
      <c r="I15" s="297" t="s">
        <v>376</v>
      </c>
      <c r="J15" s="297"/>
      <c r="K15" s="297" t="s">
        <v>377</v>
      </c>
      <c r="L15" s="297"/>
      <c r="M15" s="297" t="s">
        <v>378</v>
      </c>
      <c r="N15" s="732"/>
      <c r="O15" s="730"/>
    </row>
    <row r="16" spans="1:17" ht="24">
      <c r="A16" s="713" t="s">
        <v>379</v>
      </c>
      <c r="B16" s="318" t="s">
        <v>416</v>
      </c>
      <c r="C16" s="311">
        <v>20</v>
      </c>
      <c r="D16" s="715" t="str">
        <f>IF(AND(C16=0,C17="対象児童が居なかった"),"×","")</f>
        <v/>
      </c>
      <c r="E16" s="316">
        <v>20</v>
      </c>
      <c r="F16" s="715" t="str">
        <f>IF(AND(E16=0,E17="対象児童が居なかった"),"×","")</f>
        <v/>
      </c>
      <c r="G16" s="316">
        <v>18</v>
      </c>
      <c r="H16" s="715" t="str">
        <f>IF(AND(G16=0,G17="対象児童が居なかった"),"×","")</f>
        <v/>
      </c>
      <c r="I16" s="316">
        <v>18</v>
      </c>
      <c r="J16" s="715" t="str">
        <f>IF(AND(I16=0,I17="対象児童が居なかった"),"×","")</f>
        <v/>
      </c>
      <c r="K16" s="381"/>
      <c r="L16" s="727" t="str">
        <f>IF(AND(K16="0",K17="対象児童が居なかった"),"×","")</f>
        <v/>
      </c>
      <c r="M16" s="721">
        <f>COUNTIF(C16:L16,"×")</f>
        <v>0</v>
      </c>
      <c r="N16" s="717"/>
      <c r="O16" s="725" t="s">
        <v>564</v>
      </c>
    </row>
    <row r="17" spans="1:15" ht="50.1" customHeight="1">
      <c r="A17" s="714"/>
      <c r="B17" s="317" t="s">
        <v>417</v>
      </c>
      <c r="C17" s="315"/>
      <c r="D17" s="716"/>
      <c r="E17" s="312"/>
      <c r="F17" s="716"/>
      <c r="G17" s="312"/>
      <c r="H17" s="716"/>
      <c r="I17" s="312"/>
      <c r="J17" s="716"/>
      <c r="K17" s="382"/>
      <c r="L17" s="728"/>
      <c r="M17" s="716"/>
      <c r="N17" s="718"/>
      <c r="O17" s="726"/>
    </row>
    <row r="18" spans="1:15" ht="24">
      <c r="A18" s="713" t="s">
        <v>381</v>
      </c>
      <c r="B18" s="319" t="s">
        <v>416</v>
      </c>
      <c r="C18" s="311"/>
      <c r="D18" s="715" t="str">
        <f>IF(AND(C18=0,C19="対象児童が居なかった"),"×","")</f>
        <v/>
      </c>
      <c r="E18" s="311">
        <v>20</v>
      </c>
      <c r="F18" s="715" t="str">
        <f>IF(AND(E18=0,E19="対象児童が居なかった"),"×","")</f>
        <v/>
      </c>
      <c r="G18" s="311">
        <v>22</v>
      </c>
      <c r="H18" s="715" t="str">
        <f>IF(AND(G18=0,G19="対象児童が居なかった"),"×","")</f>
        <v/>
      </c>
      <c r="I18" s="316">
        <v>22</v>
      </c>
      <c r="J18" s="715" t="str">
        <f>IF(AND(I18=0,I19="対象児童が居なかった"),"×","")</f>
        <v/>
      </c>
      <c r="K18" s="321"/>
      <c r="L18" s="715" t="str">
        <f>IF(AND(K18=0,K19="対象児童が居なかった"),"×","")</f>
        <v/>
      </c>
      <c r="M18" s="721">
        <f>COUNTIF(C18:L18,"×")</f>
        <v>0</v>
      </c>
      <c r="N18" s="717"/>
      <c r="O18" s="725" t="s">
        <v>564</v>
      </c>
    </row>
    <row r="19" spans="1:15" ht="50.1" customHeight="1">
      <c r="A19" s="714"/>
      <c r="B19" s="320" t="s">
        <v>417</v>
      </c>
      <c r="C19" s="315"/>
      <c r="D19" s="716"/>
      <c r="E19" s="315"/>
      <c r="F19" s="716"/>
      <c r="G19" s="315"/>
      <c r="H19" s="716"/>
      <c r="I19" s="312"/>
      <c r="J19" s="716"/>
      <c r="K19" s="322"/>
      <c r="L19" s="716"/>
      <c r="M19" s="716"/>
      <c r="N19" s="718"/>
      <c r="O19" s="726"/>
    </row>
    <row r="20" spans="1:15" ht="24">
      <c r="A20" s="713" t="s">
        <v>382</v>
      </c>
      <c r="B20" s="319" t="s">
        <v>416</v>
      </c>
      <c r="C20" s="316">
        <v>23</v>
      </c>
      <c r="D20" s="715" t="str">
        <f>IF(AND(C20=0,C21="対象児童が居なかった"),"×","")</f>
        <v/>
      </c>
      <c r="E20" s="311">
        <v>23</v>
      </c>
      <c r="F20" s="715" t="str">
        <f>IF(AND(E20=0,E21="対象児童が居なかった"),"×","")</f>
        <v/>
      </c>
      <c r="G20" s="311">
        <v>0</v>
      </c>
      <c r="H20" s="715" t="str">
        <f>IF(AND(G20=0,G21="対象児童が居なかった"),"×","")</f>
        <v/>
      </c>
      <c r="I20" s="316">
        <v>19</v>
      </c>
      <c r="J20" s="715" t="str">
        <f>IF(AND(I20=0,I21="対象児童が居なかった"),"×","")</f>
        <v/>
      </c>
      <c r="K20" s="383">
        <v>20</v>
      </c>
      <c r="L20" s="715" t="str">
        <f>IF(AND(K20=0,K21="対象児童が居なかった"),"×","")</f>
        <v/>
      </c>
      <c r="M20" s="721">
        <f>COUNTIF(C20:L20,"×")</f>
        <v>0</v>
      </c>
      <c r="N20" s="717"/>
      <c r="O20" s="725" t="s">
        <v>564</v>
      </c>
    </row>
    <row r="21" spans="1:15" ht="50.1" customHeight="1">
      <c r="A21" s="714"/>
      <c r="B21" s="320" t="s">
        <v>417</v>
      </c>
      <c r="C21" s="312"/>
      <c r="D21" s="716"/>
      <c r="E21" s="315"/>
      <c r="F21" s="716"/>
      <c r="G21" s="315" t="s">
        <v>565</v>
      </c>
      <c r="H21" s="716"/>
      <c r="I21" s="312"/>
      <c r="J21" s="716"/>
      <c r="K21" s="312"/>
      <c r="L21" s="716"/>
      <c r="M21" s="716"/>
      <c r="N21" s="718"/>
      <c r="O21" s="726"/>
    </row>
    <row r="22" spans="1:15" ht="24">
      <c r="A22" s="713" t="s">
        <v>383</v>
      </c>
      <c r="B22" s="319" t="s">
        <v>416</v>
      </c>
      <c r="C22" s="316">
        <v>20</v>
      </c>
      <c r="D22" s="715" t="str">
        <f>IF(AND(C22=0,C23="対象児童が居なかった"),"×","")</f>
        <v/>
      </c>
      <c r="E22" s="311">
        <v>21</v>
      </c>
      <c r="F22" s="715" t="str">
        <f>IF(AND(E22=0,E23="対象児童が居なかった"),"×","")</f>
        <v/>
      </c>
      <c r="G22" s="311">
        <v>20</v>
      </c>
      <c r="H22" s="715" t="str">
        <f>IF(AND(G22=0,G23="対象児童が居なかった"),"×","")</f>
        <v/>
      </c>
      <c r="I22" s="311">
        <v>0</v>
      </c>
      <c r="J22" s="715" t="str">
        <f>IF(AND(I22=0,I23="対象児童が居なかった"),"×","")</f>
        <v>×</v>
      </c>
      <c r="K22" s="447"/>
      <c r="L22" s="715" t="str">
        <f>IF(AND(K22=0,K23="対象児童が居なかった"),"×","")</f>
        <v/>
      </c>
      <c r="M22" s="721">
        <f>COUNTIF(C22:L22,"×")</f>
        <v>1</v>
      </c>
      <c r="N22" s="717"/>
      <c r="O22" s="725" t="s">
        <v>567</v>
      </c>
    </row>
    <row r="23" spans="1:15" ht="50.1" customHeight="1">
      <c r="A23" s="714"/>
      <c r="B23" s="320" t="s">
        <v>417</v>
      </c>
      <c r="C23" s="312"/>
      <c r="D23" s="716"/>
      <c r="E23" s="315"/>
      <c r="F23" s="716"/>
      <c r="G23" s="315"/>
      <c r="H23" s="716"/>
      <c r="I23" s="315" t="s">
        <v>566</v>
      </c>
      <c r="J23" s="716"/>
      <c r="K23" s="448"/>
      <c r="L23" s="716"/>
      <c r="M23" s="716"/>
      <c r="N23" s="718"/>
      <c r="O23" s="726"/>
    </row>
    <row r="24" spans="1:15" ht="24">
      <c r="A24" s="713" t="s">
        <v>384</v>
      </c>
      <c r="B24" s="319" t="s">
        <v>416</v>
      </c>
      <c r="C24" s="311">
        <v>20</v>
      </c>
      <c r="D24" s="715" t="str">
        <f>IF(AND(C24=0,C25="対象児童が居なかった"),"×","")</f>
        <v/>
      </c>
      <c r="E24" s="311">
        <v>0</v>
      </c>
      <c r="F24" s="715" t="str">
        <f>IF(AND(E24=0,E25="対象児童が居なかった"),"×","")</f>
        <v/>
      </c>
      <c r="G24" s="311">
        <v>15</v>
      </c>
      <c r="H24" s="715" t="str">
        <f>IF(AND(G24=0,G25="対象児童が居なかった"),"×","")</f>
        <v/>
      </c>
      <c r="I24" s="316">
        <v>23</v>
      </c>
      <c r="J24" s="715" t="str">
        <f>IF(AND(I24=0,I25="対象児童が居なかった"),"×","")</f>
        <v/>
      </c>
      <c r="K24" s="380">
        <v>23</v>
      </c>
      <c r="L24" s="715" t="str">
        <f>IF(AND(K24=0,K25="対象児童が居なかった"),"×","")</f>
        <v/>
      </c>
      <c r="M24" s="721">
        <f>COUNTIF(C24:L24,"×")</f>
        <v>0</v>
      </c>
      <c r="N24" s="717" t="s">
        <v>568</v>
      </c>
      <c r="O24" s="725" t="s">
        <v>564</v>
      </c>
    </row>
    <row r="25" spans="1:15" ht="50.1" customHeight="1">
      <c r="A25" s="714"/>
      <c r="B25" s="320" t="s">
        <v>417</v>
      </c>
      <c r="C25" s="315"/>
      <c r="D25" s="716"/>
      <c r="E25" s="315" t="s">
        <v>569</v>
      </c>
      <c r="F25" s="716"/>
      <c r="G25" s="315"/>
      <c r="H25" s="716"/>
      <c r="I25" s="312"/>
      <c r="J25" s="716"/>
      <c r="K25" s="315"/>
      <c r="L25" s="716"/>
      <c r="M25" s="716"/>
      <c r="N25" s="718"/>
      <c r="O25" s="726"/>
    </row>
    <row r="26" spans="1:15" ht="24">
      <c r="A26" s="713" t="s">
        <v>385</v>
      </c>
      <c r="B26" s="319" t="s">
        <v>416</v>
      </c>
      <c r="C26" s="316">
        <v>23</v>
      </c>
      <c r="D26" s="715" t="str">
        <f>IF(AND(C26=0,C27="対象児童が居なかった"),"×","")</f>
        <v/>
      </c>
      <c r="E26" s="311">
        <v>0</v>
      </c>
      <c r="F26" s="715" t="str">
        <f>IF(AND(E26=0,E27="対象児童が居なかった"),"×","")</f>
        <v/>
      </c>
      <c r="G26" s="311">
        <v>20</v>
      </c>
      <c r="H26" s="715" t="str">
        <f>IF(AND(G26=0,G27="対象児童が居なかった"),"×","")</f>
        <v/>
      </c>
      <c r="I26" s="316">
        <v>15</v>
      </c>
      <c r="J26" s="715" t="str">
        <f>IF(AND(I26=0,I27="対象児童が居なかった"),"×","")</f>
        <v/>
      </c>
      <c r="K26" s="321"/>
      <c r="L26" s="715" t="str">
        <f>IF(AND(K26=0,K27="対象児童が居なかった"),"×","")</f>
        <v/>
      </c>
      <c r="M26" s="721">
        <f>COUNTIF(C26:L26,"×")</f>
        <v>0</v>
      </c>
      <c r="N26" s="717" t="s">
        <v>570</v>
      </c>
      <c r="O26" s="725" t="s">
        <v>564</v>
      </c>
    </row>
    <row r="27" spans="1:15" ht="50.1" customHeight="1" thickBot="1">
      <c r="A27" s="734"/>
      <c r="B27" s="324" t="s">
        <v>417</v>
      </c>
      <c r="C27" s="314"/>
      <c r="D27" s="720"/>
      <c r="E27" s="325" t="s">
        <v>569</v>
      </c>
      <c r="F27" s="720"/>
      <c r="G27" s="325"/>
      <c r="H27" s="720"/>
      <c r="I27" s="314"/>
      <c r="J27" s="720"/>
      <c r="K27" s="449"/>
      <c r="L27" s="720"/>
      <c r="M27" s="720"/>
      <c r="N27" s="722"/>
      <c r="O27" s="733"/>
    </row>
    <row r="28" spans="1:15" ht="27.75" customHeight="1">
      <c r="A28" s="300" t="s">
        <v>386</v>
      </c>
      <c r="B28" s="300"/>
      <c r="C28" s="300"/>
      <c r="D28" s="300"/>
      <c r="E28" s="300"/>
      <c r="F28" s="300"/>
      <c r="G28" s="300"/>
      <c r="H28" s="300"/>
      <c r="I28" s="300"/>
      <c r="J28" s="300"/>
      <c r="K28" s="300"/>
      <c r="L28" s="300"/>
      <c r="M28" s="300"/>
      <c r="N28" s="300"/>
      <c r="O28" s="331"/>
    </row>
    <row r="29" spans="1:15">
      <c r="A29" s="300" t="s">
        <v>425</v>
      </c>
      <c r="B29" s="300"/>
      <c r="C29" s="300"/>
      <c r="D29" s="300"/>
      <c r="E29" s="300"/>
      <c r="F29" s="300"/>
      <c r="G29" s="300"/>
      <c r="H29" s="300"/>
      <c r="I29" s="300"/>
      <c r="J29" s="300"/>
      <c r="K29" s="300"/>
      <c r="L29" s="300"/>
      <c r="M29" s="300"/>
      <c r="N29" s="300"/>
      <c r="O29" s="300"/>
    </row>
    <row r="30" spans="1:15">
      <c r="A30" s="300" t="s">
        <v>424</v>
      </c>
      <c r="B30" s="300"/>
      <c r="C30" s="300"/>
      <c r="D30" s="300"/>
      <c r="E30" s="300"/>
      <c r="F30" s="300"/>
      <c r="G30" s="300"/>
      <c r="H30" s="300"/>
      <c r="I30" s="300"/>
      <c r="J30" s="300"/>
      <c r="K30" s="300"/>
      <c r="L30" s="300"/>
      <c r="M30" s="300"/>
      <c r="N30" s="300"/>
      <c r="O30" s="300"/>
    </row>
    <row r="31" spans="1:15">
      <c r="A31" s="300" t="s">
        <v>387</v>
      </c>
      <c r="B31" s="300"/>
      <c r="C31" s="300"/>
      <c r="D31" s="300"/>
      <c r="E31" s="300"/>
      <c r="F31" s="300"/>
      <c r="G31" s="300"/>
      <c r="H31" s="300"/>
      <c r="I31" s="300"/>
      <c r="J31" s="300"/>
      <c r="K31" s="300"/>
      <c r="L31" s="300"/>
      <c r="M31" s="300"/>
      <c r="N31" s="300"/>
      <c r="O31" s="300"/>
    </row>
    <row r="32" spans="1:15">
      <c r="A32" s="300" t="s">
        <v>388</v>
      </c>
      <c r="B32" s="300"/>
      <c r="C32" s="300"/>
      <c r="D32" s="300"/>
      <c r="E32" s="300"/>
      <c r="F32" s="300"/>
      <c r="G32" s="300"/>
      <c r="H32" s="300"/>
      <c r="I32" s="300"/>
      <c r="J32" s="300"/>
      <c r="K32" s="300"/>
      <c r="L32" s="300"/>
      <c r="M32" s="300"/>
      <c r="N32" s="300"/>
      <c r="O32" s="300"/>
    </row>
    <row r="33" spans="1:17">
      <c r="A33" s="300" t="s">
        <v>389</v>
      </c>
      <c r="B33" s="300"/>
      <c r="C33" s="300"/>
      <c r="D33" s="300"/>
      <c r="E33" s="300"/>
      <c r="F33" s="300"/>
      <c r="G33" s="300"/>
      <c r="H33" s="300"/>
      <c r="I33" s="300"/>
      <c r="J33" s="300"/>
      <c r="K33" s="300"/>
      <c r="L33" s="300"/>
      <c r="M33" s="300"/>
      <c r="N33" s="300"/>
      <c r="O33" s="300"/>
    </row>
    <row r="34" spans="1:17">
      <c r="A34" s="300" t="s">
        <v>390</v>
      </c>
      <c r="B34" s="300"/>
      <c r="C34" s="300"/>
      <c r="D34" s="300"/>
      <c r="E34" s="300"/>
      <c r="F34" s="300"/>
      <c r="G34" s="300"/>
      <c r="H34" s="300"/>
      <c r="I34" s="300"/>
      <c r="J34" s="300"/>
      <c r="K34" s="300"/>
      <c r="L34" s="300"/>
      <c r="M34" s="300"/>
      <c r="N34" s="300"/>
      <c r="O34" s="300"/>
    </row>
    <row r="35" spans="1:17">
      <c r="A35" s="300" t="s">
        <v>412</v>
      </c>
      <c r="B35" s="300"/>
      <c r="C35" s="300"/>
      <c r="D35" s="300"/>
      <c r="E35" s="300"/>
      <c r="F35" s="300"/>
      <c r="G35" s="300"/>
      <c r="H35" s="300"/>
      <c r="I35" s="300"/>
      <c r="J35" s="300"/>
      <c r="K35" s="300"/>
      <c r="L35" s="300"/>
      <c r="M35" s="300"/>
      <c r="N35" s="300"/>
      <c r="O35" s="300"/>
    </row>
    <row r="36" spans="1:17">
      <c r="A36" s="300" t="s">
        <v>413</v>
      </c>
      <c r="B36" s="300"/>
      <c r="C36" s="300"/>
      <c r="D36" s="300"/>
      <c r="E36" s="300"/>
      <c r="F36" s="300"/>
      <c r="G36" s="300"/>
      <c r="H36" s="300"/>
      <c r="I36" s="300"/>
      <c r="J36" s="300"/>
      <c r="K36" s="300"/>
      <c r="L36" s="300"/>
      <c r="M36" s="300"/>
      <c r="N36" s="300"/>
      <c r="O36" s="300"/>
    </row>
    <row r="37" spans="1:17">
      <c r="A37" s="300" t="s">
        <v>410</v>
      </c>
      <c r="B37" s="300"/>
      <c r="C37" s="300"/>
      <c r="D37" s="300"/>
      <c r="E37" s="300"/>
      <c r="F37" s="300"/>
      <c r="G37" s="300"/>
      <c r="H37" s="300"/>
      <c r="I37" s="300"/>
      <c r="J37" s="300"/>
      <c r="K37" s="300"/>
      <c r="L37" s="300"/>
      <c r="M37" s="300"/>
      <c r="N37" s="300"/>
      <c r="O37" s="300"/>
    </row>
    <row r="38" spans="1:17">
      <c r="A38" s="300" t="s">
        <v>411</v>
      </c>
      <c r="B38" s="300"/>
      <c r="C38" s="300"/>
      <c r="D38" s="300"/>
      <c r="E38" s="300"/>
      <c r="F38" s="300"/>
      <c r="G38" s="300"/>
      <c r="H38" s="300"/>
      <c r="I38" s="300"/>
      <c r="J38" s="300"/>
      <c r="K38" s="300"/>
      <c r="L38" s="300"/>
      <c r="M38" s="300"/>
      <c r="N38" s="300"/>
      <c r="O38" s="300"/>
    </row>
    <row r="39" spans="1:17">
      <c r="A39" s="298"/>
      <c r="B39" s="104"/>
      <c r="C39" s="104"/>
      <c r="D39" s="104"/>
      <c r="E39" s="104"/>
      <c r="F39" s="104"/>
      <c r="G39" s="104"/>
      <c r="H39" s="104"/>
      <c r="I39" s="104"/>
      <c r="J39" s="104"/>
      <c r="K39" s="104"/>
      <c r="L39" s="104"/>
      <c r="M39" s="104"/>
      <c r="N39" s="104"/>
      <c r="O39" s="104"/>
    </row>
    <row r="40" spans="1:17">
      <c r="A40" s="104" t="s">
        <v>391</v>
      </c>
      <c r="B40" s="104"/>
      <c r="C40" s="104"/>
      <c r="D40" s="104"/>
      <c r="E40" s="104"/>
      <c r="F40" s="104"/>
      <c r="G40" s="104"/>
      <c r="H40" s="104"/>
      <c r="I40" s="104"/>
      <c r="J40" s="104"/>
      <c r="K40" s="104"/>
      <c r="L40" s="104"/>
      <c r="M40" s="104"/>
      <c r="N40" s="104"/>
      <c r="O40" s="104"/>
    </row>
    <row r="41" spans="1:17">
      <c r="A41" s="104" t="s">
        <v>392</v>
      </c>
      <c r="B41" s="104"/>
      <c r="C41" s="104"/>
      <c r="D41" s="104"/>
      <c r="E41" s="104"/>
      <c r="F41" s="104"/>
      <c r="G41" s="104"/>
      <c r="H41" s="104"/>
      <c r="I41" s="104"/>
      <c r="J41" s="104"/>
      <c r="K41" s="104"/>
      <c r="L41" s="104"/>
      <c r="M41" s="104"/>
      <c r="N41" s="104"/>
      <c r="O41" s="104"/>
    </row>
    <row r="42" spans="1:17" ht="40.5" customHeight="1">
      <c r="A42" s="292" t="s">
        <v>393</v>
      </c>
      <c r="B42" s="711" t="s">
        <v>394</v>
      </c>
      <c r="C42" s="514"/>
      <c r="D42" s="514"/>
      <c r="E42" s="515"/>
      <c r="F42" s="291"/>
      <c r="G42" s="711" t="s">
        <v>395</v>
      </c>
      <c r="H42" s="514"/>
      <c r="I42" s="514"/>
      <c r="J42" s="514"/>
      <c r="K42" s="514"/>
      <c r="L42" s="514"/>
      <c r="M42" s="515"/>
      <c r="N42" s="719" t="s">
        <v>409</v>
      </c>
      <c r="O42" s="515"/>
      <c r="P42" s="305"/>
      <c r="Q42" s="303"/>
    </row>
    <row r="43" spans="1:17">
      <c r="A43" s="299" t="s">
        <v>396</v>
      </c>
      <c r="B43" s="698" t="s">
        <v>397</v>
      </c>
      <c r="C43" s="699"/>
      <c r="D43" s="699"/>
      <c r="E43" s="515"/>
      <c r="F43" s="291"/>
      <c r="G43" s="698" t="s">
        <v>397</v>
      </c>
      <c r="H43" s="699"/>
      <c r="I43" s="699"/>
      <c r="J43" s="699"/>
      <c r="K43" s="699"/>
      <c r="L43" s="699"/>
      <c r="M43" s="700"/>
      <c r="N43" s="698" t="s">
        <v>398</v>
      </c>
      <c r="O43" s="700"/>
      <c r="P43" s="306"/>
      <c r="Q43" s="304"/>
    </row>
    <row r="44" spans="1:17">
      <c r="A44" s="299" t="s">
        <v>399</v>
      </c>
      <c r="B44" s="698" t="s">
        <v>400</v>
      </c>
      <c r="C44" s="699"/>
      <c r="D44" s="699"/>
      <c r="E44" s="515"/>
      <c r="F44" s="291"/>
      <c r="G44" s="698" t="s">
        <v>400</v>
      </c>
      <c r="H44" s="699"/>
      <c r="I44" s="699"/>
      <c r="J44" s="699"/>
      <c r="K44" s="699"/>
      <c r="L44" s="699"/>
      <c r="M44" s="700"/>
      <c r="N44" s="698" t="s">
        <v>401</v>
      </c>
      <c r="O44" s="700"/>
      <c r="P44" s="306"/>
      <c r="Q44" s="304"/>
    </row>
    <row r="45" spans="1:17">
      <c r="A45" s="299" t="s">
        <v>402</v>
      </c>
      <c r="B45" s="709" t="s">
        <v>403</v>
      </c>
      <c r="C45" s="710"/>
      <c r="D45" s="710"/>
      <c r="E45" s="515"/>
      <c r="F45" s="291"/>
      <c r="G45" s="709" t="s">
        <v>403</v>
      </c>
      <c r="H45" s="712"/>
      <c r="I45" s="710"/>
      <c r="J45" s="710"/>
      <c r="K45" s="514"/>
      <c r="L45" s="514"/>
      <c r="M45" s="515"/>
      <c r="N45" s="698" t="s">
        <v>404</v>
      </c>
      <c r="O45" s="700"/>
      <c r="P45" s="306"/>
      <c r="Q45" s="304"/>
    </row>
    <row r="46" spans="1:17">
      <c r="A46" s="299" t="s">
        <v>405</v>
      </c>
      <c r="B46" s="698" t="s">
        <v>406</v>
      </c>
      <c r="C46" s="699"/>
      <c r="D46" s="699"/>
      <c r="E46" s="515"/>
      <c r="F46" s="291"/>
      <c r="G46" s="698" t="s">
        <v>403</v>
      </c>
      <c r="H46" s="699"/>
      <c r="I46" s="699"/>
      <c r="J46" s="699"/>
      <c r="K46" s="699"/>
      <c r="L46" s="699"/>
      <c r="M46" s="700"/>
      <c r="N46" s="698" t="s">
        <v>407</v>
      </c>
      <c r="O46" s="700"/>
      <c r="P46" s="306"/>
      <c r="Q46" s="304"/>
    </row>
    <row r="47" spans="1:17">
      <c r="A47" s="299" t="s">
        <v>408</v>
      </c>
      <c r="B47" s="698" t="s">
        <v>407</v>
      </c>
      <c r="C47" s="699"/>
      <c r="D47" s="699"/>
      <c r="E47" s="515"/>
      <c r="F47" s="291"/>
      <c r="G47" s="698" t="s">
        <v>406</v>
      </c>
      <c r="H47" s="699"/>
      <c r="I47" s="699"/>
      <c r="J47" s="699"/>
      <c r="K47" s="699"/>
      <c r="L47" s="699"/>
      <c r="M47" s="700"/>
      <c r="N47" s="698" t="s">
        <v>380</v>
      </c>
      <c r="O47" s="700"/>
      <c r="P47" s="306"/>
      <c r="Q47" s="304"/>
    </row>
  </sheetData>
  <mergeCells count="84">
    <mergeCell ref="A18:A19"/>
    <mergeCell ref="A20:A21"/>
    <mergeCell ref="A22:A23"/>
    <mergeCell ref="A24:A25"/>
    <mergeCell ref="A26:A27"/>
    <mergeCell ref="L26:L27"/>
    <mergeCell ref="M18:M19"/>
    <mergeCell ref="D22:D23"/>
    <mergeCell ref="F22:F23"/>
    <mergeCell ref="H22:H23"/>
    <mergeCell ref="J22:J23"/>
    <mergeCell ref="L22:L23"/>
    <mergeCell ref="D18:D19"/>
    <mergeCell ref="F18:F19"/>
    <mergeCell ref="H18:H19"/>
    <mergeCell ref="J18:J19"/>
    <mergeCell ref="D20:D21"/>
    <mergeCell ref="F20:F21"/>
    <mergeCell ref="H20:H21"/>
    <mergeCell ref="J20:J21"/>
    <mergeCell ref="O18:O19"/>
    <mergeCell ref="O20:O21"/>
    <mergeCell ref="O22:O23"/>
    <mergeCell ref="O24:O25"/>
    <mergeCell ref="O26:O27"/>
    <mergeCell ref="H16:H17"/>
    <mergeCell ref="J16:J17"/>
    <mergeCell ref="L16:L17"/>
    <mergeCell ref="O14:O15"/>
    <mergeCell ref="N14:N15"/>
    <mergeCell ref="N45:O45"/>
    <mergeCell ref="N47:O47"/>
    <mergeCell ref="N44:O44"/>
    <mergeCell ref="N46:O46"/>
    <mergeCell ref="K5:M5"/>
    <mergeCell ref="N16:N17"/>
    <mergeCell ref="O16:O17"/>
    <mergeCell ref="M16:M17"/>
    <mergeCell ref="L24:L25"/>
    <mergeCell ref="L18:L19"/>
    <mergeCell ref="L20:L21"/>
    <mergeCell ref="M20:M21"/>
    <mergeCell ref="M22:M23"/>
    <mergeCell ref="M24:M25"/>
    <mergeCell ref="N18:N19"/>
    <mergeCell ref="N20:N21"/>
    <mergeCell ref="N22:N23"/>
    <mergeCell ref="B42:E42"/>
    <mergeCell ref="B43:E43"/>
    <mergeCell ref="N42:O42"/>
    <mergeCell ref="N43:O43"/>
    <mergeCell ref="D26:D27"/>
    <mergeCell ref="F24:F25"/>
    <mergeCell ref="F26:F27"/>
    <mergeCell ref="H24:H25"/>
    <mergeCell ref="H26:H27"/>
    <mergeCell ref="J24:J25"/>
    <mergeCell ref="J26:J27"/>
    <mergeCell ref="D24:D25"/>
    <mergeCell ref="M26:M27"/>
    <mergeCell ref="N24:N25"/>
    <mergeCell ref="N26:N27"/>
    <mergeCell ref="B47:E47"/>
    <mergeCell ref="G46:M46"/>
    <mergeCell ref="G47:M47"/>
    <mergeCell ref="C5:E5"/>
    <mergeCell ref="A14:B15"/>
    <mergeCell ref="C14:M14"/>
    <mergeCell ref="B44:E44"/>
    <mergeCell ref="B45:E45"/>
    <mergeCell ref="B46:E46"/>
    <mergeCell ref="G42:M42"/>
    <mergeCell ref="G43:M43"/>
    <mergeCell ref="G44:M44"/>
    <mergeCell ref="G45:M45"/>
    <mergeCell ref="A16:A17"/>
    <mergeCell ref="D16:D17"/>
    <mergeCell ref="F16:F17"/>
    <mergeCell ref="A3:O3"/>
    <mergeCell ref="N5:O5"/>
    <mergeCell ref="A13:O13"/>
    <mergeCell ref="A10:C10"/>
    <mergeCell ref="E10:I10"/>
    <mergeCell ref="K10:O10"/>
  </mergeCells>
  <phoneticPr fontId="2"/>
  <dataValidations count="2">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topLeftCell="A13" zoomScale="85" zoomScaleNormal="100" zoomScaleSheetLayoutView="85" workbookViewId="0">
      <selection activeCell="E12" sqref="E12"/>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01"/>
      <c r="O1" s="301" t="s">
        <v>443</v>
      </c>
      <c r="Q1" s="302" t="s">
        <v>169</v>
      </c>
    </row>
    <row r="2" spans="1:17">
      <c r="A2" s="104"/>
      <c r="B2" s="104"/>
      <c r="C2" s="104"/>
      <c r="D2" s="104"/>
      <c r="E2" s="104"/>
      <c r="F2" s="104"/>
      <c r="G2" s="104"/>
      <c r="H2" s="104"/>
      <c r="I2" s="104"/>
      <c r="J2" s="104"/>
      <c r="K2" s="104"/>
      <c r="L2" s="104"/>
      <c r="M2" s="104"/>
      <c r="N2" s="104"/>
      <c r="O2" s="104"/>
    </row>
    <row r="3" spans="1:17" ht="24">
      <c r="A3" s="688" t="str">
        <f>"土曜日閉所減算適用に係る実績報告書（令和"&amp;申請書!$E$3&amp;"年10月～3月分）"</f>
        <v>土曜日閉所減算適用に係る実績報告書（令和6年10月～3月分）</v>
      </c>
      <c r="B3" s="688"/>
      <c r="C3" s="688"/>
      <c r="D3" s="688"/>
      <c r="E3" s="688"/>
      <c r="F3" s="688"/>
      <c r="G3" s="688"/>
      <c r="H3" s="688"/>
      <c r="I3" s="688"/>
      <c r="J3" s="688"/>
      <c r="K3" s="688"/>
      <c r="L3" s="688"/>
      <c r="M3" s="688"/>
      <c r="N3" s="688"/>
      <c r="O3" s="689"/>
    </row>
    <row r="4" spans="1:17">
      <c r="A4" s="352"/>
      <c r="B4" s="352"/>
      <c r="C4" s="352"/>
      <c r="D4" s="352"/>
      <c r="E4" s="352"/>
      <c r="F4" s="352"/>
      <c r="G4" s="352"/>
      <c r="H4" s="352"/>
      <c r="I4" s="352"/>
      <c r="J4" s="352"/>
      <c r="K4" s="352"/>
      <c r="L4" s="352"/>
      <c r="M4" s="104"/>
      <c r="N4" s="104"/>
      <c r="O4" s="104"/>
    </row>
    <row r="5" spans="1:17" ht="27.75" customHeight="1">
      <c r="A5" s="352"/>
      <c r="B5" s="295"/>
      <c r="C5" s="701"/>
      <c r="D5" s="701"/>
      <c r="E5" s="701"/>
      <c r="F5" s="351"/>
      <c r="G5" s="308"/>
      <c r="H5" s="308"/>
      <c r="I5" s="309"/>
      <c r="J5" s="309"/>
      <c r="K5" s="723" t="s">
        <v>9</v>
      </c>
      <c r="L5" s="724"/>
      <c r="M5" s="591"/>
      <c r="N5" s="690" t="str">
        <f>申請書!$O$22</f>
        <v>記載例認定こども園</v>
      </c>
      <c r="O5" s="691"/>
    </row>
    <row r="6" spans="1:17">
      <c r="A6" s="352"/>
      <c r="B6" s="352"/>
      <c r="C6" s="352"/>
      <c r="D6" s="352"/>
      <c r="E6" s="352"/>
      <c r="F6" s="352"/>
      <c r="G6" s="352"/>
      <c r="H6" s="352"/>
      <c r="I6" s="352"/>
      <c r="J6" s="352"/>
      <c r="K6" s="352"/>
      <c r="L6" s="352"/>
      <c r="M6" s="104"/>
      <c r="N6" s="104"/>
      <c r="O6" s="104"/>
    </row>
    <row r="7" spans="1:17">
      <c r="A7" s="352"/>
      <c r="B7" s="352"/>
      <c r="C7" s="352"/>
      <c r="D7" s="352"/>
      <c r="E7" s="352"/>
      <c r="F7" s="352"/>
      <c r="G7" s="352"/>
      <c r="H7" s="352"/>
      <c r="I7" s="352"/>
      <c r="J7" s="352"/>
      <c r="K7" s="352"/>
      <c r="L7" s="352"/>
      <c r="M7" s="104"/>
      <c r="N7" s="104"/>
      <c r="O7" s="104"/>
    </row>
    <row r="8" spans="1:17" ht="19.5">
      <c r="A8" s="307" t="str">
        <f>"令和"&amp;申請書!$E$3&amp;"年１０月から令和"&amp;申請書!$E$3+1&amp;"年３月における当施設の土曜日の開所実績について，以下のとおり報告します。"</f>
        <v>令和6年１０月から令和7年３月における当施設の土曜日の開所実績について，以下のとおり報告します。</v>
      </c>
      <c r="B8" s="352"/>
      <c r="C8" s="352"/>
      <c r="D8" s="352"/>
      <c r="E8" s="352"/>
      <c r="F8" s="352"/>
      <c r="G8" s="352"/>
      <c r="H8" s="352"/>
      <c r="I8" s="352"/>
      <c r="J8" s="352"/>
      <c r="K8" s="352"/>
      <c r="L8" s="352"/>
      <c r="M8" s="104"/>
      <c r="N8" s="104"/>
      <c r="O8" s="104"/>
    </row>
    <row r="9" spans="1:17" ht="42.75" customHeight="1">
      <c r="A9" s="326" t="s">
        <v>421</v>
      </c>
      <c r="B9" s="296"/>
      <c r="C9" s="296"/>
      <c r="D9" s="296"/>
      <c r="E9" s="296"/>
      <c r="F9" s="296"/>
      <c r="G9" s="352"/>
      <c r="H9" s="352"/>
      <c r="I9" s="352"/>
      <c r="J9" s="352"/>
      <c r="K9" s="352"/>
      <c r="L9" s="352"/>
      <c r="M9" s="104"/>
      <c r="N9" s="104"/>
      <c r="O9" s="104"/>
    </row>
    <row r="10" spans="1:17" s="348" customFormat="1" ht="35.25" customHeight="1">
      <c r="A10" s="694" t="s">
        <v>422</v>
      </c>
      <c r="B10" s="695"/>
      <c r="C10" s="695"/>
      <c r="D10" s="330"/>
      <c r="E10" s="696" t="str">
        <f>N5</f>
        <v>記載例認定こども園</v>
      </c>
      <c r="F10" s="696"/>
      <c r="G10" s="696"/>
      <c r="H10" s="696"/>
      <c r="I10" s="696"/>
      <c r="J10" s="329"/>
      <c r="K10" s="697" t="s">
        <v>423</v>
      </c>
      <c r="L10" s="695"/>
      <c r="M10" s="695"/>
      <c r="N10" s="695"/>
      <c r="O10" s="695"/>
    </row>
    <row r="11" spans="1:17" s="348" customFormat="1" ht="31.5" customHeight="1">
      <c r="A11" s="327" t="s">
        <v>419</v>
      </c>
      <c r="B11" s="328"/>
      <c r="C11" s="328"/>
      <c r="D11" s="328"/>
      <c r="E11" s="328"/>
      <c r="F11" s="328"/>
      <c r="G11" s="328"/>
      <c r="H11" s="328"/>
      <c r="I11" s="328"/>
      <c r="J11" s="328"/>
      <c r="K11" s="328"/>
      <c r="L11" s="328"/>
      <c r="M11" s="328"/>
      <c r="N11" s="328"/>
      <c r="O11" s="328"/>
    </row>
    <row r="12" spans="1:17" s="348" customFormat="1" ht="31.5" customHeight="1">
      <c r="A12" s="327" t="s">
        <v>418</v>
      </c>
      <c r="B12" s="328"/>
      <c r="C12" s="328"/>
      <c r="D12" s="328"/>
      <c r="E12" s="328"/>
      <c r="F12" s="328"/>
      <c r="G12" s="328"/>
      <c r="H12" s="328"/>
      <c r="I12" s="328"/>
      <c r="J12" s="328"/>
      <c r="K12" s="328"/>
      <c r="L12" s="328"/>
      <c r="M12" s="328"/>
      <c r="N12" s="328"/>
      <c r="O12" s="328"/>
    </row>
    <row r="13" spans="1:17" s="348" customFormat="1" ht="51" customHeight="1" thickBot="1">
      <c r="A13" s="692" t="s">
        <v>420</v>
      </c>
      <c r="B13" s="693"/>
      <c r="C13" s="693"/>
      <c r="D13" s="693"/>
      <c r="E13" s="693"/>
      <c r="F13" s="693"/>
      <c r="G13" s="693"/>
      <c r="H13" s="693"/>
      <c r="I13" s="693"/>
      <c r="J13" s="693"/>
      <c r="K13" s="693"/>
      <c r="L13" s="693"/>
      <c r="M13" s="693"/>
      <c r="N13" s="693"/>
      <c r="O13" s="693"/>
    </row>
    <row r="14" spans="1:17" ht="24">
      <c r="A14" s="702" t="s">
        <v>370</v>
      </c>
      <c r="B14" s="703"/>
      <c r="C14" s="706" t="s">
        <v>371</v>
      </c>
      <c r="D14" s="707"/>
      <c r="E14" s="707"/>
      <c r="F14" s="707"/>
      <c r="G14" s="707"/>
      <c r="H14" s="707"/>
      <c r="I14" s="707"/>
      <c r="J14" s="707"/>
      <c r="K14" s="707"/>
      <c r="L14" s="707"/>
      <c r="M14" s="708"/>
      <c r="N14" s="731" t="s">
        <v>414</v>
      </c>
      <c r="O14" s="729" t="s">
        <v>372</v>
      </c>
    </row>
    <row r="15" spans="1:17" ht="24">
      <c r="A15" s="704"/>
      <c r="B15" s="705"/>
      <c r="C15" s="297" t="s">
        <v>373</v>
      </c>
      <c r="D15" s="297"/>
      <c r="E15" s="297" t="s">
        <v>374</v>
      </c>
      <c r="F15" s="297"/>
      <c r="G15" s="297" t="s">
        <v>375</v>
      </c>
      <c r="H15" s="297"/>
      <c r="I15" s="297" t="s">
        <v>376</v>
      </c>
      <c r="J15" s="297"/>
      <c r="K15" s="297" t="s">
        <v>377</v>
      </c>
      <c r="L15" s="297"/>
      <c r="M15" s="297" t="s">
        <v>378</v>
      </c>
      <c r="N15" s="732"/>
      <c r="O15" s="730"/>
    </row>
    <row r="16" spans="1:17" ht="24">
      <c r="A16" s="713" t="s">
        <v>437</v>
      </c>
      <c r="B16" s="318" t="s">
        <v>416</v>
      </c>
      <c r="C16" s="311"/>
      <c r="D16" s="715" t="str">
        <f>IF(AND(C16=0,C17="対象児童が居なかった"),"×","")</f>
        <v/>
      </c>
      <c r="E16" s="316"/>
      <c r="F16" s="715" t="str">
        <f>IF(AND(E16=0,E17="対象児童が居なかった"),"×","")</f>
        <v/>
      </c>
      <c r="G16" s="316"/>
      <c r="H16" s="715" t="str">
        <f>IF(AND(G16=0,G17="対象児童が居なかった"),"×","")</f>
        <v/>
      </c>
      <c r="I16" s="316"/>
      <c r="J16" s="715" t="str">
        <f>IF(AND(I16=0,I17="対象児童が居なかった"),"×","")</f>
        <v/>
      </c>
      <c r="K16" s="381"/>
      <c r="L16" s="715" t="str">
        <f>IF(AND(K16="0",K17="対象児童が居なかった"),"×","")</f>
        <v/>
      </c>
      <c r="M16" s="721">
        <f>COUNTIF(C16:L16,"×")</f>
        <v>0</v>
      </c>
      <c r="N16" s="735"/>
      <c r="O16" s="725"/>
    </row>
    <row r="17" spans="1:15" ht="50.1" customHeight="1">
      <c r="A17" s="714"/>
      <c r="B17" s="317" t="s">
        <v>417</v>
      </c>
      <c r="C17" s="315"/>
      <c r="D17" s="716"/>
      <c r="E17" s="312"/>
      <c r="F17" s="716"/>
      <c r="G17" s="312"/>
      <c r="H17" s="716"/>
      <c r="I17" s="312"/>
      <c r="J17" s="716"/>
      <c r="K17" s="382"/>
      <c r="L17" s="716"/>
      <c r="M17" s="716"/>
      <c r="N17" s="736"/>
      <c r="O17" s="726"/>
    </row>
    <row r="18" spans="1:15" ht="24">
      <c r="A18" s="713" t="s">
        <v>438</v>
      </c>
      <c r="B18" s="319" t="s">
        <v>416</v>
      </c>
      <c r="C18" s="311"/>
      <c r="D18" s="715" t="str">
        <f>IF(AND(C18=0,C19="対象児童が居なかった"),"×","")</f>
        <v/>
      </c>
      <c r="E18" s="311"/>
      <c r="F18" s="715" t="str">
        <f>IF(AND(E18=0,E19="対象児童が居なかった"),"×","")</f>
        <v/>
      </c>
      <c r="G18" s="311"/>
      <c r="H18" s="715" t="str">
        <f>IF(AND(G18=0,G19="対象児童が居なかった"),"×","")</f>
        <v/>
      </c>
      <c r="I18" s="316"/>
      <c r="J18" s="715" t="str">
        <f>IF(AND(I18=0,I19="対象児童が居なかった"),"×","")</f>
        <v/>
      </c>
      <c r="K18" s="380"/>
      <c r="L18" s="715" t="str">
        <f>IF(AND(K18=0,K19="対象児童が居なかった"),"×","")</f>
        <v/>
      </c>
      <c r="M18" s="721">
        <f>COUNTIF(C18:L18,"×")</f>
        <v>0</v>
      </c>
      <c r="N18" s="735"/>
      <c r="O18" s="725"/>
    </row>
    <row r="19" spans="1:15" ht="50.1" customHeight="1">
      <c r="A19" s="714"/>
      <c r="B19" s="320" t="s">
        <v>417</v>
      </c>
      <c r="C19" s="315"/>
      <c r="D19" s="716"/>
      <c r="E19" s="315"/>
      <c r="F19" s="716"/>
      <c r="G19" s="315"/>
      <c r="H19" s="716"/>
      <c r="I19" s="312"/>
      <c r="J19" s="716"/>
      <c r="K19" s="315"/>
      <c r="L19" s="716"/>
      <c r="M19" s="716"/>
      <c r="N19" s="736"/>
      <c r="O19" s="726"/>
    </row>
    <row r="20" spans="1:15" ht="24">
      <c r="A20" s="713" t="s">
        <v>439</v>
      </c>
      <c r="B20" s="319" t="s">
        <v>416</v>
      </c>
      <c r="C20" s="316"/>
      <c r="D20" s="715" t="str">
        <f>IF(AND(C20=0,C21="対象児童が居なかった"),"×","")</f>
        <v/>
      </c>
      <c r="E20" s="311"/>
      <c r="F20" s="715" t="str">
        <f>IF(AND(E20=0,E21="対象児童が居なかった"),"×","")</f>
        <v/>
      </c>
      <c r="G20" s="311"/>
      <c r="H20" s="715" t="str">
        <f>IF(AND(G20=0,G21="対象児童が居なかった"),"×","")</f>
        <v/>
      </c>
      <c r="I20" s="316"/>
      <c r="J20" s="715" t="str">
        <f>IF(AND(I20=0,I21="対象児童が居なかった"),"×","")</f>
        <v/>
      </c>
      <c r="K20" s="323"/>
      <c r="L20" s="715" t="str">
        <f>IF(AND(K20=0,K21="対象児童が居なかった"),"×","")</f>
        <v/>
      </c>
      <c r="M20" s="721">
        <f>COUNTIF(C20:L20,"×")</f>
        <v>0</v>
      </c>
      <c r="N20" s="735"/>
      <c r="O20" s="725"/>
    </row>
    <row r="21" spans="1:15" ht="50.1" customHeight="1">
      <c r="A21" s="714"/>
      <c r="B21" s="320" t="s">
        <v>417</v>
      </c>
      <c r="C21" s="312"/>
      <c r="D21" s="716"/>
      <c r="E21" s="315"/>
      <c r="F21" s="716"/>
      <c r="G21" s="315"/>
      <c r="H21" s="716"/>
      <c r="I21" s="312"/>
      <c r="J21" s="716"/>
      <c r="K21" s="382"/>
      <c r="L21" s="716"/>
      <c r="M21" s="716"/>
      <c r="N21" s="736"/>
      <c r="O21" s="726"/>
    </row>
    <row r="22" spans="1:15" ht="24">
      <c r="A22" s="713" t="s">
        <v>440</v>
      </c>
      <c r="B22" s="319" t="s">
        <v>416</v>
      </c>
      <c r="C22" s="316"/>
      <c r="D22" s="715" t="str">
        <f>IF(AND(C22=0,C23="対象児童が居なかった"),"×","")</f>
        <v/>
      </c>
      <c r="E22" s="311"/>
      <c r="F22" s="715" t="str">
        <f>IF(AND(E22=0,E23="対象児童が居なかった"),"×","")</f>
        <v/>
      </c>
      <c r="G22" s="311"/>
      <c r="H22" s="715" t="str">
        <f>IF(AND(G22=0,G23="対象児童が居なかった"),"×","")</f>
        <v/>
      </c>
      <c r="I22" s="311"/>
      <c r="J22" s="715" t="str">
        <f>IF(AND(I22=0,I23="対象児童が居なかった"),"×","")</f>
        <v/>
      </c>
      <c r="K22" s="323"/>
      <c r="L22" s="715" t="str">
        <f>IF(AND(K22=0,K23="対象児童が居なかった"),"×","")</f>
        <v/>
      </c>
      <c r="M22" s="721">
        <f>COUNTIF(C22:L22,"×")</f>
        <v>0</v>
      </c>
      <c r="N22" s="735"/>
      <c r="O22" s="725"/>
    </row>
    <row r="23" spans="1:15" ht="50.1" customHeight="1">
      <c r="A23" s="714"/>
      <c r="B23" s="320" t="s">
        <v>417</v>
      </c>
      <c r="C23" s="312"/>
      <c r="D23" s="716"/>
      <c r="E23" s="315"/>
      <c r="F23" s="716"/>
      <c r="G23" s="315"/>
      <c r="H23" s="716"/>
      <c r="I23" s="315"/>
      <c r="J23" s="716"/>
      <c r="K23" s="313"/>
      <c r="L23" s="716"/>
      <c r="M23" s="716"/>
      <c r="N23" s="736"/>
      <c r="O23" s="726"/>
    </row>
    <row r="24" spans="1:15" ht="24">
      <c r="A24" s="713" t="s">
        <v>441</v>
      </c>
      <c r="B24" s="319" t="s">
        <v>416</v>
      </c>
      <c r="C24" s="311"/>
      <c r="D24" s="715" t="str">
        <f>IF(AND(C24=0,C25="対象児童が居なかった"),"×","")</f>
        <v/>
      </c>
      <c r="E24" s="383"/>
      <c r="F24" s="715" t="str">
        <f>IF(AND(E24=0,E25="対象児童が居なかった"),"×","")</f>
        <v/>
      </c>
      <c r="G24" s="311"/>
      <c r="H24" s="715" t="str">
        <f>IF(AND(G24=0,G25="対象児童が居なかった"),"×","")</f>
        <v/>
      </c>
      <c r="I24" s="316"/>
      <c r="J24" s="715" t="str">
        <f>IF(AND(I24=0,I25="対象児童が居なかった"),"×","")</f>
        <v/>
      </c>
      <c r="K24" s="321"/>
      <c r="L24" s="715" t="str">
        <f>IF(AND(K24=0,K25="対象児童が居なかった"),"×","")</f>
        <v/>
      </c>
      <c r="M24" s="721">
        <f>COUNTIF(C24:L24,"×")</f>
        <v>0</v>
      </c>
      <c r="N24" s="735"/>
      <c r="O24" s="725"/>
    </row>
    <row r="25" spans="1:15" ht="50.1" customHeight="1">
      <c r="A25" s="714"/>
      <c r="B25" s="320" t="s">
        <v>417</v>
      </c>
      <c r="C25" s="315"/>
      <c r="D25" s="716"/>
      <c r="E25" s="312"/>
      <c r="F25" s="716"/>
      <c r="G25" s="315"/>
      <c r="H25" s="716"/>
      <c r="I25" s="312"/>
      <c r="J25" s="716"/>
      <c r="K25" s="322"/>
      <c r="L25" s="716"/>
      <c r="M25" s="716"/>
      <c r="N25" s="736"/>
      <c r="O25" s="726"/>
    </row>
    <row r="26" spans="1:15" ht="24">
      <c r="A26" s="713" t="s">
        <v>442</v>
      </c>
      <c r="B26" s="319" t="s">
        <v>416</v>
      </c>
      <c r="C26" s="316"/>
      <c r="D26" s="715" t="str">
        <f>IF(AND(C26=0,C27="対象児童が居なかった"),"×","")</f>
        <v/>
      </c>
      <c r="E26" s="311"/>
      <c r="F26" s="715" t="str">
        <f>IF(AND(E26=0,E27="対象児童が居なかった"),"×","")</f>
        <v/>
      </c>
      <c r="G26" s="311"/>
      <c r="H26" s="715" t="str">
        <f>IF(AND(G26=0,G27="対象児童が居なかった"),"×","")</f>
        <v/>
      </c>
      <c r="I26" s="316"/>
      <c r="J26" s="715" t="str">
        <f>IF(AND(I26=0,I27="対象児童が居なかった"),"×","")</f>
        <v/>
      </c>
      <c r="K26" s="380"/>
      <c r="L26" s="715" t="str">
        <f>IF(AND(K26=0,K27="対象児童が居なかった"),"×","")</f>
        <v/>
      </c>
      <c r="M26" s="721">
        <f>COUNTIF(C26:L26,"×")</f>
        <v>0</v>
      </c>
      <c r="N26" s="735"/>
      <c r="O26" s="725"/>
    </row>
    <row r="27" spans="1:15" ht="50.1" customHeight="1" thickBot="1">
      <c r="A27" s="734"/>
      <c r="B27" s="324" t="s">
        <v>417</v>
      </c>
      <c r="C27" s="314"/>
      <c r="D27" s="720"/>
      <c r="E27" s="325"/>
      <c r="F27" s="720"/>
      <c r="G27" s="325"/>
      <c r="H27" s="720"/>
      <c r="I27" s="314"/>
      <c r="J27" s="720"/>
      <c r="K27" s="325"/>
      <c r="L27" s="720"/>
      <c r="M27" s="720"/>
      <c r="N27" s="737"/>
      <c r="O27" s="733"/>
    </row>
    <row r="28" spans="1:15" ht="27.75" customHeight="1">
      <c r="A28" s="300" t="s">
        <v>386</v>
      </c>
      <c r="B28" s="300"/>
      <c r="C28" s="300"/>
      <c r="D28" s="300"/>
      <c r="E28" s="300"/>
      <c r="F28" s="300"/>
      <c r="G28" s="300"/>
      <c r="H28" s="300"/>
      <c r="I28" s="300"/>
      <c r="J28" s="300"/>
      <c r="K28" s="300"/>
      <c r="L28" s="300"/>
      <c r="M28" s="300"/>
      <c r="N28" s="300"/>
      <c r="O28" s="331"/>
    </row>
    <row r="29" spans="1:15">
      <c r="A29" s="300" t="s">
        <v>425</v>
      </c>
      <c r="B29" s="300"/>
      <c r="C29" s="300"/>
      <c r="D29" s="300"/>
      <c r="E29" s="300"/>
      <c r="F29" s="300"/>
      <c r="G29" s="300"/>
      <c r="H29" s="300"/>
      <c r="I29" s="300"/>
      <c r="J29" s="300"/>
      <c r="K29" s="300"/>
      <c r="L29" s="300"/>
      <c r="M29" s="300"/>
      <c r="N29" s="300"/>
      <c r="O29" s="300"/>
    </row>
    <row r="30" spans="1:15">
      <c r="A30" s="300" t="s">
        <v>424</v>
      </c>
      <c r="B30" s="300"/>
      <c r="C30" s="300"/>
      <c r="D30" s="300"/>
      <c r="E30" s="300"/>
      <c r="F30" s="300"/>
      <c r="G30" s="300"/>
      <c r="H30" s="300"/>
      <c r="I30" s="300"/>
      <c r="J30" s="300"/>
      <c r="K30" s="300"/>
      <c r="L30" s="300"/>
      <c r="M30" s="300"/>
      <c r="N30" s="300"/>
      <c r="O30" s="300"/>
    </row>
    <row r="31" spans="1:15">
      <c r="A31" s="300" t="s">
        <v>387</v>
      </c>
      <c r="B31" s="300"/>
      <c r="C31" s="300"/>
      <c r="D31" s="300"/>
      <c r="E31" s="300"/>
      <c r="F31" s="300"/>
      <c r="G31" s="300"/>
      <c r="H31" s="300"/>
      <c r="I31" s="300"/>
      <c r="J31" s="300"/>
      <c r="K31" s="300"/>
      <c r="L31" s="300"/>
      <c r="M31" s="300"/>
      <c r="N31" s="300"/>
      <c r="O31" s="300"/>
    </row>
    <row r="32" spans="1:15">
      <c r="A32" s="300" t="s">
        <v>388</v>
      </c>
      <c r="B32" s="300"/>
      <c r="C32" s="300"/>
      <c r="D32" s="300"/>
      <c r="E32" s="300"/>
      <c r="F32" s="300"/>
      <c r="G32" s="300"/>
      <c r="H32" s="300"/>
      <c r="I32" s="300"/>
      <c r="J32" s="300"/>
      <c r="K32" s="300"/>
      <c r="L32" s="300"/>
      <c r="M32" s="300"/>
      <c r="N32" s="300"/>
      <c r="O32" s="300"/>
    </row>
    <row r="33" spans="1:17">
      <c r="A33" s="300" t="s">
        <v>389</v>
      </c>
      <c r="B33" s="300"/>
      <c r="C33" s="300"/>
      <c r="D33" s="300"/>
      <c r="E33" s="300"/>
      <c r="F33" s="300"/>
      <c r="G33" s="300"/>
      <c r="H33" s="300"/>
      <c r="I33" s="300"/>
      <c r="J33" s="300"/>
      <c r="K33" s="300"/>
      <c r="L33" s="300"/>
      <c r="M33" s="300"/>
      <c r="N33" s="300"/>
      <c r="O33" s="300"/>
    </row>
    <row r="34" spans="1:17">
      <c r="A34" s="300" t="s">
        <v>390</v>
      </c>
      <c r="B34" s="300"/>
      <c r="C34" s="300"/>
      <c r="D34" s="300"/>
      <c r="E34" s="300"/>
      <c r="F34" s="300"/>
      <c r="G34" s="300"/>
      <c r="H34" s="300"/>
      <c r="I34" s="300"/>
      <c r="J34" s="300"/>
      <c r="K34" s="300"/>
      <c r="L34" s="300"/>
      <c r="M34" s="300"/>
      <c r="N34" s="300"/>
      <c r="O34" s="300"/>
    </row>
    <row r="35" spans="1:17">
      <c r="A35" s="300" t="s">
        <v>412</v>
      </c>
      <c r="B35" s="300"/>
      <c r="C35" s="300"/>
      <c r="D35" s="300"/>
      <c r="E35" s="300"/>
      <c r="F35" s="300"/>
      <c r="G35" s="300"/>
      <c r="H35" s="300"/>
      <c r="I35" s="300"/>
      <c r="J35" s="300"/>
      <c r="K35" s="300"/>
      <c r="L35" s="300"/>
      <c r="M35" s="300"/>
      <c r="N35" s="300"/>
      <c r="O35" s="300"/>
    </row>
    <row r="36" spans="1:17">
      <c r="A36" s="300" t="s">
        <v>413</v>
      </c>
      <c r="B36" s="300"/>
      <c r="C36" s="300"/>
      <c r="D36" s="300"/>
      <c r="E36" s="300"/>
      <c r="F36" s="300"/>
      <c r="G36" s="300"/>
      <c r="H36" s="300"/>
      <c r="I36" s="300"/>
      <c r="J36" s="300"/>
      <c r="K36" s="300"/>
      <c r="L36" s="300"/>
      <c r="M36" s="300"/>
      <c r="N36" s="300"/>
      <c r="O36" s="300"/>
    </row>
    <row r="37" spans="1:17">
      <c r="A37" s="300" t="s">
        <v>410</v>
      </c>
      <c r="B37" s="300"/>
      <c r="C37" s="300"/>
      <c r="D37" s="300"/>
      <c r="E37" s="300"/>
      <c r="F37" s="300"/>
      <c r="G37" s="300"/>
      <c r="H37" s="300"/>
      <c r="I37" s="300"/>
      <c r="J37" s="300"/>
      <c r="K37" s="300"/>
      <c r="L37" s="300"/>
      <c r="M37" s="300"/>
      <c r="N37" s="300"/>
      <c r="O37" s="300"/>
    </row>
    <row r="38" spans="1:17">
      <c r="A38" s="300" t="s">
        <v>411</v>
      </c>
      <c r="B38" s="300"/>
      <c r="C38" s="300"/>
      <c r="D38" s="300"/>
      <c r="E38" s="300"/>
      <c r="F38" s="300"/>
      <c r="G38" s="300"/>
      <c r="H38" s="300"/>
      <c r="I38" s="300"/>
      <c r="J38" s="300"/>
      <c r="K38" s="300"/>
      <c r="L38" s="300"/>
      <c r="M38" s="300"/>
      <c r="N38" s="300"/>
      <c r="O38" s="300"/>
    </row>
    <row r="39" spans="1:17">
      <c r="A39" s="298"/>
      <c r="B39" s="104"/>
      <c r="C39" s="104"/>
      <c r="D39" s="104"/>
      <c r="E39" s="104"/>
      <c r="F39" s="104"/>
      <c r="G39" s="104"/>
      <c r="H39" s="104"/>
      <c r="I39" s="104"/>
      <c r="J39" s="104"/>
      <c r="K39" s="104"/>
      <c r="L39" s="104"/>
      <c r="M39" s="104"/>
      <c r="N39" s="104"/>
      <c r="O39" s="104"/>
    </row>
    <row r="40" spans="1:17">
      <c r="A40" s="104" t="s">
        <v>391</v>
      </c>
      <c r="B40" s="104"/>
      <c r="C40" s="104"/>
      <c r="D40" s="104"/>
      <c r="E40" s="104"/>
      <c r="F40" s="104"/>
      <c r="G40" s="104"/>
      <c r="H40" s="104"/>
      <c r="I40" s="104"/>
      <c r="J40" s="104"/>
      <c r="K40" s="104"/>
      <c r="L40" s="104"/>
      <c r="M40" s="104"/>
      <c r="N40" s="104"/>
      <c r="O40" s="104"/>
    </row>
    <row r="41" spans="1:17">
      <c r="A41" s="104" t="s">
        <v>392</v>
      </c>
      <c r="B41" s="104"/>
      <c r="C41" s="104"/>
      <c r="D41" s="104"/>
      <c r="E41" s="104"/>
      <c r="F41" s="104"/>
      <c r="G41" s="104"/>
      <c r="H41" s="104"/>
      <c r="I41" s="104"/>
      <c r="J41" s="104"/>
      <c r="K41" s="104"/>
      <c r="L41" s="104"/>
      <c r="M41" s="104"/>
      <c r="N41" s="104"/>
      <c r="O41" s="104"/>
    </row>
    <row r="42" spans="1:17" ht="40.5" customHeight="1">
      <c r="A42" s="350" t="s">
        <v>393</v>
      </c>
      <c r="B42" s="711" t="s">
        <v>394</v>
      </c>
      <c r="C42" s="514"/>
      <c r="D42" s="514"/>
      <c r="E42" s="515"/>
      <c r="F42" s="349"/>
      <c r="G42" s="711" t="s">
        <v>395</v>
      </c>
      <c r="H42" s="514"/>
      <c r="I42" s="514"/>
      <c r="J42" s="514"/>
      <c r="K42" s="514"/>
      <c r="L42" s="514"/>
      <c r="M42" s="515"/>
      <c r="N42" s="719" t="s">
        <v>409</v>
      </c>
      <c r="O42" s="515"/>
      <c r="P42" s="305"/>
      <c r="Q42" s="303"/>
    </row>
    <row r="43" spans="1:17">
      <c r="A43" s="299" t="s">
        <v>396</v>
      </c>
      <c r="B43" s="698" t="s">
        <v>397</v>
      </c>
      <c r="C43" s="699"/>
      <c r="D43" s="699"/>
      <c r="E43" s="515"/>
      <c r="F43" s="349"/>
      <c r="G43" s="698" t="s">
        <v>397</v>
      </c>
      <c r="H43" s="699"/>
      <c r="I43" s="699"/>
      <c r="J43" s="699"/>
      <c r="K43" s="699"/>
      <c r="L43" s="699"/>
      <c r="M43" s="700"/>
      <c r="N43" s="698" t="s">
        <v>398</v>
      </c>
      <c r="O43" s="700"/>
      <c r="P43" s="306"/>
      <c r="Q43" s="304"/>
    </row>
    <row r="44" spans="1:17">
      <c r="A44" s="299" t="s">
        <v>399</v>
      </c>
      <c r="B44" s="698" t="s">
        <v>400</v>
      </c>
      <c r="C44" s="699"/>
      <c r="D44" s="699"/>
      <c r="E44" s="515"/>
      <c r="F44" s="349"/>
      <c r="G44" s="698" t="s">
        <v>400</v>
      </c>
      <c r="H44" s="699"/>
      <c r="I44" s="699"/>
      <c r="J44" s="699"/>
      <c r="K44" s="699"/>
      <c r="L44" s="699"/>
      <c r="M44" s="700"/>
      <c r="N44" s="698" t="s">
        <v>401</v>
      </c>
      <c r="O44" s="700"/>
      <c r="P44" s="306"/>
      <c r="Q44" s="304"/>
    </row>
    <row r="45" spans="1:17">
      <c r="A45" s="299" t="s">
        <v>402</v>
      </c>
      <c r="B45" s="709" t="s">
        <v>403</v>
      </c>
      <c r="C45" s="710"/>
      <c r="D45" s="710"/>
      <c r="E45" s="515"/>
      <c r="F45" s="349"/>
      <c r="G45" s="709" t="s">
        <v>403</v>
      </c>
      <c r="H45" s="712"/>
      <c r="I45" s="710"/>
      <c r="J45" s="710"/>
      <c r="K45" s="514"/>
      <c r="L45" s="514"/>
      <c r="M45" s="515"/>
      <c r="N45" s="698" t="s">
        <v>404</v>
      </c>
      <c r="O45" s="700"/>
      <c r="P45" s="306"/>
      <c r="Q45" s="304"/>
    </row>
    <row r="46" spans="1:17">
      <c r="A46" s="299" t="s">
        <v>405</v>
      </c>
      <c r="B46" s="698" t="s">
        <v>406</v>
      </c>
      <c r="C46" s="699"/>
      <c r="D46" s="699"/>
      <c r="E46" s="515"/>
      <c r="F46" s="349"/>
      <c r="G46" s="698" t="s">
        <v>403</v>
      </c>
      <c r="H46" s="699"/>
      <c r="I46" s="699"/>
      <c r="J46" s="699"/>
      <c r="K46" s="699"/>
      <c r="L46" s="699"/>
      <c r="M46" s="700"/>
      <c r="N46" s="698" t="s">
        <v>380</v>
      </c>
      <c r="O46" s="700"/>
      <c r="P46" s="306"/>
      <c r="Q46" s="304"/>
    </row>
    <row r="47" spans="1:17">
      <c r="A47" s="299" t="s">
        <v>408</v>
      </c>
      <c r="B47" s="698" t="s">
        <v>380</v>
      </c>
      <c r="C47" s="699"/>
      <c r="D47" s="699"/>
      <c r="E47" s="515"/>
      <c r="F47" s="349"/>
      <c r="G47" s="698" t="s">
        <v>406</v>
      </c>
      <c r="H47" s="699"/>
      <c r="I47" s="699"/>
      <c r="J47" s="699"/>
      <c r="K47" s="699"/>
      <c r="L47" s="699"/>
      <c r="M47" s="700"/>
      <c r="N47" s="698" t="s">
        <v>380</v>
      </c>
      <c r="O47" s="700"/>
      <c r="P47" s="306"/>
      <c r="Q47" s="304"/>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2"/>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3"/>
  <sheetViews>
    <sheetView view="pageBreakPreview" zoomScaleNormal="100" zoomScaleSheetLayoutView="100" workbookViewId="0">
      <selection activeCell="T9" sqref="T9:U9"/>
    </sheetView>
  </sheetViews>
  <sheetFormatPr defaultRowHeight="18.75"/>
  <cols>
    <col min="1" max="32" width="2.875" style="124" customWidth="1"/>
    <col min="33" max="33" width="8.125" style="124" customWidth="1"/>
    <col min="34" max="34" width="2.875" style="124" customWidth="1"/>
    <col min="35" max="46" width="2.625" style="124" hidden="1" customWidth="1"/>
    <col min="47" max="47" width="6.125" style="124" hidden="1" customWidth="1"/>
    <col min="48" max="48" width="9.125" style="124" hidden="1" customWidth="1"/>
    <col min="49" max="49" width="2.625" style="124" customWidth="1"/>
    <col min="50" max="50" width="16.75" style="124" customWidth="1"/>
    <col min="51" max="69" width="2.625" style="124" customWidth="1"/>
    <col min="70" max="16384" width="9" style="124"/>
  </cols>
  <sheetData>
    <row r="1" spans="1:50" ht="48.75" customHeight="1">
      <c r="A1" s="766" t="s">
        <v>254</v>
      </c>
      <c r="B1" s="767"/>
      <c r="C1" s="767"/>
      <c r="D1" s="767"/>
      <c r="E1" s="767"/>
      <c r="F1" s="767"/>
      <c r="G1" s="767"/>
      <c r="H1" s="767"/>
      <c r="I1" s="767"/>
      <c r="J1" s="767"/>
      <c r="K1" s="767"/>
      <c r="L1" s="767"/>
      <c r="M1" s="767"/>
      <c r="N1" s="767"/>
      <c r="O1" s="767"/>
      <c r="P1" s="767"/>
      <c r="Q1" s="767"/>
      <c r="R1" s="767"/>
      <c r="S1" s="767"/>
      <c r="T1" s="767"/>
      <c r="U1" s="767"/>
      <c r="V1" s="767"/>
      <c r="W1" s="767"/>
      <c r="X1" s="767"/>
      <c r="Y1" s="767"/>
      <c r="Z1" s="768" t="str">
        <f>"令和"&amp;申請書!$V$6&amp;"年"&amp;申請書!$X$6&amp;"月"&amp;申請書!$AA$6&amp;"日"</f>
        <v>令和6年9月1日</v>
      </c>
      <c r="AA1" s="769"/>
      <c r="AB1" s="769"/>
      <c r="AC1" s="769"/>
      <c r="AD1" s="769"/>
      <c r="AE1" s="769"/>
      <c r="AF1" s="769"/>
      <c r="AG1" s="769"/>
      <c r="AX1" s="148" t="s">
        <v>169</v>
      </c>
    </row>
    <row r="2" spans="1:50" ht="37.5" customHeight="1">
      <c r="A2" s="125"/>
      <c r="B2" s="126"/>
      <c r="C2" s="126"/>
      <c r="D2" s="126"/>
      <c r="E2" s="126"/>
      <c r="F2" s="126"/>
      <c r="G2" s="126"/>
      <c r="H2" s="126"/>
      <c r="I2" s="126"/>
      <c r="J2" s="126"/>
      <c r="K2" s="126"/>
      <c r="L2" s="126"/>
      <c r="M2" s="126"/>
      <c r="N2" s="738" t="s">
        <v>245</v>
      </c>
      <c r="O2" s="739"/>
      <c r="P2" s="739"/>
      <c r="Q2" s="739"/>
      <c r="R2" s="739"/>
      <c r="S2" s="739"/>
      <c r="T2" s="740" t="str">
        <f>申請書!$O$22</f>
        <v>記載例認定こども園</v>
      </c>
      <c r="U2" s="741"/>
      <c r="V2" s="741"/>
      <c r="W2" s="741"/>
      <c r="X2" s="741"/>
      <c r="Y2" s="741"/>
      <c r="Z2" s="741"/>
      <c r="AA2" s="741"/>
      <c r="AB2" s="741"/>
      <c r="AC2" s="741"/>
      <c r="AD2" s="741"/>
      <c r="AE2" s="741"/>
      <c r="AF2" s="741"/>
      <c r="AG2" s="741"/>
    </row>
    <row r="3" spans="1:50" ht="60" customHeight="1" thickBot="1">
      <c r="A3" s="742" t="s">
        <v>454</v>
      </c>
      <c r="B3" s="742"/>
      <c r="C3" s="742"/>
      <c r="D3" s="742"/>
      <c r="E3" s="742"/>
      <c r="F3" s="742"/>
      <c r="G3" s="742"/>
      <c r="H3" s="742"/>
      <c r="I3" s="742"/>
      <c r="J3" s="742"/>
      <c r="K3" s="742"/>
      <c r="L3" s="742"/>
      <c r="M3" s="742"/>
      <c r="N3" s="742"/>
      <c r="O3" s="742"/>
      <c r="P3" s="742"/>
      <c r="Q3" s="742"/>
      <c r="R3" s="742"/>
      <c r="S3" s="742"/>
      <c r="T3" s="742"/>
      <c r="U3" s="742"/>
      <c r="V3" s="742"/>
      <c r="W3" s="742"/>
      <c r="X3" s="742"/>
      <c r="Y3" s="742"/>
      <c r="Z3" s="742"/>
      <c r="AA3" s="742"/>
      <c r="AB3" s="742"/>
      <c r="AC3" s="742"/>
      <c r="AD3" s="742"/>
      <c r="AE3" s="742"/>
      <c r="AF3" s="742"/>
      <c r="AG3" s="742"/>
      <c r="AU3" s="127"/>
      <c r="AV3" s="127" t="str">
        <f>IF(AV4="非該当","非該当",IF(AND($AI$17=TRUE,$AJ$17=1),"非該当","該当"))</f>
        <v>非該当</v>
      </c>
    </row>
    <row r="4" spans="1:50" ht="37.5" customHeight="1" thickBot="1">
      <c r="A4" s="770" t="s">
        <v>246</v>
      </c>
      <c r="B4" s="771"/>
      <c r="C4" s="771"/>
      <c r="D4" s="771"/>
      <c r="E4" s="771"/>
      <c r="F4" s="771"/>
      <c r="G4" s="771"/>
      <c r="H4" s="771"/>
      <c r="I4" s="771"/>
      <c r="J4" s="771"/>
      <c r="K4" s="771"/>
      <c r="L4" s="771"/>
      <c r="M4" s="771"/>
      <c r="N4" s="128"/>
      <c r="O4" s="128"/>
      <c r="P4" s="128"/>
      <c r="Q4" s="128"/>
      <c r="R4" s="775" t="s">
        <v>253</v>
      </c>
      <c r="S4" s="776"/>
      <c r="T4" s="776"/>
      <c r="U4" s="776"/>
      <c r="V4" s="776"/>
      <c r="W4" s="776"/>
      <c r="X4" s="776"/>
      <c r="Y4" s="776"/>
      <c r="Z4" s="776"/>
      <c r="AA4" s="776"/>
      <c r="AB4" s="776"/>
      <c r="AC4" s="776"/>
      <c r="AD4" s="772" t="str">
        <f>AV3</f>
        <v>非該当</v>
      </c>
      <c r="AE4" s="773"/>
      <c r="AF4" s="773"/>
      <c r="AG4" s="774"/>
      <c r="AU4" s="127"/>
      <c r="AV4" s="127" t="str">
        <f>IF(AND(AU6="0",AU9="0",AV6&gt;=1.2,AV9&gt;=1.2),"該当","非該当")</f>
        <v>非該当</v>
      </c>
    </row>
    <row r="5" spans="1:50">
      <c r="A5" s="743" t="s">
        <v>435</v>
      </c>
      <c r="B5" s="744"/>
      <c r="C5" s="744"/>
      <c r="D5" s="745" t="s">
        <v>247</v>
      </c>
      <c r="E5" s="746"/>
      <c r="F5" s="747" t="s">
        <v>194</v>
      </c>
      <c r="G5" s="747"/>
      <c r="H5" s="748" t="s">
        <v>248</v>
      </c>
      <c r="I5" s="749"/>
      <c r="J5" s="747" t="s">
        <v>196</v>
      </c>
      <c r="K5" s="747"/>
      <c r="L5" s="747" t="s">
        <v>197</v>
      </c>
      <c r="M5" s="747"/>
      <c r="N5" s="747" t="s">
        <v>198</v>
      </c>
      <c r="O5" s="747"/>
      <c r="P5" s="747" t="s">
        <v>199</v>
      </c>
      <c r="Q5" s="747"/>
      <c r="R5" s="748" t="s">
        <v>200</v>
      </c>
      <c r="S5" s="749"/>
      <c r="T5" s="747" t="s">
        <v>201</v>
      </c>
      <c r="U5" s="747"/>
      <c r="V5" s="747" t="s">
        <v>202</v>
      </c>
      <c r="W5" s="747"/>
      <c r="X5" s="747" t="s">
        <v>203</v>
      </c>
      <c r="Y5" s="747"/>
      <c r="Z5" s="747" t="s">
        <v>204</v>
      </c>
      <c r="AA5" s="747"/>
      <c r="AB5" s="747" t="s">
        <v>205</v>
      </c>
      <c r="AC5" s="747"/>
      <c r="AD5" s="750" t="s">
        <v>8</v>
      </c>
      <c r="AE5" s="750"/>
      <c r="AF5" s="751" t="s">
        <v>249</v>
      </c>
      <c r="AG5" s="751"/>
      <c r="AI5" s="124">
        <v>4</v>
      </c>
      <c r="AJ5" s="124">
        <v>5</v>
      </c>
      <c r="AK5" s="124">
        <v>6</v>
      </c>
      <c r="AL5" s="124">
        <v>7</v>
      </c>
      <c r="AM5" s="124">
        <v>8</v>
      </c>
      <c r="AN5" s="124">
        <v>9</v>
      </c>
      <c r="AO5" s="124">
        <v>10</v>
      </c>
      <c r="AP5" s="124">
        <v>11</v>
      </c>
      <c r="AQ5" s="124">
        <v>12</v>
      </c>
      <c r="AR5" s="124">
        <v>1</v>
      </c>
      <c r="AS5" s="124">
        <v>2</v>
      </c>
      <c r="AT5" s="124">
        <v>3</v>
      </c>
    </row>
    <row r="6" spans="1:50">
      <c r="A6" s="752" t="s">
        <v>250</v>
      </c>
      <c r="B6" s="752"/>
      <c r="C6" s="752"/>
      <c r="D6" s="752"/>
      <c r="E6" s="752"/>
      <c r="F6" s="753">
        <v>17</v>
      </c>
      <c r="G6" s="753"/>
      <c r="H6" s="754">
        <v>17</v>
      </c>
      <c r="I6" s="755"/>
      <c r="J6" s="753">
        <v>17</v>
      </c>
      <c r="K6" s="753"/>
      <c r="L6" s="753">
        <v>17</v>
      </c>
      <c r="M6" s="753"/>
      <c r="N6" s="753">
        <v>17</v>
      </c>
      <c r="O6" s="753"/>
      <c r="P6" s="753">
        <v>17</v>
      </c>
      <c r="Q6" s="753"/>
      <c r="R6" s="754">
        <v>18</v>
      </c>
      <c r="S6" s="755"/>
      <c r="T6" s="753">
        <v>18</v>
      </c>
      <c r="U6" s="753"/>
      <c r="V6" s="753">
        <v>18</v>
      </c>
      <c r="W6" s="753"/>
      <c r="X6" s="753">
        <v>18</v>
      </c>
      <c r="Y6" s="753"/>
      <c r="Z6" s="753">
        <v>18</v>
      </c>
      <c r="AA6" s="753"/>
      <c r="AB6" s="753">
        <v>18</v>
      </c>
      <c r="AC6" s="753"/>
      <c r="AD6" s="747">
        <f>SUM(F6:AC6)</f>
        <v>210</v>
      </c>
      <c r="AE6" s="747"/>
      <c r="AF6" s="756">
        <f>IFERROR(ROUNDDOWN(AD6/AD7,2),"")</f>
        <v>1.1599999999999999</v>
      </c>
      <c r="AG6" s="757"/>
      <c r="AI6" s="124">
        <f>F6-F7</f>
        <v>2</v>
      </c>
      <c r="AJ6" s="124">
        <f>H6-H7</f>
        <v>2</v>
      </c>
      <c r="AK6" s="124">
        <f>J6-J7</f>
        <v>2</v>
      </c>
      <c r="AL6" s="124">
        <f>L6-L7</f>
        <v>2</v>
      </c>
      <c r="AM6" s="124">
        <f>N6-N7</f>
        <v>2</v>
      </c>
      <c r="AN6" s="124">
        <f>P6-P7</f>
        <v>2</v>
      </c>
      <c r="AO6" s="124">
        <f>R6-R7</f>
        <v>3</v>
      </c>
      <c r="AP6" s="124">
        <f>T6-T7</f>
        <v>3</v>
      </c>
      <c r="AQ6" s="124">
        <f>V6-V7</f>
        <v>3</v>
      </c>
      <c r="AR6" s="124">
        <f>X6-X7</f>
        <v>3</v>
      </c>
      <c r="AS6" s="124">
        <f>Z6-Z7</f>
        <v>3</v>
      </c>
      <c r="AT6" s="124">
        <f>AB6-AB7</f>
        <v>3</v>
      </c>
      <c r="AU6" s="124" t="str">
        <f>IF(COUNTIF(AI6:AT6,"&lt;=0"),"1","0")</f>
        <v>0</v>
      </c>
      <c r="AV6" s="124">
        <f>IFERROR(ROUNDDOWN(AD6/AD7,2),"")</f>
        <v>1.1599999999999999</v>
      </c>
    </row>
    <row r="7" spans="1:50">
      <c r="A7" s="760" t="s">
        <v>251</v>
      </c>
      <c r="B7" s="760"/>
      <c r="C7" s="760"/>
      <c r="D7" s="760"/>
      <c r="E7" s="760"/>
      <c r="F7" s="753">
        <v>15</v>
      </c>
      <c r="G7" s="753"/>
      <c r="H7" s="754">
        <v>15</v>
      </c>
      <c r="I7" s="755"/>
      <c r="J7" s="753">
        <v>15</v>
      </c>
      <c r="K7" s="753"/>
      <c r="L7" s="753">
        <v>15</v>
      </c>
      <c r="M7" s="753"/>
      <c r="N7" s="753">
        <v>15</v>
      </c>
      <c r="O7" s="753"/>
      <c r="P7" s="753">
        <v>15</v>
      </c>
      <c r="Q7" s="753"/>
      <c r="R7" s="754">
        <v>15</v>
      </c>
      <c r="S7" s="755"/>
      <c r="T7" s="753">
        <v>15</v>
      </c>
      <c r="U7" s="753"/>
      <c r="V7" s="753">
        <v>15</v>
      </c>
      <c r="W7" s="753"/>
      <c r="X7" s="753">
        <v>15</v>
      </c>
      <c r="Y7" s="753"/>
      <c r="Z7" s="753">
        <v>15</v>
      </c>
      <c r="AA7" s="753"/>
      <c r="AB7" s="753">
        <v>15</v>
      </c>
      <c r="AC7" s="753"/>
      <c r="AD7" s="747">
        <f>SUM(F7:AC7)</f>
        <v>180</v>
      </c>
      <c r="AE7" s="747"/>
      <c r="AF7" s="758"/>
      <c r="AG7" s="759"/>
    </row>
    <row r="8" spans="1:50">
      <c r="A8" s="743" t="s">
        <v>463</v>
      </c>
      <c r="B8" s="744"/>
      <c r="C8" s="744"/>
      <c r="D8" s="745" t="s">
        <v>247</v>
      </c>
      <c r="E8" s="746"/>
      <c r="F8" s="747" t="s">
        <v>194</v>
      </c>
      <c r="G8" s="747"/>
      <c r="H8" s="748" t="s">
        <v>248</v>
      </c>
      <c r="I8" s="749"/>
      <c r="J8" s="747" t="s">
        <v>196</v>
      </c>
      <c r="K8" s="747"/>
      <c r="L8" s="747" t="s">
        <v>197</v>
      </c>
      <c r="M8" s="747"/>
      <c r="N8" s="747" t="s">
        <v>198</v>
      </c>
      <c r="O8" s="747"/>
      <c r="P8" s="747" t="s">
        <v>199</v>
      </c>
      <c r="Q8" s="747"/>
      <c r="R8" s="748" t="s">
        <v>200</v>
      </c>
      <c r="S8" s="749"/>
      <c r="T8" s="747" t="s">
        <v>201</v>
      </c>
      <c r="U8" s="747"/>
      <c r="V8" s="747" t="s">
        <v>202</v>
      </c>
      <c r="W8" s="747"/>
      <c r="X8" s="747" t="s">
        <v>203</v>
      </c>
      <c r="Y8" s="747"/>
      <c r="Z8" s="747" t="s">
        <v>204</v>
      </c>
      <c r="AA8" s="747"/>
      <c r="AB8" s="747" t="s">
        <v>205</v>
      </c>
      <c r="AC8" s="747"/>
      <c r="AD8" s="747" t="s">
        <v>8</v>
      </c>
      <c r="AE8" s="747"/>
      <c r="AF8" s="761" t="s">
        <v>249</v>
      </c>
      <c r="AG8" s="761"/>
    </row>
    <row r="9" spans="1:50">
      <c r="A9" s="752" t="s">
        <v>250</v>
      </c>
      <c r="B9" s="752"/>
      <c r="C9" s="752"/>
      <c r="D9" s="752"/>
      <c r="E9" s="752"/>
      <c r="F9" s="753">
        <v>15</v>
      </c>
      <c r="G9" s="753"/>
      <c r="H9" s="754">
        <v>15</v>
      </c>
      <c r="I9" s="755"/>
      <c r="J9" s="753">
        <v>15</v>
      </c>
      <c r="K9" s="753"/>
      <c r="L9" s="753">
        <v>15</v>
      </c>
      <c r="M9" s="753"/>
      <c r="N9" s="753">
        <v>15</v>
      </c>
      <c r="O9" s="753"/>
      <c r="P9" s="753">
        <v>16</v>
      </c>
      <c r="Q9" s="753"/>
      <c r="R9" s="754">
        <v>16</v>
      </c>
      <c r="S9" s="755"/>
      <c r="T9" s="753">
        <v>16</v>
      </c>
      <c r="U9" s="753"/>
      <c r="V9" s="753">
        <v>16</v>
      </c>
      <c r="W9" s="753"/>
      <c r="X9" s="753">
        <v>16</v>
      </c>
      <c r="Y9" s="753"/>
      <c r="Z9" s="753">
        <v>16</v>
      </c>
      <c r="AA9" s="753"/>
      <c r="AB9" s="753">
        <v>16</v>
      </c>
      <c r="AC9" s="753"/>
      <c r="AD9" s="747">
        <f>SUM(F9:AC9)</f>
        <v>187</v>
      </c>
      <c r="AE9" s="747"/>
      <c r="AF9" s="756">
        <f>IFERROR(ROUNDDOWN(AD9/AD10,2),"")</f>
        <v>1.03</v>
      </c>
      <c r="AG9" s="757"/>
      <c r="AI9" s="124">
        <f>F9-F10</f>
        <v>0</v>
      </c>
      <c r="AJ9" s="124">
        <f>H9-H10</f>
        <v>0</v>
      </c>
      <c r="AK9" s="124">
        <f>J9-J10</f>
        <v>0</v>
      </c>
      <c r="AL9" s="124">
        <f>L9-L10</f>
        <v>0</v>
      </c>
      <c r="AM9" s="124">
        <f>N9-N10</f>
        <v>0</v>
      </c>
      <c r="AN9" s="124">
        <f>P9-P10</f>
        <v>1</v>
      </c>
      <c r="AO9" s="124">
        <f>R9-R10</f>
        <v>1</v>
      </c>
      <c r="AP9" s="124">
        <f>T9-T10</f>
        <v>1</v>
      </c>
      <c r="AQ9" s="124">
        <f>V9-V10</f>
        <v>1</v>
      </c>
      <c r="AR9" s="124">
        <f>X9-X10</f>
        <v>1</v>
      </c>
      <c r="AS9" s="124">
        <f>Z9-Z10</f>
        <v>1</v>
      </c>
      <c r="AT9" s="124">
        <f>AB9-AB10</f>
        <v>1</v>
      </c>
      <c r="AU9" s="124" t="str">
        <f>IF(COUNTIF(AI9:AT9,"&lt;=0"),"1","0")</f>
        <v>1</v>
      </c>
      <c r="AV9" s="124">
        <f>IFERROR(ROUNDDOWN(AD9/AD10,2),"")</f>
        <v>1.03</v>
      </c>
    </row>
    <row r="10" spans="1:50">
      <c r="A10" s="760" t="s">
        <v>251</v>
      </c>
      <c r="B10" s="760"/>
      <c r="C10" s="760"/>
      <c r="D10" s="760"/>
      <c r="E10" s="760"/>
      <c r="F10" s="753">
        <v>15</v>
      </c>
      <c r="G10" s="753"/>
      <c r="H10" s="754">
        <v>15</v>
      </c>
      <c r="I10" s="755"/>
      <c r="J10" s="753">
        <v>15</v>
      </c>
      <c r="K10" s="753"/>
      <c r="L10" s="753">
        <v>15</v>
      </c>
      <c r="M10" s="753"/>
      <c r="N10" s="753">
        <v>15</v>
      </c>
      <c r="O10" s="753"/>
      <c r="P10" s="753">
        <v>15</v>
      </c>
      <c r="Q10" s="753"/>
      <c r="R10" s="754">
        <v>15</v>
      </c>
      <c r="S10" s="755"/>
      <c r="T10" s="753">
        <v>15</v>
      </c>
      <c r="U10" s="753"/>
      <c r="V10" s="753">
        <v>15</v>
      </c>
      <c r="W10" s="753"/>
      <c r="X10" s="753">
        <v>15</v>
      </c>
      <c r="Y10" s="753"/>
      <c r="Z10" s="753">
        <v>15</v>
      </c>
      <c r="AA10" s="753"/>
      <c r="AB10" s="753">
        <v>15</v>
      </c>
      <c r="AC10" s="753"/>
      <c r="AD10" s="747">
        <f>SUM(F10:AC10)</f>
        <v>180</v>
      </c>
      <c r="AE10" s="747"/>
      <c r="AF10" s="758"/>
      <c r="AG10" s="759"/>
    </row>
    <row r="11" spans="1:50">
      <c r="A11" s="743" t="s">
        <v>536</v>
      </c>
      <c r="B11" s="744"/>
      <c r="C11" s="744"/>
      <c r="D11" s="745" t="s">
        <v>247</v>
      </c>
      <c r="E11" s="746"/>
      <c r="F11" s="747" t="s">
        <v>194</v>
      </c>
      <c r="G11" s="747"/>
      <c r="H11" s="748" t="s">
        <v>248</v>
      </c>
      <c r="I11" s="749"/>
      <c r="J11" s="747" t="s">
        <v>196</v>
      </c>
      <c r="K11" s="747"/>
      <c r="L11" s="747" t="s">
        <v>197</v>
      </c>
      <c r="M11" s="747"/>
      <c r="N11" s="747" t="s">
        <v>198</v>
      </c>
      <c r="O11" s="747"/>
      <c r="P11" s="747" t="s">
        <v>199</v>
      </c>
      <c r="Q11" s="747"/>
      <c r="R11" s="748" t="s">
        <v>200</v>
      </c>
      <c r="S11" s="749"/>
      <c r="T11" s="747" t="s">
        <v>201</v>
      </c>
      <c r="U11" s="747"/>
      <c r="V11" s="747" t="s">
        <v>202</v>
      </c>
      <c r="W11" s="747"/>
      <c r="X11" s="747" t="s">
        <v>203</v>
      </c>
      <c r="Y11" s="747"/>
      <c r="Z11" s="747" t="s">
        <v>204</v>
      </c>
      <c r="AA11" s="747"/>
      <c r="AB11" s="747" t="s">
        <v>205</v>
      </c>
      <c r="AC11" s="747"/>
      <c r="AD11" s="747" t="s">
        <v>8</v>
      </c>
      <c r="AE11" s="747"/>
      <c r="AF11" s="761" t="s">
        <v>249</v>
      </c>
      <c r="AG11" s="761"/>
    </row>
    <row r="12" spans="1:50">
      <c r="A12" s="752" t="s">
        <v>250</v>
      </c>
      <c r="B12" s="752"/>
      <c r="C12" s="752"/>
      <c r="D12" s="752"/>
      <c r="E12" s="752"/>
      <c r="F12" s="753">
        <v>14</v>
      </c>
      <c r="G12" s="753"/>
      <c r="H12" s="754">
        <v>13</v>
      </c>
      <c r="I12" s="755"/>
      <c r="J12" s="753">
        <v>13</v>
      </c>
      <c r="K12" s="753"/>
      <c r="L12" s="753">
        <v>13</v>
      </c>
      <c r="M12" s="753"/>
      <c r="N12" s="753">
        <v>13</v>
      </c>
      <c r="O12" s="753"/>
      <c r="P12" s="753">
        <v>13</v>
      </c>
      <c r="Q12" s="753"/>
      <c r="R12" s="754"/>
      <c r="S12" s="755"/>
      <c r="T12" s="753"/>
      <c r="U12" s="753"/>
      <c r="V12" s="753"/>
      <c r="W12" s="753"/>
      <c r="X12" s="753"/>
      <c r="Y12" s="753"/>
      <c r="Z12" s="753"/>
      <c r="AA12" s="753"/>
      <c r="AB12" s="753"/>
      <c r="AC12" s="753"/>
      <c r="AD12" s="747">
        <f>SUM(F12:AC12)</f>
        <v>79</v>
      </c>
      <c r="AE12" s="747"/>
      <c r="AF12" s="756">
        <f>IFERROR(ROUNDDOWN(AD12/AD13,2),"")</f>
        <v>0.87</v>
      </c>
      <c r="AG12" s="757"/>
      <c r="AI12" s="124">
        <f>F12-F13</f>
        <v>-1</v>
      </c>
      <c r="AJ12" s="124">
        <f>H12-H13</f>
        <v>-2</v>
      </c>
      <c r="AK12" s="124">
        <f>J12-J13</f>
        <v>-2</v>
      </c>
      <c r="AL12" s="124">
        <f>L12-L13</f>
        <v>-2</v>
      </c>
      <c r="AM12" s="124">
        <f>N12-N13</f>
        <v>-2</v>
      </c>
      <c r="AN12" s="124">
        <f>P12-P13</f>
        <v>-2</v>
      </c>
      <c r="AO12" s="124">
        <f>R12-R13</f>
        <v>0</v>
      </c>
      <c r="AP12" s="124">
        <f>T12-T13</f>
        <v>0</v>
      </c>
      <c r="AQ12" s="124">
        <f>V12-V13</f>
        <v>0</v>
      </c>
      <c r="AR12" s="124">
        <f>X12-X13</f>
        <v>0</v>
      </c>
      <c r="AS12" s="124">
        <f>Z12-Z13</f>
        <v>0</v>
      </c>
      <c r="AT12" s="124">
        <f>AB12-AB13</f>
        <v>0</v>
      </c>
      <c r="AU12" s="124" t="str">
        <f>IF(COUNTIF(AI12:AT12,"&lt;=0"),"1","0")</f>
        <v>1</v>
      </c>
      <c r="AV12" s="124">
        <f>IFERROR(ROUNDDOWN(AD12/AD13,2),"")</f>
        <v>0.87</v>
      </c>
    </row>
    <row r="13" spans="1:50">
      <c r="A13" s="760" t="s">
        <v>251</v>
      </c>
      <c r="B13" s="760"/>
      <c r="C13" s="760"/>
      <c r="D13" s="760"/>
      <c r="E13" s="760"/>
      <c r="F13" s="753">
        <v>15</v>
      </c>
      <c r="G13" s="753"/>
      <c r="H13" s="754">
        <v>15</v>
      </c>
      <c r="I13" s="755"/>
      <c r="J13" s="753">
        <v>15</v>
      </c>
      <c r="K13" s="753"/>
      <c r="L13" s="753">
        <v>15</v>
      </c>
      <c r="M13" s="753"/>
      <c r="N13" s="753">
        <v>15</v>
      </c>
      <c r="O13" s="753"/>
      <c r="P13" s="753">
        <v>15</v>
      </c>
      <c r="Q13" s="753"/>
      <c r="R13" s="754"/>
      <c r="S13" s="755"/>
      <c r="T13" s="753"/>
      <c r="U13" s="753"/>
      <c r="V13" s="753"/>
      <c r="W13" s="753"/>
      <c r="X13" s="753"/>
      <c r="Y13" s="753"/>
      <c r="Z13" s="753"/>
      <c r="AA13" s="753"/>
      <c r="AB13" s="753"/>
      <c r="AC13" s="753"/>
      <c r="AD13" s="747">
        <f>SUM(F13:AC13)</f>
        <v>90</v>
      </c>
      <c r="AE13" s="747"/>
      <c r="AF13" s="758"/>
      <c r="AG13" s="759"/>
    </row>
    <row r="14" spans="1:50">
      <c r="A14" s="353"/>
      <c r="B14" s="353"/>
      <c r="C14" s="353"/>
      <c r="D14" s="353"/>
      <c r="E14" s="353"/>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4"/>
      <c r="AE14" s="354"/>
      <c r="AF14" s="127"/>
      <c r="AG14" s="127"/>
    </row>
    <row r="15" spans="1:50">
      <c r="A15" s="784"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直近の連続する2年度間において、「定員の恒常的な超過」に該当しているが、令和6年度に年間在所率が120％を下回る対応を行っている場合はその対応内容を明記し、☑してください。</v>
      </c>
      <c r="B15" s="530"/>
      <c r="C15" s="530"/>
      <c r="D15" s="530"/>
      <c r="E15" s="530"/>
      <c r="F15" s="530"/>
      <c r="G15" s="530"/>
      <c r="H15" s="530"/>
      <c r="I15" s="530"/>
      <c r="J15" s="530"/>
      <c r="K15" s="530"/>
      <c r="L15" s="530"/>
      <c r="M15" s="530"/>
      <c r="N15" s="530"/>
      <c r="O15" s="530"/>
      <c r="P15" s="530"/>
      <c r="Q15" s="530"/>
      <c r="R15" s="530"/>
      <c r="S15" s="530"/>
      <c r="T15" s="530"/>
      <c r="U15" s="530"/>
      <c r="V15" s="530"/>
      <c r="W15" s="530"/>
      <c r="X15" s="530"/>
      <c r="Y15" s="530"/>
      <c r="Z15" s="530"/>
      <c r="AA15" s="530"/>
      <c r="AB15" s="530"/>
      <c r="AC15" s="530"/>
      <c r="AD15" s="530"/>
      <c r="AE15" s="785"/>
      <c r="AF15" s="778"/>
      <c r="AG15" s="779"/>
    </row>
    <row r="16" spans="1:50">
      <c r="A16" s="786"/>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c r="AD16" s="517"/>
      <c r="AE16" s="787"/>
      <c r="AF16" s="780"/>
      <c r="AG16" s="781"/>
    </row>
    <row r="17" spans="1:48">
      <c r="A17" s="788"/>
      <c r="B17" s="789"/>
      <c r="C17" s="789"/>
      <c r="D17" s="789"/>
      <c r="E17" s="789"/>
      <c r="F17" s="789"/>
      <c r="G17" s="789"/>
      <c r="H17" s="789"/>
      <c r="I17" s="789"/>
      <c r="J17" s="789"/>
      <c r="K17" s="789"/>
      <c r="L17" s="789"/>
      <c r="M17" s="789"/>
      <c r="N17" s="789"/>
      <c r="O17" s="789"/>
      <c r="P17" s="789"/>
      <c r="Q17" s="789"/>
      <c r="R17" s="789"/>
      <c r="S17" s="789"/>
      <c r="T17" s="789"/>
      <c r="U17" s="789"/>
      <c r="V17" s="789"/>
      <c r="W17" s="789"/>
      <c r="X17" s="789"/>
      <c r="Y17" s="789"/>
      <c r="Z17" s="789"/>
      <c r="AA17" s="789"/>
      <c r="AB17" s="789"/>
      <c r="AC17" s="789"/>
      <c r="AD17" s="789"/>
      <c r="AE17" s="790"/>
      <c r="AF17" s="780"/>
      <c r="AG17" s="781"/>
      <c r="AI17" s="356" t="b">
        <v>0</v>
      </c>
      <c r="AJ17" s="124">
        <f>IF($AF$12&lt;1.2,1,0)</f>
        <v>1</v>
      </c>
    </row>
    <row r="18" spans="1:48" ht="32.25" customHeight="1">
      <c r="A18" s="791"/>
      <c r="B18" s="792"/>
      <c r="C18" s="792"/>
      <c r="D18" s="792"/>
      <c r="E18" s="792"/>
      <c r="F18" s="792"/>
      <c r="G18" s="792"/>
      <c r="H18" s="792"/>
      <c r="I18" s="792"/>
      <c r="J18" s="792"/>
      <c r="K18" s="792"/>
      <c r="L18" s="792"/>
      <c r="M18" s="792"/>
      <c r="N18" s="792"/>
      <c r="O18" s="792"/>
      <c r="P18" s="792"/>
      <c r="Q18" s="792"/>
      <c r="R18" s="792"/>
      <c r="S18" s="792"/>
      <c r="T18" s="792"/>
      <c r="U18" s="792"/>
      <c r="V18" s="792"/>
      <c r="W18" s="792"/>
      <c r="X18" s="792"/>
      <c r="Y18" s="792"/>
      <c r="Z18" s="792"/>
      <c r="AA18" s="792"/>
      <c r="AB18" s="792"/>
      <c r="AC18" s="792"/>
      <c r="AD18" s="792"/>
      <c r="AE18" s="793"/>
      <c r="AF18" s="782"/>
      <c r="AG18" s="783"/>
    </row>
    <row r="19" spans="1:48" ht="19.5" thickBot="1"/>
    <row r="20" spans="1:48" ht="37.5" customHeight="1" thickBot="1">
      <c r="A20" s="770" t="s">
        <v>252</v>
      </c>
      <c r="B20" s="771"/>
      <c r="C20" s="771"/>
      <c r="D20" s="771"/>
      <c r="E20" s="771"/>
      <c r="F20" s="771"/>
      <c r="G20" s="771"/>
      <c r="H20" s="771"/>
      <c r="I20" s="771"/>
      <c r="J20" s="771"/>
      <c r="K20" s="771"/>
      <c r="L20" s="771"/>
      <c r="M20" s="771"/>
      <c r="N20" s="129"/>
      <c r="O20" s="129"/>
      <c r="P20" s="129"/>
      <c r="Q20" s="129"/>
      <c r="R20" s="775" t="s">
        <v>253</v>
      </c>
      <c r="S20" s="776"/>
      <c r="T20" s="776"/>
      <c r="U20" s="776"/>
      <c r="V20" s="776"/>
      <c r="W20" s="776"/>
      <c r="X20" s="776"/>
      <c r="Y20" s="776"/>
      <c r="Z20" s="776"/>
      <c r="AA20" s="776"/>
      <c r="AB20" s="776"/>
      <c r="AC20" s="776"/>
      <c r="AD20" s="777" t="str">
        <f>AU20</f>
        <v>非該当</v>
      </c>
      <c r="AE20" s="773"/>
      <c r="AF20" s="773"/>
      <c r="AG20" s="774"/>
      <c r="AU20" s="124" t="str">
        <f>IF(AV20="非該当","非該当",IF(AND($AI$42=TRUE,$AJ$42=1),"非該当","該当"))</f>
        <v>非該当</v>
      </c>
      <c r="AV20" s="124" t="str">
        <f>IF(AND(AU22="0",AU25="0",AU28="0",AU31="0",AU34="0",AV22&gt;=1.2,AV25&gt;=1.2,AV28&gt;=1.2,AV31&gt;=1.2,AV34&gt;=1.2),"該当","非該当")</f>
        <v>非該当</v>
      </c>
    </row>
    <row r="21" spans="1:48">
      <c r="A21" s="743" t="s">
        <v>436</v>
      </c>
      <c r="B21" s="744"/>
      <c r="C21" s="744"/>
      <c r="D21" s="745" t="s">
        <v>247</v>
      </c>
      <c r="E21" s="746"/>
      <c r="F21" s="747" t="s">
        <v>194</v>
      </c>
      <c r="G21" s="747"/>
      <c r="H21" s="748" t="s">
        <v>248</v>
      </c>
      <c r="I21" s="749"/>
      <c r="J21" s="747" t="s">
        <v>196</v>
      </c>
      <c r="K21" s="747"/>
      <c r="L21" s="747" t="s">
        <v>197</v>
      </c>
      <c r="M21" s="747"/>
      <c r="N21" s="747" t="s">
        <v>198</v>
      </c>
      <c r="O21" s="747"/>
      <c r="P21" s="747" t="s">
        <v>199</v>
      </c>
      <c r="Q21" s="747"/>
      <c r="R21" s="748" t="s">
        <v>200</v>
      </c>
      <c r="S21" s="749"/>
      <c r="T21" s="747" t="s">
        <v>201</v>
      </c>
      <c r="U21" s="747"/>
      <c r="V21" s="747" t="s">
        <v>202</v>
      </c>
      <c r="W21" s="747"/>
      <c r="X21" s="747" t="s">
        <v>203</v>
      </c>
      <c r="Y21" s="747"/>
      <c r="Z21" s="747" t="s">
        <v>204</v>
      </c>
      <c r="AA21" s="747"/>
      <c r="AB21" s="747" t="s">
        <v>205</v>
      </c>
      <c r="AC21" s="747"/>
      <c r="AD21" s="747" t="s">
        <v>8</v>
      </c>
      <c r="AE21" s="747"/>
      <c r="AF21" s="761" t="s">
        <v>249</v>
      </c>
      <c r="AG21" s="761"/>
    </row>
    <row r="22" spans="1:48">
      <c r="A22" s="752" t="s">
        <v>250</v>
      </c>
      <c r="B22" s="752"/>
      <c r="C22" s="752"/>
      <c r="D22" s="752"/>
      <c r="E22" s="752"/>
      <c r="F22" s="753">
        <v>107</v>
      </c>
      <c r="G22" s="753"/>
      <c r="H22" s="754">
        <v>107</v>
      </c>
      <c r="I22" s="755"/>
      <c r="J22" s="754">
        <v>110</v>
      </c>
      <c r="K22" s="755"/>
      <c r="L22" s="754">
        <v>114</v>
      </c>
      <c r="M22" s="755"/>
      <c r="N22" s="754">
        <v>114</v>
      </c>
      <c r="O22" s="755"/>
      <c r="P22" s="754">
        <v>114</v>
      </c>
      <c r="Q22" s="755"/>
      <c r="R22" s="754">
        <v>114</v>
      </c>
      <c r="S22" s="755"/>
      <c r="T22" s="754">
        <v>114</v>
      </c>
      <c r="U22" s="755"/>
      <c r="V22" s="754">
        <v>117</v>
      </c>
      <c r="W22" s="755"/>
      <c r="X22" s="754">
        <v>118</v>
      </c>
      <c r="Y22" s="755"/>
      <c r="Z22" s="754">
        <v>118</v>
      </c>
      <c r="AA22" s="755"/>
      <c r="AB22" s="754">
        <v>118</v>
      </c>
      <c r="AC22" s="755"/>
      <c r="AD22" s="747">
        <f>SUM(F22:AC22)</f>
        <v>1365</v>
      </c>
      <c r="AE22" s="747"/>
      <c r="AF22" s="762">
        <f>IFERROR(ROUNDDOWN(AD22/AD23,2),"")</f>
        <v>0.94</v>
      </c>
      <c r="AG22" s="763"/>
      <c r="AI22" s="124">
        <f>F22-F23</f>
        <v>-13</v>
      </c>
      <c r="AJ22" s="124">
        <f>H22-H23</f>
        <v>-13</v>
      </c>
      <c r="AK22" s="124">
        <f>J22-J23</f>
        <v>-10</v>
      </c>
      <c r="AL22" s="124">
        <f>L22-L23</f>
        <v>-6</v>
      </c>
      <c r="AM22" s="124">
        <f>N22-N23</f>
        <v>-6</v>
      </c>
      <c r="AN22" s="124">
        <f>P22-P23</f>
        <v>-6</v>
      </c>
      <c r="AO22" s="124">
        <f>R22-R23</f>
        <v>-6</v>
      </c>
      <c r="AP22" s="124">
        <f>T22-T23</f>
        <v>-6</v>
      </c>
      <c r="AQ22" s="124">
        <f>V22-V23</f>
        <v>-3</v>
      </c>
      <c r="AR22" s="124">
        <f>X22-X23</f>
        <v>-2</v>
      </c>
      <c r="AS22" s="124">
        <f>Z22-Z23</f>
        <v>-2</v>
      </c>
      <c r="AT22" s="124">
        <f>AB22-AB23</f>
        <v>-2</v>
      </c>
      <c r="AU22" s="124" t="str">
        <f>IF(COUNTIF(AI22:AT22,"&lt;=0"),"1","0")</f>
        <v>1</v>
      </c>
      <c r="AV22" s="124">
        <f>IFERROR(ROUNDDOWN(AD22/AD23,2),"")</f>
        <v>0.94</v>
      </c>
    </row>
    <row r="23" spans="1:48">
      <c r="A23" s="760" t="s">
        <v>251</v>
      </c>
      <c r="B23" s="760"/>
      <c r="C23" s="760"/>
      <c r="D23" s="760"/>
      <c r="E23" s="760"/>
      <c r="F23" s="753">
        <v>120</v>
      </c>
      <c r="G23" s="753"/>
      <c r="H23" s="754">
        <v>120</v>
      </c>
      <c r="I23" s="755"/>
      <c r="J23" s="753">
        <v>120</v>
      </c>
      <c r="K23" s="753"/>
      <c r="L23" s="754">
        <v>120</v>
      </c>
      <c r="M23" s="755"/>
      <c r="N23" s="753">
        <v>120</v>
      </c>
      <c r="O23" s="753"/>
      <c r="P23" s="754">
        <v>120</v>
      </c>
      <c r="Q23" s="755"/>
      <c r="R23" s="753">
        <v>120</v>
      </c>
      <c r="S23" s="753"/>
      <c r="T23" s="754">
        <v>120</v>
      </c>
      <c r="U23" s="755"/>
      <c r="V23" s="753">
        <v>120</v>
      </c>
      <c r="W23" s="753"/>
      <c r="X23" s="754">
        <v>120</v>
      </c>
      <c r="Y23" s="755"/>
      <c r="Z23" s="753">
        <v>120</v>
      </c>
      <c r="AA23" s="753"/>
      <c r="AB23" s="754">
        <v>120</v>
      </c>
      <c r="AC23" s="755"/>
      <c r="AD23" s="747">
        <f>SUM(F23:AC23)</f>
        <v>1440</v>
      </c>
      <c r="AE23" s="747"/>
      <c r="AF23" s="764"/>
      <c r="AG23" s="765"/>
    </row>
    <row r="24" spans="1:48">
      <c r="A24" s="743" t="s">
        <v>434</v>
      </c>
      <c r="B24" s="744"/>
      <c r="C24" s="744"/>
      <c r="D24" s="745" t="s">
        <v>247</v>
      </c>
      <c r="E24" s="746"/>
      <c r="F24" s="747" t="s">
        <v>194</v>
      </c>
      <c r="G24" s="747"/>
      <c r="H24" s="748" t="s">
        <v>248</v>
      </c>
      <c r="I24" s="749"/>
      <c r="J24" s="747" t="s">
        <v>196</v>
      </c>
      <c r="K24" s="747"/>
      <c r="L24" s="747" t="s">
        <v>197</v>
      </c>
      <c r="M24" s="747"/>
      <c r="N24" s="747" t="s">
        <v>198</v>
      </c>
      <c r="O24" s="747"/>
      <c r="P24" s="747" t="s">
        <v>199</v>
      </c>
      <c r="Q24" s="747"/>
      <c r="R24" s="748" t="s">
        <v>200</v>
      </c>
      <c r="S24" s="749"/>
      <c r="T24" s="747" t="s">
        <v>201</v>
      </c>
      <c r="U24" s="747"/>
      <c r="V24" s="747" t="s">
        <v>202</v>
      </c>
      <c r="W24" s="747"/>
      <c r="X24" s="747" t="s">
        <v>203</v>
      </c>
      <c r="Y24" s="747"/>
      <c r="Z24" s="747" t="s">
        <v>204</v>
      </c>
      <c r="AA24" s="747"/>
      <c r="AB24" s="747" t="s">
        <v>205</v>
      </c>
      <c r="AC24" s="747"/>
      <c r="AD24" s="747" t="s">
        <v>8</v>
      </c>
      <c r="AE24" s="747"/>
      <c r="AF24" s="761" t="s">
        <v>249</v>
      </c>
      <c r="AG24" s="761"/>
    </row>
    <row r="25" spans="1:48">
      <c r="A25" s="752" t="s">
        <v>250</v>
      </c>
      <c r="B25" s="752"/>
      <c r="C25" s="752"/>
      <c r="D25" s="752"/>
      <c r="E25" s="752"/>
      <c r="F25" s="753">
        <v>104</v>
      </c>
      <c r="G25" s="753"/>
      <c r="H25" s="754">
        <v>104</v>
      </c>
      <c r="I25" s="755"/>
      <c r="J25" s="754">
        <v>104</v>
      </c>
      <c r="K25" s="755"/>
      <c r="L25" s="754">
        <v>104</v>
      </c>
      <c r="M25" s="755"/>
      <c r="N25" s="754">
        <v>108</v>
      </c>
      <c r="O25" s="755"/>
      <c r="P25" s="754">
        <v>108</v>
      </c>
      <c r="Q25" s="755"/>
      <c r="R25" s="754">
        <v>110</v>
      </c>
      <c r="S25" s="755"/>
      <c r="T25" s="754">
        <v>110</v>
      </c>
      <c r="U25" s="755"/>
      <c r="V25" s="754">
        <v>114</v>
      </c>
      <c r="W25" s="755"/>
      <c r="X25" s="754">
        <v>114</v>
      </c>
      <c r="Y25" s="755"/>
      <c r="Z25" s="754">
        <v>114</v>
      </c>
      <c r="AA25" s="755"/>
      <c r="AB25" s="754">
        <v>114</v>
      </c>
      <c r="AC25" s="755"/>
      <c r="AD25" s="747">
        <f>SUM(F25:AC25)</f>
        <v>1308</v>
      </c>
      <c r="AE25" s="747"/>
      <c r="AF25" s="762">
        <f>IFERROR(ROUNDDOWN(AD25/AD26,2),"")</f>
        <v>0.9</v>
      </c>
      <c r="AG25" s="763"/>
      <c r="AI25" s="124">
        <f>F25-F26</f>
        <v>-16</v>
      </c>
      <c r="AJ25" s="124">
        <f>H25-H26</f>
        <v>-16</v>
      </c>
      <c r="AK25" s="124">
        <f>J25-J26</f>
        <v>-16</v>
      </c>
      <c r="AL25" s="124">
        <f>L25-L26</f>
        <v>-16</v>
      </c>
      <c r="AM25" s="124">
        <f>N25-N26</f>
        <v>-12</v>
      </c>
      <c r="AN25" s="124">
        <f>P25-P26</f>
        <v>-12</v>
      </c>
      <c r="AO25" s="124">
        <f>R25-R26</f>
        <v>-10</v>
      </c>
      <c r="AP25" s="124">
        <f>T25-T26</f>
        <v>-10</v>
      </c>
      <c r="AQ25" s="124">
        <f>V25-V26</f>
        <v>-6</v>
      </c>
      <c r="AR25" s="124">
        <f>X25-X26</f>
        <v>-6</v>
      </c>
      <c r="AS25" s="124">
        <f>Z25-Z26</f>
        <v>-6</v>
      </c>
      <c r="AT25" s="124">
        <f>AB25-AB26</f>
        <v>-6</v>
      </c>
      <c r="AU25" s="124" t="str">
        <f>IF(COUNTIF(AI25:AT25,"&lt;=0"),"1","0")</f>
        <v>1</v>
      </c>
      <c r="AV25" s="124">
        <f>IFERROR(ROUNDDOWN(AD25/AD26,2),"")</f>
        <v>0.9</v>
      </c>
    </row>
    <row r="26" spans="1:48">
      <c r="A26" s="760" t="s">
        <v>251</v>
      </c>
      <c r="B26" s="760"/>
      <c r="C26" s="760"/>
      <c r="D26" s="760"/>
      <c r="E26" s="760"/>
      <c r="F26" s="753">
        <v>120</v>
      </c>
      <c r="G26" s="753"/>
      <c r="H26" s="754">
        <v>120</v>
      </c>
      <c r="I26" s="755"/>
      <c r="J26" s="753">
        <v>120</v>
      </c>
      <c r="K26" s="753"/>
      <c r="L26" s="754">
        <v>120</v>
      </c>
      <c r="M26" s="755"/>
      <c r="N26" s="753">
        <v>120</v>
      </c>
      <c r="O26" s="753"/>
      <c r="P26" s="754">
        <v>120</v>
      </c>
      <c r="Q26" s="755"/>
      <c r="R26" s="753">
        <v>120</v>
      </c>
      <c r="S26" s="753"/>
      <c r="T26" s="754">
        <v>120</v>
      </c>
      <c r="U26" s="755"/>
      <c r="V26" s="753">
        <v>120</v>
      </c>
      <c r="W26" s="753"/>
      <c r="X26" s="754">
        <v>120</v>
      </c>
      <c r="Y26" s="755"/>
      <c r="Z26" s="753">
        <v>120</v>
      </c>
      <c r="AA26" s="753"/>
      <c r="AB26" s="754">
        <v>120</v>
      </c>
      <c r="AC26" s="755"/>
      <c r="AD26" s="747">
        <f>SUM(F26:AC26)</f>
        <v>1440</v>
      </c>
      <c r="AE26" s="747"/>
      <c r="AF26" s="764"/>
      <c r="AG26" s="765"/>
    </row>
    <row r="27" spans="1:48">
      <c r="A27" s="743" t="s">
        <v>433</v>
      </c>
      <c r="B27" s="744"/>
      <c r="C27" s="744"/>
      <c r="D27" s="745" t="s">
        <v>247</v>
      </c>
      <c r="E27" s="746"/>
      <c r="F27" s="747" t="s">
        <v>194</v>
      </c>
      <c r="G27" s="747"/>
      <c r="H27" s="748" t="s">
        <v>248</v>
      </c>
      <c r="I27" s="749"/>
      <c r="J27" s="747" t="s">
        <v>196</v>
      </c>
      <c r="K27" s="747"/>
      <c r="L27" s="747" t="s">
        <v>197</v>
      </c>
      <c r="M27" s="747"/>
      <c r="N27" s="747" t="s">
        <v>198</v>
      </c>
      <c r="O27" s="747"/>
      <c r="P27" s="747" t="s">
        <v>199</v>
      </c>
      <c r="Q27" s="747"/>
      <c r="R27" s="748" t="s">
        <v>200</v>
      </c>
      <c r="S27" s="749"/>
      <c r="T27" s="747" t="s">
        <v>201</v>
      </c>
      <c r="U27" s="747"/>
      <c r="V27" s="747" t="s">
        <v>202</v>
      </c>
      <c r="W27" s="747"/>
      <c r="X27" s="747" t="s">
        <v>203</v>
      </c>
      <c r="Y27" s="747"/>
      <c r="Z27" s="747" t="s">
        <v>204</v>
      </c>
      <c r="AA27" s="747"/>
      <c r="AB27" s="747" t="s">
        <v>205</v>
      </c>
      <c r="AC27" s="747"/>
      <c r="AD27" s="747" t="s">
        <v>8</v>
      </c>
      <c r="AE27" s="747"/>
      <c r="AF27" s="761" t="s">
        <v>249</v>
      </c>
      <c r="AG27" s="761"/>
    </row>
    <row r="28" spans="1:48">
      <c r="A28" s="752" t="s">
        <v>250</v>
      </c>
      <c r="B28" s="752"/>
      <c r="C28" s="752"/>
      <c r="D28" s="752"/>
      <c r="E28" s="752"/>
      <c r="F28" s="753">
        <v>100</v>
      </c>
      <c r="G28" s="753"/>
      <c r="H28" s="754">
        <v>100</v>
      </c>
      <c r="I28" s="755"/>
      <c r="J28" s="754">
        <v>102</v>
      </c>
      <c r="K28" s="755"/>
      <c r="L28" s="754">
        <v>104</v>
      </c>
      <c r="M28" s="755"/>
      <c r="N28" s="754">
        <v>105</v>
      </c>
      <c r="O28" s="755"/>
      <c r="P28" s="754">
        <v>105</v>
      </c>
      <c r="Q28" s="755"/>
      <c r="R28" s="754">
        <v>108</v>
      </c>
      <c r="S28" s="755"/>
      <c r="T28" s="754">
        <v>110</v>
      </c>
      <c r="U28" s="755"/>
      <c r="V28" s="754">
        <v>111</v>
      </c>
      <c r="W28" s="755"/>
      <c r="X28" s="754">
        <v>111</v>
      </c>
      <c r="Y28" s="755"/>
      <c r="Z28" s="754">
        <v>111</v>
      </c>
      <c r="AA28" s="755"/>
      <c r="AB28" s="754">
        <v>111</v>
      </c>
      <c r="AC28" s="755"/>
      <c r="AD28" s="747">
        <f>SUM(F28:AC28)</f>
        <v>1278</v>
      </c>
      <c r="AE28" s="747"/>
      <c r="AF28" s="762">
        <f>IFERROR(ROUNDDOWN(AD28/AD29,2),"")</f>
        <v>0.96</v>
      </c>
      <c r="AG28" s="763"/>
      <c r="AI28" s="124">
        <f>F28-F29</f>
        <v>-10</v>
      </c>
      <c r="AJ28" s="124">
        <f>H28-H29</f>
        <v>-10</v>
      </c>
      <c r="AK28" s="124">
        <f>J28-J29</f>
        <v>-8</v>
      </c>
      <c r="AL28" s="124">
        <f>L28-L29</f>
        <v>-6</v>
      </c>
      <c r="AM28" s="124">
        <f>N28-N29</f>
        <v>-5</v>
      </c>
      <c r="AN28" s="124">
        <f>P28-P29</f>
        <v>-5</v>
      </c>
      <c r="AO28" s="124">
        <f>R28-R29</f>
        <v>-2</v>
      </c>
      <c r="AP28" s="124">
        <f>T28-T29</f>
        <v>0</v>
      </c>
      <c r="AQ28" s="124">
        <f>V28-V29</f>
        <v>1</v>
      </c>
      <c r="AR28" s="124">
        <f>X28-X29</f>
        <v>1</v>
      </c>
      <c r="AS28" s="124">
        <f>Z28-Z29</f>
        <v>1</v>
      </c>
      <c r="AT28" s="124">
        <f>AB28-AB29</f>
        <v>1</v>
      </c>
      <c r="AU28" s="124" t="str">
        <f>IF(COUNTIF(AI28:AT28,"&lt;=0"),"1","0")</f>
        <v>1</v>
      </c>
      <c r="AV28" s="124">
        <f>IFERROR(ROUNDDOWN(AD28/AD29,2),"")</f>
        <v>0.96</v>
      </c>
    </row>
    <row r="29" spans="1:48">
      <c r="A29" s="760" t="s">
        <v>251</v>
      </c>
      <c r="B29" s="760"/>
      <c r="C29" s="760"/>
      <c r="D29" s="760"/>
      <c r="E29" s="760"/>
      <c r="F29" s="753">
        <v>110</v>
      </c>
      <c r="G29" s="753"/>
      <c r="H29" s="754">
        <v>110</v>
      </c>
      <c r="I29" s="755"/>
      <c r="J29" s="753">
        <v>110</v>
      </c>
      <c r="K29" s="753"/>
      <c r="L29" s="754">
        <v>110</v>
      </c>
      <c r="M29" s="755"/>
      <c r="N29" s="753">
        <v>110</v>
      </c>
      <c r="O29" s="753"/>
      <c r="P29" s="754">
        <v>110</v>
      </c>
      <c r="Q29" s="755"/>
      <c r="R29" s="753">
        <v>110</v>
      </c>
      <c r="S29" s="753"/>
      <c r="T29" s="754">
        <v>110</v>
      </c>
      <c r="U29" s="755"/>
      <c r="V29" s="753">
        <v>110</v>
      </c>
      <c r="W29" s="753"/>
      <c r="X29" s="754">
        <v>110</v>
      </c>
      <c r="Y29" s="755"/>
      <c r="Z29" s="753">
        <v>110</v>
      </c>
      <c r="AA29" s="753"/>
      <c r="AB29" s="754">
        <v>110</v>
      </c>
      <c r="AC29" s="755"/>
      <c r="AD29" s="747">
        <f>SUM(F29:AC29)</f>
        <v>1320</v>
      </c>
      <c r="AE29" s="747"/>
      <c r="AF29" s="764"/>
      <c r="AG29" s="765"/>
    </row>
    <row r="30" spans="1:48">
      <c r="A30" s="743" t="s">
        <v>435</v>
      </c>
      <c r="B30" s="744"/>
      <c r="C30" s="744"/>
      <c r="D30" s="745" t="s">
        <v>247</v>
      </c>
      <c r="E30" s="746"/>
      <c r="F30" s="747" t="s">
        <v>194</v>
      </c>
      <c r="G30" s="747"/>
      <c r="H30" s="748" t="s">
        <v>248</v>
      </c>
      <c r="I30" s="749"/>
      <c r="J30" s="747" t="s">
        <v>196</v>
      </c>
      <c r="K30" s="747"/>
      <c r="L30" s="747" t="s">
        <v>197</v>
      </c>
      <c r="M30" s="747"/>
      <c r="N30" s="747" t="s">
        <v>198</v>
      </c>
      <c r="O30" s="747"/>
      <c r="P30" s="747" t="s">
        <v>199</v>
      </c>
      <c r="Q30" s="747"/>
      <c r="R30" s="748" t="s">
        <v>200</v>
      </c>
      <c r="S30" s="749"/>
      <c r="T30" s="747" t="s">
        <v>201</v>
      </c>
      <c r="U30" s="747"/>
      <c r="V30" s="747" t="s">
        <v>202</v>
      </c>
      <c r="W30" s="747"/>
      <c r="X30" s="747" t="s">
        <v>203</v>
      </c>
      <c r="Y30" s="747"/>
      <c r="Z30" s="747" t="s">
        <v>204</v>
      </c>
      <c r="AA30" s="747"/>
      <c r="AB30" s="747" t="s">
        <v>205</v>
      </c>
      <c r="AC30" s="747"/>
      <c r="AD30" s="747" t="s">
        <v>8</v>
      </c>
      <c r="AE30" s="747"/>
      <c r="AF30" s="761" t="s">
        <v>249</v>
      </c>
      <c r="AG30" s="761"/>
    </row>
    <row r="31" spans="1:48">
      <c r="A31" s="752" t="s">
        <v>250</v>
      </c>
      <c r="B31" s="752"/>
      <c r="C31" s="752"/>
      <c r="D31" s="752"/>
      <c r="E31" s="752"/>
      <c r="F31" s="753">
        <v>105</v>
      </c>
      <c r="G31" s="753"/>
      <c r="H31" s="754">
        <v>105</v>
      </c>
      <c r="I31" s="755"/>
      <c r="J31" s="754">
        <v>108</v>
      </c>
      <c r="K31" s="755"/>
      <c r="L31" s="754">
        <v>108</v>
      </c>
      <c r="M31" s="755"/>
      <c r="N31" s="754">
        <v>108</v>
      </c>
      <c r="O31" s="755"/>
      <c r="P31" s="754">
        <v>110</v>
      </c>
      <c r="Q31" s="755"/>
      <c r="R31" s="754">
        <v>110</v>
      </c>
      <c r="S31" s="755"/>
      <c r="T31" s="754">
        <v>110</v>
      </c>
      <c r="U31" s="755"/>
      <c r="V31" s="754">
        <v>112</v>
      </c>
      <c r="W31" s="755"/>
      <c r="X31" s="754">
        <v>112</v>
      </c>
      <c r="Y31" s="755"/>
      <c r="Z31" s="754">
        <v>112</v>
      </c>
      <c r="AA31" s="755"/>
      <c r="AB31" s="754">
        <v>112</v>
      </c>
      <c r="AC31" s="755"/>
      <c r="AD31" s="747">
        <f>SUM(F31:AC31)</f>
        <v>1312</v>
      </c>
      <c r="AE31" s="747"/>
      <c r="AF31" s="762">
        <f>IFERROR(ROUNDDOWN(AD31/AD32,2),"")</f>
        <v>0.99</v>
      </c>
      <c r="AG31" s="763"/>
      <c r="AI31" s="124">
        <f>F31-F32</f>
        <v>-5</v>
      </c>
      <c r="AJ31" s="124">
        <f>H31-H32</f>
        <v>-5</v>
      </c>
      <c r="AK31" s="124">
        <f>J31-J32</f>
        <v>-2</v>
      </c>
      <c r="AL31" s="124">
        <f>L31-L32</f>
        <v>-2</v>
      </c>
      <c r="AM31" s="124">
        <f>N31-N32</f>
        <v>-2</v>
      </c>
      <c r="AN31" s="124">
        <f>P31-P32</f>
        <v>0</v>
      </c>
      <c r="AO31" s="124">
        <f>R31-R32</f>
        <v>0</v>
      </c>
      <c r="AP31" s="124">
        <f>T31-T32</f>
        <v>0</v>
      </c>
      <c r="AQ31" s="124">
        <f>V31-V32</f>
        <v>2</v>
      </c>
      <c r="AR31" s="124">
        <f>X31-X32</f>
        <v>2</v>
      </c>
      <c r="AS31" s="124">
        <f>Z31-Z32</f>
        <v>2</v>
      </c>
      <c r="AT31" s="124">
        <f>AB31-AB32</f>
        <v>2</v>
      </c>
      <c r="AU31" s="124" t="str">
        <f>IF(COUNTIF(AI31:AT31,"&lt;=0"),"1","0")</f>
        <v>1</v>
      </c>
      <c r="AV31" s="124">
        <f>IFERROR(ROUNDDOWN(AD31/AD32,2),"")</f>
        <v>0.99</v>
      </c>
    </row>
    <row r="32" spans="1:48">
      <c r="A32" s="760" t="s">
        <v>251</v>
      </c>
      <c r="B32" s="760"/>
      <c r="C32" s="760"/>
      <c r="D32" s="760"/>
      <c r="E32" s="760"/>
      <c r="F32" s="753">
        <v>110</v>
      </c>
      <c r="G32" s="753"/>
      <c r="H32" s="754">
        <v>110</v>
      </c>
      <c r="I32" s="755"/>
      <c r="J32" s="753">
        <v>110</v>
      </c>
      <c r="K32" s="753"/>
      <c r="L32" s="754">
        <v>110</v>
      </c>
      <c r="M32" s="755"/>
      <c r="N32" s="753">
        <v>110</v>
      </c>
      <c r="O32" s="753"/>
      <c r="P32" s="754">
        <v>110</v>
      </c>
      <c r="Q32" s="755"/>
      <c r="R32" s="753">
        <v>110</v>
      </c>
      <c r="S32" s="753"/>
      <c r="T32" s="754">
        <v>110</v>
      </c>
      <c r="U32" s="755"/>
      <c r="V32" s="753">
        <v>110</v>
      </c>
      <c r="W32" s="753"/>
      <c r="X32" s="754">
        <v>110</v>
      </c>
      <c r="Y32" s="755"/>
      <c r="Z32" s="753">
        <v>110</v>
      </c>
      <c r="AA32" s="753"/>
      <c r="AB32" s="754">
        <v>110</v>
      </c>
      <c r="AC32" s="755"/>
      <c r="AD32" s="747">
        <f>SUM(F32:AC32)</f>
        <v>1320</v>
      </c>
      <c r="AE32" s="747"/>
      <c r="AF32" s="764"/>
      <c r="AG32" s="765"/>
    </row>
    <row r="33" spans="1:48">
      <c r="A33" s="743" t="s">
        <v>463</v>
      </c>
      <c r="B33" s="744"/>
      <c r="C33" s="744"/>
      <c r="D33" s="745" t="s">
        <v>247</v>
      </c>
      <c r="E33" s="746"/>
      <c r="F33" s="747" t="s">
        <v>194</v>
      </c>
      <c r="G33" s="747"/>
      <c r="H33" s="748" t="s">
        <v>248</v>
      </c>
      <c r="I33" s="749"/>
      <c r="J33" s="747" t="s">
        <v>196</v>
      </c>
      <c r="K33" s="747"/>
      <c r="L33" s="747" t="s">
        <v>197</v>
      </c>
      <c r="M33" s="747"/>
      <c r="N33" s="747" t="s">
        <v>198</v>
      </c>
      <c r="O33" s="747"/>
      <c r="P33" s="747" t="s">
        <v>199</v>
      </c>
      <c r="Q33" s="747"/>
      <c r="R33" s="748" t="s">
        <v>200</v>
      </c>
      <c r="S33" s="749"/>
      <c r="T33" s="747" t="s">
        <v>201</v>
      </c>
      <c r="U33" s="747"/>
      <c r="V33" s="747" t="s">
        <v>202</v>
      </c>
      <c r="W33" s="747"/>
      <c r="X33" s="747" t="s">
        <v>203</v>
      </c>
      <c r="Y33" s="747"/>
      <c r="Z33" s="747" t="s">
        <v>204</v>
      </c>
      <c r="AA33" s="747"/>
      <c r="AB33" s="747" t="s">
        <v>205</v>
      </c>
      <c r="AC33" s="747"/>
      <c r="AD33" s="747" t="s">
        <v>8</v>
      </c>
      <c r="AE33" s="747"/>
      <c r="AF33" s="761" t="s">
        <v>249</v>
      </c>
      <c r="AG33" s="761"/>
    </row>
    <row r="34" spans="1:48">
      <c r="A34" s="752" t="s">
        <v>250</v>
      </c>
      <c r="B34" s="752"/>
      <c r="C34" s="752"/>
      <c r="D34" s="752"/>
      <c r="E34" s="752"/>
      <c r="F34" s="753">
        <v>103</v>
      </c>
      <c r="G34" s="753"/>
      <c r="H34" s="754">
        <v>106</v>
      </c>
      <c r="I34" s="755"/>
      <c r="J34" s="754">
        <v>106</v>
      </c>
      <c r="K34" s="755"/>
      <c r="L34" s="754">
        <v>107</v>
      </c>
      <c r="M34" s="755"/>
      <c r="N34" s="754">
        <v>111</v>
      </c>
      <c r="O34" s="755"/>
      <c r="P34" s="754">
        <v>114</v>
      </c>
      <c r="Q34" s="755"/>
      <c r="R34" s="754">
        <v>115</v>
      </c>
      <c r="S34" s="755"/>
      <c r="T34" s="754">
        <v>118</v>
      </c>
      <c r="U34" s="755"/>
      <c r="V34" s="754">
        <v>118</v>
      </c>
      <c r="W34" s="755"/>
      <c r="X34" s="754">
        <v>118</v>
      </c>
      <c r="Y34" s="755"/>
      <c r="Z34" s="754">
        <v>118</v>
      </c>
      <c r="AA34" s="755"/>
      <c r="AB34" s="754">
        <v>118</v>
      </c>
      <c r="AC34" s="755"/>
      <c r="AD34" s="747">
        <f>SUM(F34:AC34)</f>
        <v>1352</v>
      </c>
      <c r="AE34" s="747"/>
      <c r="AF34" s="762">
        <f>IFERROR(ROUNDDOWN(AD34/AD35,2),"")</f>
        <v>1.02</v>
      </c>
      <c r="AG34" s="763"/>
      <c r="AI34" s="124">
        <f>F34-F35</f>
        <v>-7</v>
      </c>
      <c r="AJ34" s="124">
        <f>H34-H35</f>
        <v>-4</v>
      </c>
      <c r="AK34" s="124">
        <f>J34-J35</f>
        <v>-4</v>
      </c>
      <c r="AL34" s="124">
        <f>L34-L35</f>
        <v>-3</v>
      </c>
      <c r="AM34" s="124">
        <f>N34-N35</f>
        <v>1</v>
      </c>
      <c r="AN34" s="124">
        <f>P34-P35</f>
        <v>4</v>
      </c>
      <c r="AO34" s="124">
        <f>R34-R35</f>
        <v>5</v>
      </c>
      <c r="AP34" s="124">
        <f>T34-T35</f>
        <v>8</v>
      </c>
      <c r="AQ34" s="124">
        <f>V34-V35</f>
        <v>8</v>
      </c>
      <c r="AR34" s="124">
        <f>X34-X35</f>
        <v>8</v>
      </c>
      <c r="AS34" s="124">
        <f>Z34-Z35</f>
        <v>8</v>
      </c>
      <c r="AT34" s="124">
        <f>AB34-AB35</f>
        <v>8</v>
      </c>
      <c r="AU34" s="124" t="str">
        <f>IF(COUNTIF(AI34:AT34,"&lt;=0"),"1","0")</f>
        <v>1</v>
      </c>
      <c r="AV34" s="124">
        <f>IFERROR(ROUNDDOWN(AD34/AD35,2),"")</f>
        <v>1.02</v>
      </c>
    </row>
    <row r="35" spans="1:48">
      <c r="A35" s="760" t="s">
        <v>251</v>
      </c>
      <c r="B35" s="760"/>
      <c r="C35" s="760"/>
      <c r="D35" s="760"/>
      <c r="E35" s="760"/>
      <c r="F35" s="753">
        <v>110</v>
      </c>
      <c r="G35" s="753"/>
      <c r="H35" s="754">
        <v>110</v>
      </c>
      <c r="I35" s="755"/>
      <c r="J35" s="753">
        <v>110</v>
      </c>
      <c r="K35" s="753"/>
      <c r="L35" s="754">
        <v>110</v>
      </c>
      <c r="M35" s="755"/>
      <c r="N35" s="753">
        <v>110</v>
      </c>
      <c r="O35" s="753"/>
      <c r="P35" s="754">
        <v>110</v>
      </c>
      <c r="Q35" s="755"/>
      <c r="R35" s="753">
        <v>110</v>
      </c>
      <c r="S35" s="753"/>
      <c r="T35" s="754">
        <v>110</v>
      </c>
      <c r="U35" s="755"/>
      <c r="V35" s="753">
        <v>110</v>
      </c>
      <c r="W35" s="753"/>
      <c r="X35" s="754">
        <v>110</v>
      </c>
      <c r="Y35" s="755"/>
      <c r="Z35" s="753">
        <v>110</v>
      </c>
      <c r="AA35" s="753"/>
      <c r="AB35" s="754">
        <v>110</v>
      </c>
      <c r="AC35" s="755"/>
      <c r="AD35" s="747">
        <f>SUM(F35:AC35)</f>
        <v>1320</v>
      </c>
      <c r="AE35" s="747"/>
      <c r="AF35" s="764"/>
      <c r="AG35" s="765"/>
    </row>
    <row r="36" spans="1:48">
      <c r="A36" s="743" t="s">
        <v>536</v>
      </c>
      <c r="B36" s="744"/>
      <c r="C36" s="744"/>
      <c r="D36" s="745" t="s">
        <v>247</v>
      </c>
      <c r="E36" s="746"/>
      <c r="F36" s="747" t="s">
        <v>194</v>
      </c>
      <c r="G36" s="747"/>
      <c r="H36" s="748" t="s">
        <v>248</v>
      </c>
      <c r="I36" s="749"/>
      <c r="J36" s="747" t="s">
        <v>196</v>
      </c>
      <c r="K36" s="747"/>
      <c r="L36" s="747" t="s">
        <v>197</v>
      </c>
      <c r="M36" s="747"/>
      <c r="N36" s="747" t="s">
        <v>198</v>
      </c>
      <c r="O36" s="747"/>
      <c r="P36" s="747" t="s">
        <v>199</v>
      </c>
      <c r="Q36" s="747"/>
      <c r="R36" s="748" t="s">
        <v>200</v>
      </c>
      <c r="S36" s="749"/>
      <c r="T36" s="747" t="s">
        <v>201</v>
      </c>
      <c r="U36" s="747"/>
      <c r="V36" s="747" t="s">
        <v>202</v>
      </c>
      <c r="W36" s="747"/>
      <c r="X36" s="747" t="s">
        <v>203</v>
      </c>
      <c r="Y36" s="747"/>
      <c r="Z36" s="747" t="s">
        <v>204</v>
      </c>
      <c r="AA36" s="747"/>
      <c r="AB36" s="747" t="s">
        <v>205</v>
      </c>
      <c r="AC36" s="747"/>
      <c r="AD36" s="747" t="s">
        <v>8</v>
      </c>
      <c r="AE36" s="747"/>
      <c r="AF36" s="761" t="s">
        <v>249</v>
      </c>
      <c r="AG36" s="761"/>
    </row>
    <row r="37" spans="1:48">
      <c r="A37" s="752" t="s">
        <v>250</v>
      </c>
      <c r="B37" s="752"/>
      <c r="C37" s="752"/>
      <c r="D37" s="752"/>
      <c r="E37" s="752"/>
      <c r="F37" s="753">
        <v>107</v>
      </c>
      <c r="G37" s="753"/>
      <c r="H37" s="754">
        <v>108</v>
      </c>
      <c r="I37" s="755"/>
      <c r="J37" s="753">
        <v>108</v>
      </c>
      <c r="K37" s="753"/>
      <c r="L37" s="753">
        <v>108</v>
      </c>
      <c r="M37" s="753"/>
      <c r="N37" s="753">
        <v>108</v>
      </c>
      <c r="O37" s="753"/>
      <c r="P37" s="753">
        <v>109</v>
      </c>
      <c r="Q37" s="753"/>
      <c r="R37" s="754"/>
      <c r="S37" s="755"/>
      <c r="T37" s="753"/>
      <c r="U37" s="753"/>
      <c r="V37" s="753"/>
      <c r="W37" s="753"/>
      <c r="X37" s="753"/>
      <c r="Y37" s="753"/>
      <c r="Z37" s="753"/>
      <c r="AA37" s="753"/>
      <c r="AB37" s="753"/>
      <c r="AC37" s="753"/>
      <c r="AD37" s="747">
        <f>SUM(F37:AC37)</f>
        <v>648</v>
      </c>
      <c r="AE37" s="747"/>
      <c r="AF37" s="762">
        <f>IFERROR(ROUNDDOWN(AD37/AD38,2),"")</f>
        <v>0.98</v>
      </c>
      <c r="AG37" s="763"/>
      <c r="AI37" s="124">
        <f>F37-F38</f>
        <v>-3</v>
      </c>
      <c r="AJ37" s="124">
        <f>H37-H38</f>
        <v>-2</v>
      </c>
      <c r="AK37" s="124">
        <f>J37-J38</f>
        <v>-2</v>
      </c>
      <c r="AL37" s="124">
        <f>L37-L38</f>
        <v>-2</v>
      </c>
      <c r="AM37" s="124">
        <f>N37-N38</f>
        <v>-2</v>
      </c>
      <c r="AN37" s="124">
        <f>P37-P38</f>
        <v>-1</v>
      </c>
      <c r="AO37" s="124">
        <f>R37-R38</f>
        <v>0</v>
      </c>
      <c r="AP37" s="124">
        <f>T37-T38</f>
        <v>0</v>
      </c>
      <c r="AQ37" s="124">
        <f>V37-V38</f>
        <v>0</v>
      </c>
      <c r="AR37" s="124">
        <f>X37-X38</f>
        <v>0</v>
      </c>
      <c r="AS37" s="124">
        <f>Z37-Z38</f>
        <v>0</v>
      </c>
      <c r="AT37" s="124">
        <f>AB37-AB38</f>
        <v>0</v>
      </c>
      <c r="AU37" s="124" t="str">
        <f>IF(COUNTIF(AI37:AT37,"&lt;=0"),"1","0")</f>
        <v>1</v>
      </c>
      <c r="AV37" s="124">
        <f>IFERROR(ROUNDDOWN(AD37/AD38,2),"")</f>
        <v>0.98</v>
      </c>
    </row>
    <row r="38" spans="1:48">
      <c r="A38" s="760" t="s">
        <v>251</v>
      </c>
      <c r="B38" s="760"/>
      <c r="C38" s="760"/>
      <c r="D38" s="760"/>
      <c r="E38" s="760"/>
      <c r="F38" s="753">
        <v>110</v>
      </c>
      <c r="G38" s="753"/>
      <c r="H38" s="754">
        <v>110</v>
      </c>
      <c r="I38" s="755"/>
      <c r="J38" s="753">
        <v>110</v>
      </c>
      <c r="K38" s="753"/>
      <c r="L38" s="753">
        <v>110</v>
      </c>
      <c r="M38" s="753"/>
      <c r="N38" s="753">
        <v>110</v>
      </c>
      <c r="O38" s="753"/>
      <c r="P38" s="753">
        <v>110</v>
      </c>
      <c r="Q38" s="753"/>
      <c r="R38" s="754"/>
      <c r="S38" s="755"/>
      <c r="T38" s="753"/>
      <c r="U38" s="753"/>
      <c r="V38" s="753"/>
      <c r="W38" s="753"/>
      <c r="X38" s="753"/>
      <c r="Y38" s="753"/>
      <c r="Z38" s="753"/>
      <c r="AA38" s="753"/>
      <c r="AB38" s="753"/>
      <c r="AC38" s="753"/>
      <c r="AD38" s="747">
        <f>SUM(F38:AC38)</f>
        <v>660</v>
      </c>
      <c r="AE38" s="747"/>
      <c r="AF38" s="764"/>
      <c r="AG38" s="765"/>
    </row>
    <row r="40" spans="1:48">
      <c r="A40" s="784"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直近の連続する5年度間において、「定員の恒常的な超過」に該当しているが、令和6年度に年間在所率が120％を下回る対応を行っている場合はその対応内容を明記し、☑してください。</v>
      </c>
      <c r="B40" s="530"/>
      <c r="C40" s="530"/>
      <c r="D40" s="530"/>
      <c r="E40" s="530"/>
      <c r="F40" s="530"/>
      <c r="G40" s="530"/>
      <c r="H40" s="530"/>
      <c r="I40" s="530"/>
      <c r="J40" s="530"/>
      <c r="K40" s="530"/>
      <c r="L40" s="530"/>
      <c r="M40" s="530"/>
      <c r="N40" s="530"/>
      <c r="O40" s="530"/>
      <c r="P40" s="530"/>
      <c r="Q40" s="530"/>
      <c r="R40" s="530"/>
      <c r="S40" s="530"/>
      <c r="T40" s="530"/>
      <c r="U40" s="530"/>
      <c r="V40" s="530"/>
      <c r="W40" s="530"/>
      <c r="X40" s="530"/>
      <c r="Y40" s="530"/>
      <c r="Z40" s="530"/>
      <c r="AA40" s="530"/>
      <c r="AB40" s="530"/>
      <c r="AC40" s="530"/>
      <c r="AD40" s="530"/>
      <c r="AE40" s="785"/>
      <c r="AF40" s="778"/>
      <c r="AG40" s="779"/>
    </row>
    <row r="41" spans="1:48">
      <c r="A41" s="786"/>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787"/>
      <c r="AF41" s="780"/>
      <c r="AG41" s="781"/>
    </row>
    <row r="42" spans="1:48">
      <c r="A42" s="788"/>
      <c r="B42" s="789"/>
      <c r="C42" s="789"/>
      <c r="D42" s="789"/>
      <c r="E42" s="789"/>
      <c r="F42" s="789"/>
      <c r="G42" s="789"/>
      <c r="H42" s="789"/>
      <c r="I42" s="789"/>
      <c r="J42" s="789"/>
      <c r="K42" s="789"/>
      <c r="L42" s="789"/>
      <c r="M42" s="789"/>
      <c r="N42" s="789"/>
      <c r="O42" s="789"/>
      <c r="P42" s="789"/>
      <c r="Q42" s="789"/>
      <c r="R42" s="789"/>
      <c r="S42" s="789"/>
      <c r="T42" s="789"/>
      <c r="U42" s="789"/>
      <c r="V42" s="789"/>
      <c r="W42" s="789"/>
      <c r="X42" s="789"/>
      <c r="Y42" s="789"/>
      <c r="Z42" s="789"/>
      <c r="AA42" s="789"/>
      <c r="AB42" s="789"/>
      <c r="AC42" s="789"/>
      <c r="AD42" s="789"/>
      <c r="AE42" s="790"/>
      <c r="AF42" s="780"/>
      <c r="AG42" s="781"/>
      <c r="AI42" s="356" t="b">
        <v>0</v>
      </c>
      <c r="AJ42" s="124">
        <f>IF($AF$37&lt;1.2,1,0)</f>
        <v>1</v>
      </c>
    </row>
    <row r="43" spans="1:48" ht="32.25" customHeight="1">
      <c r="A43" s="791"/>
      <c r="B43" s="792"/>
      <c r="C43" s="792"/>
      <c r="D43" s="792"/>
      <c r="E43" s="792"/>
      <c r="F43" s="792"/>
      <c r="G43" s="792"/>
      <c r="H43" s="792"/>
      <c r="I43" s="792"/>
      <c r="J43" s="792"/>
      <c r="K43" s="792"/>
      <c r="L43" s="792"/>
      <c r="M43" s="792"/>
      <c r="N43" s="792"/>
      <c r="O43" s="792"/>
      <c r="P43" s="792"/>
      <c r="Q43" s="792"/>
      <c r="R43" s="792"/>
      <c r="S43" s="792"/>
      <c r="T43" s="792"/>
      <c r="U43" s="792"/>
      <c r="V43" s="792"/>
      <c r="W43" s="792"/>
      <c r="X43" s="792"/>
      <c r="Y43" s="792"/>
      <c r="Z43" s="792"/>
      <c r="AA43" s="792"/>
      <c r="AB43" s="792"/>
      <c r="AC43" s="792"/>
      <c r="AD43" s="792"/>
      <c r="AE43" s="793"/>
      <c r="AF43" s="782"/>
      <c r="AG43" s="783"/>
    </row>
  </sheetData>
  <sheetProtection password="C7E9" sheet="1" scenarios="1"/>
  <mergeCells count="422">
    <mergeCell ref="T38:U38"/>
    <mergeCell ref="V38:W38"/>
    <mergeCell ref="X38:Y38"/>
    <mergeCell ref="Z38:AA38"/>
    <mergeCell ref="AB38:AC38"/>
    <mergeCell ref="AD38:AE38"/>
    <mergeCell ref="AF36:AG36"/>
    <mergeCell ref="A37:E37"/>
    <mergeCell ref="F37:G37"/>
    <mergeCell ref="H37:I37"/>
    <mergeCell ref="J37:K37"/>
    <mergeCell ref="L37:M37"/>
    <mergeCell ref="N37:O37"/>
    <mergeCell ref="P37:Q37"/>
    <mergeCell ref="R37:S37"/>
    <mergeCell ref="T37:U37"/>
    <mergeCell ref="V37:W37"/>
    <mergeCell ref="X37:Y37"/>
    <mergeCell ref="Z37:AA37"/>
    <mergeCell ref="AB37:AC37"/>
    <mergeCell ref="AD37:AE37"/>
    <mergeCell ref="AF37:AG38"/>
    <mergeCell ref="A38:E38"/>
    <mergeCell ref="F38:G38"/>
    <mergeCell ref="H38:I38"/>
    <mergeCell ref="J38:K38"/>
    <mergeCell ref="L38:M38"/>
    <mergeCell ref="N38:O38"/>
    <mergeCell ref="P38:Q38"/>
    <mergeCell ref="R38:S38"/>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34:Y34"/>
    <mergeCell ref="Z34:AA34"/>
    <mergeCell ref="Z33:AA33"/>
    <mergeCell ref="AB33:AC33"/>
    <mergeCell ref="AF15:AG18"/>
    <mergeCell ref="A40:AE41"/>
    <mergeCell ref="AF40:AG43"/>
    <mergeCell ref="A42:AE43"/>
    <mergeCell ref="A36:C36"/>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P35:Q35"/>
    <mergeCell ref="P34:Q34"/>
    <mergeCell ref="R34:S34"/>
    <mergeCell ref="T34:U34"/>
    <mergeCell ref="V34:W34"/>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11:C11"/>
    <mergeCell ref="D11:E11"/>
    <mergeCell ref="F11:G11"/>
    <mergeCell ref="H11:I11"/>
    <mergeCell ref="J11:K11"/>
    <mergeCell ref="L11:M11"/>
    <mergeCell ref="N11:O11"/>
    <mergeCell ref="P11:Q11"/>
    <mergeCell ref="R11:S11"/>
    <mergeCell ref="A1:Y1"/>
    <mergeCell ref="Z1:AG1"/>
    <mergeCell ref="AD35:AE35"/>
    <mergeCell ref="A4:M4"/>
    <mergeCell ref="AD4:AG4"/>
    <mergeCell ref="R4:AC4"/>
    <mergeCell ref="A20:M20"/>
    <mergeCell ref="R20:AC20"/>
    <mergeCell ref="AD20:AG20"/>
    <mergeCell ref="R35:S35"/>
    <mergeCell ref="T35:U35"/>
    <mergeCell ref="V35:W35"/>
    <mergeCell ref="X35:Y35"/>
    <mergeCell ref="Z35:AA35"/>
    <mergeCell ref="AB35:AC35"/>
    <mergeCell ref="AB34:AC34"/>
    <mergeCell ref="AD34:AE34"/>
    <mergeCell ref="AF34:AG35"/>
    <mergeCell ref="A35:E35"/>
    <mergeCell ref="F35:G35"/>
    <mergeCell ref="H35:I35"/>
    <mergeCell ref="J35:K35"/>
    <mergeCell ref="L35:M35"/>
    <mergeCell ref="N35:O35"/>
    <mergeCell ref="AD33:AE33"/>
    <mergeCell ref="AF33:AG33"/>
    <mergeCell ref="A34:E34"/>
    <mergeCell ref="F34:G34"/>
    <mergeCell ref="H34:I34"/>
    <mergeCell ref="J34:K34"/>
    <mergeCell ref="L34:M34"/>
    <mergeCell ref="N34:O34"/>
    <mergeCell ref="N33:O33"/>
    <mergeCell ref="P33:Q33"/>
    <mergeCell ref="R33:S33"/>
    <mergeCell ref="T33:U33"/>
    <mergeCell ref="V33:W33"/>
    <mergeCell ref="X33:Y33"/>
    <mergeCell ref="A33:C33"/>
    <mergeCell ref="D33:E33"/>
    <mergeCell ref="F33:G33"/>
    <mergeCell ref="H33:I33"/>
    <mergeCell ref="J33:K33"/>
    <mergeCell ref="L33:M33"/>
    <mergeCell ref="P32:Q32"/>
    <mergeCell ref="R32:S32"/>
    <mergeCell ref="T32:U32"/>
    <mergeCell ref="V32:W32"/>
    <mergeCell ref="X32:Y32"/>
    <mergeCell ref="Z32:AA32"/>
    <mergeCell ref="A32:E32"/>
    <mergeCell ref="F32:G32"/>
    <mergeCell ref="H32:I32"/>
    <mergeCell ref="J32:K32"/>
    <mergeCell ref="L32:M32"/>
    <mergeCell ref="N32:O32"/>
    <mergeCell ref="V31:W31"/>
    <mergeCell ref="X31:Y31"/>
    <mergeCell ref="Z31:AA31"/>
    <mergeCell ref="AB31:AC31"/>
    <mergeCell ref="AD31:AE31"/>
    <mergeCell ref="AF31:AG32"/>
    <mergeCell ref="AB32:AC32"/>
    <mergeCell ref="AD32:AE32"/>
    <mergeCell ref="AF30:AG30"/>
    <mergeCell ref="A31:E31"/>
    <mergeCell ref="F31:G31"/>
    <mergeCell ref="H31:I31"/>
    <mergeCell ref="J31:K31"/>
    <mergeCell ref="L31:M31"/>
    <mergeCell ref="N31:O31"/>
    <mergeCell ref="P31:Q31"/>
    <mergeCell ref="R31:S31"/>
    <mergeCell ref="T31:U31"/>
    <mergeCell ref="T30:U30"/>
    <mergeCell ref="V30:W30"/>
    <mergeCell ref="X30:Y30"/>
    <mergeCell ref="Z30:AA30"/>
    <mergeCell ref="AB30:AC30"/>
    <mergeCell ref="AD30:AE30"/>
    <mergeCell ref="AD29:AE29"/>
    <mergeCell ref="A30:C30"/>
    <mergeCell ref="D30:E30"/>
    <mergeCell ref="F30:G30"/>
    <mergeCell ref="H30:I30"/>
    <mergeCell ref="J30:K30"/>
    <mergeCell ref="L30:M30"/>
    <mergeCell ref="N30:O30"/>
    <mergeCell ref="P30:Q30"/>
    <mergeCell ref="R30:S30"/>
    <mergeCell ref="R29:S29"/>
    <mergeCell ref="T29:U29"/>
    <mergeCell ref="V29:W29"/>
    <mergeCell ref="X29:Y29"/>
    <mergeCell ref="Z29:AA29"/>
    <mergeCell ref="AB29:AC29"/>
    <mergeCell ref="AF28:AG29"/>
    <mergeCell ref="A29:E29"/>
    <mergeCell ref="F29:G29"/>
    <mergeCell ref="H29:I29"/>
    <mergeCell ref="J29:K29"/>
    <mergeCell ref="L29:M29"/>
    <mergeCell ref="N29:O29"/>
    <mergeCell ref="P29:Q29"/>
    <mergeCell ref="P28:Q28"/>
    <mergeCell ref="R28:S28"/>
    <mergeCell ref="T28:U28"/>
    <mergeCell ref="V28:W28"/>
    <mergeCell ref="X28:Y28"/>
    <mergeCell ref="Z28:AA28"/>
    <mergeCell ref="Z27:AA27"/>
    <mergeCell ref="AB27:AC27"/>
    <mergeCell ref="AD27:AE27"/>
    <mergeCell ref="AF27:AG27"/>
    <mergeCell ref="A28:E28"/>
    <mergeCell ref="F28:G28"/>
    <mergeCell ref="H28:I28"/>
    <mergeCell ref="J28:K28"/>
    <mergeCell ref="L28:M28"/>
    <mergeCell ref="N28:O28"/>
    <mergeCell ref="N27:O27"/>
    <mergeCell ref="P27:Q27"/>
    <mergeCell ref="R27:S27"/>
    <mergeCell ref="T27:U27"/>
    <mergeCell ref="V27:W27"/>
    <mergeCell ref="X27:Y27"/>
    <mergeCell ref="A27:C27"/>
    <mergeCell ref="D27:E27"/>
    <mergeCell ref="F27:G27"/>
    <mergeCell ref="H27:I27"/>
    <mergeCell ref="J27:K27"/>
    <mergeCell ref="L27:M27"/>
    <mergeCell ref="AB28:AC28"/>
    <mergeCell ref="AD28:AE28"/>
    <mergeCell ref="P26:Q26"/>
    <mergeCell ref="R26:S26"/>
    <mergeCell ref="T26:U26"/>
    <mergeCell ref="V26:W26"/>
    <mergeCell ref="X26:Y26"/>
    <mergeCell ref="Z26:AA26"/>
    <mergeCell ref="A26:E26"/>
    <mergeCell ref="F26:G26"/>
    <mergeCell ref="H26:I26"/>
    <mergeCell ref="J26:K26"/>
    <mergeCell ref="L26:M26"/>
    <mergeCell ref="N26:O26"/>
    <mergeCell ref="V25:W25"/>
    <mergeCell ref="X25:Y25"/>
    <mergeCell ref="Z25:AA25"/>
    <mergeCell ref="AB25:AC25"/>
    <mergeCell ref="AD25:AE25"/>
    <mergeCell ref="AF25:AG26"/>
    <mergeCell ref="AB26:AC26"/>
    <mergeCell ref="AD26:AE26"/>
    <mergeCell ref="AF24:AG24"/>
    <mergeCell ref="A25:E25"/>
    <mergeCell ref="F25:G25"/>
    <mergeCell ref="H25:I25"/>
    <mergeCell ref="J25:K25"/>
    <mergeCell ref="L25:M25"/>
    <mergeCell ref="N25:O25"/>
    <mergeCell ref="P25:Q25"/>
    <mergeCell ref="R25:S25"/>
    <mergeCell ref="T25:U25"/>
    <mergeCell ref="T24:U24"/>
    <mergeCell ref="V24:W24"/>
    <mergeCell ref="X24:Y24"/>
    <mergeCell ref="Z24:AA24"/>
    <mergeCell ref="AB24:AC24"/>
    <mergeCell ref="AD24:AE24"/>
    <mergeCell ref="AD23:AE23"/>
    <mergeCell ref="A24:C24"/>
    <mergeCell ref="D24:E24"/>
    <mergeCell ref="F24:G24"/>
    <mergeCell ref="H24:I24"/>
    <mergeCell ref="J24:K24"/>
    <mergeCell ref="L24:M24"/>
    <mergeCell ref="N24:O24"/>
    <mergeCell ref="P24:Q24"/>
    <mergeCell ref="R24:S24"/>
    <mergeCell ref="R23:S23"/>
    <mergeCell ref="T23:U23"/>
    <mergeCell ref="V23:W23"/>
    <mergeCell ref="X23:Y23"/>
    <mergeCell ref="Z23:AA23"/>
    <mergeCell ref="AB23:AC23"/>
    <mergeCell ref="AF22:AG23"/>
    <mergeCell ref="A23:E23"/>
    <mergeCell ref="F23:G23"/>
    <mergeCell ref="H23:I23"/>
    <mergeCell ref="J23:K23"/>
    <mergeCell ref="L23:M23"/>
    <mergeCell ref="N23:O23"/>
    <mergeCell ref="P23:Q23"/>
    <mergeCell ref="P22:Q22"/>
    <mergeCell ref="R22:S22"/>
    <mergeCell ref="T22:U22"/>
    <mergeCell ref="V22:W22"/>
    <mergeCell ref="X22:Y22"/>
    <mergeCell ref="Z22:AA22"/>
    <mergeCell ref="Z21:AA21"/>
    <mergeCell ref="AB21:AC21"/>
    <mergeCell ref="AD21:AE21"/>
    <mergeCell ref="AF21:AG21"/>
    <mergeCell ref="A22:E22"/>
    <mergeCell ref="F22:G22"/>
    <mergeCell ref="H22:I22"/>
    <mergeCell ref="J22:K22"/>
    <mergeCell ref="L22:M22"/>
    <mergeCell ref="N22:O22"/>
    <mergeCell ref="N21:O21"/>
    <mergeCell ref="P21:Q21"/>
    <mergeCell ref="R21:S21"/>
    <mergeCell ref="T21:U21"/>
    <mergeCell ref="V21:W21"/>
    <mergeCell ref="X21:Y21"/>
    <mergeCell ref="A21:C21"/>
    <mergeCell ref="D21:E21"/>
    <mergeCell ref="F21:G21"/>
    <mergeCell ref="H21:I21"/>
    <mergeCell ref="J21:K21"/>
    <mergeCell ref="L21:M21"/>
    <mergeCell ref="AB22:AC22"/>
    <mergeCell ref="AD22:AE22"/>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6:E6"/>
    <mergeCell ref="F6:G6"/>
    <mergeCell ref="H6:I6"/>
    <mergeCell ref="J6:K6"/>
    <mergeCell ref="L6:M6"/>
    <mergeCell ref="L5:M5"/>
    <mergeCell ref="N5:O5"/>
    <mergeCell ref="P5:Q5"/>
    <mergeCell ref="R5:S5"/>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42:AE43">
    <cfRule type="containsBlanks" dxfId="1" priority="2">
      <formula>LEN(TRIM(A42))=0</formula>
    </cfRule>
  </conditionalFormatting>
  <conditionalFormatting sqref="AF40:AG43">
    <cfRule type="containsBlanks" dxfId="0" priority="1">
      <formula>LEN(TRIM(AF40))=0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40</xdr:row>
                    <xdr:rowOff>28575</xdr:rowOff>
                  </from>
                  <to>
                    <xdr:col>32</xdr:col>
                    <xdr:colOff>390525</xdr:colOff>
                    <xdr:row>41</xdr:row>
                    <xdr:rowOff>219075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topLeftCell="A4" zoomScaleNormal="100" zoomScaleSheetLayoutView="100" workbookViewId="0">
      <selection activeCell="O29" sqref="O29"/>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511" t="str">
        <f>"令和"&amp;申請書!$V$6&amp;"年"&amp;申請書!$X$6&amp;"月"&amp;申請書!$AA$6&amp;"日"</f>
        <v>令和6年9月1日</v>
      </c>
      <c r="I1" s="511"/>
      <c r="J1" s="511"/>
      <c r="M1" s="102" t="s">
        <v>169</v>
      </c>
    </row>
    <row r="3" spans="1:14" ht="24">
      <c r="B3" s="512" t="s">
        <v>271</v>
      </c>
      <c r="C3" s="467"/>
      <c r="D3" s="467"/>
      <c r="E3" s="467"/>
      <c r="F3" s="467"/>
      <c r="G3" s="467"/>
      <c r="H3" s="467"/>
      <c r="I3" s="467"/>
      <c r="J3" s="467"/>
    </row>
    <row r="4" spans="1:14">
      <c r="A4" s="14"/>
      <c r="B4" s="14"/>
      <c r="C4" s="14"/>
      <c r="D4" s="14"/>
      <c r="E4" s="14"/>
    </row>
    <row r="5" spans="1:14" ht="24" customHeight="1">
      <c r="A5" s="522" t="s">
        <v>9</v>
      </c>
      <c r="B5" s="523"/>
      <c r="C5" s="513" t="str">
        <f>申請書!$O$22</f>
        <v>記載例認定こども園</v>
      </c>
      <c r="D5" s="514"/>
      <c r="E5" s="515"/>
      <c r="F5" s="14"/>
      <c r="G5" s="360"/>
      <c r="H5" s="360"/>
      <c r="I5" s="360"/>
      <c r="J5" s="360"/>
      <c r="K5" s="14"/>
    </row>
    <row r="6" spans="1:14" ht="19.5" thickBot="1">
      <c r="C6" s="19"/>
    </row>
    <row r="7" spans="1:14">
      <c r="C7" s="19"/>
      <c r="H7" s="796" t="s">
        <v>282</v>
      </c>
      <c r="I7" s="798" t="str">
        <f>IF(OR(M10=FALSE,$M$13=0),"取得不可",IF(AND($M$13&gt;=1,$I$13&gt;0),"A","B"))</f>
        <v>A</v>
      </c>
      <c r="J7" s="799"/>
    </row>
    <row r="8" spans="1:14" ht="19.5" thickBot="1">
      <c r="C8" s="19"/>
      <c r="H8" s="797"/>
      <c r="I8" s="800"/>
      <c r="J8" s="801"/>
    </row>
    <row r="9" spans="1:14" ht="7.5" customHeight="1">
      <c r="C9" s="19"/>
      <c r="D9" s="14"/>
    </row>
    <row r="10" spans="1:14" ht="18.75" customHeight="1">
      <c r="A10" s="130">
        <v>1</v>
      </c>
      <c r="B10" s="131" t="s">
        <v>272</v>
      </c>
      <c r="C10" s="131"/>
      <c r="D10" s="131"/>
      <c r="E10" s="131"/>
      <c r="F10" s="185"/>
      <c r="G10" s="131" t="s">
        <v>180</v>
      </c>
      <c r="H10" s="185"/>
      <c r="I10" s="131" t="s">
        <v>181</v>
      </c>
      <c r="J10" s="132"/>
      <c r="K10" s="136"/>
      <c r="M10" s="343" t="b">
        <v>1</v>
      </c>
    </row>
    <row r="11" spans="1:14" ht="6" customHeight="1">
      <c r="A11" s="136"/>
      <c r="B11" s="138"/>
      <c r="C11" s="138"/>
      <c r="D11" s="138"/>
      <c r="E11" s="138"/>
      <c r="F11" s="138"/>
      <c r="G11" s="136"/>
      <c r="H11" s="136"/>
      <c r="I11" s="136"/>
      <c r="J11" s="136"/>
      <c r="K11" s="136"/>
    </row>
    <row r="12" spans="1:14" ht="18.75" customHeight="1">
      <c r="A12" s="145">
        <v>2</v>
      </c>
      <c r="B12" s="141" t="s">
        <v>281</v>
      </c>
      <c r="C12" s="200"/>
      <c r="D12" s="200"/>
      <c r="E12" s="141"/>
      <c r="F12" s="141"/>
      <c r="G12" s="141"/>
      <c r="H12" s="141"/>
      <c r="I12" s="141"/>
      <c r="J12" s="142"/>
      <c r="K12" s="136"/>
    </row>
    <row r="13" spans="1:14" ht="18.75" customHeight="1">
      <c r="A13" s="146"/>
      <c r="B13" s="592" t="s">
        <v>278</v>
      </c>
      <c r="C13" s="504"/>
      <c r="D13" s="504"/>
      <c r="E13" s="504"/>
      <c r="F13" s="136">
        <f>申請書!$O$20</f>
        <v>4</v>
      </c>
      <c r="G13" s="136" t="s">
        <v>273</v>
      </c>
      <c r="H13" s="136"/>
      <c r="I13" s="184">
        <f>SUM(L15:L19)</f>
        <v>3</v>
      </c>
      <c r="J13" s="143" t="s">
        <v>262</v>
      </c>
      <c r="K13" s="136"/>
      <c r="M13">
        <f>$I$13+$I$21</f>
        <v>11</v>
      </c>
      <c r="N13" s="199"/>
    </row>
    <row r="14" spans="1:14" ht="18.75" customHeight="1">
      <c r="A14" s="146"/>
      <c r="B14" s="138"/>
      <c r="C14" s="795" t="s">
        <v>274</v>
      </c>
      <c r="D14" s="795"/>
      <c r="E14" s="121" t="s">
        <v>275</v>
      </c>
      <c r="F14" s="121" t="s">
        <v>276</v>
      </c>
      <c r="G14" s="795" t="s">
        <v>277</v>
      </c>
      <c r="H14" s="645"/>
      <c r="I14" s="645"/>
      <c r="J14" s="645"/>
      <c r="K14" s="136"/>
    </row>
    <row r="15" spans="1:14" ht="18.75" customHeight="1">
      <c r="A15" s="146"/>
      <c r="B15" s="136"/>
      <c r="C15" s="794" t="s">
        <v>571</v>
      </c>
      <c r="D15" s="794"/>
      <c r="E15" s="247">
        <v>44169</v>
      </c>
      <c r="F15" s="197">
        <f>IF(E15="","",(DATEDIF(E15,申請書!$AJ$1,"Y")))</f>
        <v>3</v>
      </c>
      <c r="G15" s="802" t="s">
        <v>577</v>
      </c>
      <c r="H15" s="552"/>
      <c r="I15" s="552"/>
      <c r="J15" s="552"/>
      <c r="K15" s="136"/>
      <c r="L15">
        <f>ROUNDDOWN(COUNTA(C15:E15)/2,0)</f>
        <v>1</v>
      </c>
    </row>
    <row r="16" spans="1:14" ht="18.75" customHeight="1">
      <c r="A16" s="146"/>
      <c r="B16" s="32"/>
      <c r="C16" s="794" t="s">
        <v>571</v>
      </c>
      <c r="D16" s="794"/>
      <c r="E16" s="247">
        <v>43610</v>
      </c>
      <c r="F16" s="197">
        <f>IF(E16="","",(DATEDIF(E16,申請書!$AJ$1,"Y")))</f>
        <v>4</v>
      </c>
      <c r="G16" s="802" t="s">
        <v>576</v>
      </c>
      <c r="H16" s="552"/>
      <c r="I16" s="552"/>
      <c r="J16" s="552"/>
      <c r="K16" s="136"/>
      <c r="L16">
        <f t="shared" ref="L16:L19" si="0">ROUNDDOWN(COUNTA(C16:E16)/2,0)</f>
        <v>1</v>
      </c>
    </row>
    <row r="17" spans="1:12" ht="18.75" customHeight="1">
      <c r="A17" s="146"/>
      <c r="B17" s="138"/>
      <c r="C17" s="794" t="s">
        <v>571</v>
      </c>
      <c r="D17" s="794"/>
      <c r="E17" s="450">
        <v>43282</v>
      </c>
      <c r="F17" s="197">
        <f>IF(E17="","",(DATEDIF(E17,申請書!$AJ$1,"Y")))</f>
        <v>5</v>
      </c>
      <c r="G17" s="802" t="s">
        <v>575</v>
      </c>
      <c r="H17" s="552"/>
      <c r="I17" s="552"/>
      <c r="J17" s="552"/>
      <c r="K17" s="136"/>
      <c r="L17">
        <f t="shared" si="0"/>
        <v>1</v>
      </c>
    </row>
    <row r="18" spans="1:12" ht="18.75" customHeight="1">
      <c r="A18" s="146"/>
      <c r="B18" s="136"/>
      <c r="C18" s="794"/>
      <c r="D18" s="794"/>
      <c r="E18" s="140"/>
      <c r="F18" s="197" t="str">
        <f>IF(E18="","",(DATEDIF(E18,申請書!$AJ$1,"Y")))</f>
        <v/>
      </c>
      <c r="G18" s="802"/>
      <c r="H18" s="552"/>
      <c r="I18" s="552"/>
      <c r="J18" s="552"/>
      <c r="K18" s="136"/>
      <c r="L18">
        <f t="shared" si="0"/>
        <v>0</v>
      </c>
    </row>
    <row r="19" spans="1:12" ht="18.75" customHeight="1">
      <c r="A19" s="146"/>
      <c r="B19" s="136"/>
      <c r="C19" s="794"/>
      <c r="D19" s="794"/>
      <c r="E19" s="140"/>
      <c r="F19" s="197" t="str">
        <f>IF(E19="","",(DATEDIF(E19,申請書!$AJ$1,"Y")))</f>
        <v/>
      </c>
      <c r="G19" s="802"/>
      <c r="H19" s="552"/>
      <c r="I19" s="552"/>
      <c r="J19" s="552"/>
      <c r="K19" s="136"/>
      <c r="L19">
        <f t="shared" si="0"/>
        <v>0</v>
      </c>
    </row>
    <row r="20" spans="1:12" ht="18.75" customHeight="1">
      <c r="A20" s="146"/>
      <c r="B20" s="136"/>
      <c r="C20" s="136"/>
      <c r="D20" s="136"/>
      <c r="E20" s="136"/>
      <c r="F20" s="136"/>
      <c r="G20" s="136"/>
      <c r="H20" s="136"/>
      <c r="I20" s="136"/>
      <c r="J20" s="143"/>
      <c r="K20" s="136"/>
    </row>
    <row r="21" spans="1:12" ht="18.75" customHeight="1">
      <c r="A21" s="146"/>
      <c r="B21" s="592" t="s">
        <v>279</v>
      </c>
      <c r="C21" s="504"/>
      <c r="D21" s="504"/>
      <c r="E21" s="504"/>
      <c r="F21" s="136">
        <f>申請書!$O$20</f>
        <v>4</v>
      </c>
      <c r="G21" s="136" t="s">
        <v>273</v>
      </c>
      <c r="H21" s="136"/>
      <c r="I21" s="184">
        <f>SUM(L23:L36)</f>
        <v>8</v>
      </c>
      <c r="J21" s="143" t="s">
        <v>262</v>
      </c>
      <c r="K21" s="136"/>
    </row>
    <row r="22" spans="1:12" ht="18.75" customHeight="1">
      <c r="A22" s="146"/>
      <c r="B22" s="138"/>
      <c r="C22" s="795" t="s">
        <v>274</v>
      </c>
      <c r="D22" s="795"/>
      <c r="E22" s="121" t="s">
        <v>275</v>
      </c>
      <c r="F22" s="121" t="s">
        <v>276</v>
      </c>
      <c r="G22" s="795" t="s">
        <v>277</v>
      </c>
      <c r="H22" s="645"/>
      <c r="I22" s="645"/>
      <c r="J22" s="645"/>
      <c r="K22" s="136"/>
    </row>
    <row r="23" spans="1:12" ht="18.75" customHeight="1">
      <c r="A23" s="146"/>
      <c r="B23" s="136"/>
      <c r="C23" s="794" t="s">
        <v>571</v>
      </c>
      <c r="D23" s="794"/>
      <c r="E23" s="247">
        <v>43377</v>
      </c>
      <c r="F23" s="197">
        <f>IF(E23="","",(DATEDIF(E23,申請書!$AJ$1,"Y")))</f>
        <v>5</v>
      </c>
      <c r="G23" s="802" t="s">
        <v>572</v>
      </c>
      <c r="H23" s="552"/>
      <c r="I23" s="552"/>
      <c r="J23" s="552"/>
      <c r="K23" s="136"/>
      <c r="L23">
        <f t="shared" ref="L23:L36" si="1">ROUNDDOWN(COUNTA(C23:E23)/2,0)</f>
        <v>1</v>
      </c>
    </row>
    <row r="24" spans="1:12" ht="18.75" customHeight="1">
      <c r="A24" s="146"/>
      <c r="B24" s="32"/>
      <c r="C24" s="794" t="s">
        <v>571</v>
      </c>
      <c r="D24" s="794"/>
      <c r="E24" s="247">
        <v>43378</v>
      </c>
      <c r="F24" s="197">
        <f>IF(E24="","",(DATEDIF(E24,申請書!$AJ$1,"Y")))</f>
        <v>5</v>
      </c>
      <c r="G24" s="802" t="s">
        <v>574</v>
      </c>
      <c r="H24" s="552"/>
      <c r="I24" s="552"/>
      <c r="J24" s="552"/>
      <c r="K24" s="136"/>
      <c r="L24">
        <f t="shared" si="1"/>
        <v>1</v>
      </c>
    </row>
    <row r="25" spans="1:12" ht="18.75" customHeight="1">
      <c r="A25" s="146"/>
      <c r="B25" s="138"/>
      <c r="C25" s="794" t="s">
        <v>571</v>
      </c>
      <c r="D25" s="794"/>
      <c r="E25" s="450">
        <v>43648</v>
      </c>
      <c r="F25" s="197">
        <f>IF(E25="","",(DATEDIF(E25,申請書!$AJ$1,"Y")))</f>
        <v>4</v>
      </c>
      <c r="G25" s="802" t="s">
        <v>573</v>
      </c>
      <c r="H25" s="552"/>
      <c r="I25" s="552"/>
      <c r="J25" s="552"/>
      <c r="K25" s="136"/>
      <c r="L25">
        <f t="shared" si="1"/>
        <v>1</v>
      </c>
    </row>
    <row r="26" spans="1:12" ht="18.75" customHeight="1">
      <c r="A26" s="146"/>
      <c r="B26" s="136"/>
      <c r="C26" s="794" t="s">
        <v>571</v>
      </c>
      <c r="D26" s="794"/>
      <c r="E26" s="247">
        <v>43649</v>
      </c>
      <c r="F26" s="197">
        <f>IF(E26="","",(DATEDIF(E26,申請書!$AJ$1,"Y")))</f>
        <v>4</v>
      </c>
      <c r="G26" s="802" t="s">
        <v>574</v>
      </c>
      <c r="H26" s="552"/>
      <c r="I26" s="552"/>
      <c r="J26" s="552"/>
      <c r="K26" s="136"/>
      <c r="L26">
        <f t="shared" si="1"/>
        <v>1</v>
      </c>
    </row>
    <row r="27" spans="1:12" ht="18.75" customHeight="1">
      <c r="A27" s="146"/>
      <c r="B27" s="136"/>
      <c r="C27" s="794" t="s">
        <v>571</v>
      </c>
      <c r="D27" s="794"/>
      <c r="E27" s="247">
        <v>43650</v>
      </c>
      <c r="F27" s="197">
        <f>IF(E27="","",(DATEDIF(E27,申請書!$AJ$1,"Y")))</f>
        <v>4</v>
      </c>
      <c r="G27" s="802" t="s">
        <v>574</v>
      </c>
      <c r="H27" s="552"/>
      <c r="I27" s="552"/>
      <c r="J27" s="552"/>
      <c r="K27" s="136"/>
      <c r="L27">
        <f t="shared" si="1"/>
        <v>1</v>
      </c>
    </row>
    <row r="28" spans="1:12" ht="18.75" customHeight="1">
      <c r="A28" s="146"/>
      <c r="B28" s="136"/>
      <c r="C28" s="794" t="s">
        <v>571</v>
      </c>
      <c r="D28" s="794"/>
      <c r="E28" s="247">
        <v>43651</v>
      </c>
      <c r="F28" s="197">
        <f>IF(E28="","",(DATEDIF(E28,申請書!$AJ$1,"Y")))</f>
        <v>4</v>
      </c>
      <c r="G28" s="802" t="s">
        <v>572</v>
      </c>
      <c r="H28" s="552"/>
      <c r="I28" s="552"/>
      <c r="J28" s="552"/>
      <c r="K28" s="136"/>
      <c r="L28">
        <f t="shared" si="1"/>
        <v>1</v>
      </c>
    </row>
    <row r="29" spans="1:12" ht="18.75" customHeight="1">
      <c r="A29" s="146"/>
      <c r="B29" s="136"/>
      <c r="C29" s="794" t="s">
        <v>571</v>
      </c>
      <c r="D29" s="794"/>
      <c r="E29" s="247">
        <v>43607</v>
      </c>
      <c r="F29" s="197">
        <f>IF(E29="","",(DATEDIF(E29,申請書!$AJ$1,"Y")))</f>
        <v>4</v>
      </c>
      <c r="G29" s="802" t="s">
        <v>573</v>
      </c>
      <c r="H29" s="552"/>
      <c r="I29" s="552"/>
      <c r="J29" s="552"/>
      <c r="K29" s="136"/>
      <c r="L29">
        <f t="shared" si="1"/>
        <v>1</v>
      </c>
    </row>
    <row r="30" spans="1:12" ht="18.75" customHeight="1">
      <c r="A30" s="146"/>
      <c r="B30" s="136"/>
      <c r="C30" s="794" t="s">
        <v>571</v>
      </c>
      <c r="D30" s="794"/>
      <c r="E30" s="247">
        <v>44169</v>
      </c>
      <c r="F30" s="197">
        <f>IF(E30="","",(DATEDIF(E30,申請書!$AJ$1,"Y")))</f>
        <v>3</v>
      </c>
      <c r="G30" s="802" t="s">
        <v>574</v>
      </c>
      <c r="H30" s="552"/>
      <c r="I30" s="552"/>
      <c r="J30" s="552"/>
      <c r="K30" s="136"/>
      <c r="L30">
        <f t="shared" si="1"/>
        <v>1</v>
      </c>
    </row>
    <row r="31" spans="1:12" ht="18.75" customHeight="1">
      <c r="A31" s="146"/>
      <c r="B31" s="136"/>
      <c r="C31" s="794"/>
      <c r="D31" s="794"/>
      <c r="E31" s="140"/>
      <c r="F31" s="197" t="str">
        <f>IF(E31="","",(DATEDIF(E31,申請書!$AJ$1,"Y")))</f>
        <v/>
      </c>
      <c r="G31" s="802"/>
      <c r="H31" s="552"/>
      <c r="I31" s="552"/>
      <c r="J31" s="552"/>
      <c r="K31" s="136"/>
      <c r="L31">
        <f t="shared" si="1"/>
        <v>0</v>
      </c>
    </row>
    <row r="32" spans="1:12" ht="18.75" customHeight="1">
      <c r="A32" s="146"/>
      <c r="B32" s="136"/>
      <c r="C32" s="794"/>
      <c r="D32" s="794"/>
      <c r="E32" s="140"/>
      <c r="F32" s="197" t="str">
        <f>IF(E32="","",(DATEDIF(E32,申請書!$AJ$1,"Y")))</f>
        <v/>
      </c>
      <c r="G32" s="802"/>
      <c r="H32" s="552"/>
      <c r="I32" s="552"/>
      <c r="J32" s="552"/>
      <c r="K32" s="136"/>
      <c r="L32">
        <f t="shared" si="1"/>
        <v>0</v>
      </c>
    </row>
    <row r="33" spans="1:12" ht="18.75" customHeight="1">
      <c r="A33" s="146"/>
      <c r="B33" s="136"/>
      <c r="C33" s="794"/>
      <c r="D33" s="794"/>
      <c r="E33" s="140"/>
      <c r="F33" s="197" t="str">
        <f>IF(E33="","",(DATEDIF(E33,申請書!$AJ$1,"Y")))</f>
        <v/>
      </c>
      <c r="G33" s="802"/>
      <c r="H33" s="552"/>
      <c r="I33" s="552"/>
      <c r="J33" s="552"/>
      <c r="K33" s="136"/>
      <c r="L33">
        <f t="shared" si="1"/>
        <v>0</v>
      </c>
    </row>
    <row r="34" spans="1:12" ht="18.75" customHeight="1">
      <c r="A34" s="146"/>
      <c r="B34" s="136"/>
      <c r="C34" s="794"/>
      <c r="D34" s="794"/>
      <c r="E34" s="140"/>
      <c r="F34" s="197" t="str">
        <f>IF(E34="","",(DATEDIF(E34,申請書!$AJ$1,"Y")))</f>
        <v/>
      </c>
      <c r="G34" s="802"/>
      <c r="H34" s="552"/>
      <c r="I34" s="552"/>
      <c r="J34" s="552"/>
      <c r="K34" s="136"/>
      <c r="L34">
        <f t="shared" si="1"/>
        <v>0</v>
      </c>
    </row>
    <row r="35" spans="1:12" ht="18.75" customHeight="1">
      <c r="A35" s="146"/>
      <c r="B35" s="136"/>
      <c r="C35" s="794"/>
      <c r="D35" s="794"/>
      <c r="E35" s="140"/>
      <c r="F35" s="197" t="str">
        <f>IF(E35="","",(DATEDIF(E35,申請書!$AJ$1,"Y")))</f>
        <v/>
      </c>
      <c r="G35" s="802"/>
      <c r="H35" s="552"/>
      <c r="I35" s="552"/>
      <c r="J35" s="552"/>
      <c r="K35" s="136"/>
      <c r="L35">
        <f t="shared" si="1"/>
        <v>0</v>
      </c>
    </row>
    <row r="36" spans="1:12" ht="18.75" customHeight="1">
      <c r="A36" s="146"/>
      <c r="B36" s="136"/>
      <c r="C36" s="794"/>
      <c r="D36" s="794"/>
      <c r="E36" s="140"/>
      <c r="F36" s="197" t="str">
        <f>IF(E36="","",(DATEDIF(E36,申請書!$AJ$1,"Y")))</f>
        <v/>
      </c>
      <c r="G36" s="802"/>
      <c r="H36" s="552"/>
      <c r="I36" s="552"/>
      <c r="J36" s="552"/>
      <c r="K36" s="136"/>
      <c r="L36">
        <f t="shared" si="1"/>
        <v>0</v>
      </c>
    </row>
    <row r="37" spans="1:12" ht="18.75" customHeight="1">
      <c r="A37" s="146"/>
      <c r="B37" s="803" t="s">
        <v>280</v>
      </c>
      <c r="C37" s="804"/>
      <c r="D37" s="804"/>
      <c r="E37" s="804"/>
      <c r="F37" s="804"/>
      <c r="G37" s="804"/>
      <c r="H37" s="804"/>
      <c r="I37" s="804"/>
      <c r="J37" s="805"/>
      <c r="K37" s="136"/>
    </row>
    <row r="38" spans="1:12" ht="18.75" customHeight="1">
      <c r="A38" s="133"/>
      <c r="B38" s="806"/>
      <c r="C38" s="806"/>
      <c r="D38" s="806"/>
      <c r="E38" s="806"/>
      <c r="F38" s="806"/>
      <c r="G38" s="806"/>
      <c r="H38" s="806"/>
      <c r="I38" s="806"/>
      <c r="J38" s="807"/>
      <c r="K38" s="136"/>
    </row>
    <row r="39" spans="1:12" ht="18.75" customHeight="1">
      <c r="A39" s="136"/>
      <c r="B39" s="136"/>
      <c r="C39" s="137"/>
      <c r="D39" s="137"/>
      <c r="E39" s="137"/>
      <c r="F39" s="137"/>
      <c r="G39" s="137"/>
      <c r="H39" s="137"/>
      <c r="I39" s="137"/>
      <c r="J39" s="137"/>
      <c r="K39" s="136"/>
    </row>
    <row r="40" spans="1:12" ht="18.75" customHeight="1">
      <c r="A40" s="136"/>
      <c r="B40" s="136"/>
      <c r="C40" s="136"/>
      <c r="D40" s="136"/>
      <c r="E40" s="136"/>
      <c r="F40" s="136"/>
      <c r="G40" s="136"/>
      <c r="H40" s="136"/>
      <c r="I40" s="136"/>
      <c r="J40" s="136"/>
      <c r="K40" s="136"/>
    </row>
  </sheetData>
  <mergeCells count="5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 ref="C33:D33"/>
    <mergeCell ref="G33:J33"/>
    <mergeCell ref="G24:J24"/>
    <mergeCell ref="C25:D25"/>
    <mergeCell ref="G25:J25"/>
    <mergeCell ref="C29:D29"/>
    <mergeCell ref="G29:J29"/>
    <mergeCell ref="C30:D30"/>
    <mergeCell ref="G30:J30"/>
    <mergeCell ref="C31:D31"/>
    <mergeCell ref="G31:J31"/>
    <mergeCell ref="G16:J16"/>
    <mergeCell ref="G17:J17"/>
    <mergeCell ref="C32:D32"/>
    <mergeCell ref="G32:J32"/>
    <mergeCell ref="C19:D19"/>
    <mergeCell ref="G19:J19"/>
    <mergeCell ref="B21:E21"/>
    <mergeCell ref="C22:D22"/>
    <mergeCell ref="G22:J22"/>
    <mergeCell ref="G18:J18"/>
    <mergeCell ref="C16:D16"/>
    <mergeCell ref="C17:D17"/>
    <mergeCell ref="C18:D18"/>
    <mergeCell ref="C15:D15"/>
    <mergeCell ref="G14:J14"/>
    <mergeCell ref="H1:J1"/>
    <mergeCell ref="B3:J3"/>
    <mergeCell ref="A5:B5"/>
    <mergeCell ref="C5:E5"/>
    <mergeCell ref="H7:H8"/>
    <mergeCell ref="I7:J8"/>
    <mergeCell ref="B13:E13"/>
    <mergeCell ref="G15:J15"/>
    <mergeCell ref="C14:D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view="pageBreakPreview" topLeftCell="A28" zoomScale="73" zoomScaleNormal="100" zoomScaleSheetLayoutView="73" workbookViewId="0">
      <selection activeCell="C36" sqref="C36:J36"/>
    </sheetView>
  </sheetViews>
  <sheetFormatPr defaultRowHeight="18.75"/>
  <cols>
    <col min="1" max="1" width="2.625" customWidth="1"/>
    <col min="2" max="2" width="7.375" customWidth="1"/>
    <col min="3" max="3" width="13" customWidth="1"/>
    <col min="9" max="9" width="9" customWidth="1"/>
    <col min="10" max="10" width="15.25" customWidth="1"/>
    <col min="11" max="11" width="0.75" hidden="1" customWidth="1"/>
  </cols>
  <sheetData>
    <row r="1" spans="1:17">
      <c r="H1" s="511" t="str">
        <f>"令和"&amp;申請書!$V$6&amp;"年"&amp;申請書!$X$6&amp;"月"&amp;申請書!$AA$6&amp;"日"</f>
        <v>令和6年9月1日</v>
      </c>
      <c r="I1" s="511"/>
      <c r="J1" s="511"/>
      <c r="M1" s="102" t="s">
        <v>169</v>
      </c>
    </row>
    <row r="2" spans="1:17" ht="4.5" customHeight="1"/>
    <row r="3" spans="1:17" ht="24">
      <c r="B3" s="512" t="s">
        <v>283</v>
      </c>
      <c r="C3" s="467"/>
      <c r="D3" s="467"/>
      <c r="E3" s="467"/>
      <c r="F3" s="467"/>
      <c r="G3" s="467"/>
      <c r="H3" s="467"/>
      <c r="I3" s="467"/>
      <c r="J3" s="467"/>
    </row>
    <row r="4" spans="1:17" ht="3.75" customHeight="1">
      <c r="A4" s="25"/>
      <c r="B4" s="25"/>
    </row>
    <row r="5" spans="1:17" ht="24" customHeight="1">
      <c r="A5" s="522" t="s">
        <v>9</v>
      </c>
      <c r="B5" s="523"/>
      <c r="C5" s="513" t="str">
        <f>申請書!$O$22</f>
        <v>記載例認定こども園</v>
      </c>
      <c r="D5" s="514"/>
      <c r="E5" s="515"/>
      <c r="F5" s="14"/>
      <c r="G5" s="360"/>
      <c r="H5" s="360"/>
      <c r="I5" s="360"/>
      <c r="J5" s="360"/>
      <c r="K5" s="6"/>
    </row>
    <row r="6" spans="1:17" ht="25.5" customHeight="1" thickBot="1">
      <c r="C6" s="19"/>
    </row>
    <row r="7" spans="1:17" ht="25.5" customHeight="1" thickBot="1">
      <c r="B7" s="808" t="s">
        <v>451</v>
      </c>
      <c r="C7" s="695"/>
      <c r="D7" s="695"/>
      <c r="E7" s="695"/>
      <c r="F7" s="695"/>
      <c r="G7" s="695"/>
      <c r="H7" s="695"/>
      <c r="I7" s="809" t="str">
        <f>IF(AND($P$8=1,$P$9=1),"減算無し",IF(AND($P$8=0,$P$9=0),"1号・2.3号減算",IF(AND($P$8=0,$P$9=1),"１号減算","２・３号減算")))</f>
        <v>減算無し</v>
      </c>
      <c r="J7" s="810"/>
    </row>
    <row r="8" spans="1:17" ht="25.5" customHeight="1">
      <c r="A8" s="188">
        <v>1</v>
      </c>
      <c r="B8" s="189" t="s">
        <v>255</v>
      </c>
      <c r="C8" s="19"/>
      <c r="D8" s="14"/>
      <c r="L8" s="343"/>
      <c r="O8" t="s">
        <v>120</v>
      </c>
      <c r="P8">
        <f>IF(AND(L9=TRUE,L10=TRUE,$Q$8&gt;1),1,0)</f>
        <v>1</v>
      </c>
      <c r="Q8">
        <f>COUNTIF($L$14:$L$24,TRUE)</f>
        <v>3</v>
      </c>
    </row>
    <row r="9" spans="1:17" ht="18.75" customHeight="1">
      <c r="A9" s="69"/>
      <c r="B9" s="522" t="s">
        <v>256</v>
      </c>
      <c r="C9" s="516"/>
      <c r="D9" s="516"/>
      <c r="E9" s="185"/>
      <c r="F9" s="131" t="s">
        <v>180</v>
      </c>
      <c r="G9" s="16"/>
      <c r="H9" s="16"/>
      <c r="I9" s="332"/>
      <c r="J9" s="132" t="s">
        <v>181</v>
      </c>
      <c r="K9" s="136"/>
      <c r="L9" s="343" t="b">
        <v>1</v>
      </c>
      <c r="O9" t="s">
        <v>284</v>
      </c>
      <c r="P9">
        <f>IF(AND(L25=TRUE,L26=TRUE,$Q$9&gt;1),1,0)</f>
        <v>1</v>
      </c>
      <c r="Q9">
        <f>COUNTIF($L$30:$L$37,TRUE)</f>
        <v>3</v>
      </c>
    </row>
    <row r="10" spans="1:17" ht="18.75" customHeight="1">
      <c r="A10" s="136"/>
      <c r="B10" s="144" t="s">
        <v>257</v>
      </c>
      <c r="C10" s="63"/>
      <c r="D10" s="63"/>
      <c r="E10" s="186"/>
      <c r="F10" s="141" t="s">
        <v>180</v>
      </c>
      <c r="G10" s="186"/>
      <c r="H10" s="141" t="s">
        <v>258</v>
      </c>
      <c r="I10" s="186"/>
      <c r="J10" s="142" t="s">
        <v>181</v>
      </c>
      <c r="K10" s="136"/>
      <c r="L10" s="343" t="b">
        <v>1</v>
      </c>
    </row>
    <row r="11" spans="1:17" ht="18.75" customHeight="1">
      <c r="A11" s="136"/>
      <c r="B11" s="133"/>
      <c r="C11" s="147"/>
      <c r="D11" s="147"/>
      <c r="E11" s="134"/>
      <c r="F11" s="134"/>
      <c r="G11" s="187"/>
      <c r="H11" s="134" t="s">
        <v>259</v>
      </c>
      <c r="I11" s="134"/>
      <c r="J11" s="135"/>
      <c r="K11" s="136"/>
      <c r="L11" s="343"/>
    </row>
    <row r="12" spans="1:17" ht="18.75" customHeight="1">
      <c r="A12" s="136"/>
      <c r="B12" s="139" t="s">
        <v>260</v>
      </c>
      <c r="C12" s="136"/>
      <c r="D12" s="136"/>
      <c r="E12" s="136"/>
      <c r="F12" s="136"/>
      <c r="G12" s="136"/>
      <c r="H12" s="136"/>
      <c r="I12" s="136"/>
      <c r="J12" s="136"/>
      <c r="K12" s="136"/>
      <c r="L12" s="335"/>
    </row>
    <row r="13" spans="1:17" ht="117" customHeight="1">
      <c r="A13" s="136"/>
      <c r="B13" s="811"/>
      <c r="C13" s="813" t="s">
        <v>465</v>
      </c>
      <c r="D13" s="813"/>
      <c r="E13" s="813"/>
      <c r="F13" s="813"/>
      <c r="G13" s="813"/>
      <c r="H13" s="813"/>
      <c r="I13" s="813"/>
      <c r="J13" s="814"/>
      <c r="K13" s="136"/>
      <c r="L13" s="335"/>
    </row>
    <row r="14" spans="1:17" ht="18.75" customHeight="1">
      <c r="A14" s="136"/>
      <c r="B14" s="812"/>
      <c r="C14" s="190"/>
      <c r="D14" s="134"/>
      <c r="E14" s="149">
        <f>申請書!$O$20</f>
        <v>4</v>
      </c>
      <c r="F14" s="378" t="s">
        <v>464</v>
      </c>
      <c r="G14" s="191"/>
      <c r="H14" s="191"/>
      <c r="I14" s="192">
        <v>2</v>
      </c>
      <c r="J14" s="135" t="s">
        <v>262</v>
      </c>
      <c r="K14" s="136"/>
      <c r="L14" s="343" t="b">
        <v>1</v>
      </c>
    </row>
    <row r="15" spans="1:17" ht="96.75" customHeight="1">
      <c r="A15" s="136"/>
      <c r="B15" s="811"/>
      <c r="C15" s="813" t="s">
        <v>269</v>
      </c>
      <c r="D15" s="813"/>
      <c r="E15" s="813"/>
      <c r="F15" s="813"/>
      <c r="G15" s="813"/>
      <c r="H15" s="813"/>
      <c r="I15" s="813"/>
      <c r="J15" s="814"/>
      <c r="K15" s="136"/>
      <c r="L15" s="335"/>
    </row>
    <row r="16" spans="1:17" ht="18.75" customHeight="1">
      <c r="A16" s="136"/>
      <c r="B16" s="812"/>
      <c r="C16" s="190"/>
      <c r="D16" s="134"/>
      <c r="E16" s="149">
        <f>申請書!$O$20</f>
        <v>4</v>
      </c>
      <c r="F16" s="378" t="s">
        <v>464</v>
      </c>
      <c r="G16" s="191"/>
      <c r="H16" s="191"/>
      <c r="I16" s="192"/>
      <c r="J16" s="135" t="s">
        <v>262</v>
      </c>
      <c r="K16" s="136"/>
      <c r="L16" s="343" t="b">
        <v>0</v>
      </c>
    </row>
    <row r="17" spans="1:12" ht="39" customHeight="1">
      <c r="A17" s="136"/>
      <c r="B17" s="811"/>
      <c r="C17" s="813" t="s">
        <v>263</v>
      </c>
      <c r="D17" s="813"/>
      <c r="E17" s="813"/>
      <c r="F17" s="813"/>
      <c r="G17" s="813"/>
      <c r="H17" s="813"/>
      <c r="I17" s="813"/>
      <c r="J17" s="814"/>
      <c r="K17" s="136"/>
      <c r="L17" s="343"/>
    </row>
    <row r="18" spans="1:12" ht="18.75" customHeight="1">
      <c r="A18" s="136"/>
      <c r="B18" s="812"/>
      <c r="C18" s="190"/>
      <c r="D18" s="134"/>
      <c r="E18" s="149">
        <f>申請書!$O$20</f>
        <v>4</v>
      </c>
      <c r="F18" s="134" t="s">
        <v>261</v>
      </c>
      <c r="G18" s="191"/>
      <c r="H18" s="191"/>
      <c r="I18" s="192"/>
      <c r="J18" s="135" t="s">
        <v>262</v>
      </c>
      <c r="K18" s="136"/>
      <c r="L18" s="343" t="b">
        <v>0</v>
      </c>
    </row>
    <row r="19" spans="1:12" ht="53.25" customHeight="1">
      <c r="A19" s="136"/>
      <c r="B19" s="811"/>
      <c r="C19" s="813" t="s">
        <v>268</v>
      </c>
      <c r="D19" s="813"/>
      <c r="E19" s="813"/>
      <c r="F19" s="813"/>
      <c r="G19" s="813"/>
      <c r="H19" s="813"/>
      <c r="I19" s="813"/>
      <c r="J19" s="814"/>
      <c r="K19" s="136"/>
      <c r="L19" s="336" t="s">
        <v>270</v>
      </c>
    </row>
    <row r="20" spans="1:12" ht="18.75" customHeight="1">
      <c r="A20" s="136"/>
      <c r="B20" s="812"/>
      <c r="C20" s="190"/>
      <c r="D20" s="134"/>
      <c r="E20" s="149">
        <f>申請書!$O$20</f>
        <v>4</v>
      </c>
      <c r="F20" s="134" t="s">
        <v>261</v>
      </c>
      <c r="G20" s="191"/>
      <c r="H20" s="191"/>
      <c r="I20" s="201">
        <f>IF(療育支援加算!$M$13=0,"",療育支援加算!$M$13)</f>
        <v>11</v>
      </c>
      <c r="J20" s="135" t="s">
        <v>262</v>
      </c>
      <c r="K20" s="136"/>
      <c r="L20" s="343" t="b">
        <v>1</v>
      </c>
    </row>
    <row r="21" spans="1:12" ht="129.75" customHeight="1">
      <c r="A21" s="136"/>
      <c r="B21" s="193"/>
      <c r="C21" s="815" t="s">
        <v>534</v>
      </c>
      <c r="D21" s="815"/>
      <c r="E21" s="815"/>
      <c r="F21" s="815"/>
      <c r="G21" s="815"/>
      <c r="H21" s="815"/>
      <c r="I21" s="815"/>
      <c r="J21" s="816"/>
      <c r="K21" s="136"/>
      <c r="L21" s="336" t="s">
        <v>369</v>
      </c>
    </row>
    <row r="22" spans="1:12" ht="66.75" customHeight="1">
      <c r="A22" s="443"/>
      <c r="B22" s="193"/>
      <c r="C22" s="815" t="s">
        <v>535</v>
      </c>
      <c r="D22" s="815"/>
      <c r="E22" s="815"/>
      <c r="F22" s="815"/>
      <c r="G22" s="815"/>
      <c r="H22" s="815"/>
      <c r="I22" s="815"/>
      <c r="J22" s="816"/>
      <c r="K22" s="443"/>
      <c r="L22" s="336"/>
    </row>
    <row r="23" spans="1:12" ht="19.5" customHeight="1">
      <c r="A23" s="136"/>
      <c r="B23" s="196"/>
      <c r="C23" s="195"/>
      <c r="D23" s="195"/>
      <c r="E23" s="195"/>
      <c r="F23" s="195"/>
      <c r="G23" s="195"/>
      <c r="H23" s="195"/>
      <c r="I23" s="195"/>
      <c r="J23" s="195"/>
      <c r="K23" s="136"/>
      <c r="L23" s="343" t="b">
        <v>0</v>
      </c>
    </row>
    <row r="24" spans="1:12" ht="18.75" customHeight="1">
      <c r="A24" s="188">
        <v>2</v>
      </c>
      <c r="B24" s="189" t="s">
        <v>264</v>
      </c>
      <c r="C24" s="19"/>
      <c r="D24" s="14"/>
      <c r="K24" s="136"/>
      <c r="L24" s="343" t="b">
        <v>1</v>
      </c>
    </row>
    <row r="25" spans="1:12" ht="18.75" customHeight="1">
      <c r="A25" s="69"/>
      <c r="B25" s="522" t="s">
        <v>256</v>
      </c>
      <c r="C25" s="516"/>
      <c r="D25" s="516"/>
      <c r="E25" s="185"/>
      <c r="F25" s="131" t="s">
        <v>180</v>
      </c>
      <c r="G25" s="16"/>
      <c r="H25" s="16"/>
      <c r="I25" s="185"/>
      <c r="J25" s="132" t="s">
        <v>181</v>
      </c>
      <c r="K25" s="136"/>
      <c r="L25" s="343" t="b">
        <v>1</v>
      </c>
    </row>
    <row r="26" spans="1:12" ht="18.75" customHeight="1">
      <c r="A26" s="136"/>
      <c r="B26" s="144" t="s">
        <v>257</v>
      </c>
      <c r="C26" s="63"/>
      <c r="D26" s="63"/>
      <c r="E26" s="186"/>
      <c r="F26" s="141" t="s">
        <v>180</v>
      </c>
      <c r="G26" s="186"/>
      <c r="H26" s="141" t="s">
        <v>258</v>
      </c>
      <c r="I26" s="186"/>
      <c r="J26" s="142" t="s">
        <v>181</v>
      </c>
      <c r="K26" s="136"/>
      <c r="L26" s="343" t="b">
        <v>1</v>
      </c>
    </row>
    <row r="27" spans="1:12" ht="18.75" customHeight="1">
      <c r="A27" s="136"/>
      <c r="B27" s="133"/>
      <c r="C27" s="147"/>
      <c r="D27" s="147"/>
      <c r="E27" s="134"/>
      <c r="F27" s="134"/>
      <c r="G27" s="187"/>
      <c r="H27" s="134" t="s">
        <v>259</v>
      </c>
      <c r="I27" s="134"/>
      <c r="J27" s="135"/>
      <c r="K27" s="136"/>
      <c r="L27" s="343"/>
    </row>
    <row r="28" spans="1:12" ht="18.75" customHeight="1">
      <c r="A28" s="136"/>
      <c r="B28" s="139" t="s">
        <v>260</v>
      </c>
      <c r="C28" s="136"/>
      <c r="D28" s="136"/>
      <c r="E28" s="136"/>
      <c r="F28" s="136"/>
      <c r="G28" s="136"/>
      <c r="H28" s="136"/>
      <c r="I28" s="136"/>
      <c r="J28" s="136"/>
      <c r="K28" s="136"/>
      <c r="L28" s="335"/>
    </row>
    <row r="29" spans="1:12" ht="56.25" customHeight="1">
      <c r="A29" s="136"/>
      <c r="B29" s="811"/>
      <c r="C29" s="813" t="s">
        <v>265</v>
      </c>
      <c r="D29" s="813"/>
      <c r="E29" s="813"/>
      <c r="F29" s="813"/>
      <c r="G29" s="813"/>
      <c r="H29" s="813"/>
      <c r="I29" s="813"/>
      <c r="J29" s="814"/>
      <c r="K29" s="136"/>
      <c r="L29" s="343"/>
    </row>
    <row r="30" spans="1:12" ht="18.75" customHeight="1">
      <c r="A30" s="136"/>
      <c r="B30" s="812"/>
      <c r="C30" s="190"/>
      <c r="D30" s="134"/>
      <c r="E30" s="169"/>
      <c r="F30" s="169"/>
      <c r="G30" s="201"/>
      <c r="H30" s="201"/>
      <c r="I30" s="201"/>
      <c r="J30" s="170"/>
      <c r="K30" s="136"/>
      <c r="L30" s="343" t="b">
        <v>1</v>
      </c>
    </row>
    <row r="31" spans="1:12" ht="150" customHeight="1">
      <c r="A31" s="136"/>
      <c r="B31" s="817"/>
      <c r="C31" s="813" t="s">
        <v>364</v>
      </c>
      <c r="D31" s="813"/>
      <c r="E31" s="813"/>
      <c r="F31" s="813"/>
      <c r="G31" s="813"/>
      <c r="H31" s="813"/>
      <c r="I31" s="813"/>
      <c r="J31" s="814"/>
      <c r="K31" s="136"/>
      <c r="L31" s="343"/>
    </row>
    <row r="32" spans="1:12" ht="18.75" customHeight="1">
      <c r="A32" s="136"/>
      <c r="B32" s="818"/>
      <c r="C32" s="190"/>
      <c r="D32" s="134"/>
      <c r="E32" s="149">
        <f>申請書!$O$20</f>
        <v>4</v>
      </c>
      <c r="F32" s="378" t="s">
        <v>464</v>
      </c>
      <c r="G32" s="191"/>
      <c r="H32" s="191"/>
      <c r="I32" s="201" t="str">
        <f>IF($I$16="","",$I$16)</f>
        <v/>
      </c>
      <c r="J32" s="135" t="s">
        <v>262</v>
      </c>
      <c r="K32" s="136"/>
      <c r="L32" s="343" t="b">
        <f>L16</f>
        <v>0</v>
      </c>
    </row>
    <row r="33" spans="1:12" ht="36" customHeight="1">
      <c r="A33" s="136"/>
      <c r="B33" s="194"/>
      <c r="C33" s="815" t="s">
        <v>266</v>
      </c>
      <c r="D33" s="815"/>
      <c r="E33" s="815"/>
      <c r="F33" s="815"/>
      <c r="G33" s="815"/>
      <c r="H33" s="815"/>
      <c r="I33" s="815"/>
      <c r="J33" s="816"/>
      <c r="K33" s="136"/>
      <c r="L33" s="343" t="b">
        <v>0</v>
      </c>
    </row>
    <row r="34" spans="1:12" ht="38.25" customHeight="1">
      <c r="A34" s="136"/>
      <c r="B34" s="811"/>
      <c r="C34" s="813" t="s">
        <v>267</v>
      </c>
      <c r="D34" s="813"/>
      <c r="E34" s="813"/>
      <c r="F34" s="813"/>
      <c r="G34" s="813"/>
      <c r="H34" s="813"/>
      <c r="I34" s="813"/>
      <c r="J34" s="814"/>
      <c r="K34" s="136"/>
      <c r="L34" s="343"/>
    </row>
    <row r="35" spans="1:12" ht="18.75" customHeight="1">
      <c r="A35" s="136"/>
      <c r="B35" s="812"/>
      <c r="C35" s="190"/>
      <c r="D35" s="134"/>
      <c r="E35" s="149">
        <f>申請書!$O$20</f>
        <v>4</v>
      </c>
      <c r="F35" s="134" t="s">
        <v>261</v>
      </c>
      <c r="G35" s="191"/>
      <c r="H35" s="191"/>
      <c r="I35" s="192">
        <v>6</v>
      </c>
      <c r="J35" s="135" t="s">
        <v>262</v>
      </c>
      <c r="K35" s="136"/>
      <c r="L35" s="343" t="b">
        <v>1</v>
      </c>
    </row>
    <row r="36" spans="1:12" ht="56.25" customHeight="1">
      <c r="A36" s="136"/>
      <c r="B36" s="817"/>
      <c r="C36" s="813" t="s">
        <v>363</v>
      </c>
      <c r="D36" s="813"/>
      <c r="E36" s="813"/>
      <c r="F36" s="813"/>
      <c r="G36" s="813"/>
      <c r="H36" s="813"/>
      <c r="I36" s="813"/>
      <c r="J36" s="814"/>
      <c r="K36" s="136"/>
      <c r="L36" s="343"/>
    </row>
    <row r="37" spans="1:12" ht="18.75" customHeight="1">
      <c r="A37" s="136"/>
      <c r="B37" s="818"/>
      <c r="C37" s="190"/>
      <c r="D37" s="134"/>
      <c r="E37" s="149">
        <f>申請書!$O$20</f>
        <v>4</v>
      </c>
      <c r="F37" s="134" t="s">
        <v>261</v>
      </c>
      <c r="G37" s="191"/>
      <c r="H37" s="191"/>
      <c r="I37" s="201">
        <f>IF(療育支援加算!$M$13=0,"",療育支援加算!$M$13)</f>
        <v>11</v>
      </c>
      <c r="J37" s="135" t="s">
        <v>262</v>
      </c>
      <c r="K37" s="136"/>
      <c r="L37" s="343" t="b">
        <f>L20</f>
        <v>1</v>
      </c>
    </row>
    <row r="38" spans="1:12" ht="18.75" customHeight="1">
      <c r="A38" s="136"/>
      <c r="B38" s="607" t="s">
        <v>280</v>
      </c>
      <c r="C38" s="819"/>
      <c r="D38" s="819"/>
      <c r="E38" s="819"/>
      <c r="F38" s="819"/>
      <c r="G38" s="819"/>
      <c r="H38" s="819"/>
      <c r="I38" s="819"/>
      <c r="J38" s="819"/>
      <c r="K38" s="136"/>
      <c r="L38" s="343"/>
    </row>
    <row r="39" spans="1:12" ht="18.75" customHeight="1">
      <c r="A39" s="136"/>
      <c r="B39" s="819"/>
      <c r="C39" s="819"/>
      <c r="D39" s="819"/>
      <c r="E39" s="819"/>
      <c r="F39" s="819"/>
      <c r="G39" s="819"/>
      <c r="H39" s="819"/>
      <c r="I39" s="819"/>
      <c r="J39" s="819"/>
      <c r="K39" s="136"/>
      <c r="L39" s="343"/>
    </row>
    <row r="40" spans="1:12" ht="18.75" customHeight="1">
      <c r="A40" s="136"/>
      <c r="B40" s="136"/>
      <c r="C40" s="136"/>
      <c r="D40" s="136"/>
      <c r="E40" s="136"/>
      <c r="F40" s="136"/>
      <c r="G40" s="136"/>
      <c r="H40" s="136"/>
      <c r="I40" s="136"/>
      <c r="J40" s="136"/>
      <c r="K40" s="136"/>
      <c r="L40" s="343"/>
    </row>
  </sheetData>
  <mergeCells count="28">
    <mergeCell ref="C36:J36"/>
    <mergeCell ref="B36:B37"/>
    <mergeCell ref="B38:J39"/>
    <mergeCell ref="B31:B32"/>
    <mergeCell ref="C31:J31"/>
    <mergeCell ref="C33:J33"/>
    <mergeCell ref="B34:B35"/>
    <mergeCell ref="C34:J34"/>
    <mergeCell ref="B29:B30"/>
    <mergeCell ref="C29:J29"/>
    <mergeCell ref="B9:D9"/>
    <mergeCell ref="C13:J13"/>
    <mergeCell ref="C15:J15"/>
    <mergeCell ref="C17:J17"/>
    <mergeCell ref="B13:B14"/>
    <mergeCell ref="C19:J19"/>
    <mergeCell ref="C21:J21"/>
    <mergeCell ref="B15:B16"/>
    <mergeCell ref="B17:B18"/>
    <mergeCell ref="B19:B20"/>
    <mergeCell ref="B25:D25"/>
    <mergeCell ref="C22:J22"/>
    <mergeCell ref="H1:J1"/>
    <mergeCell ref="B3:J3"/>
    <mergeCell ref="A5:B5"/>
    <mergeCell ref="C5:E5"/>
    <mergeCell ref="B7:H7"/>
    <mergeCell ref="I7:J7"/>
  </mergeCells>
  <phoneticPr fontId="2"/>
  <dataValidations count="1">
    <dataValidation type="list" allowBlank="1" showInputMessage="1" showErrorMessage="1" sqref="B23">
      <formula1>"□,☑"</formula1>
    </dataValidation>
  </dataValidations>
  <hyperlinks>
    <hyperlink ref="M1" location="総括表!A1" display="総括表に戻る"/>
    <hyperlink ref="L19" location="療育支援加算!A1" display="療育支援加算の調書はこちら"/>
    <hyperlink ref="L21" location="小学校接続加算!A1" display="小学校接続加算の調書はこちら"/>
  </hyperlinks>
  <pageMargins left="0.70866141732283472" right="0.31496062992125984" top="0.74803149606299213" bottom="0.74803149606299213" header="0.31496062992125984" footer="0.31496062992125984"/>
  <pageSetup paperSize="9" scale="92" fitToHeight="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19050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19050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38" r:id="rId12" name="Check Box 14">
              <controlPr defaultSize="0" autoFill="0" autoLine="0" autoPict="0">
                <anchor moveWithCells="1">
                  <from>
                    <xdr:col>1</xdr:col>
                    <xdr:colOff>171450</xdr:colOff>
                    <xdr:row>16</xdr:row>
                    <xdr:rowOff>209550</xdr:rowOff>
                  </from>
                  <to>
                    <xdr:col>1</xdr:col>
                    <xdr:colOff>476250</xdr:colOff>
                    <xdr:row>17</xdr:row>
                    <xdr:rowOff>9525</xdr:rowOff>
                  </to>
                </anchor>
              </controlPr>
            </control>
          </mc:Choice>
        </mc:AlternateContent>
        <mc:AlternateContent xmlns:mc="http://schemas.openxmlformats.org/markup-compatibility/2006">
          <mc:Choice Requires="x14">
            <control shapeId="26639" r:id="rId13" name="Check Box 15">
              <controlPr defaultSize="0" autoFill="0" autoLine="0" autoPict="0">
                <anchor moveWithCells="1">
                  <from>
                    <xdr:col>1</xdr:col>
                    <xdr:colOff>190500</xdr:colOff>
                    <xdr:row>18</xdr:row>
                    <xdr:rowOff>285750</xdr:rowOff>
                  </from>
                  <to>
                    <xdr:col>1</xdr:col>
                    <xdr:colOff>495300</xdr:colOff>
                    <xdr:row>18</xdr:row>
                    <xdr:rowOff>581025</xdr:rowOff>
                  </to>
                </anchor>
              </controlPr>
            </control>
          </mc:Choice>
        </mc:AlternateContent>
        <mc:AlternateContent xmlns:mc="http://schemas.openxmlformats.org/markup-compatibility/2006">
          <mc:Choice Requires="x14">
            <control shapeId="26640" r:id="rId14" name="Check Box 16">
              <controlPr defaultSize="0" autoFill="0" autoLine="0" autoPict="0">
                <anchor moveWithCells="1">
                  <from>
                    <xdr:col>1</xdr:col>
                    <xdr:colOff>180975</xdr:colOff>
                    <xdr:row>20</xdr:row>
                    <xdr:rowOff>695325</xdr:rowOff>
                  </from>
                  <to>
                    <xdr:col>1</xdr:col>
                    <xdr:colOff>485775</xdr:colOff>
                    <xdr:row>20</xdr:row>
                    <xdr:rowOff>990600</xdr:rowOff>
                  </to>
                </anchor>
              </controlPr>
            </control>
          </mc:Choice>
        </mc:AlternateContent>
        <mc:AlternateContent xmlns:mc="http://schemas.openxmlformats.org/markup-compatibility/2006">
          <mc:Choice Requires="x14">
            <control shapeId="26643" r:id="rId15" name="Check Box 19">
              <controlPr defaultSize="0" autoFill="0" autoLine="0" autoPict="0">
                <anchor moveWithCells="1">
                  <from>
                    <xdr:col>1</xdr:col>
                    <xdr:colOff>180975</xdr:colOff>
                    <xdr:row>28</xdr:row>
                    <xdr:rowOff>342900</xdr:rowOff>
                  </from>
                  <to>
                    <xdr:col>1</xdr:col>
                    <xdr:colOff>485775</xdr:colOff>
                    <xdr:row>28</xdr:row>
                    <xdr:rowOff>666750</xdr:rowOff>
                  </to>
                </anchor>
              </controlPr>
            </control>
          </mc:Choice>
        </mc:AlternateContent>
        <mc:AlternateContent xmlns:mc="http://schemas.openxmlformats.org/markup-compatibility/2006">
          <mc:Choice Requires="x14">
            <control shapeId="26644" r:id="rId16" name="Check Box 20">
              <controlPr defaultSize="0" autoFill="0" autoLine="0" autoPict="0">
                <anchor moveWithCells="1">
                  <from>
                    <xdr:col>1</xdr:col>
                    <xdr:colOff>180975</xdr:colOff>
                    <xdr:row>32</xdr:row>
                    <xdr:rowOff>66675</xdr:rowOff>
                  </from>
                  <to>
                    <xdr:col>1</xdr:col>
                    <xdr:colOff>485775</xdr:colOff>
                    <xdr:row>32</xdr:row>
                    <xdr:rowOff>390525</xdr:rowOff>
                  </to>
                </anchor>
              </controlPr>
            </control>
          </mc:Choice>
        </mc:AlternateContent>
        <mc:AlternateContent xmlns:mc="http://schemas.openxmlformats.org/markup-compatibility/2006">
          <mc:Choice Requires="x14">
            <control shapeId="26645" r:id="rId17" name="Check Box 21">
              <controlPr defaultSize="0" autoFill="0" autoLine="0" autoPict="0">
                <anchor moveWithCells="1">
                  <from>
                    <xdr:col>1</xdr:col>
                    <xdr:colOff>180975</xdr:colOff>
                    <xdr:row>33</xdr:row>
                    <xdr:rowOff>219075</xdr:rowOff>
                  </from>
                  <to>
                    <xdr:col>1</xdr:col>
                    <xdr:colOff>485775</xdr:colOff>
                    <xdr:row>34</xdr:row>
                    <xdr:rowOff>57150</xdr:rowOff>
                  </to>
                </anchor>
              </controlPr>
            </control>
          </mc:Choice>
        </mc:AlternateContent>
        <mc:AlternateContent xmlns:mc="http://schemas.openxmlformats.org/markup-compatibility/2006">
          <mc:Choice Requires="x14">
            <control shapeId="26646" r:id="rId18" name="Check Box 22">
              <controlPr defaultSize="0" autoFill="0" autoLine="0" autoPict="0">
                <anchor moveWithCells="1">
                  <from>
                    <xdr:col>1</xdr:col>
                    <xdr:colOff>180975</xdr:colOff>
                    <xdr:row>30</xdr:row>
                    <xdr:rowOff>952500</xdr:rowOff>
                  </from>
                  <to>
                    <xdr:col>1</xdr:col>
                    <xdr:colOff>485775</xdr:colOff>
                    <xdr:row>30</xdr:row>
                    <xdr:rowOff>1247775</xdr:rowOff>
                  </to>
                </anchor>
              </controlPr>
            </control>
          </mc:Choice>
        </mc:AlternateContent>
        <mc:AlternateContent xmlns:mc="http://schemas.openxmlformats.org/markup-compatibility/2006">
          <mc:Choice Requires="x14">
            <control shapeId="26647" r:id="rId19" name="Check Box 23">
              <controlPr defaultSize="0" autoFill="0" autoLine="0" autoPict="0">
                <anchor moveWithCells="1">
                  <from>
                    <xdr:col>1</xdr:col>
                    <xdr:colOff>190500</xdr:colOff>
                    <xdr:row>35</xdr:row>
                    <xdr:rowOff>285750</xdr:rowOff>
                  </from>
                  <to>
                    <xdr:col>1</xdr:col>
                    <xdr:colOff>495300</xdr:colOff>
                    <xdr:row>35</xdr:row>
                    <xdr:rowOff>581025</xdr:rowOff>
                  </to>
                </anchor>
              </controlPr>
            </control>
          </mc:Choice>
        </mc:AlternateContent>
        <mc:AlternateContent xmlns:mc="http://schemas.openxmlformats.org/markup-compatibility/2006">
          <mc:Choice Requires="x14">
            <control shapeId="26648" r:id="rId20" name="Check Box 24">
              <controlPr defaultSize="0" autoFill="0" autoLine="0" autoPict="0">
                <anchor moveWithCells="1">
                  <from>
                    <xdr:col>4</xdr:col>
                    <xdr:colOff>238125</xdr:colOff>
                    <xdr:row>24</xdr:row>
                    <xdr:rowOff>200025</xdr:rowOff>
                  </from>
                  <to>
                    <xdr:col>4</xdr:col>
                    <xdr:colOff>542925</xdr:colOff>
                    <xdr:row>26</xdr:row>
                    <xdr:rowOff>47625</xdr:rowOff>
                  </to>
                </anchor>
              </controlPr>
            </control>
          </mc:Choice>
        </mc:AlternateContent>
        <mc:AlternateContent xmlns:mc="http://schemas.openxmlformats.org/markup-compatibility/2006">
          <mc:Choice Requires="x14">
            <control shapeId="26649" r:id="rId21" name="Check Box 25">
              <controlPr defaultSize="0" autoFill="0" autoLine="0" autoPict="0">
                <anchor moveWithCells="1">
                  <from>
                    <xdr:col>6</xdr:col>
                    <xdr:colOff>238125</xdr:colOff>
                    <xdr:row>25</xdr:row>
                    <xdr:rowOff>180975</xdr:rowOff>
                  </from>
                  <to>
                    <xdr:col>6</xdr:col>
                    <xdr:colOff>542925</xdr:colOff>
                    <xdr:row>27</xdr:row>
                    <xdr:rowOff>28575</xdr:rowOff>
                  </to>
                </anchor>
              </controlPr>
            </control>
          </mc:Choice>
        </mc:AlternateContent>
        <mc:AlternateContent xmlns:mc="http://schemas.openxmlformats.org/markup-compatibility/2006">
          <mc:Choice Requires="x14">
            <control shapeId="26650" r:id="rId22" name="Check Box 26">
              <controlPr defaultSize="0" autoFill="0" autoLine="0" autoPict="0">
                <anchor moveWithCells="1">
                  <from>
                    <xdr:col>8</xdr:col>
                    <xdr:colOff>238125</xdr:colOff>
                    <xdr:row>23</xdr:row>
                    <xdr:rowOff>180975</xdr:rowOff>
                  </from>
                  <to>
                    <xdr:col>8</xdr:col>
                    <xdr:colOff>542925</xdr:colOff>
                    <xdr:row>25</xdr:row>
                    <xdr:rowOff>28575</xdr:rowOff>
                  </to>
                </anchor>
              </controlPr>
            </control>
          </mc:Choice>
        </mc:AlternateContent>
        <mc:AlternateContent xmlns:mc="http://schemas.openxmlformats.org/markup-compatibility/2006">
          <mc:Choice Requires="x14">
            <control shapeId="26651" r:id="rId23" name="Check Box 27">
              <controlPr defaultSize="0" autoFill="0" autoLine="0" autoPict="0">
                <anchor moveWithCells="1">
                  <from>
                    <xdr:col>8</xdr:col>
                    <xdr:colOff>238125</xdr:colOff>
                    <xdr:row>24</xdr:row>
                    <xdr:rowOff>190500</xdr:rowOff>
                  </from>
                  <to>
                    <xdr:col>8</xdr:col>
                    <xdr:colOff>542925</xdr:colOff>
                    <xdr:row>26</xdr:row>
                    <xdr:rowOff>38100</xdr:rowOff>
                  </to>
                </anchor>
              </controlPr>
            </control>
          </mc:Choice>
        </mc:AlternateContent>
        <mc:AlternateContent xmlns:mc="http://schemas.openxmlformats.org/markup-compatibility/2006">
          <mc:Choice Requires="x14">
            <control shapeId="26652" r:id="rId24" name="Check Box 28">
              <controlPr defaultSize="0" autoFill="0" autoLine="0" autoPict="0">
                <anchor moveWithCells="1">
                  <from>
                    <xdr:col>4</xdr:col>
                    <xdr:colOff>238125</xdr:colOff>
                    <xdr:row>23</xdr:row>
                    <xdr:rowOff>200025</xdr:rowOff>
                  </from>
                  <to>
                    <xdr:col>4</xdr:col>
                    <xdr:colOff>542925</xdr:colOff>
                    <xdr:row>25</xdr:row>
                    <xdr:rowOff>47625</xdr:rowOff>
                  </to>
                </anchor>
              </controlPr>
            </control>
          </mc:Choice>
        </mc:AlternateContent>
        <mc:AlternateContent xmlns:mc="http://schemas.openxmlformats.org/markup-compatibility/2006">
          <mc:Choice Requires="x14">
            <control shapeId="26653" r:id="rId25" name="Check Box 29">
              <controlPr defaultSize="0" autoFill="0" autoLine="0" autoPict="0">
                <anchor moveWithCells="1">
                  <from>
                    <xdr:col>6</xdr:col>
                    <xdr:colOff>238125</xdr:colOff>
                    <xdr:row>24</xdr:row>
                    <xdr:rowOff>180975</xdr:rowOff>
                  </from>
                  <to>
                    <xdr:col>6</xdr:col>
                    <xdr:colOff>542925</xdr:colOff>
                    <xdr:row>26</xdr:row>
                    <xdr:rowOff>28575</xdr:rowOff>
                  </to>
                </anchor>
              </controlPr>
            </control>
          </mc:Choice>
        </mc:AlternateContent>
        <mc:AlternateContent xmlns:mc="http://schemas.openxmlformats.org/markup-compatibility/2006">
          <mc:Choice Requires="x14">
            <control shapeId="26654" r:id="rId26" name="Check Box 30">
              <controlPr defaultSize="0" autoFill="0" autoLine="0" autoPict="0">
                <anchor moveWithCells="1">
                  <from>
                    <xdr:col>1</xdr:col>
                    <xdr:colOff>180975</xdr:colOff>
                    <xdr:row>21</xdr:row>
                    <xdr:rowOff>419100</xdr:rowOff>
                  </from>
                  <to>
                    <xdr:col>1</xdr:col>
                    <xdr:colOff>485775</xdr:colOff>
                    <xdr:row>21</xdr:row>
                    <xdr:rowOff>714375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topLeftCell="A10" zoomScaleNormal="100" zoomScaleSheetLayoutView="100" workbookViewId="0">
      <selection activeCell="B33" sqref="B33"/>
    </sheetView>
  </sheetViews>
  <sheetFormatPr defaultRowHeight="18.75"/>
  <cols>
    <col min="1" max="1" width="2.625" customWidth="1"/>
    <col min="2" max="2" width="7.375" customWidth="1"/>
    <col min="11" max="11" width="2.125" customWidth="1"/>
  </cols>
  <sheetData>
    <row r="1" spans="1:13">
      <c r="H1" s="511" t="str">
        <f>"令和"&amp;申請書!$V$6&amp;"年"&amp;申請書!$X$6&amp;"月"&amp;申請書!$AA$6&amp;"日"</f>
        <v>令和6年9月1日</v>
      </c>
      <c r="I1" s="511"/>
      <c r="J1" s="511"/>
      <c r="M1" s="102" t="s">
        <v>169</v>
      </c>
    </row>
    <row r="3" spans="1:13" ht="24">
      <c r="B3" s="512" t="s">
        <v>290</v>
      </c>
      <c r="C3" s="467"/>
      <c r="D3" s="467"/>
      <c r="E3" s="467"/>
      <c r="F3" s="467"/>
      <c r="G3" s="467"/>
      <c r="H3" s="467"/>
      <c r="I3" s="467"/>
      <c r="J3" s="467"/>
    </row>
    <row r="4" spans="1:13">
      <c r="A4" s="25"/>
      <c r="B4" s="25"/>
    </row>
    <row r="5" spans="1:13" ht="24" customHeight="1">
      <c r="A5" s="522" t="s">
        <v>9</v>
      </c>
      <c r="B5" s="523"/>
      <c r="C5" s="513" t="str">
        <f>申請書!$O$22</f>
        <v>記載例認定こども園</v>
      </c>
      <c r="D5" s="514"/>
      <c r="E5" s="515"/>
      <c r="F5" s="14"/>
      <c r="G5" s="360"/>
      <c r="H5" s="360"/>
      <c r="I5" s="360"/>
      <c r="J5" s="360"/>
      <c r="K5" s="14"/>
      <c r="L5" s="14"/>
    </row>
    <row r="6" spans="1:13">
      <c r="C6" s="19" t="s">
        <v>15</v>
      </c>
    </row>
    <row r="7" spans="1:13" ht="18.75" customHeight="1">
      <c r="C7" s="19"/>
      <c r="D7" s="14"/>
    </row>
    <row r="8" spans="1:13" ht="18.75" customHeight="1">
      <c r="A8" s="281" t="s">
        <v>292</v>
      </c>
      <c r="B8" s="172"/>
      <c r="C8" s="172"/>
      <c r="D8" s="172"/>
      <c r="E8" s="172"/>
      <c r="F8" s="172"/>
      <c r="G8" s="172"/>
      <c r="H8" s="172"/>
      <c r="I8" s="172"/>
      <c r="J8" s="173"/>
      <c r="K8" s="163"/>
    </row>
    <row r="9" spans="1:13" ht="18.75" customHeight="1">
      <c r="A9" s="179"/>
      <c r="B9" s="166"/>
      <c r="C9" s="223"/>
      <c r="D9" s="821" t="s">
        <v>291</v>
      </c>
      <c r="E9" s="821"/>
      <c r="F9" s="223"/>
      <c r="G9" s="821" t="s">
        <v>293</v>
      </c>
      <c r="H9" s="821"/>
      <c r="I9" s="504"/>
      <c r="J9" s="176"/>
      <c r="K9" s="163"/>
    </row>
    <row r="10" spans="1:13" ht="18.75" customHeight="1">
      <c r="A10" s="179"/>
      <c r="B10" s="163"/>
      <c r="C10" s="223"/>
      <c r="D10" s="821" t="s">
        <v>294</v>
      </c>
      <c r="E10" s="821"/>
      <c r="F10" s="223"/>
      <c r="G10" s="821" t="s">
        <v>295</v>
      </c>
      <c r="H10" s="821"/>
      <c r="I10" s="833"/>
      <c r="J10" s="176"/>
      <c r="K10" s="163"/>
    </row>
    <row r="11" spans="1:13" ht="18.75" customHeight="1">
      <c r="A11" s="179"/>
      <c r="B11" s="32"/>
      <c r="C11" s="223"/>
      <c r="D11" s="832" t="s">
        <v>296</v>
      </c>
      <c r="E11" s="832"/>
      <c r="F11" s="834"/>
      <c r="G11" s="834"/>
      <c r="H11" s="834"/>
      <c r="I11" s="834"/>
      <c r="J11" s="835"/>
      <c r="K11" s="163" t="s">
        <v>42</v>
      </c>
    </row>
    <row r="12" spans="1:13" ht="18.75" customHeight="1">
      <c r="A12" s="160"/>
      <c r="B12" s="190"/>
      <c r="C12" s="190"/>
      <c r="D12" s="190"/>
      <c r="E12" s="190"/>
      <c r="F12" s="190"/>
      <c r="G12" s="161"/>
      <c r="H12" s="161"/>
      <c r="I12" s="161"/>
      <c r="J12" s="162"/>
      <c r="K12" s="163"/>
    </row>
    <row r="13" spans="1:13" ht="18.75" customHeight="1">
      <c r="A13" s="281" t="s">
        <v>297</v>
      </c>
      <c r="B13" s="172"/>
      <c r="C13" s="200"/>
      <c r="D13" s="200"/>
      <c r="E13" s="244"/>
      <c r="F13" s="244"/>
      <c r="G13" s="244"/>
      <c r="H13" s="172"/>
      <c r="I13" s="172"/>
      <c r="J13" s="173"/>
      <c r="K13" s="163"/>
    </row>
    <row r="14" spans="1:13" ht="18.75" customHeight="1">
      <c r="A14" s="179"/>
      <c r="B14" s="820"/>
      <c r="C14" s="647"/>
      <c r="D14" s="647"/>
      <c r="E14" s="647"/>
      <c r="F14" s="647"/>
      <c r="G14" s="647"/>
      <c r="H14" s="647"/>
      <c r="I14" s="647"/>
      <c r="J14" s="648"/>
      <c r="K14" s="163"/>
    </row>
    <row r="15" spans="1:13" ht="18.75" customHeight="1">
      <c r="A15" s="179"/>
      <c r="B15" s="525"/>
      <c r="C15" s="526"/>
      <c r="D15" s="526"/>
      <c r="E15" s="526"/>
      <c r="F15" s="526"/>
      <c r="G15" s="526"/>
      <c r="H15" s="526"/>
      <c r="I15" s="526"/>
      <c r="J15" s="527"/>
      <c r="K15" s="163"/>
    </row>
    <row r="16" spans="1:13" ht="18.75" customHeight="1">
      <c r="A16" s="160"/>
      <c r="B16" s="161"/>
      <c r="C16" s="161"/>
      <c r="D16" s="169"/>
      <c r="E16" s="169"/>
      <c r="F16" s="169"/>
      <c r="G16" s="161"/>
      <c r="H16" s="169"/>
      <c r="I16" s="169"/>
      <c r="J16" s="170"/>
      <c r="K16" s="163"/>
    </row>
    <row r="17" spans="1:11" ht="18.75" customHeight="1">
      <c r="A17" s="281" t="s">
        <v>298</v>
      </c>
      <c r="B17" s="172"/>
      <c r="C17" s="172"/>
      <c r="D17" s="172"/>
      <c r="E17" s="172"/>
      <c r="F17" s="172"/>
      <c r="G17" s="172"/>
      <c r="H17" s="172"/>
      <c r="I17" s="172"/>
      <c r="J17" s="173"/>
      <c r="K17" s="163"/>
    </row>
    <row r="18" spans="1:11" ht="18.75" customHeight="1">
      <c r="A18" s="179"/>
      <c r="B18" s="163"/>
      <c r="C18" s="223"/>
      <c r="D18" s="822" t="s">
        <v>299</v>
      </c>
      <c r="E18" s="822"/>
      <c r="F18" s="504"/>
      <c r="G18" s="184"/>
      <c r="H18" s="184"/>
      <c r="I18" s="184"/>
      <c r="J18" s="168"/>
      <c r="K18" s="163"/>
    </row>
    <row r="19" spans="1:11" ht="18.75" customHeight="1">
      <c r="A19" s="179"/>
      <c r="B19" s="163"/>
      <c r="C19" s="223"/>
      <c r="D19" s="822" t="s">
        <v>300</v>
      </c>
      <c r="E19" s="822"/>
      <c r="F19" s="504"/>
      <c r="G19" s="184"/>
      <c r="H19" s="184"/>
      <c r="I19" s="184"/>
      <c r="J19" s="168"/>
      <c r="K19" s="163"/>
    </row>
    <row r="20" spans="1:11" ht="18.75" customHeight="1">
      <c r="A20" s="179"/>
      <c r="B20" s="163"/>
      <c r="C20" s="223"/>
      <c r="D20" s="822" t="s">
        <v>301</v>
      </c>
      <c r="E20" s="822"/>
      <c r="F20" s="504"/>
      <c r="G20" s="222"/>
      <c r="H20" s="222"/>
      <c r="I20" s="222"/>
      <c r="J20" s="282"/>
      <c r="K20" s="163"/>
    </row>
    <row r="21" spans="1:11" ht="18.75" customHeight="1">
      <c r="A21" s="179"/>
      <c r="B21" s="163"/>
      <c r="C21" s="222"/>
      <c r="D21" s="663" t="s">
        <v>302</v>
      </c>
      <c r="E21" s="536"/>
      <c r="F21" s="222"/>
      <c r="G21" s="222"/>
      <c r="H21" s="222"/>
      <c r="I21" s="222"/>
      <c r="J21" s="282"/>
      <c r="K21" s="163"/>
    </row>
    <row r="22" spans="1:11" ht="18.75" customHeight="1">
      <c r="A22" s="179"/>
      <c r="B22" s="163"/>
      <c r="C22" s="163"/>
      <c r="D22" s="826"/>
      <c r="E22" s="827"/>
      <c r="F22" s="827"/>
      <c r="G22" s="827"/>
      <c r="H22" s="827"/>
      <c r="I22" s="827"/>
      <c r="J22" s="828"/>
      <c r="K22" s="163"/>
    </row>
    <row r="23" spans="1:11" ht="18.75" customHeight="1">
      <c r="A23" s="179"/>
      <c r="B23" s="163"/>
      <c r="C23" s="167"/>
      <c r="D23" s="829"/>
      <c r="E23" s="830"/>
      <c r="F23" s="830"/>
      <c r="G23" s="830"/>
      <c r="H23" s="830"/>
      <c r="I23" s="830"/>
      <c r="J23" s="831"/>
      <c r="K23" s="163"/>
    </row>
    <row r="24" spans="1:11" ht="18.75" customHeight="1">
      <c r="A24" s="179"/>
      <c r="B24" s="163"/>
      <c r="C24" s="223"/>
      <c r="D24" s="822" t="s">
        <v>303</v>
      </c>
      <c r="E24" s="822"/>
      <c r="F24" s="504"/>
      <c r="G24" s="222"/>
      <c r="H24" s="222"/>
      <c r="I24" s="222"/>
      <c r="J24" s="282"/>
      <c r="K24" s="163"/>
    </row>
    <row r="25" spans="1:11" ht="18.75" customHeight="1">
      <c r="A25" s="179"/>
      <c r="B25" s="163"/>
      <c r="C25" s="222"/>
      <c r="D25" s="663" t="s">
        <v>304</v>
      </c>
      <c r="E25" s="536"/>
      <c r="F25" s="222"/>
      <c r="G25" s="222"/>
      <c r="H25" s="222"/>
      <c r="I25" s="222"/>
      <c r="J25" s="282"/>
      <c r="K25" s="163"/>
    </row>
    <row r="26" spans="1:11" ht="18.75" customHeight="1">
      <c r="A26" s="179"/>
      <c r="B26" s="163"/>
      <c r="C26" s="163"/>
      <c r="D26" s="823"/>
      <c r="E26" s="824"/>
      <c r="F26" s="824"/>
      <c r="G26" s="824"/>
      <c r="H26" s="824"/>
      <c r="I26" s="824"/>
      <c r="J26" s="825"/>
      <c r="K26" s="163"/>
    </row>
    <row r="27" spans="1:11" ht="18.75" customHeight="1">
      <c r="A27" s="160"/>
      <c r="B27" s="161"/>
      <c r="C27" s="164"/>
      <c r="D27" s="164"/>
      <c r="E27" s="164"/>
      <c r="F27" s="164"/>
      <c r="G27" s="164"/>
      <c r="H27" s="164"/>
      <c r="I27" s="164"/>
      <c r="J27" s="165"/>
      <c r="K27" s="163"/>
    </row>
    <row r="28" spans="1:11" ht="18.75" customHeight="1">
      <c r="A28" s="163"/>
      <c r="B28" s="530" t="s">
        <v>452</v>
      </c>
      <c r="C28" s="647"/>
      <c r="D28" s="647"/>
      <c r="E28" s="647"/>
      <c r="F28" s="647"/>
      <c r="G28" s="647"/>
      <c r="H28" s="647"/>
      <c r="I28" s="647"/>
      <c r="J28" s="647"/>
      <c r="K28" s="163"/>
    </row>
    <row r="29" spans="1:11" ht="18.75" customHeight="1">
      <c r="A29" s="163"/>
      <c r="B29" s="467"/>
      <c r="C29" s="467"/>
      <c r="D29" s="467"/>
      <c r="E29" s="467"/>
      <c r="F29" s="467"/>
      <c r="G29" s="467"/>
      <c r="H29" s="467"/>
      <c r="I29" s="467"/>
      <c r="J29" s="467"/>
      <c r="K29" s="163"/>
    </row>
    <row r="30" spans="1:11" ht="18.75" customHeight="1">
      <c r="A30" s="163"/>
      <c r="B30" s="467"/>
      <c r="C30" s="467"/>
      <c r="D30" s="467"/>
      <c r="E30" s="467"/>
      <c r="F30" s="467"/>
      <c r="G30" s="467"/>
      <c r="H30" s="467"/>
      <c r="I30" s="467"/>
      <c r="J30" s="467"/>
      <c r="K30" s="163"/>
    </row>
    <row r="31" spans="1:11" ht="18.75" customHeight="1">
      <c r="A31" s="163"/>
      <c r="B31" s="467"/>
      <c r="C31" s="467"/>
      <c r="D31" s="467"/>
      <c r="E31" s="467"/>
      <c r="F31" s="467"/>
      <c r="G31" s="467"/>
      <c r="H31" s="467"/>
      <c r="I31" s="467"/>
      <c r="J31" s="467"/>
      <c r="K31" s="163"/>
    </row>
    <row r="32" spans="1:11" ht="18.75" customHeight="1">
      <c r="A32" s="163"/>
      <c r="B32" s="467"/>
      <c r="C32" s="467"/>
      <c r="D32" s="467"/>
      <c r="E32" s="467"/>
      <c r="F32" s="467"/>
      <c r="G32" s="467"/>
      <c r="H32" s="467"/>
      <c r="I32" s="467"/>
      <c r="J32" s="467"/>
      <c r="K32" s="163"/>
    </row>
    <row r="33" spans="1:11" ht="18.75" customHeight="1">
      <c r="A33" s="163"/>
      <c r="B33" s="163"/>
      <c r="C33" s="171"/>
      <c r="D33" s="171"/>
      <c r="E33" s="171"/>
      <c r="F33" s="171"/>
      <c r="G33" s="171"/>
      <c r="H33" s="171"/>
      <c r="I33" s="171"/>
      <c r="J33" s="171"/>
      <c r="K33" s="163"/>
    </row>
    <row r="34" spans="1:11" ht="18.75" customHeight="1">
      <c r="A34" s="163"/>
      <c r="B34" s="163"/>
      <c r="C34" s="159"/>
      <c r="D34" s="159"/>
      <c r="E34" s="159"/>
      <c r="F34" s="159"/>
      <c r="G34" s="159"/>
      <c r="H34" s="159"/>
      <c r="I34" s="159"/>
      <c r="J34" s="159"/>
      <c r="K34" s="163"/>
    </row>
    <row r="35" spans="1:11" ht="18.75" customHeight="1">
      <c r="A35" s="163"/>
      <c r="B35" s="163"/>
      <c r="C35" s="159"/>
      <c r="D35" s="159"/>
      <c r="E35" s="159"/>
      <c r="F35" s="159"/>
      <c r="G35" s="159"/>
      <c r="H35" s="159"/>
      <c r="I35" s="159"/>
      <c r="J35" s="159"/>
      <c r="K35" s="163"/>
    </row>
    <row r="36" spans="1:11" ht="18.75" customHeight="1">
      <c r="A36" s="163"/>
      <c r="B36" s="163"/>
      <c r="C36" s="163"/>
      <c r="D36" s="163"/>
      <c r="E36" s="163"/>
      <c r="F36" s="163"/>
      <c r="G36" s="163"/>
      <c r="H36" s="163"/>
      <c r="I36" s="163"/>
      <c r="J36" s="163"/>
      <c r="K36" s="163"/>
    </row>
  </sheetData>
  <mergeCells count="20">
    <mergeCell ref="H1:J1"/>
    <mergeCell ref="B3:J3"/>
    <mergeCell ref="A5:B5"/>
    <mergeCell ref="C5:E5"/>
    <mergeCell ref="D11:E11"/>
    <mergeCell ref="G10:I10"/>
    <mergeCell ref="G9:I9"/>
    <mergeCell ref="F11:J11"/>
    <mergeCell ref="B28:J32"/>
    <mergeCell ref="B14:J15"/>
    <mergeCell ref="D9:E9"/>
    <mergeCell ref="D10:E10"/>
    <mergeCell ref="D24:F24"/>
    <mergeCell ref="D25:E25"/>
    <mergeCell ref="D26:J26"/>
    <mergeCell ref="D18:F18"/>
    <mergeCell ref="D19:F19"/>
    <mergeCell ref="D20:F20"/>
    <mergeCell ref="D21:E21"/>
    <mergeCell ref="D22: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9"/>
  <sheetViews>
    <sheetView view="pageBreakPreview" zoomScaleNormal="100" zoomScaleSheetLayoutView="100" workbookViewId="0">
      <selection activeCell="K11" sqref="K11:M11"/>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511" t="str">
        <f>"令和"&amp;申請書!$V$6&amp;"年"&amp;申請書!$X$6&amp;"月"&amp;申請書!$AA$6&amp;"日"</f>
        <v>令和6年9月1日</v>
      </c>
      <c r="K1" s="511"/>
      <c r="L1" s="511"/>
      <c r="M1" s="467"/>
      <c r="O1" s="102" t="s">
        <v>169</v>
      </c>
      <c r="Q1" s="239"/>
    </row>
    <row r="3" spans="1:19" ht="24">
      <c r="B3" s="512" t="s">
        <v>312</v>
      </c>
      <c r="C3" s="467"/>
      <c r="D3" s="467"/>
      <c r="E3" s="467"/>
      <c r="F3" s="467"/>
      <c r="G3" s="467"/>
      <c r="H3" s="467"/>
      <c r="I3" s="467"/>
      <c r="J3" s="467"/>
      <c r="K3" s="467"/>
      <c r="L3" s="467"/>
      <c r="M3" s="467"/>
    </row>
    <row r="4" spans="1:19">
      <c r="A4" s="25"/>
      <c r="B4" s="25"/>
    </row>
    <row r="5" spans="1:19" ht="24" customHeight="1">
      <c r="A5" s="522" t="s">
        <v>9</v>
      </c>
      <c r="B5" s="523"/>
      <c r="C5" s="513" t="str">
        <f>申請書!$O$22</f>
        <v>記載例認定こども園</v>
      </c>
      <c r="D5" s="514"/>
      <c r="E5" s="514"/>
      <c r="F5" s="514"/>
      <c r="G5" s="366"/>
      <c r="H5" s="14"/>
      <c r="I5" s="360"/>
      <c r="J5" s="360"/>
      <c r="K5" s="360"/>
      <c r="L5" s="360"/>
      <c r="M5" s="14"/>
    </row>
    <row r="6" spans="1:19">
      <c r="C6" s="19"/>
    </row>
    <row r="7" spans="1:19" ht="19.5" thickBot="1">
      <c r="B7" s="238" t="s">
        <v>313</v>
      </c>
      <c r="C7" s="19"/>
      <c r="D7" s="14"/>
      <c r="E7" s="14"/>
      <c r="O7" s="102" t="s">
        <v>314</v>
      </c>
    </row>
    <row r="8" spans="1:19" ht="37.5" customHeight="1" thickBot="1">
      <c r="A8" s="184"/>
      <c r="B8" s="184"/>
      <c r="C8" s="184"/>
      <c r="D8" s="184"/>
      <c r="E8" s="184"/>
      <c r="F8" s="184"/>
      <c r="G8" s="184"/>
      <c r="H8" s="184"/>
      <c r="I8" s="184"/>
      <c r="J8" s="256" t="s">
        <v>282</v>
      </c>
      <c r="K8" s="257" t="str">
        <f>IF($J$16="","非該当",IF(AND($J$16&gt;=400,$R$9&gt;=2,$N$31=TRUE),"該当","非該当"))</f>
        <v>非該当</v>
      </c>
      <c r="L8" s="849" t="str">
        <f>IF($K$8="非該当","",IF(AND($J$16&gt;=400,$J$16&lt;800),"400時間以上800時間未満",IF(AND($J$16&gt;=800,$J$16&lt;1200),"800時間以上1200時間未満","1200時間以上")))</f>
        <v/>
      </c>
      <c r="M8" s="850"/>
      <c r="R8" t="s">
        <v>337</v>
      </c>
      <c r="S8" t="s">
        <v>338</v>
      </c>
    </row>
    <row r="9" spans="1:19" ht="18.75" customHeight="1">
      <c r="A9" s="184" t="s">
        <v>315</v>
      </c>
      <c r="B9" s="237"/>
      <c r="C9" s="237"/>
      <c r="D9" s="237"/>
      <c r="E9" s="237"/>
      <c r="F9" s="237"/>
      <c r="G9" s="237"/>
      <c r="H9" s="237"/>
      <c r="I9" s="184"/>
      <c r="J9" s="184"/>
      <c r="K9" s="184"/>
      <c r="L9" s="184"/>
      <c r="M9" s="184"/>
      <c r="R9">
        <f>COUNTIF($N$23:$N$27,TRUE)</f>
        <v>3</v>
      </c>
      <c r="S9" t="str">
        <f>IF($K$8="非該当","",IF(AND($J$16&gt;=400,$J$16&lt;800),400,IF(AND($J$16&gt;=800,$J$16&lt;1200),800,1200)))</f>
        <v/>
      </c>
    </row>
    <row r="10" spans="1:19" ht="35.25" customHeight="1">
      <c r="A10" s="184"/>
      <c r="B10" s="846" t="s">
        <v>11</v>
      </c>
      <c r="C10" s="600"/>
      <c r="D10" s="241" t="s">
        <v>275</v>
      </c>
      <c r="E10" s="241" t="s">
        <v>318</v>
      </c>
      <c r="F10" s="242" t="s">
        <v>321</v>
      </c>
      <c r="G10" s="246" t="s">
        <v>326</v>
      </c>
      <c r="H10" s="848" t="s">
        <v>320</v>
      </c>
      <c r="I10" s="654"/>
      <c r="J10" s="242" t="s">
        <v>316</v>
      </c>
      <c r="K10" s="847" t="s">
        <v>317</v>
      </c>
      <c r="L10" s="645"/>
      <c r="M10" s="645"/>
    </row>
    <row r="11" spans="1:19" ht="21.95" customHeight="1">
      <c r="A11" s="184"/>
      <c r="B11" s="844" t="s">
        <v>578</v>
      </c>
      <c r="C11" s="552"/>
      <c r="D11" s="247">
        <v>21342</v>
      </c>
      <c r="E11" s="197">
        <f>IF(D11="","",(DATEDIF(D11,申請書!$AJ$1,"Y")))</f>
        <v>65</v>
      </c>
      <c r="F11" s="243" t="s">
        <v>579</v>
      </c>
      <c r="G11" s="245" t="s">
        <v>580</v>
      </c>
      <c r="H11" s="445" t="s">
        <v>194</v>
      </c>
      <c r="I11" s="445" t="s">
        <v>442</v>
      </c>
      <c r="J11" s="445">
        <v>960</v>
      </c>
      <c r="K11" s="552" t="s">
        <v>605</v>
      </c>
      <c r="L11" s="552"/>
      <c r="M11" s="552"/>
    </row>
    <row r="12" spans="1:19" ht="21.95" customHeight="1">
      <c r="A12" s="184"/>
      <c r="B12" s="844"/>
      <c r="C12" s="552"/>
      <c r="D12" s="248"/>
      <c r="E12" s="197" t="str">
        <f>IF(D12="","",(DATEDIF(D12,申請書!$AJ$1,"Y")))</f>
        <v/>
      </c>
      <c r="F12" s="243"/>
      <c r="G12" s="245"/>
      <c r="H12" s="198"/>
      <c r="I12" s="175"/>
      <c r="J12" s="175"/>
      <c r="K12" s="552"/>
      <c r="L12" s="552"/>
      <c r="M12" s="552"/>
    </row>
    <row r="13" spans="1:19" ht="21.95" customHeight="1">
      <c r="A13" s="184"/>
      <c r="B13" s="844"/>
      <c r="C13" s="552"/>
      <c r="D13" s="249"/>
      <c r="E13" s="197" t="str">
        <f>IF(D13="","",(DATEDIF(D13,申請書!$AJ$1,"Y")))</f>
        <v/>
      </c>
      <c r="F13" s="243"/>
      <c r="G13" s="245"/>
      <c r="H13" s="175"/>
      <c r="I13" s="175"/>
      <c r="J13" s="175"/>
      <c r="K13" s="552"/>
      <c r="L13" s="552"/>
      <c r="M13" s="552"/>
    </row>
    <row r="14" spans="1:19" ht="21.95" customHeight="1">
      <c r="A14" s="184"/>
      <c r="B14" s="844"/>
      <c r="C14" s="552"/>
      <c r="D14" s="247"/>
      <c r="E14" s="197" t="str">
        <f>IF(D14="","",(DATEDIF(D14,申請書!$AJ$1,"Y")))</f>
        <v/>
      </c>
      <c r="F14" s="243"/>
      <c r="G14" s="245"/>
      <c r="H14" s="175"/>
      <c r="I14" s="175"/>
      <c r="J14" s="175"/>
      <c r="K14" s="552"/>
      <c r="L14" s="552"/>
      <c r="M14" s="552"/>
    </row>
    <row r="15" spans="1:19" ht="21.95" customHeight="1" thickBot="1">
      <c r="A15" s="184"/>
      <c r="B15" s="844"/>
      <c r="C15" s="552"/>
      <c r="D15" s="248"/>
      <c r="E15" s="197" t="str">
        <f>IF(D15="","",(DATEDIF(D15,申請書!$AJ$1,"Y")))</f>
        <v/>
      </c>
      <c r="F15" s="243"/>
      <c r="G15" s="245"/>
      <c r="H15" s="198"/>
      <c r="I15" s="175"/>
      <c r="J15" s="251"/>
      <c r="K15" s="552"/>
      <c r="L15" s="552"/>
      <c r="M15" s="552"/>
    </row>
    <row r="16" spans="1:19" s="236" customFormat="1" ht="21.95" customHeight="1" thickBot="1">
      <c r="A16" s="184"/>
      <c r="B16" s="235"/>
      <c r="C16" s="184"/>
      <c r="D16" s="250"/>
      <c r="E16" s="184"/>
      <c r="F16" s="840" t="s">
        <v>327</v>
      </c>
      <c r="G16" s="841"/>
      <c r="H16" s="841"/>
      <c r="I16" s="841"/>
      <c r="J16" s="252">
        <f>IF(SUM($J$11:$J$15)=0,"",SUM($J$11:$J$15))</f>
        <v>960</v>
      </c>
      <c r="K16" s="184" t="s">
        <v>24</v>
      </c>
      <c r="L16" s="184"/>
      <c r="M16" s="184"/>
    </row>
    <row r="17" spans="1:14" s="236" customFormat="1" ht="21.95" customHeight="1">
      <c r="A17" s="184"/>
      <c r="B17" s="842" t="s">
        <v>324</v>
      </c>
      <c r="C17" s="843"/>
      <c r="D17" s="843"/>
      <c r="E17" s="843"/>
      <c r="F17" s="843"/>
      <c r="G17" s="843"/>
      <c r="H17" s="843"/>
      <c r="I17" s="843"/>
      <c r="J17" s="843"/>
      <c r="K17" s="843"/>
      <c r="L17" s="843"/>
      <c r="M17" s="843"/>
    </row>
    <row r="18" spans="1:14" ht="18.75" customHeight="1">
      <c r="A18" s="184"/>
      <c r="B18" s="842" t="s">
        <v>322</v>
      </c>
      <c r="C18" s="843"/>
      <c r="D18" s="843"/>
      <c r="E18" s="843"/>
      <c r="F18" s="843"/>
      <c r="G18" s="843"/>
      <c r="H18" s="843"/>
      <c r="I18" s="843"/>
      <c r="J18" s="843"/>
      <c r="K18" s="843"/>
      <c r="L18" s="843"/>
      <c r="M18" s="843"/>
    </row>
    <row r="19" spans="1:14" ht="144.75" customHeight="1">
      <c r="A19" s="184"/>
      <c r="B19" s="845" t="s">
        <v>323</v>
      </c>
      <c r="C19" s="498"/>
      <c r="D19" s="498"/>
      <c r="E19" s="498"/>
      <c r="F19" s="498"/>
      <c r="G19" s="498"/>
      <c r="H19" s="498"/>
      <c r="I19" s="498"/>
      <c r="J19" s="498"/>
      <c r="K19" s="498"/>
      <c r="L19" s="498"/>
      <c r="M19" s="498"/>
    </row>
    <row r="20" spans="1:14" ht="18.75" customHeight="1">
      <c r="A20" s="184"/>
      <c r="B20" s="842" t="s">
        <v>325</v>
      </c>
      <c r="C20" s="843"/>
      <c r="D20" s="843"/>
      <c r="E20" s="843"/>
      <c r="F20" s="843"/>
      <c r="G20" s="843"/>
      <c r="H20" s="843"/>
      <c r="I20" s="843"/>
      <c r="J20" s="843"/>
      <c r="K20" s="843"/>
      <c r="L20" s="843"/>
      <c r="M20" s="843"/>
    </row>
    <row r="21" spans="1:14" ht="18.75" customHeight="1">
      <c r="A21" s="184"/>
      <c r="B21" s="184"/>
      <c r="C21" s="184"/>
      <c r="D21" s="184"/>
      <c r="E21" s="184"/>
      <c r="F21" s="184"/>
      <c r="G21" s="184"/>
      <c r="H21" s="184"/>
      <c r="I21" s="184"/>
      <c r="J21" s="184"/>
      <c r="K21" s="184"/>
      <c r="L21" s="184"/>
      <c r="M21" s="184"/>
    </row>
    <row r="22" spans="1:14" ht="18.75" customHeight="1">
      <c r="A22" s="184" t="s">
        <v>328</v>
      </c>
      <c r="B22" s="184"/>
      <c r="C22" s="184"/>
      <c r="D22" s="184"/>
      <c r="E22" s="184"/>
      <c r="F22" s="184"/>
      <c r="G22" s="184"/>
      <c r="H22" s="184"/>
      <c r="I22" s="184"/>
      <c r="J22" s="184"/>
      <c r="K22" s="184"/>
      <c r="L22" s="184"/>
      <c r="M22" s="184"/>
      <c r="N22" s="343"/>
    </row>
    <row r="23" spans="1:14" s="258" customFormat="1" ht="24.95" customHeight="1">
      <c r="A23" s="253"/>
      <c r="B23" s="241">
        <v>1</v>
      </c>
      <c r="C23" s="255"/>
      <c r="D23" s="838" t="str">
        <f>"延長保育事業"</f>
        <v>延長保育事業</v>
      </c>
      <c r="E23" s="839"/>
      <c r="F23" s="839"/>
      <c r="G23" s="839"/>
      <c r="H23" s="839"/>
      <c r="I23" s="839"/>
      <c r="J23" s="839"/>
      <c r="K23" s="839"/>
      <c r="L23" s="839"/>
      <c r="M23" s="253"/>
      <c r="N23" s="344" t="b">
        <f>主幹専任化要件!L30</f>
        <v>1</v>
      </c>
    </row>
    <row r="24" spans="1:14" s="258" customFormat="1" ht="24.95" customHeight="1">
      <c r="A24" s="253"/>
      <c r="B24" s="241">
        <v>2</v>
      </c>
      <c r="C24" s="255"/>
      <c r="D24" s="838" t="str">
        <f>"一時預かり事業（一般型）　　　　　　　　  （"&amp;主幹専任化要件!$E$32&amp;"月の平均対象子ども数："&amp;主幹専任化要件!$I$32&amp;"人)"</f>
        <v>一時預かり事業（一般型）　　　　　　　　  （4月の平均対象子ども数：人)</v>
      </c>
      <c r="E24" s="839"/>
      <c r="F24" s="839"/>
      <c r="G24" s="839"/>
      <c r="H24" s="839"/>
      <c r="I24" s="839"/>
      <c r="J24" s="839"/>
      <c r="K24" s="839"/>
      <c r="L24" s="839"/>
      <c r="M24" s="253"/>
      <c r="N24" s="344" t="b">
        <f>主幹専任化要件!L32</f>
        <v>0</v>
      </c>
    </row>
    <row r="25" spans="1:14" s="258" customFormat="1" ht="24.95" customHeight="1">
      <c r="A25" s="253"/>
      <c r="B25" s="241">
        <v>3</v>
      </c>
      <c r="C25" s="337"/>
      <c r="D25" s="838" t="s">
        <v>336</v>
      </c>
      <c r="E25" s="839"/>
      <c r="F25" s="839"/>
      <c r="G25" s="839"/>
      <c r="H25" s="839"/>
      <c r="I25" s="839"/>
      <c r="J25" s="839"/>
      <c r="K25" s="839"/>
      <c r="L25" s="839"/>
      <c r="M25" s="253"/>
      <c r="N25" s="344" t="b">
        <f>主幹専任化要件!L33</f>
        <v>0</v>
      </c>
    </row>
    <row r="26" spans="1:14" s="258" customFormat="1" ht="24.95" customHeight="1">
      <c r="A26" s="253"/>
      <c r="B26" s="241">
        <v>4</v>
      </c>
      <c r="C26" s="338"/>
      <c r="D26" s="838" t="str">
        <f>"乳児が3人以上利用している施設　　　　　　（"&amp;主幹専任化要件!$E$35&amp;"月初日現在の利用児童数："&amp;主幹専任化要件!$I$35&amp;"人）"</f>
        <v>乳児が3人以上利用している施設　　　　　　（4月初日現在の利用児童数：6人）</v>
      </c>
      <c r="E26" s="839"/>
      <c r="F26" s="839"/>
      <c r="G26" s="839"/>
      <c r="H26" s="839"/>
      <c r="I26" s="839"/>
      <c r="J26" s="839"/>
      <c r="K26" s="839"/>
      <c r="L26" s="839"/>
      <c r="M26" s="253"/>
      <c r="N26" s="344" t="b">
        <f>主幹専任化要件!L35</f>
        <v>1</v>
      </c>
    </row>
    <row r="27" spans="1:14" s="258" customFormat="1" ht="24.95" customHeight="1">
      <c r="A27" s="253"/>
      <c r="B27" s="241">
        <v>5</v>
      </c>
      <c r="C27" s="337"/>
      <c r="D27" s="838" t="str">
        <f>"障がい児が1人以上利用している施設　　　　（"&amp;主幹専任化要件!$E$37&amp;"月初日現在の利用児童数："&amp;主幹専任化要件!$I$37&amp;"人）"</f>
        <v>障がい児が1人以上利用している施設　　　　（4月初日現在の利用児童数：11人）</v>
      </c>
      <c r="E27" s="839"/>
      <c r="F27" s="839"/>
      <c r="G27" s="839"/>
      <c r="H27" s="839"/>
      <c r="I27" s="839"/>
      <c r="J27" s="839"/>
      <c r="K27" s="839"/>
      <c r="L27" s="839"/>
      <c r="M27" s="253"/>
      <c r="N27" s="344" t="b">
        <f>主幹専任化要件!L37</f>
        <v>1</v>
      </c>
    </row>
    <row r="28" spans="1:14" ht="18.75" customHeight="1">
      <c r="A28" s="184"/>
      <c r="B28" s="184"/>
      <c r="C28" s="167"/>
      <c r="D28" s="167"/>
      <c r="E28" s="167"/>
      <c r="F28" s="167"/>
      <c r="G28" s="167"/>
      <c r="H28" s="167"/>
      <c r="I28" s="167"/>
      <c r="J28" s="167"/>
      <c r="K28" s="167"/>
      <c r="L28" s="167"/>
      <c r="M28" s="184"/>
      <c r="N28" s="343"/>
    </row>
    <row r="29" spans="1:14" ht="18.75" customHeight="1">
      <c r="A29" s="184" t="s">
        <v>329</v>
      </c>
      <c r="B29" s="184"/>
      <c r="C29" s="167"/>
      <c r="D29" s="167"/>
      <c r="E29" s="167"/>
      <c r="F29" s="167"/>
      <c r="G29" s="167"/>
      <c r="H29" s="167"/>
      <c r="I29" s="167"/>
      <c r="J29" s="167"/>
      <c r="K29" s="167"/>
      <c r="L29" s="167"/>
      <c r="M29" s="184"/>
      <c r="N29" s="343"/>
    </row>
    <row r="30" spans="1:14" ht="18.75" customHeight="1">
      <c r="A30" s="184"/>
      <c r="B30" s="184" t="s">
        <v>330</v>
      </c>
      <c r="C30" s="171"/>
      <c r="D30" s="171"/>
      <c r="E30" s="171"/>
      <c r="F30" s="171"/>
      <c r="G30" s="171"/>
      <c r="H30" s="171"/>
      <c r="I30" s="171"/>
      <c r="J30" s="171"/>
      <c r="K30" s="171"/>
      <c r="L30" s="171"/>
      <c r="M30" s="184"/>
      <c r="N30" s="343"/>
    </row>
    <row r="31" spans="1:14" ht="24.95" customHeight="1">
      <c r="A31" s="184"/>
      <c r="B31" s="223"/>
      <c r="C31" s="223"/>
      <c r="D31" s="837" t="s">
        <v>331</v>
      </c>
      <c r="E31" s="642"/>
      <c r="F31" s="642"/>
      <c r="G31" s="642"/>
      <c r="H31" s="642"/>
      <c r="I31" s="642"/>
      <c r="J31" s="642"/>
      <c r="K31" s="642"/>
      <c r="L31" s="642"/>
      <c r="M31" s="184"/>
      <c r="N31" s="343" t="b">
        <v>0</v>
      </c>
    </row>
    <row r="32" spans="1:14" ht="24.95" customHeight="1">
      <c r="A32" s="184"/>
      <c r="B32" s="223"/>
      <c r="C32" s="223"/>
      <c r="D32" s="197" t="s">
        <v>332</v>
      </c>
      <c r="E32" s="254"/>
      <c r="F32" s="836" t="s">
        <v>334</v>
      </c>
      <c r="G32" s="600"/>
      <c r="H32" s="600"/>
      <c r="I32" s="600"/>
      <c r="J32" s="600"/>
      <c r="K32" s="600"/>
      <c r="L32" s="600" t="b">
        <v>0</v>
      </c>
      <c r="M32" s="184"/>
      <c r="N32" s="343"/>
    </row>
    <row r="33" spans="1:14" ht="24.95" customHeight="1">
      <c r="A33" s="184"/>
      <c r="B33" s="223"/>
      <c r="C33" s="223"/>
      <c r="D33" s="197" t="s">
        <v>333</v>
      </c>
      <c r="E33" s="254"/>
      <c r="F33" s="836" t="s">
        <v>335</v>
      </c>
      <c r="G33" s="600"/>
      <c r="H33" s="600"/>
      <c r="I33" s="600"/>
      <c r="J33" s="600"/>
      <c r="K33" s="600"/>
      <c r="L33" s="600"/>
      <c r="M33" s="184"/>
      <c r="N33" s="343"/>
    </row>
    <row r="34" spans="1:14" ht="18.75" customHeight="1">
      <c r="A34" s="184"/>
      <c r="B34" s="184"/>
      <c r="C34" s="171"/>
      <c r="D34" s="171"/>
      <c r="E34" s="171"/>
      <c r="F34" s="171"/>
      <c r="G34" s="171"/>
      <c r="H34" s="171"/>
      <c r="I34" s="171"/>
      <c r="J34" s="171"/>
      <c r="K34" s="171"/>
      <c r="L34" s="171"/>
      <c r="M34" s="184"/>
    </row>
    <row r="35" spans="1:14" ht="18.75" customHeight="1">
      <c r="A35" s="184"/>
      <c r="B35" s="184"/>
      <c r="C35" s="171"/>
      <c r="D35" s="171"/>
      <c r="E35" s="171"/>
      <c r="F35" s="171"/>
      <c r="G35" s="171"/>
      <c r="H35" s="171"/>
      <c r="I35" s="171"/>
      <c r="J35" s="171"/>
      <c r="K35" s="171"/>
      <c r="L35" s="171"/>
      <c r="M35" s="184"/>
    </row>
    <row r="36" spans="1:14" ht="18.75" customHeight="1">
      <c r="A36" s="184"/>
      <c r="B36" s="184"/>
      <c r="C36" s="171"/>
      <c r="D36" s="171"/>
      <c r="E36" s="171"/>
      <c r="F36" s="171"/>
      <c r="G36" s="171"/>
      <c r="H36" s="171"/>
      <c r="I36" s="171"/>
      <c r="J36" s="171"/>
      <c r="K36" s="171"/>
      <c r="L36" s="171"/>
      <c r="M36" s="184"/>
    </row>
    <row r="37" spans="1:14" ht="18.75" customHeight="1">
      <c r="A37" s="184"/>
      <c r="B37" s="184"/>
      <c r="C37" s="171"/>
      <c r="D37" s="171"/>
      <c r="E37" s="171"/>
      <c r="F37" s="171"/>
      <c r="G37" s="171"/>
      <c r="H37" s="171"/>
      <c r="I37" s="171"/>
      <c r="J37" s="171"/>
      <c r="K37" s="171"/>
      <c r="L37" s="171"/>
      <c r="M37" s="184"/>
    </row>
    <row r="38" spans="1:14" ht="18.75" customHeight="1">
      <c r="A38" s="184"/>
      <c r="B38" s="184"/>
      <c r="C38" s="184"/>
      <c r="D38" s="184"/>
      <c r="E38" s="184"/>
      <c r="F38" s="184"/>
      <c r="G38" s="184"/>
      <c r="H38" s="184"/>
      <c r="I38" s="184"/>
      <c r="J38" s="184"/>
      <c r="K38" s="184"/>
      <c r="L38" s="184"/>
      <c r="M38" s="184"/>
    </row>
    <row r="39" spans="1:14">
      <c r="A39" s="157"/>
      <c r="B39" s="157"/>
      <c r="C39" s="157"/>
      <c r="D39" s="157"/>
      <c r="E39" s="157"/>
      <c r="F39" s="157"/>
      <c r="G39" s="157"/>
      <c r="H39" s="157"/>
      <c r="I39" s="157"/>
      <c r="J39" s="157"/>
      <c r="K39" s="157"/>
      <c r="L39" s="157"/>
      <c r="M39" s="157"/>
    </row>
  </sheetData>
  <mergeCells count="31">
    <mergeCell ref="A5:B5"/>
    <mergeCell ref="C5:F5"/>
    <mergeCell ref="J1:M1"/>
    <mergeCell ref="L8:M8"/>
    <mergeCell ref="B3:M3"/>
    <mergeCell ref="B10:C10"/>
    <mergeCell ref="K10:M10"/>
    <mergeCell ref="H10:I10"/>
    <mergeCell ref="B11:C11"/>
    <mergeCell ref="B12:C12"/>
    <mergeCell ref="F16:I16"/>
    <mergeCell ref="B17:M17"/>
    <mergeCell ref="B20:M20"/>
    <mergeCell ref="K11:M11"/>
    <mergeCell ref="K12:M12"/>
    <mergeCell ref="K13:M13"/>
    <mergeCell ref="K14:M14"/>
    <mergeCell ref="K15:M15"/>
    <mergeCell ref="B18:M18"/>
    <mergeCell ref="B13:C13"/>
    <mergeCell ref="B14:C14"/>
    <mergeCell ref="B15:C15"/>
    <mergeCell ref="B19:M19"/>
    <mergeCell ref="F32:L32"/>
    <mergeCell ref="F33:L33"/>
    <mergeCell ref="D31:L31"/>
    <mergeCell ref="D23:L23"/>
    <mergeCell ref="D24:L24"/>
    <mergeCell ref="D25:L25"/>
    <mergeCell ref="D26:L26"/>
    <mergeCell ref="D27:L27"/>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7" r:id="rId8"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mc:AlternateContent xmlns:mc="http://schemas.openxmlformats.org/markup-compatibility/2006">
          <mc:Choice Requires="x14">
            <control shapeId="47118" r:id="rId9"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10"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1"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topLeftCell="A16" zoomScaleNormal="100" zoomScaleSheetLayoutView="100" workbookViewId="0">
      <selection activeCell="L21" sqref="L21"/>
    </sheetView>
  </sheetViews>
  <sheetFormatPr defaultRowHeight="18.75"/>
  <cols>
    <col min="1" max="1" width="2.625" customWidth="1"/>
    <col min="2" max="2" width="7.375" customWidth="1"/>
    <col min="7" max="7" width="12.75" customWidth="1"/>
    <col min="11" max="11" width="2.125" customWidth="1"/>
  </cols>
  <sheetData>
    <row r="1" spans="1:14">
      <c r="H1" s="511" t="str">
        <f>"令和"&amp;申請書!$V$6&amp;"年"&amp;申請書!$X$6&amp;"月"&amp;申請書!$AA$6&amp;"日"</f>
        <v>令和6年9月1日</v>
      </c>
      <c r="I1" s="511"/>
      <c r="J1" s="511"/>
      <c r="M1" s="102" t="s">
        <v>169</v>
      </c>
    </row>
    <row r="3" spans="1:14" ht="24">
      <c r="B3" s="512" t="s">
        <v>339</v>
      </c>
      <c r="C3" s="467"/>
      <c r="D3" s="467"/>
      <c r="E3" s="467"/>
      <c r="F3" s="467"/>
      <c r="G3" s="467"/>
      <c r="H3" s="467"/>
      <c r="I3" s="467"/>
      <c r="J3" s="467"/>
    </row>
    <row r="4" spans="1:14">
      <c r="A4" s="25"/>
      <c r="B4" s="25"/>
    </row>
    <row r="5" spans="1:14" ht="24" customHeight="1">
      <c r="A5" s="522" t="s">
        <v>9</v>
      </c>
      <c r="B5" s="523"/>
      <c r="C5" s="513" t="str">
        <f>申請書!$O$22</f>
        <v>記載例認定こども園</v>
      </c>
      <c r="D5" s="514"/>
      <c r="E5" s="515"/>
      <c r="F5" s="14"/>
      <c r="G5" s="360"/>
      <c r="H5" s="360"/>
      <c r="I5" s="360"/>
      <c r="J5" s="360"/>
      <c r="K5" s="14"/>
    </row>
    <row r="6" spans="1:14">
      <c r="C6" s="19"/>
    </row>
    <row r="7" spans="1:14" ht="19.5" thickBot="1">
      <c r="B7" s="238" t="s">
        <v>313</v>
      </c>
      <c r="C7" s="19"/>
      <c r="D7" s="14"/>
    </row>
    <row r="8" spans="1:14" ht="30" customHeight="1" thickBot="1">
      <c r="B8" s="238"/>
      <c r="C8" s="19"/>
      <c r="D8" s="14"/>
      <c r="H8" s="153" t="s">
        <v>362</v>
      </c>
      <c r="I8" s="271" t="str">
        <f>N8</f>
        <v>可</v>
      </c>
      <c r="M8">
        <f>COUNTIF($L$29:$L$35,TRUE)</f>
        <v>4</v>
      </c>
      <c r="N8" t="str">
        <f>IF(AND($H$26&gt;=160000,$M$8&gt;=2),"可","不可")</f>
        <v>可</v>
      </c>
    </row>
    <row r="9" spans="1:14" ht="18.75" customHeight="1">
      <c r="A9" s="184" t="s">
        <v>340</v>
      </c>
      <c r="B9" s="184"/>
      <c r="C9" s="184"/>
      <c r="D9" s="184"/>
      <c r="E9" s="184"/>
      <c r="F9" s="184"/>
      <c r="G9" s="184"/>
      <c r="H9" s="184"/>
      <c r="I9" s="184"/>
      <c r="J9" s="184"/>
      <c r="K9" s="184"/>
    </row>
    <row r="10" spans="1:14" ht="18.75" customHeight="1">
      <c r="A10" s="184"/>
      <c r="B10" s="237"/>
      <c r="C10" s="237"/>
      <c r="D10" s="237"/>
      <c r="E10" s="237"/>
      <c r="F10" s="237"/>
      <c r="G10" s="184"/>
      <c r="H10" s="184"/>
      <c r="I10" s="184"/>
      <c r="J10" s="184"/>
      <c r="K10" s="184"/>
    </row>
    <row r="11" spans="1:14" ht="18.75" customHeight="1">
      <c r="A11" s="184"/>
      <c r="B11" s="184"/>
      <c r="C11" s="235" t="s">
        <v>341</v>
      </c>
      <c r="D11" s="863" t="s">
        <v>342</v>
      </c>
      <c r="E11" s="465"/>
      <c r="F11" s="235" t="s">
        <v>343</v>
      </c>
      <c r="G11" s="235" t="s">
        <v>344</v>
      </c>
      <c r="H11" s="235" t="s">
        <v>345</v>
      </c>
      <c r="I11" s="863" t="s">
        <v>346</v>
      </c>
      <c r="J11" s="465"/>
      <c r="K11" s="184"/>
    </row>
    <row r="12" spans="1:14" ht="18.75" customHeight="1">
      <c r="A12" s="184"/>
      <c r="B12" s="855" t="s">
        <v>347</v>
      </c>
      <c r="C12" s="264" t="s">
        <v>354</v>
      </c>
      <c r="D12" s="856" t="s">
        <v>348</v>
      </c>
      <c r="E12" s="862"/>
      <c r="F12" s="265" t="s">
        <v>349</v>
      </c>
      <c r="G12" s="265" t="s">
        <v>350</v>
      </c>
      <c r="H12" s="265" t="s">
        <v>349</v>
      </c>
      <c r="I12" s="856" t="s">
        <v>353</v>
      </c>
      <c r="J12" s="857"/>
      <c r="K12" s="184"/>
    </row>
    <row r="13" spans="1:14" ht="18.75" customHeight="1">
      <c r="A13" s="184"/>
      <c r="B13" s="660"/>
      <c r="C13" s="263"/>
      <c r="D13" s="858"/>
      <c r="E13" s="605"/>
      <c r="F13" s="260"/>
      <c r="G13" s="259" t="s">
        <v>351</v>
      </c>
      <c r="H13" s="259" t="s">
        <v>352</v>
      </c>
      <c r="I13" s="858" t="s">
        <v>365</v>
      </c>
      <c r="J13" s="859"/>
      <c r="K13" s="184"/>
    </row>
    <row r="14" spans="1:14" ht="18.75" customHeight="1">
      <c r="A14" s="184"/>
      <c r="B14" s="660"/>
      <c r="C14" s="261" t="s">
        <v>354</v>
      </c>
      <c r="D14" s="858" t="s">
        <v>355</v>
      </c>
      <c r="E14" s="605"/>
      <c r="F14" s="259" t="s">
        <v>356</v>
      </c>
      <c r="G14" s="259" t="s">
        <v>358</v>
      </c>
      <c r="H14" s="259" t="s">
        <v>356</v>
      </c>
      <c r="I14" s="858" t="s">
        <v>357</v>
      </c>
      <c r="J14" s="859"/>
      <c r="K14" s="184"/>
    </row>
    <row r="15" spans="1:14" ht="18.75" customHeight="1">
      <c r="A15" s="184"/>
      <c r="B15" s="660"/>
      <c r="C15" s="262"/>
      <c r="D15" s="858"/>
      <c r="E15" s="605"/>
      <c r="F15" s="259"/>
      <c r="G15" s="259"/>
      <c r="H15" s="259"/>
      <c r="I15" s="858"/>
      <c r="J15" s="859"/>
      <c r="K15" s="184"/>
    </row>
    <row r="16" spans="1:14" ht="18.75" customHeight="1">
      <c r="A16" s="184"/>
      <c r="B16" s="266"/>
      <c r="C16" s="451" t="s">
        <v>581</v>
      </c>
      <c r="D16" s="860" t="s">
        <v>583</v>
      </c>
      <c r="E16" s="860"/>
      <c r="F16" s="452">
        <v>80000</v>
      </c>
      <c r="G16" s="275" t="s">
        <v>358</v>
      </c>
      <c r="H16" s="276">
        <v>20000</v>
      </c>
      <c r="I16" s="860" t="s">
        <v>587</v>
      </c>
      <c r="J16" s="861"/>
      <c r="K16" s="184"/>
    </row>
    <row r="17" spans="1:12" ht="18.75" customHeight="1">
      <c r="A17" s="184"/>
      <c r="B17" s="267"/>
      <c r="C17" s="274"/>
      <c r="D17" s="851"/>
      <c r="E17" s="851"/>
      <c r="F17" s="273"/>
      <c r="G17" s="272"/>
      <c r="H17" s="273">
        <v>60000</v>
      </c>
      <c r="I17" s="851" t="s">
        <v>591</v>
      </c>
      <c r="J17" s="852"/>
      <c r="K17" s="184"/>
    </row>
    <row r="18" spans="1:12" ht="18.75" customHeight="1">
      <c r="A18" s="184"/>
      <c r="B18" s="267"/>
      <c r="C18" s="274" t="s">
        <v>582</v>
      </c>
      <c r="D18" s="851" t="s">
        <v>584</v>
      </c>
      <c r="E18" s="851"/>
      <c r="F18" s="273">
        <v>20000</v>
      </c>
      <c r="G18" s="272" t="s">
        <v>589</v>
      </c>
      <c r="H18" s="273">
        <v>15000</v>
      </c>
      <c r="I18" s="851" t="s">
        <v>590</v>
      </c>
      <c r="J18" s="852"/>
      <c r="K18" s="184"/>
    </row>
    <row r="19" spans="1:12" ht="18.75" customHeight="1">
      <c r="A19" s="184"/>
      <c r="B19" s="267"/>
      <c r="C19" s="274"/>
      <c r="D19" s="851"/>
      <c r="E19" s="851"/>
      <c r="F19" s="273"/>
      <c r="G19" s="272"/>
      <c r="H19" s="273">
        <v>5000</v>
      </c>
      <c r="I19" s="851" t="s">
        <v>588</v>
      </c>
      <c r="J19" s="852"/>
      <c r="K19" s="184"/>
    </row>
    <row r="20" spans="1:12" ht="18.75" customHeight="1">
      <c r="A20" s="184"/>
      <c r="B20" s="267"/>
      <c r="C20" s="274" t="s">
        <v>438</v>
      </c>
      <c r="D20" s="851" t="s">
        <v>585</v>
      </c>
      <c r="E20" s="851"/>
      <c r="F20" s="273">
        <v>60000</v>
      </c>
      <c r="G20" s="272" t="s">
        <v>586</v>
      </c>
      <c r="H20" s="273">
        <v>60000</v>
      </c>
      <c r="I20" s="851" t="s">
        <v>592</v>
      </c>
      <c r="J20" s="852"/>
      <c r="K20" s="184"/>
    </row>
    <row r="21" spans="1:12" ht="18.75" customHeight="1">
      <c r="A21" s="184"/>
      <c r="B21" s="267"/>
      <c r="C21" s="274"/>
      <c r="D21" s="851"/>
      <c r="E21" s="851"/>
      <c r="F21" s="273"/>
      <c r="G21" s="272"/>
      <c r="H21" s="273"/>
      <c r="I21" s="851"/>
      <c r="J21" s="852"/>
      <c r="K21" s="184"/>
    </row>
    <row r="22" spans="1:12" ht="18.75" customHeight="1">
      <c r="A22" s="184"/>
      <c r="B22" s="267"/>
      <c r="C22" s="274"/>
      <c r="D22" s="851"/>
      <c r="E22" s="851"/>
      <c r="F22" s="273"/>
      <c r="G22" s="272"/>
      <c r="H22" s="273"/>
      <c r="I22" s="851"/>
      <c r="J22" s="852"/>
      <c r="K22" s="184"/>
    </row>
    <row r="23" spans="1:12" ht="18.75" customHeight="1">
      <c r="A23" s="184"/>
      <c r="B23" s="267"/>
      <c r="C23" s="274"/>
      <c r="D23" s="851"/>
      <c r="E23" s="851"/>
      <c r="F23" s="273"/>
      <c r="G23" s="272"/>
      <c r="H23" s="273"/>
      <c r="I23" s="851"/>
      <c r="J23" s="852"/>
      <c r="K23" s="184"/>
    </row>
    <row r="24" spans="1:12" ht="18.75" customHeight="1">
      <c r="A24" s="184"/>
      <c r="B24" s="267"/>
      <c r="C24" s="274"/>
      <c r="D24" s="851"/>
      <c r="E24" s="851"/>
      <c r="F24" s="273"/>
      <c r="G24" s="272"/>
      <c r="H24" s="273"/>
      <c r="I24" s="851"/>
      <c r="J24" s="852"/>
      <c r="K24" s="184"/>
    </row>
    <row r="25" spans="1:12" ht="18.75" customHeight="1">
      <c r="A25" s="184"/>
      <c r="B25" s="268"/>
      <c r="C25" s="277"/>
      <c r="D25" s="853"/>
      <c r="E25" s="853"/>
      <c r="F25" s="278"/>
      <c r="G25" s="279"/>
      <c r="H25" s="278"/>
      <c r="I25" s="853"/>
      <c r="J25" s="854"/>
      <c r="K25" s="184"/>
    </row>
    <row r="26" spans="1:12" ht="18.75" customHeight="1">
      <c r="A26" s="184"/>
      <c r="B26" s="184"/>
      <c r="C26" s="167"/>
      <c r="D26" s="167"/>
      <c r="E26" s="167" t="s">
        <v>1</v>
      </c>
      <c r="F26" s="270">
        <f>SUM(F16:F25)</f>
        <v>160000</v>
      </c>
      <c r="G26" s="269" t="s">
        <v>360</v>
      </c>
      <c r="H26" s="270">
        <f>SUM(H16:H25)</f>
        <v>160000</v>
      </c>
      <c r="I26" s="167" t="s">
        <v>359</v>
      </c>
      <c r="J26" s="167"/>
      <c r="K26" s="184"/>
    </row>
    <row r="27" spans="1:12" ht="18.75" customHeight="1">
      <c r="A27" s="184"/>
      <c r="B27" s="184"/>
      <c r="C27" s="167"/>
      <c r="D27" s="167"/>
      <c r="E27" s="167"/>
      <c r="F27" s="167"/>
      <c r="G27" s="167"/>
      <c r="H27" s="167"/>
      <c r="I27" s="167"/>
      <c r="J27" s="167"/>
      <c r="K27" s="184"/>
    </row>
    <row r="28" spans="1:12" ht="18.75" customHeight="1">
      <c r="A28" s="184" t="s">
        <v>453</v>
      </c>
      <c r="B28" s="184"/>
      <c r="C28" s="167"/>
      <c r="D28" s="167"/>
      <c r="E28" s="167"/>
      <c r="F28" s="167"/>
      <c r="G28" s="167"/>
      <c r="H28" s="167"/>
      <c r="I28" s="167"/>
      <c r="J28" s="167"/>
      <c r="K28" s="184"/>
    </row>
    <row r="29" spans="1:12" ht="24.95" customHeight="1">
      <c r="A29" s="184"/>
      <c r="B29" s="368">
        <v>1</v>
      </c>
      <c r="C29" s="375"/>
      <c r="D29" s="837" t="str">
        <f xml:space="preserve"> "延長保育事業"</f>
        <v>延長保育事業</v>
      </c>
      <c r="E29" s="642"/>
      <c r="F29" s="642"/>
      <c r="G29" s="642"/>
      <c r="H29" s="642"/>
      <c r="I29" s="642"/>
      <c r="J29" s="642"/>
      <c r="K29" s="184"/>
      <c r="L29" s="343" t="b">
        <f>主幹専任化要件!$L$30</f>
        <v>1</v>
      </c>
    </row>
    <row r="30" spans="1:12" ht="24.95" customHeight="1">
      <c r="A30" s="184"/>
      <c r="B30" s="368">
        <v>2</v>
      </c>
      <c r="C30" s="375"/>
      <c r="D30" s="837" t="str">
        <f>"幼稚園型一時預かり事業　 　　　　　（"&amp;主幹専任化要件!$E$14&amp;"月の平均対象子ども数："&amp;主幹専任化要件!$I$14&amp;"人)"</f>
        <v>幼稚園型一時預かり事業　 　　　　　（4月の平均対象子ども数：2人)</v>
      </c>
      <c r="E30" s="642"/>
      <c r="F30" s="642"/>
      <c r="G30" s="642"/>
      <c r="H30" s="642"/>
      <c r="I30" s="642"/>
      <c r="J30" s="642"/>
      <c r="K30" s="184"/>
      <c r="L30" s="343" t="b">
        <f>主幹専任化要件!L14</f>
        <v>1</v>
      </c>
    </row>
    <row r="31" spans="1:12" ht="24.95" customHeight="1">
      <c r="A31" s="184"/>
      <c r="B31" s="368">
        <v>3</v>
      </c>
      <c r="C31" s="376"/>
      <c r="D31" s="837" t="str">
        <f>"一時預かり事業（一般型）　　　　　  （"&amp;主幹専任化要件!$E$32&amp;"月の平均対象子ども数："&amp;主幹専任化要件!$I$32&amp;"人)"</f>
        <v>一時預かり事業（一般型）　　　　　  （4月の平均対象子ども数：人)</v>
      </c>
      <c r="E31" s="642"/>
      <c r="F31" s="642"/>
      <c r="G31" s="642"/>
      <c r="H31" s="642"/>
      <c r="I31" s="642"/>
      <c r="J31" s="642"/>
      <c r="K31" s="184"/>
      <c r="L31" s="343" t="b">
        <f>主幹専任化要件!L16</f>
        <v>0</v>
      </c>
    </row>
    <row r="32" spans="1:12" ht="24.95" customHeight="1">
      <c r="A32" s="184"/>
      <c r="B32" s="368">
        <v>4</v>
      </c>
      <c r="C32" s="376"/>
      <c r="D32" s="837" t="s">
        <v>361</v>
      </c>
      <c r="E32" s="642"/>
      <c r="F32" s="642"/>
      <c r="G32" s="642"/>
      <c r="H32" s="642"/>
      <c r="I32" s="642"/>
      <c r="J32" s="642"/>
      <c r="K32" s="184"/>
      <c r="L32" s="343" t="b">
        <f>主幹専任化要件!L33</f>
        <v>0</v>
      </c>
    </row>
    <row r="33" spans="1:12" ht="24.95" customHeight="1">
      <c r="A33" s="184"/>
      <c r="B33" s="368">
        <v>5</v>
      </c>
      <c r="C33" s="375"/>
      <c r="D33" s="837" t="str">
        <f>"満3歳児に対する教育・保育の提供　  （"&amp;主幹専任化要件!$E$18&amp;"月初日現在の利用児童数："&amp;主幹専任化要件!$I$18&amp;"人)"</f>
        <v>満3歳児に対する教育・保育の提供　  （4月初日現在の利用児童数：人)</v>
      </c>
      <c r="E33" s="642"/>
      <c r="F33" s="642"/>
      <c r="G33" s="642"/>
      <c r="H33" s="642"/>
      <c r="I33" s="642"/>
      <c r="J33" s="642"/>
      <c r="K33" s="184"/>
      <c r="L33" s="343" t="b">
        <f>主幹専任化要件!L18</f>
        <v>0</v>
      </c>
    </row>
    <row r="34" spans="1:12" ht="24.95" customHeight="1">
      <c r="A34" s="184"/>
      <c r="B34" s="368">
        <v>6</v>
      </c>
      <c r="C34" s="375"/>
      <c r="D34" s="837" t="str">
        <f>"乳児が3人以上利用している施設　　　（"&amp;主幹専任化要件!$E$35&amp;"月初日現在の利用児童数："&amp;主幹専任化要件!$I$35&amp;"人）"</f>
        <v>乳児が3人以上利用している施設　　　（4月初日現在の利用児童数：6人）</v>
      </c>
      <c r="E34" s="642"/>
      <c r="F34" s="642"/>
      <c r="G34" s="642"/>
      <c r="H34" s="642"/>
      <c r="I34" s="642"/>
      <c r="J34" s="642"/>
      <c r="K34" s="184"/>
      <c r="L34" s="343" t="b">
        <f>主幹専任化要件!L35</f>
        <v>1</v>
      </c>
    </row>
    <row r="35" spans="1:12" ht="24.95" customHeight="1">
      <c r="A35" s="184"/>
      <c r="B35" s="368">
        <v>7</v>
      </c>
      <c r="C35" s="375"/>
      <c r="D35" s="837" t="str">
        <f>"障がい児が1人以上利用している施設　（"&amp;主幹専任化要件!$E$37&amp;"月初日現在の利用児童数："&amp;主幹専任化要件!$I$37&amp;"人）"</f>
        <v>障がい児が1人以上利用している施設　（4月初日現在の利用児童数：11人）</v>
      </c>
      <c r="E35" s="642"/>
      <c r="F35" s="642"/>
      <c r="G35" s="642"/>
      <c r="H35" s="642"/>
      <c r="I35" s="642"/>
      <c r="J35" s="642"/>
      <c r="K35" s="184"/>
      <c r="L35" s="343" t="b">
        <f>主幹専任化要件!L20</f>
        <v>1</v>
      </c>
    </row>
    <row r="36" spans="1:12" ht="18.75" customHeight="1">
      <c r="A36" s="184"/>
      <c r="B36" s="184"/>
      <c r="C36" s="171"/>
      <c r="D36" s="171"/>
      <c r="E36" s="171"/>
      <c r="F36" s="171"/>
      <c r="G36" s="171"/>
      <c r="H36" s="171"/>
      <c r="I36" s="171"/>
      <c r="J36" s="171"/>
      <c r="K36" s="184"/>
    </row>
    <row r="37" spans="1:12" ht="18.75" customHeight="1">
      <c r="A37" s="184"/>
      <c r="B37" s="184"/>
      <c r="C37" s="171"/>
      <c r="D37" s="171"/>
      <c r="E37" s="171"/>
      <c r="F37" s="171"/>
      <c r="G37" s="171"/>
      <c r="H37" s="171"/>
      <c r="I37" s="171"/>
      <c r="J37" s="171"/>
      <c r="K37" s="184"/>
    </row>
    <row r="38" spans="1:12" ht="18.75" customHeight="1">
      <c r="A38" s="184"/>
      <c r="B38" s="184"/>
      <c r="C38" s="171"/>
      <c r="D38" s="171"/>
      <c r="E38" s="171"/>
      <c r="F38" s="171"/>
      <c r="G38" s="171"/>
      <c r="H38" s="171"/>
      <c r="I38" s="171"/>
      <c r="J38" s="171"/>
      <c r="K38" s="184"/>
    </row>
    <row r="39" spans="1:12" ht="18.75" customHeight="1">
      <c r="A39" s="184"/>
      <c r="B39" s="184"/>
      <c r="C39" s="184"/>
      <c r="D39" s="184"/>
      <c r="E39" s="184"/>
      <c r="F39" s="184"/>
      <c r="G39" s="184"/>
      <c r="H39" s="184"/>
      <c r="I39" s="184"/>
      <c r="J39" s="184"/>
      <c r="K39" s="184"/>
    </row>
  </sheetData>
  <mergeCells count="42">
    <mergeCell ref="H1:J1"/>
    <mergeCell ref="B3:J3"/>
    <mergeCell ref="A5:B5"/>
    <mergeCell ref="C5:E5"/>
    <mergeCell ref="D11:E11"/>
    <mergeCell ref="I11:J11"/>
    <mergeCell ref="D22:E22"/>
    <mergeCell ref="I22:J22"/>
    <mergeCell ref="D18:E18"/>
    <mergeCell ref="D19:E19"/>
    <mergeCell ref="D20:E20"/>
    <mergeCell ref="I18:J18"/>
    <mergeCell ref="I19:J19"/>
    <mergeCell ref="I20:J20"/>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3:E23"/>
    <mergeCell ref="I23:J23"/>
    <mergeCell ref="D24:E24"/>
    <mergeCell ref="I24:J24"/>
    <mergeCell ref="D25:E25"/>
    <mergeCell ref="I25:J25"/>
    <mergeCell ref="D35:J35"/>
    <mergeCell ref="D29:J29"/>
    <mergeCell ref="D30:J30"/>
    <mergeCell ref="D31:J31"/>
    <mergeCell ref="D32:J32"/>
    <mergeCell ref="D33:J33"/>
    <mergeCell ref="D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P7" sqref="P7"/>
    </sheetView>
  </sheetViews>
  <sheetFormatPr defaultRowHeight="13.5"/>
  <cols>
    <col min="1" max="35" width="2.625" style="81" customWidth="1"/>
    <col min="36" max="36" width="10.625" style="81" customWidth="1"/>
    <col min="37" max="63" width="2.625" style="81" customWidth="1"/>
    <col min="64" max="16384" width="9" style="81"/>
  </cols>
  <sheetData>
    <row r="1" spans="1:36" ht="18" customHeight="1">
      <c r="A1" s="80" t="s">
        <v>81</v>
      </c>
      <c r="AG1" s="81" t="s">
        <v>319</v>
      </c>
      <c r="AJ1" s="240">
        <v>45383</v>
      </c>
    </row>
    <row r="2" spans="1:36" ht="18" customHeight="1"/>
    <row r="3" spans="1:36" ht="18" customHeight="1">
      <c r="C3" s="82" t="s">
        <v>85</v>
      </c>
      <c r="D3" s="83"/>
      <c r="E3" s="84">
        <v>6</v>
      </c>
      <c r="F3" s="460" t="s">
        <v>82</v>
      </c>
      <c r="G3" s="460"/>
      <c r="H3" s="460"/>
      <c r="I3" s="460"/>
      <c r="J3" s="460"/>
      <c r="K3" s="460"/>
      <c r="L3" s="460"/>
      <c r="M3" s="460"/>
      <c r="N3" s="460"/>
      <c r="O3" s="460"/>
      <c r="P3" s="460"/>
      <c r="Q3" s="460"/>
      <c r="R3" s="460"/>
      <c r="S3" s="460"/>
      <c r="T3" s="461" t="s">
        <v>83</v>
      </c>
      <c r="U3" s="461"/>
      <c r="V3" s="461"/>
      <c r="W3" s="461"/>
      <c r="X3" s="461"/>
      <c r="Y3" s="461"/>
      <c r="Z3" s="461"/>
      <c r="AA3" s="461"/>
      <c r="AB3" s="85" t="s">
        <v>84</v>
      </c>
    </row>
    <row r="4" spans="1:36" ht="18" customHeight="1"/>
    <row r="5" spans="1:36" ht="18" customHeight="1">
      <c r="T5" s="468" t="s">
        <v>96</v>
      </c>
      <c r="U5" s="469"/>
      <c r="V5" s="469"/>
      <c r="W5" s="469"/>
      <c r="X5" s="469"/>
      <c r="Y5" s="469"/>
      <c r="Z5" s="469"/>
      <c r="AA5" s="469"/>
      <c r="AB5" s="469"/>
      <c r="AC5" s="469"/>
    </row>
    <row r="6" spans="1:36" ht="18" customHeight="1">
      <c r="T6" s="81" t="s">
        <v>85</v>
      </c>
      <c r="V6" s="86">
        <v>6</v>
      </c>
      <c r="W6" s="81" t="s">
        <v>86</v>
      </c>
      <c r="X6" s="470">
        <v>9</v>
      </c>
      <c r="Y6" s="470"/>
      <c r="Z6" s="81" t="s">
        <v>87</v>
      </c>
      <c r="AA6" s="470">
        <v>1</v>
      </c>
      <c r="AB6" s="470"/>
      <c r="AC6" s="81" t="s">
        <v>88</v>
      </c>
    </row>
    <row r="7" spans="1:36" ht="18" customHeight="1"/>
    <row r="8" spans="1:36" ht="18" customHeight="1">
      <c r="B8" s="81" t="s">
        <v>89</v>
      </c>
    </row>
    <row r="9" spans="1:36" ht="18" customHeight="1"/>
    <row r="10" spans="1:36" ht="18" customHeight="1">
      <c r="P10" s="81" t="s">
        <v>90</v>
      </c>
      <c r="S10" s="87"/>
      <c r="T10" s="471" t="s">
        <v>537</v>
      </c>
      <c r="U10" s="471"/>
      <c r="V10" s="471"/>
      <c r="W10" s="471"/>
      <c r="X10" s="471"/>
      <c r="Y10" s="471"/>
      <c r="Z10" s="471"/>
      <c r="AA10" s="471"/>
      <c r="AB10" s="471"/>
      <c r="AC10" s="471"/>
      <c r="AD10" s="471"/>
    </row>
    <row r="11" spans="1:36" ht="18" customHeight="1">
      <c r="P11" s="81" t="s">
        <v>91</v>
      </c>
      <c r="S11" s="87"/>
      <c r="T11" s="471" t="s">
        <v>539</v>
      </c>
      <c r="U11" s="471"/>
      <c r="V11" s="471"/>
      <c r="W11" s="471"/>
      <c r="X11" s="471"/>
      <c r="Y11" s="471"/>
      <c r="Z11" s="471"/>
      <c r="AA11" s="471"/>
      <c r="AB11" s="471"/>
      <c r="AC11" s="471"/>
      <c r="AD11" s="471"/>
    </row>
    <row r="12" spans="1:36" ht="18" customHeight="1"/>
    <row r="13" spans="1:36" ht="18" customHeight="1">
      <c r="C13" s="462" t="str">
        <f>"　令和"&amp;E3&amp;"年度の公定価格（認定こども園）に係る加算項目及び減算調整項目について，下記のとおり届け出ます。"</f>
        <v>　令和6年度の公定価格（認定こども園）に係る加算項目及び減算調整項目について，下記のとおり届け出ます。</v>
      </c>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463"/>
      <c r="AB13" s="463"/>
    </row>
    <row r="14" spans="1:36" ht="18" customHeight="1">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row>
    <row r="15" spans="1:36" ht="18" customHeight="1">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row>
    <row r="16" spans="1:36" ht="18" customHeight="1"/>
    <row r="17" spans="2:28" ht="18" customHeight="1"/>
    <row r="18" spans="2:28" ht="18" customHeight="1">
      <c r="O18" s="464" t="s">
        <v>92</v>
      </c>
      <c r="P18" s="465"/>
    </row>
    <row r="19" spans="2:28" ht="18" customHeight="1">
      <c r="O19" s="88"/>
      <c r="P19" s="73"/>
    </row>
    <row r="20" spans="2:28" ht="18" customHeight="1">
      <c r="B20" s="81">
        <v>1</v>
      </c>
      <c r="D20" s="81" t="s">
        <v>115</v>
      </c>
      <c r="I20" s="87"/>
      <c r="J20" s="79"/>
      <c r="K20" s="81" t="s">
        <v>85</v>
      </c>
      <c r="M20" s="86">
        <v>6</v>
      </c>
      <c r="N20" s="81" t="s">
        <v>86</v>
      </c>
      <c r="O20" s="470">
        <v>4</v>
      </c>
      <c r="P20" s="470"/>
      <c r="Q20" s="81" t="s">
        <v>87</v>
      </c>
      <c r="R20" s="79" t="s">
        <v>116</v>
      </c>
      <c r="S20" s="81" t="s">
        <v>85</v>
      </c>
      <c r="U20" s="86">
        <v>7</v>
      </c>
      <c r="V20" s="81" t="s">
        <v>86</v>
      </c>
      <c r="W20" s="470">
        <v>3</v>
      </c>
      <c r="X20" s="470"/>
      <c r="Y20" s="81" t="s">
        <v>87</v>
      </c>
      <c r="Z20" s="79"/>
      <c r="AA20" s="79"/>
      <c r="AB20" s="79"/>
    </row>
    <row r="21" spans="2:28" ht="18" customHeight="1">
      <c r="I21" s="87"/>
      <c r="J21" s="79"/>
      <c r="K21" s="79"/>
      <c r="L21" s="79"/>
      <c r="M21" s="79"/>
      <c r="N21" s="79"/>
      <c r="O21" s="79"/>
      <c r="P21" s="79"/>
      <c r="Q21" s="79"/>
      <c r="R21" s="79"/>
      <c r="S21" s="79"/>
      <c r="T21" s="79"/>
      <c r="U21" s="79"/>
      <c r="V21" s="79"/>
      <c r="W21" s="79"/>
      <c r="X21" s="79"/>
      <c r="Y21" s="79"/>
      <c r="Z21" s="79"/>
      <c r="AA21" s="79"/>
      <c r="AB21" s="79"/>
    </row>
    <row r="22" spans="2:28" ht="18" customHeight="1">
      <c r="B22" s="81">
        <v>2</v>
      </c>
      <c r="D22" s="81" t="s">
        <v>114</v>
      </c>
      <c r="I22" s="87"/>
      <c r="J22" s="79"/>
      <c r="K22" s="455" t="s">
        <v>117</v>
      </c>
      <c r="L22" s="456"/>
      <c r="M22" s="456"/>
      <c r="N22" s="456"/>
      <c r="O22" s="458" t="s">
        <v>538</v>
      </c>
      <c r="P22" s="458"/>
      <c r="Q22" s="458"/>
      <c r="R22" s="458"/>
      <c r="S22" s="458"/>
      <c r="T22" s="458"/>
      <c r="U22" s="458"/>
      <c r="V22" s="458"/>
      <c r="W22" s="458"/>
      <c r="X22" s="458"/>
      <c r="Y22" s="458"/>
      <c r="Z22" s="458"/>
      <c r="AA22" s="79"/>
      <c r="AB22" s="79"/>
    </row>
    <row r="23" spans="2:28" ht="18" customHeight="1">
      <c r="I23" s="87"/>
      <c r="J23" s="79"/>
      <c r="K23" s="455" t="s">
        <v>153</v>
      </c>
      <c r="L23" s="456"/>
      <c r="M23" s="456"/>
      <c r="N23" s="456"/>
      <c r="O23" s="458" t="s">
        <v>36</v>
      </c>
      <c r="P23" s="458"/>
      <c r="Q23" s="458"/>
      <c r="R23" s="458"/>
      <c r="S23" s="458"/>
      <c r="T23" s="458"/>
      <c r="U23" s="458"/>
      <c r="V23" s="458"/>
      <c r="W23" s="458"/>
      <c r="X23" s="458"/>
      <c r="Y23" s="458"/>
      <c r="Z23" s="458"/>
      <c r="AA23" s="79"/>
      <c r="AB23" s="79"/>
    </row>
    <row r="24" spans="2:28" ht="18" customHeight="1">
      <c r="I24" s="87"/>
      <c r="J24" s="79"/>
      <c r="K24" s="455" t="s">
        <v>118</v>
      </c>
      <c r="L24" s="456"/>
      <c r="M24" s="456"/>
      <c r="N24" s="456"/>
      <c r="O24" s="458" t="s">
        <v>540</v>
      </c>
      <c r="P24" s="458"/>
      <c r="Q24" s="458"/>
      <c r="R24" s="458"/>
      <c r="S24" s="458"/>
      <c r="T24" s="458"/>
      <c r="U24" s="458"/>
      <c r="V24" s="458"/>
      <c r="W24" s="458"/>
      <c r="X24" s="458"/>
      <c r="Y24" s="458"/>
      <c r="Z24" s="458"/>
      <c r="AA24" s="79"/>
      <c r="AB24" s="79"/>
    </row>
    <row r="25" spans="2:28" ht="18" customHeight="1">
      <c r="I25" s="87"/>
      <c r="J25" s="79"/>
      <c r="K25" s="455" t="s">
        <v>119</v>
      </c>
      <c r="L25" s="456"/>
      <c r="M25" s="456"/>
      <c r="N25" s="456"/>
      <c r="O25" s="455" t="s">
        <v>120</v>
      </c>
      <c r="P25" s="456"/>
      <c r="Q25" s="457">
        <v>15</v>
      </c>
      <c r="R25" s="457"/>
      <c r="S25" s="455" t="s">
        <v>121</v>
      </c>
      <c r="T25" s="456"/>
      <c r="U25" s="457">
        <v>80</v>
      </c>
      <c r="V25" s="457"/>
      <c r="W25" s="455" t="s">
        <v>122</v>
      </c>
      <c r="X25" s="456"/>
      <c r="Y25" s="457">
        <v>30</v>
      </c>
      <c r="Z25" s="457"/>
      <c r="AA25" s="79"/>
      <c r="AB25" s="79"/>
    </row>
    <row r="26" spans="2:28" ht="18" customHeight="1">
      <c r="I26" s="87"/>
      <c r="J26" s="79"/>
      <c r="K26" s="456"/>
      <c r="L26" s="456"/>
      <c r="M26" s="456"/>
      <c r="N26" s="456"/>
      <c r="O26" s="455"/>
      <c r="P26" s="456"/>
      <c r="Q26" s="456"/>
      <c r="R26" s="456"/>
      <c r="S26" s="456"/>
      <c r="T26" s="456"/>
      <c r="U26" s="455" t="s">
        <v>123</v>
      </c>
      <c r="V26" s="456"/>
      <c r="W26" s="456"/>
      <c r="X26" s="459">
        <f>$Q$25+$U$25+$Y$25</f>
        <v>125</v>
      </c>
      <c r="Y26" s="459"/>
      <c r="Z26" s="459"/>
      <c r="AA26" s="79"/>
      <c r="AB26" s="79"/>
    </row>
    <row r="27" spans="2:28" ht="18" customHeight="1">
      <c r="I27" s="87"/>
      <c r="J27" s="79"/>
      <c r="K27" s="79"/>
      <c r="L27" s="79"/>
      <c r="M27" s="79"/>
      <c r="N27" s="79"/>
      <c r="O27" s="79"/>
      <c r="P27" s="79"/>
      <c r="Q27" s="79"/>
      <c r="R27" s="79"/>
      <c r="S27" s="79"/>
      <c r="T27" s="79"/>
      <c r="U27" s="79"/>
      <c r="V27" s="79"/>
      <c r="W27" s="79"/>
      <c r="X27" s="79"/>
      <c r="Y27" s="79"/>
      <c r="Z27" s="79"/>
      <c r="AA27" s="79"/>
      <c r="AB27" s="79"/>
    </row>
    <row r="28" spans="2:28" ht="18" customHeight="1">
      <c r="B28" s="81">
        <v>3</v>
      </c>
      <c r="D28" s="81" t="s">
        <v>124</v>
      </c>
      <c r="I28" s="87"/>
      <c r="J28" s="79"/>
      <c r="K28" s="79"/>
      <c r="L28" s="79"/>
      <c r="M28" s="79"/>
      <c r="N28" s="79"/>
      <c r="O28" s="79"/>
      <c r="P28" s="79"/>
      <c r="Q28" s="79"/>
      <c r="R28" s="79"/>
      <c r="S28" s="79"/>
      <c r="T28" s="79"/>
      <c r="U28" s="79"/>
      <c r="V28" s="79"/>
      <c r="W28" s="79"/>
      <c r="X28" s="79"/>
      <c r="Y28" s="79"/>
      <c r="Z28" s="79"/>
      <c r="AA28" s="79"/>
      <c r="AB28" s="79"/>
    </row>
    <row r="29" spans="2:28" ht="18" customHeight="1"/>
    <row r="30" spans="2:28" ht="18" customHeight="1">
      <c r="D30" s="466" t="s">
        <v>97</v>
      </c>
      <c r="E30" s="467"/>
      <c r="F30" s="467"/>
      <c r="G30" s="467"/>
      <c r="H30" s="467"/>
      <c r="I30" s="467"/>
      <c r="J30" s="467"/>
      <c r="K30" s="467"/>
      <c r="L30" s="467"/>
      <c r="M30" s="467"/>
      <c r="N30" s="467"/>
      <c r="O30" s="467"/>
      <c r="P30" s="467"/>
      <c r="Q30" s="467"/>
      <c r="R30" s="467"/>
      <c r="S30" s="467"/>
      <c r="T30" s="467"/>
      <c r="U30" s="467"/>
      <c r="V30" s="467"/>
      <c r="W30" s="467"/>
      <c r="X30" s="467"/>
      <c r="Y30" s="467"/>
      <c r="Z30" s="467"/>
      <c r="AA30" s="467"/>
      <c r="AB30" s="467"/>
    </row>
    <row r="31" spans="2:28" ht="18" customHeight="1"/>
    <row r="32" spans="2:28" ht="18" customHeight="1">
      <c r="B32" s="81">
        <v>4</v>
      </c>
      <c r="D32" s="81" t="s">
        <v>93</v>
      </c>
    </row>
    <row r="33" spans="4:4" ht="18" customHeight="1"/>
    <row r="34" spans="4:4" ht="18" customHeight="1">
      <c r="D34" s="81" t="s">
        <v>94</v>
      </c>
    </row>
    <row r="35" spans="4:4" ht="18" customHeight="1"/>
    <row r="36" spans="4:4" ht="18" customHeight="1">
      <c r="D36" s="81" t="s">
        <v>95</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 ref="O25:P25"/>
    <mergeCell ref="Q25:R25"/>
    <mergeCell ref="K23:N23"/>
    <mergeCell ref="O23:Z23"/>
    <mergeCell ref="U26:W26"/>
    <mergeCell ref="X26:Z26"/>
    <mergeCell ref="K25:N26"/>
    <mergeCell ref="S25:T25"/>
    <mergeCell ref="U25:V25"/>
    <mergeCell ref="W25:X25"/>
    <mergeCell ref="Y25:Z25"/>
    <mergeCell ref="O26:T26"/>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view="pageBreakPreview" topLeftCell="A16" zoomScaleNormal="100" zoomScaleSheetLayoutView="100" workbookViewId="0">
      <selection activeCell="D32" sqref="D32"/>
    </sheetView>
  </sheetViews>
  <sheetFormatPr defaultRowHeight="18.75"/>
  <cols>
    <col min="1" max="1" width="2.625" customWidth="1"/>
    <col min="2" max="2" width="7.375" customWidth="1"/>
    <col min="5" max="5" width="10.875" customWidth="1"/>
    <col min="11" max="11" width="0.75" customWidth="1"/>
  </cols>
  <sheetData>
    <row r="1" spans="1:17">
      <c r="H1" s="511" t="str">
        <f>"令和"&amp;申請書!$V$6&amp;"年"&amp;申請書!$X$6&amp;"月"&amp;申請書!$AA$6&amp;"日"</f>
        <v>令和6年9月1日</v>
      </c>
      <c r="I1" s="511"/>
      <c r="J1" s="511"/>
      <c r="M1" s="102" t="s">
        <v>169</v>
      </c>
    </row>
    <row r="3" spans="1:17" ht="24">
      <c r="A3" s="512" t="s">
        <v>54</v>
      </c>
      <c r="B3" s="467"/>
      <c r="C3" s="467"/>
      <c r="D3" s="467"/>
      <c r="E3" s="467"/>
      <c r="F3" s="467"/>
      <c r="G3" s="467"/>
      <c r="H3" s="467"/>
      <c r="I3" s="467"/>
      <c r="J3" s="467"/>
    </row>
    <row r="4" spans="1:17" ht="9" customHeight="1" thickBot="1">
      <c r="A4" s="25"/>
      <c r="B4" s="25"/>
    </row>
    <row r="5" spans="1:17" ht="24" customHeight="1" thickBot="1">
      <c r="A5" s="522" t="s">
        <v>9</v>
      </c>
      <c r="B5" s="516"/>
      <c r="C5" s="590" t="str">
        <f>申請書!$O$22</f>
        <v>記載例認定こども園</v>
      </c>
      <c r="D5" s="591"/>
      <c r="E5" s="591"/>
      <c r="F5" s="865"/>
      <c r="G5" s="414"/>
      <c r="H5" s="420" t="s">
        <v>483</v>
      </c>
      <c r="I5" s="866" t="str">
        <f>IF($O$14=2,$P$14,IF($O$14=1,$P$13,"不可"))</f>
        <v>要件Ⅰ～Ⅱを満たす場合</v>
      </c>
      <c r="J5" s="867"/>
      <c r="K5" s="14"/>
      <c r="M5" s="333" t="str">
        <f>IF($I$5=$P$14,"Ⅰ～Ⅲ",IF($I$5=$P$13,"Ⅰ～Ⅱ","―"))</f>
        <v>Ⅰ～Ⅱ</v>
      </c>
    </row>
    <row r="6" spans="1:17" ht="10.5" customHeight="1">
      <c r="C6" s="220"/>
    </row>
    <row r="7" spans="1:17" ht="20.100000000000001" customHeight="1">
      <c r="A7" s="26"/>
      <c r="B7" s="54" t="s">
        <v>55</v>
      </c>
      <c r="C7" s="55"/>
      <c r="D7" s="17"/>
      <c r="E7" s="17"/>
      <c r="F7" s="17"/>
      <c r="G7" s="17"/>
      <c r="H7" s="17"/>
      <c r="I7" s="17"/>
      <c r="J7" s="17"/>
      <c r="K7" s="21"/>
    </row>
    <row r="8" spans="1:17" ht="6.75" customHeight="1">
      <c r="A8" s="45"/>
      <c r="B8" s="20"/>
      <c r="C8" s="50"/>
      <c r="D8" s="20"/>
      <c r="E8" s="20"/>
      <c r="F8" s="20"/>
      <c r="G8" s="20"/>
      <c r="H8" s="20"/>
      <c r="I8" s="20"/>
      <c r="J8" s="20"/>
      <c r="K8" s="41"/>
    </row>
    <row r="9" spans="1:17" ht="20.100000000000001" customHeight="1">
      <c r="A9" s="45"/>
      <c r="B9" s="864" t="s">
        <v>489</v>
      </c>
      <c r="C9" s="504"/>
      <c r="D9" s="504"/>
      <c r="E9" s="504"/>
      <c r="F9" s="504"/>
      <c r="G9" s="504"/>
      <c r="H9" s="504"/>
      <c r="I9" s="504"/>
      <c r="J9" s="504"/>
      <c r="K9" s="41"/>
    </row>
    <row r="10" spans="1:17" ht="6" customHeight="1">
      <c r="A10" s="45"/>
      <c r="B10" s="59"/>
      <c r="C10" s="35"/>
      <c r="D10" s="35"/>
      <c r="E10" s="35"/>
      <c r="F10" s="35"/>
      <c r="G10" s="35"/>
      <c r="H10" s="35"/>
      <c r="I10" s="35"/>
      <c r="J10" s="44"/>
      <c r="K10" s="41"/>
    </row>
    <row r="11" spans="1:17" ht="20.100000000000001" customHeight="1">
      <c r="A11" s="45"/>
      <c r="B11" s="227"/>
      <c r="C11" s="864" t="s">
        <v>486</v>
      </c>
      <c r="D11" s="864"/>
      <c r="E11" s="864"/>
      <c r="F11" s="864"/>
      <c r="G11" s="864"/>
      <c r="H11" s="864"/>
      <c r="I11" s="864"/>
      <c r="J11" s="869"/>
      <c r="K11" s="41"/>
      <c r="M11" s="333" t="b">
        <v>1</v>
      </c>
      <c r="N11" s="333">
        <f>IF(AND($M$11=TRUE,$M$12=TRUE),1,0)</f>
        <v>1</v>
      </c>
    </row>
    <row r="12" spans="1:17" ht="20.100000000000001" customHeight="1">
      <c r="A12" s="45"/>
      <c r="B12" s="228"/>
      <c r="C12" s="871" t="s">
        <v>487</v>
      </c>
      <c r="D12" s="872"/>
      <c r="E12" s="872"/>
      <c r="F12" s="872"/>
      <c r="G12" s="872"/>
      <c r="H12" s="872"/>
      <c r="I12" s="872"/>
      <c r="J12" s="661"/>
      <c r="K12" s="41"/>
      <c r="M12" s="333" t="b">
        <v>1</v>
      </c>
      <c r="N12" s="333"/>
    </row>
    <row r="13" spans="1:17" ht="20.100000000000001" customHeight="1">
      <c r="A13" s="45"/>
      <c r="B13" s="56"/>
      <c r="C13" s="872"/>
      <c r="D13" s="872"/>
      <c r="E13" s="872"/>
      <c r="F13" s="872"/>
      <c r="G13" s="872"/>
      <c r="H13" s="872"/>
      <c r="I13" s="872"/>
      <c r="J13" s="661"/>
      <c r="K13" s="41"/>
      <c r="M13" s="333"/>
      <c r="N13" s="333"/>
      <c r="P13" s="333" t="s">
        <v>485</v>
      </c>
      <c r="Q13" s="421"/>
    </row>
    <row r="14" spans="1:17" ht="20.100000000000001" customHeight="1">
      <c r="A14" s="45"/>
      <c r="B14" s="228"/>
      <c r="C14" s="871" t="s">
        <v>488</v>
      </c>
      <c r="D14" s="517"/>
      <c r="E14" s="517"/>
      <c r="F14" s="517"/>
      <c r="G14" s="517"/>
      <c r="H14" s="517"/>
      <c r="I14" s="517"/>
      <c r="J14" s="661"/>
      <c r="K14" s="41"/>
      <c r="M14" s="333" t="b">
        <v>0</v>
      </c>
      <c r="N14" s="333">
        <f>IF(AND($N$11=1,$M$14=TRUE),1,0)</f>
        <v>0</v>
      </c>
      <c r="O14" s="333">
        <f>$N$11+$N$14</f>
        <v>1</v>
      </c>
      <c r="P14" s="421" t="s">
        <v>484</v>
      </c>
      <c r="Q14" s="421"/>
    </row>
    <row r="15" spans="1:17" ht="20.100000000000001" customHeight="1">
      <c r="A15" s="45"/>
      <c r="B15" s="56"/>
      <c r="C15" s="517"/>
      <c r="D15" s="517"/>
      <c r="E15" s="517"/>
      <c r="F15" s="517"/>
      <c r="G15" s="517"/>
      <c r="H15" s="517"/>
      <c r="I15" s="517"/>
      <c r="J15" s="661"/>
      <c r="K15" s="41"/>
    </row>
    <row r="16" spans="1:17" ht="20.100000000000001" customHeight="1">
      <c r="A16" s="45"/>
      <c r="B16" s="45"/>
      <c r="C16" s="517"/>
      <c r="D16" s="517"/>
      <c r="E16" s="517"/>
      <c r="F16" s="517"/>
      <c r="G16" s="517"/>
      <c r="H16" s="517"/>
      <c r="I16" s="517"/>
      <c r="J16" s="661"/>
      <c r="K16" s="41"/>
    </row>
    <row r="17" spans="1:11" ht="20.100000000000001" customHeight="1">
      <c r="A17" s="45"/>
      <c r="B17" s="57"/>
      <c r="C17" s="526"/>
      <c r="D17" s="526"/>
      <c r="E17" s="526"/>
      <c r="F17" s="526"/>
      <c r="G17" s="526"/>
      <c r="H17" s="526"/>
      <c r="I17" s="526"/>
      <c r="J17" s="527"/>
      <c r="K17" s="41"/>
    </row>
    <row r="18" spans="1:11" ht="8.25" customHeight="1">
      <c r="A18" s="45"/>
      <c r="B18" s="49"/>
      <c r="C18" s="46"/>
      <c r="D18" s="20"/>
      <c r="E18" s="20"/>
      <c r="F18" s="20"/>
      <c r="G18" s="20"/>
      <c r="H18" s="20"/>
      <c r="I18" s="20"/>
      <c r="J18" s="20"/>
      <c r="K18" s="41"/>
    </row>
    <row r="19" spans="1:11" ht="20.100000000000001" customHeight="1">
      <c r="A19" s="45"/>
      <c r="B19" s="870" t="s">
        <v>490</v>
      </c>
      <c r="C19" s="564"/>
      <c r="D19" s="564"/>
      <c r="E19" s="564"/>
      <c r="F19" s="564"/>
      <c r="G19" s="20"/>
      <c r="H19" s="20"/>
      <c r="I19" s="20"/>
      <c r="J19" s="20"/>
      <c r="K19" s="41"/>
    </row>
    <row r="20" spans="1:11" ht="20.100000000000001" customHeight="1">
      <c r="A20" s="45"/>
      <c r="B20" s="517" t="s">
        <v>56</v>
      </c>
      <c r="C20" s="517"/>
      <c r="D20" s="517"/>
      <c r="E20" s="517"/>
      <c r="F20" s="517"/>
      <c r="G20" s="517"/>
      <c r="H20" s="517"/>
      <c r="I20" s="517"/>
      <c r="J20" s="504"/>
      <c r="K20" s="41"/>
    </row>
    <row r="21" spans="1:11" ht="20.100000000000001" customHeight="1">
      <c r="A21" s="45"/>
      <c r="B21" s="517"/>
      <c r="C21" s="517"/>
      <c r="D21" s="517"/>
      <c r="E21" s="517"/>
      <c r="F21" s="517"/>
      <c r="G21" s="517"/>
      <c r="H21" s="517"/>
      <c r="I21" s="517"/>
      <c r="J21" s="504"/>
      <c r="K21" s="41"/>
    </row>
    <row r="22" spans="1:11" ht="20.100000000000001" customHeight="1">
      <c r="A22" s="45"/>
      <c r="B22" s="873" t="s">
        <v>593</v>
      </c>
      <c r="C22" s="874"/>
      <c r="D22" s="874"/>
      <c r="E22" s="874"/>
      <c r="F22" s="874"/>
      <c r="G22" s="874"/>
      <c r="H22" s="874"/>
      <c r="I22" s="874"/>
      <c r="J22" s="875"/>
      <c r="K22" s="41"/>
    </row>
    <row r="23" spans="1:11" ht="20.100000000000001" customHeight="1">
      <c r="A23" s="45"/>
      <c r="B23" s="876"/>
      <c r="C23" s="877"/>
      <c r="D23" s="877"/>
      <c r="E23" s="877"/>
      <c r="F23" s="877"/>
      <c r="G23" s="877"/>
      <c r="H23" s="877"/>
      <c r="I23" s="877"/>
      <c r="J23" s="878"/>
      <c r="K23" s="41"/>
    </row>
    <row r="24" spans="1:11" ht="10.5" customHeight="1">
      <c r="A24" s="45"/>
      <c r="B24" s="20"/>
      <c r="C24" s="20"/>
      <c r="D24" s="34"/>
      <c r="E24" s="34"/>
      <c r="F24" s="34"/>
      <c r="G24" s="34"/>
      <c r="H24" s="34"/>
      <c r="I24" s="34"/>
      <c r="J24" s="34"/>
      <c r="K24" s="41"/>
    </row>
    <row r="25" spans="1:11" ht="20.100000000000001" customHeight="1">
      <c r="A25" s="45"/>
      <c r="B25" s="40" t="s">
        <v>491</v>
      </c>
      <c r="C25" s="20"/>
      <c r="D25" s="20"/>
      <c r="E25" s="20"/>
      <c r="F25" s="20"/>
      <c r="G25" s="20"/>
      <c r="H25" s="20"/>
      <c r="I25" s="20"/>
      <c r="J25" s="20"/>
      <c r="K25" s="41"/>
    </row>
    <row r="26" spans="1:11" ht="20.100000000000001" customHeight="1">
      <c r="A26" s="45"/>
      <c r="B26" s="517" t="s">
        <v>57</v>
      </c>
      <c r="C26" s="517"/>
      <c r="D26" s="517"/>
      <c r="E26" s="517"/>
      <c r="F26" s="517"/>
      <c r="G26" s="517"/>
      <c r="H26" s="517"/>
      <c r="I26" s="517"/>
      <c r="J26" s="517"/>
      <c r="K26" s="41"/>
    </row>
    <row r="27" spans="1:11" ht="20.100000000000001" customHeight="1">
      <c r="A27" s="45"/>
      <c r="B27" s="517"/>
      <c r="C27" s="517"/>
      <c r="D27" s="517"/>
      <c r="E27" s="517"/>
      <c r="F27" s="517"/>
      <c r="G27" s="517"/>
      <c r="H27" s="517"/>
      <c r="I27" s="517"/>
      <c r="J27" s="517"/>
      <c r="K27" s="41"/>
    </row>
    <row r="28" spans="1:11" ht="20.100000000000001" customHeight="1">
      <c r="A28" s="45"/>
      <c r="B28" s="645" t="s">
        <v>58</v>
      </c>
      <c r="C28" s="645"/>
      <c r="D28" s="412" t="s">
        <v>492</v>
      </c>
      <c r="E28" s="412" t="s">
        <v>59</v>
      </c>
      <c r="F28" s="645" t="s">
        <v>60</v>
      </c>
      <c r="G28" s="645"/>
      <c r="H28" s="645"/>
      <c r="I28" s="645"/>
      <c r="J28" s="645"/>
      <c r="K28" s="41"/>
    </row>
    <row r="29" spans="1:11" ht="20.100000000000001" customHeight="1">
      <c r="A29" s="45"/>
      <c r="B29" s="868">
        <v>44757</v>
      </c>
      <c r="C29" s="868"/>
      <c r="D29" s="413" t="s">
        <v>601</v>
      </c>
      <c r="E29" s="411" t="s">
        <v>596</v>
      </c>
      <c r="F29" s="552" t="s">
        <v>599</v>
      </c>
      <c r="G29" s="552"/>
      <c r="H29" s="552"/>
      <c r="I29" s="552"/>
      <c r="J29" s="552"/>
      <c r="K29" s="41"/>
    </row>
    <row r="30" spans="1:11" ht="20.100000000000001" customHeight="1">
      <c r="A30" s="45"/>
      <c r="B30" s="868">
        <v>44763</v>
      </c>
      <c r="C30" s="868"/>
      <c r="D30" s="413" t="s">
        <v>601</v>
      </c>
      <c r="E30" s="411" t="s">
        <v>598</v>
      </c>
      <c r="F30" s="552" t="s">
        <v>599</v>
      </c>
      <c r="G30" s="552"/>
      <c r="H30" s="552"/>
      <c r="I30" s="552"/>
      <c r="J30" s="552"/>
      <c r="K30" s="41"/>
    </row>
    <row r="31" spans="1:11" ht="20.100000000000001" customHeight="1">
      <c r="A31" s="45"/>
      <c r="B31" s="868">
        <v>44769</v>
      </c>
      <c r="C31" s="868"/>
      <c r="D31" s="413" t="s">
        <v>601</v>
      </c>
      <c r="E31" s="411" t="s">
        <v>597</v>
      </c>
      <c r="F31" s="552" t="s">
        <v>599</v>
      </c>
      <c r="G31" s="552"/>
      <c r="H31" s="552"/>
      <c r="I31" s="552"/>
      <c r="J31" s="552"/>
      <c r="K31" s="41"/>
    </row>
    <row r="32" spans="1:11" ht="20.100000000000001" customHeight="1">
      <c r="A32" s="45"/>
      <c r="B32" s="552" t="s">
        <v>594</v>
      </c>
      <c r="C32" s="552"/>
      <c r="D32" s="413" t="s">
        <v>601</v>
      </c>
      <c r="E32" s="445" t="s">
        <v>595</v>
      </c>
      <c r="F32" s="552" t="s">
        <v>600</v>
      </c>
      <c r="G32" s="552"/>
      <c r="H32" s="552"/>
      <c r="I32" s="552"/>
      <c r="J32" s="552"/>
      <c r="K32" s="41"/>
    </row>
    <row r="33" spans="1:11" ht="20.100000000000001" customHeight="1">
      <c r="A33" s="45"/>
      <c r="B33" s="552"/>
      <c r="C33" s="552"/>
      <c r="D33" s="413"/>
      <c r="E33" s="411"/>
      <c r="F33" s="552"/>
      <c r="G33" s="552"/>
      <c r="H33" s="552"/>
      <c r="I33" s="552"/>
      <c r="J33" s="552"/>
      <c r="K33" s="41"/>
    </row>
    <row r="34" spans="1:11" ht="20.100000000000001" customHeight="1">
      <c r="A34" s="45"/>
      <c r="B34" s="552"/>
      <c r="C34" s="552"/>
      <c r="D34" s="413"/>
      <c r="E34" s="411"/>
      <c r="F34" s="552"/>
      <c r="G34" s="552"/>
      <c r="H34" s="552"/>
      <c r="I34" s="552"/>
      <c r="J34" s="552"/>
      <c r="K34" s="41"/>
    </row>
    <row r="35" spans="1:11" ht="20.100000000000001" customHeight="1">
      <c r="A35" s="45"/>
      <c r="B35" s="552"/>
      <c r="C35" s="552"/>
      <c r="D35" s="413"/>
      <c r="E35" s="411"/>
      <c r="F35" s="552"/>
      <c r="G35" s="552"/>
      <c r="H35" s="552"/>
      <c r="I35" s="552"/>
      <c r="J35" s="552"/>
      <c r="K35" s="41"/>
    </row>
    <row r="36" spans="1:11" ht="20.100000000000001" customHeight="1">
      <c r="A36" s="45"/>
      <c r="B36" s="552"/>
      <c r="C36" s="552"/>
      <c r="D36" s="413"/>
      <c r="E36" s="411"/>
      <c r="F36" s="552"/>
      <c r="G36" s="552"/>
      <c r="H36" s="552"/>
      <c r="I36" s="552"/>
      <c r="J36" s="552"/>
      <c r="K36" s="41"/>
    </row>
    <row r="37" spans="1:11" ht="20.100000000000001" customHeight="1">
      <c r="A37" s="45"/>
      <c r="B37" s="500" t="s">
        <v>493</v>
      </c>
      <c r="C37" s="843"/>
      <c r="D37" s="843"/>
      <c r="E37" s="843"/>
      <c r="F37" s="843"/>
      <c r="G37" s="843"/>
      <c r="H37" s="843"/>
      <c r="I37" s="843"/>
      <c r="J37" s="843"/>
      <c r="K37" s="41"/>
    </row>
    <row r="38" spans="1:11" ht="20.100000000000001" customHeight="1">
      <c r="A38" s="45"/>
      <c r="B38" s="843"/>
      <c r="C38" s="843"/>
      <c r="D38" s="843"/>
      <c r="E38" s="843"/>
      <c r="F38" s="843"/>
      <c r="G38" s="843"/>
      <c r="H38" s="843"/>
      <c r="I38" s="843"/>
      <c r="J38" s="843"/>
      <c r="K38" s="41"/>
    </row>
    <row r="39" spans="1:11" ht="32.25" customHeight="1">
      <c r="A39" s="27"/>
      <c r="B39" s="843"/>
      <c r="C39" s="843"/>
      <c r="D39" s="843"/>
      <c r="E39" s="843"/>
      <c r="F39" s="843"/>
      <c r="G39" s="843"/>
      <c r="H39" s="843"/>
      <c r="I39" s="843"/>
      <c r="J39" s="843"/>
      <c r="K39" s="28"/>
    </row>
    <row r="40" spans="1:11" ht="11.25" customHeight="1">
      <c r="A40" s="18"/>
      <c r="B40" s="25"/>
      <c r="C40" s="25"/>
      <c r="D40" s="25"/>
      <c r="E40" s="25"/>
      <c r="F40" s="25"/>
      <c r="G40" s="25"/>
      <c r="H40" s="25"/>
      <c r="I40" s="25"/>
      <c r="J40" s="25"/>
      <c r="K40" s="23"/>
    </row>
  </sheetData>
  <mergeCells count="32">
    <mergeCell ref="B32:C32"/>
    <mergeCell ref="F32:J32"/>
    <mergeCell ref="B37:J39"/>
    <mergeCell ref="C12:J13"/>
    <mergeCell ref="C14:J17"/>
    <mergeCell ref="B22:J23"/>
    <mergeCell ref="B35:C35"/>
    <mergeCell ref="F35:J35"/>
    <mergeCell ref="B36:C36"/>
    <mergeCell ref="F36:J36"/>
    <mergeCell ref="B33:C33"/>
    <mergeCell ref="F33:J33"/>
    <mergeCell ref="B34:C34"/>
    <mergeCell ref="F34:J34"/>
    <mergeCell ref="B29:C29"/>
    <mergeCell ref="F29:J29"/>
    <mergeCell ref="B30:C30"/>
    <mergeCell ref="F30:J30"/>
    <mergeCell ref="B31:C31"/>
    <mergeCell ref="F31:J31"/>
    <mergeCell ref="C11:J11"/>
    <mergeCell ref="B19:F19"/>
    <mergeCell ref="B20:J21"/>
    <mergeCell ref="B26:J27"/>
    <mergeCell ref="B28:C28"/>
    <mergeCell ref="F28:J28"/>
    <mergeCell ref="H1:J1"/>
    <mergeCell ref="A5:B5"/>
    <mergeCell ref="A3:J3"/>
    <mergeCell ref="B9:J9"/>
    <mergeCell ref="C5:F5"/>
    <mergeCell ref="I5:J5"/>
  </mergeCells>
  <phoneticPr fontId="2"/>
  <dataValidations count="1">
    <dataValidation type="list" allowBlank="1" showInputMessage="1" showErrorMessage="1" sqref="D29:D36">
      <formula1>"要件Ⅱ,要件Ⅲ"</formula1>
    </dataValidation>
  </dataValidations>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Q26" sqref="Q26"/>
    </sheetView>
  </sheetViews>
  <sheetFormatPr defaultRowHeight="18.75"/>
  <cols>
    <col min="1" max="1" width="2.625" customWidth="1"/>
    <col min="2" max="2" width="7.375" customWidth="1"/>
    <col min="11" max="11" width="2.125" customWidth="1"/>
  </cols>
  <sheetData>
    <row r="1" spans="1:15">
      <c r="H1" s="882" t="str">
        <f>"令和"&amp;申請書!$V$6&amp;"年"&amp;申請書!$X$6&amp;"月"&amp;申請書!$AA$6&amp;"日"</f>
        <v>令和6年9月1日</v>
      </c>
      <c r="I1" s="882"/>
      <c r="J1" s="882"/>
      <c r="M1" s="102" t="s">
        <v>169</v>
      </c>
    </row>
    <row r="3" spans="1:15" ht="24">
      <c r="A3" s="512" t="s">
        <v>61</v>
      </c>
      <c r="B3" s="467"/>
      <c r="C3" s="467"/>
      <c r="D3" s="467"/>
      <c r="E3" s="467"/>
      <c r="F3" s="467"/>
      <c r="G3" s="467"/>
      <c r="H3" s="467"/>
      <c r="I3" s="467"/>
      <c r="J3" s="467"/>
    </row>
    <row r="4" spans="1:15" ht="9" customHeight="1">
      <c r="A4" s="25"/>
      <c r="B4" s="25"/>
    </row>
    <row r="5" spans="1:15" ht="24" customHeight="1">
      <c r="A5" s="522" t="s">
        <v>9</v>
      </c>
      <c r="B5" s="516"/>
      <c r="C5" s="883" t="str">
        <f>申請書!$O$22</f>
        <v>記載例認定こども園</v>
      </c>
      <c r="D5" s="591"/>
      <c r="E5" s="591"/>
      <c r="F5" s="591"/>
      <c r="G5" s="865"/>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62</v>
      </c>
      <c r="C8" s="65"/>
      <c r="D8" s="20"/>
      <c r="E8" s="20"/>
      <c r="F8" s="20"/>
      <c r="G8" s="20"/>
      <c r="H8" s="20"/>
      <c r="I8" s="20"/>
      <c r="J8" s="20"/>
      <c r="K8" s="20"/>
      <c r="M8" s="289">
        <f>IF(AND(M9=1,M21=1,M26=1),1,0)</f>
        <v>1</v>
      </c>
      <c r="O8" s="289" t="str">
        <f>IF(AND(M8=1,L12=TRUE),"A",IF(AND(M8=1,L15=TRUE),"B",IF(AND(M8=1,L18=TRUE),"C","―")))</f>
        <v>A</v>
      </c>
    </row>
    <row r="9" spans="1:15" s="2" customFormat="1" ht="25.5" customHeight="1">
      <c r="A9" s="176"/>
      <c r="B9" s="226"/>
      <c r="C9" s="64" t="s">
        <v>63</v>
      </c>
      <c r="D9" s="172"/>
      <c r="E9" s="172"/>
      <c r="F9" s="172"/>
      <c r="G9" s="172"/>
      <c r="H9" s="172"/>
      <c r="I9" s="172"/>
      <c r="J9" s="172"/>
      <c r="K9" s="173"/>
      <c r="L9" s="342" t="b">
        <v>1</v>
      </c>
      <c r="M9" s="289">
        <f>IF($L$9=TRUE,1,0)</f>
        <v>1</v>
      </c>
    </row>
    <row r="10" spans="1:15" s="2" customFormat="1" ht="20.100000000000001" customHeight="1">
      <c r="A10" s="20"/>
      <c r="B10" s="66"/>
      <c r="C10" s="163" t="s">
        <v>64</v>
      </c>
      <c r="D10" s="163"/>
      <c r="E10" s="163"/>
      <c r="F10" s="163"/>
      <c r="G10" s="163"/>
      <c r="H10" s="163"/>
      <c r="I10" s="163"/>
      <c r="J10" s="163"/>
      <c r="K10" s="176"/>
      <c r="L10" s="342"/>
      <c r="M10" s="289"/>
    </row>
    <row r="11" spans="1:15" s="2" customFormat="1" ht="20.100000000000001" customHeight="1">
      <c r="A11" s="20"/>
      <c r="B11" s="66"/>
      <c r="C11" s="879"/>
      <c r="D11" s="885" t="s">
        <v>305</v>
      </c>
      <c r="E11" s="530" t="s">
        <v>65</v>
      </c>
      <c r="F11" s="530"/>
      <c r="G11" s="530"/>
      <c r="H11" s="530"/>
      <c r="I11" s="530"/>
      <c r="J11" s="531"/>
      <c r="K11" s="176"/>
      <c r="L11" s="342"/>
      <c r="M11" s="289"/>
    </row>
    <row r="12" spans="1:15" s="2" customFormat="1" ht="20.100000000000001" customHeight="1">
      <c r="A12" s="20"/>
      <c r="B12" s="60"/>
      <c r="C12" s="880"/>
      <c r="D12" s="833"/>
      <c r="E12" s="517"/>
      <c r="F12" s="517"/>
      <c r="G12" s="517"/>
      <c r="H12" s="517"/>
      <c r="I12" s="517"/>
      <c r="J12" s="884"/>
      <c r="K12" s="176"/>
      <c r="L12" s="342" t="b">
        <v>1</v>
      </c>
      <c r="M12" s="289"/>
    </row>
    <row r="13" spans="1:15" s="2" customFormat="1" ht="20.100000000000001" customHeight="1">
      <c r="A13" s="20"/>
      <c r="B13" s="56"/>
      <c r="C13" s="812"/>
      <c r="D13" s="886"/>
      <c r="E13" s="504"/>
      <c r="F13" s="504"/>
      <c r="G13" s="504"/>
      <c r="H13" s="504"/>
      <c r="I13" s="504"/>
      <c r="J13" s="661"/>
      <c r="K13" s="176"/>
      <c r="L13" s="342"/>
      <c r="M13" s="289"/>
    </row>
    <row r="14" spans="1:15" s="2" customFormat="1" ht="20.100000000000001" customHeight="1">
      <c r="A14" s="20"/>
      <c r="B14" s="56"/>
      <c r="C14" s="881"/>
      <c r="D14" s="885" t="s">
        <v>306</v>
      </c>
      <c r="E14" s="530" t="s">
        <v>66</v>
      </c>
      <c r="F14" s="530"/>
      <c r="G14" s="530"/>
      <c r="H14" s="530"/>
      <c r="I14" s="530"/>
      <c r="J14" s="531"/>
      <c r="K14" s="176"/>
      <c r="L14" s="342"/>
      <c r="M14" s="289"/>
    </row>
    <row r="15" spans="1:15" s="2" customFormat="1" ht="20.100000000000001" customHeight="1">
      <c r="A15" s="20"/>
      <c r="B15" s="56"/>
      <c r="C15" s="880"/>
      <c r="D15" s="833"/>
      <c r="E15" s="517"/>
      <c r="F15" s="517"/>
      <c r="G15" s="517"/>
      <c r="H15" s="517"/>
      <c r="I15" s="517"/>
      <c r="J15" s="884"/>
      <c r="K15" s="176"/>
      <c r="L15" s="342" t="b">
        <v>0</v>
      </c>
      <c r="M15" s="289"/>
    </row>
    <row r="16" spans="1:15" s="2" customFormat="1" ht="20.100000000000001" customHeight="1">
      <c r="A16" s="20"/>
      <c r="B16" s="56"/>
      <c r="C16" s="812"/>
      <c r="D16" s="886"/>
      <c r="E16" s="526"/>
      <c r="F16" s="526"/>
      <c r="G16" s="526"/>
      <c r="H16" s="526"/>
      <c r="I16" s="526"/>
      <c r="J16" s="527"/>
      <c r="K16" s="176"/>
      <c r="L16" s="342"/>
      <c r="M16" s="289"/>
    </row>
    <row r="17" spans="1:13" s="2" customFormat="1" ht="20.100000000000001" customHeight="1">
      <c r="A17" s="20"/>
      <c r="B17" s="179"/>
      <c r="C17" s="881"/>
      <c r="D17" s="885" t="s">
        <v>307</v>
      </c>
      <c r="E17" s="159" t="s">
        <v>67</v>
      </c>
      <c r="F17" s="517"/>
      <c r="G17" s="517"/>
      <c r="H17" s="517"/>
      <c r="I17" s="517"/>
      <c r="J17" s="884"/>
      <c r="K17" s="176"/>
      <c r="L17" s="342"/>
      <c r="M17" s="289"/>
    </row>
    <row r="18" spans="1:13" s="2" customFormat="1" ht="20.100000000000001" customHeight="1">
      <c r="A18" s="20"/>
      <c r="B18" s="56"/>
      <c r="C18" s="880"/>
      <c r="D18" s="833"/>
      <c r="E18" s="517" t="s">
        <v>68</v>
      </c>
      <c r="F18" s="504"/>
      <c r="G18" s="504"/>
      <c r="H18" s="504"/>
      <c r="I18" s="504"/>
      <c r="J18" s="661"/>
      <c r="K18" s="176"/>
      <c r="L18" s="342" t="b">
        <v>0</v>
      </c>
      <c r="M18" s="289"/>
    </row>
    <row r="19" spans="1:13" s="2" customFormat="1" ht="20.100000000000001" customHeight="1">
      <c r="A19" s="20"/>
      <c r="B19" s="57"/>
      <c r="C19" s="812"/>
      <c r="D19" s="886"/>
      <c r="E19" s="526"/>
      <c r="F19" s="526"/>
      <c r="G19" s="526"/>
      <c r="H19" s="526"/>
      <c r="I19" s="526"/>
      <c r="J19" s="527"/>
      <c r="K19" s="174"/>
      <c r="L19" s="342"/>
      <c r="M19" s="289"/>
    </row>
    <row r="20" spans="1:13" s="2" customFormat="1" ht="24.95" customHeight="1">
      <c r="A20" s="20"/>
      <c r="B20" s="67"/>
      <c r="C20" s="177" t="s">
        <v>69</v>
      </c>
      <c r="D20" s="63"/>
      <c r="E20" s="63"/>
      <c r="F20" s="63"/>
      <c r="G20" s="172"/>
      <c r="H20" s="172"/>
      <c r="I20" s="172"/>
      <c r="J20" s="172"/>
      <c r="K20" s="173"/>
      <c r="L20" s="342"/>
      <c r="M20" s="289"/>
    </row>
    <row r="21" spans="1:13" s="2" customFormat="1" ht="21.95" customHeight="1">
      <c r="A21" s="20"/>
      <c r="B21" s="179"/>
      <c r="C21" s="339"/>
      <c r="D21" s="516" t="s">
        <v>308</v>
      </c>
      <c r="E21" s="516"/>
      <c r="F21" s="516"/>
      <c r="G21" s="516"/>
      <c r="H21" s="516"/>
      <c r="I21" s="516"/>
      <c r="J21" s="524"/>
      <c r="K21" s="176"/>
      <c r="L21" s="342" t="b">
        <v>1</v>
      </c>
      <c r="M21" s="289">
        <f>IF(AND($L$21=TRUE,$L$22=TRUE,$L$23=TRUE),1,0)</f>
        <v>1</v>
      </c>
    </row>
    <row r="22" spans="1:13" s="2" customFormat="1" ht="21.95" customHeight="1">
      <c r="A22" s="20"/>
      <c r="B22" s="179"/>
      <c r="C22" s="341"/>
      <c r="D22" s="893" t="s">
        <v>309</v>
      </c>
      <c r="E22" s="893"/>
      <c r="F22" s="893"/>
      <c r="G22" s="893"/>
      <c r="H22" s="893"/>
      <c r="I22" s="893"/>
      <c r="J22" s="894"/>
      <c r="K22" s="176"/>
      <c r="L22" s="342" t="b">
        <v>1</v>
      </c>
      <c r="M22" s="289"/>
    </row>
    <row r="23" spans="1:13" s="2" customFormat="1" ht="21.95" customHeight="1">
      <c r="A23" s="20"/>
      <c r="B23" s="68"/>
      <c r="C23" s="340"/>
      <c r="D23" s="526" t="s">
        <v>310</v>
      </c>
      <c r="E23" s="526"/>
      <c r="F23" s="526"/>
      <c r="G23" s="526"/>
      <c r="H23" s="526"/>
      <c r="I23" s="526"/>
      <c r="J23" s="527"/>
      <c r="K23" s="162"/>
      <c r="L23" s="342" t="b">
        <v>1</v>
      </c>
      <c r="M23" s="290"/>
    </row>
    <row r="24" spans="1:13" s="2" customFormat="1" ht="20.100000000000001" customHeight="1">
      <c r="A24" s="20"/>
      <c r="B24" s="178"/>
      <c r="C24" s="172"/>
      <c r="D24" s="172"/>
      <c r="E24" s="172"/>
      <c r="F24" s="172"/>
      <c r="G24" s="172"/>
      <c r="H24" s="172"/>
      <c r="I24" s="172"/>
      <c r="J24" s="172"/>
      <c r="K24" s="173"/>
      <c r="M24" s="289"/>
    </row>
    <row r="25" spans="1:13" s="2" customFormat="1" ht="30" customHeight="1">
      <c r="A25" s="20"/>
      <c r="B25" s="590" t="s">
        <v>70</v>
      </c>
      <c r="C25" s="591"/>
      <c r="D25" s="591"/>
      <c r="E25" s="891" t="s">
        <v>602</v>
      </c>
      <c r="F25" s="891"/>
      <c r="G25" s="891"/>
      <c r="H25" s="892" t="s">
        <v>603</v>
      </c>
      <c r="I25" s="892"/>
      <c r="J25" s="520"/>
      <c r="K25" s="176"/>
      <c r="M25" s="289"/>
    </row>
    <row r="26" spans="1:13" s="2" customFormat="1" ht="30" customHeight="1">
      <c r="A26" s="20"/>
      <c r="B26" s="890" t="s">
        <v>71</v>
      </c>
      <c r="C26" s="886"/>
      <c r="D26" s="886"/>
      <c r="E26" s="528" t="s">
        <v>604</v>
      </c>
      <c r="F26" s="528"/>
      <c r="G26" s="528"/>
      <c r="H26" s="528"/>
      <c r="I26" s="528"/>
      <c r="J26" s="578"/>
      <c r="K26" s="162"/>
      <c r="M26" s="289">
        <f>IF($E$26="",0,1)</f>
        <v>1</v>
      </c>
    </row>
    <row r="27" spans="1:13" s="2" customFormat="1" ht="20.100000000000001" customHeight="1">
      <c r="A27" s="20"/>
      <c r="B27" s="20"/>
      <c r="C27" s="20"/>
      <c r="D27" s="20"/>
      <c r="E27" s="20"/>
      <c r="F27" s="20"/>
      <c r="G27" s="20"/>
      <c r="H27" s="20"/>
      <c r="I27" s="20"/>
      <c r="J27" s="20"/>
      <c r="K27" s="20"/>
      <c r="M27" s="289"/>
    </row>
    <row r="28" spans="1:13" s="2" customFormat="1" ht="20.100000000000001" customHeight="1">
      <c r="A28" s="20"/>
      <c r="B28" s="20" t="s">
        <v>72</v>
      </c>
      <c r="C28" s="20"/>
      <c r="D28" s="20"/>
      <c r="E28" s="20"/>
      <c r="F28" s="20"/>
      <c r="G28" s="20"/>
      <c r="H28" s="20"/>
      <c r="I28" s="20"/>
      <c r="J28" s="20"/>
      <c r="K28" s="20"/>
      <c r="M28" s="289"/>
    </row>
    <row r="29" spans="1:13" s="2" customFormat="1" ht="20.100000000000001" customHeight="1">
      <c r="A29" s="20"/>
      <c r="B29" s="888" t="s">
        <v>73</v>
      </c>
      <c r="C29" s="889"/>
      <c r="D29" s="889"/>
      <c r="E29" s="889"/>
      <c r="F29" s="889"/>
      <c r="G29" s="889"/>
      <c r="H29" s="889"/>
      <c r="I29" s="889"/>
      <c r="J29" s="889"/>
      <c r="K29" s="20"/>
      <c r="M29" s="289"/>
    </row>
    <row r="30" spans="1:13" s="2" customFormat="1" ht="20.100000000000001" customHeight="1">
      <c r="A30" s="20"/>
      <c r="B30" s="889"/>
      <c r="C30" s="889"/>
      <c r="D30" s="889"/>
      <c r="E30" s="889"/>
      <c r="F30" s="889"/>
      <c r="G30" s="889"/>
      <c r="H30" s="889"/>
      <c r="I30" s="889"/>
      <c r="J30" s="889"/>
      <c r="K30" s="20"/>
      <c r="M30" s="289"/>
    </row>
    <row r="31" spans="1:13" s="2" customFormat="1" ht="20.100000000000001" customHeight="1">
      <c r="A31" s="20"/>
      <c r="B31" s="889"/>
      <c r="C31" s="889"/>
      <c r="D31" s="889"/>
      <c r="E31" s="889"/>
      <c r="F31" s="889"/>
      <c r="G31" s="889"/>
      <c r="H31" s="889"/>
      <c r="I31" s="889"/>
      <c r="J31" s="889"/>
      <c r="K31" s="20"/>
    </row>
    <row r="32" spans="1:13" s="2" customFormat="1" ht="20.100000000000001" customHeight="1">
      <c r="A32" s="20"/>
      <c r="B32" s="889"/>
      <c r="C32" s="889"/>
      <c r="D32" s="889"/>
      <c r="E32" s="889"/>
      <c r="F32" s="889"/>
      <c r="G32" s="889"/>
      <c r="H32" s="889"/>
      <c r="I32" s="889"/>
      <c r="J32" s="889"/>
      <c r="K32" s="20"/>
    </row>
    <row r="33" spans="1:11" s="2" customFormat="1" ht="20.100000000000001" customHeight="1">
      <c r="A33" s="20"/>
      <c r="B33" s="607" t="s">
        <v>74</v>
      </c>
      <c r="C33" s="887"/>
      <c r="D33" s="887"/>
      <c r="E33" s="887"/>
      <c r="F33" s="887"/>
      <c r="G33" s="887"/>
      <c r="H33" s="887"/>
      <c r="I33" s="887"/>
      <c r="J33" s="887"/>
      <c r="K33" s="20"/>
    </row>
    <row r="34" spans="1:11" s="2" customFormat="1" ht="20.100000000000001" customHeight="1">
      <c r="A34" s="20"/>
      <c r="B34" s="887"/>
      <c r="C34" s="887"/>
      <c r="D34" s="887"/>
      <c r="E34" s="887"/>
      <c r="F34" s="887"/>
      <c r="G34" s="887"/>
      <c r="H34" s="887"/>
      <c r="I34" s="887"/>
      <c r="J34" s="887"/>
      <c r="K34" s="20"/>
    </row>
    <row r="35" spans="1:11" s="2" customFormat="1" ht="20.100000000000001" customHeight="1">
      <c r="A35" s="20"/>
      <c r="B35" s="887"/>
      <c r="C35" s="887"/>
      <c r="D35" s="887"/>
      <c r="E35" s="887"/>
      <c r="F35" s="887"/>
      <c r="G35" s="887"/>
      <c r="H35" s="887"/>
      <c r="I35" s="887"/>
      <c r="J35" s="887"/>
      <c r="K35" s="20"/>
    </row>
    <row r="36" spans="1:11" s="2" customFormat="1" ht="20.100000000000001" customHeight="1">
      <c r="A36" s="20"/>
      <c r="B36" s="887"/>
      <c r="C36" s="887"/>
      <c r="D36" s="887"/>
      <c r="E36" s="887"/>
      <c r="F36" s="887"/>
      <c r="G36" s="887"/>
      <c r="H36" s="887"/>
      <c r="I36" s="887"/>
      <c r="J36" s="887"/>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B33:J36"/>
    <mergeCell ref="B29:J32"/>
    <mergeCell ref="E18:J19"/>
    <mergeCell ref="B26:D26"/>
    <mergeCell ref="E25:G25"/>
    <mergeCell ref="H25:J25"/>
    <mergeCell ref="E26:J26"/>
    <mergeCell ref="B25:D25"/>
    <mergeCell ref="D21:J21"/>
    <mergeCell ref="D22:J22"/>
    <mergeCell ref="D23:J23"/>
    <mergeCell ref="C11:C13"/>
    <mergeCell ref="C14:C16"/>
    <mergeCell ref="C17:C19"/>
    <mergeCell ref="H1:J1"/>
    <mergeCell ref="A3:J3"/>
    <mergeCell ref="A5:B5"/>
    <mergeCell ref="C5:G5"/>
    <mergeCell ref="E11:J13"/>
    <mergeCell ref="D11:D13"/>
    <mergeCell ref="E14:J16"/>
    <mergeCell ref="F17:J17"/>
    <mergeCell ref="D14:D16"/>
    <mergeCell ref="D17:D1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882" t="str">
        <f>"令和"&amp;申請書!$V$6&amp;"年"&amp;申請書!$X$6&amp;"月"&amp;申請書!$AA$6&amp;"日"</f>
        <v>令和6年9月1日</v>
      </c>
      <c r="I1" s="882"/>
      <c r="J1" s="882"/>
      <c r="M1" s="102" t="s">
        <v>169</v>
      </c>
    </row>
    <row r="3" spans="1:13" ht="24">
      <c r="A3" s="512" t="s">
        <v>77</v>
      </c>
      <c r="B3" s="467"/>
      <c r="C3" s="467"/>
      <c r="D3" s="467"/>
      <c r="E3" s="467"/>
      <c r="F3" s="467"/>
      <c r="G3" s="467"/>
      <c r="H3" s="467"/>
      <c r="I3" s="467"/>
      <c r="J3" s="467"/>
    </row>
    <row r="4" spans="1:13" ht="9" customHeight="1">
      <c r="A4" s="25"/>
      <c r="B4" s="25"/>
    </row>
    <row r="5" spans="1:13" ht="24" customHeight="1">
      <c r="A5" s="522" t="s">
        <v>9</v>
      </c>
      <c r="B5" s="516"/>
      <c r="C5" s="883" t="str">
        <f>申請書!$O$22</f>
        <v>記載例認定こども園</v>
      </c>
      <c r="D5" s="591"/>
      <c r="E5" s="591"/>
      <c r="F5" s="591"/>
      <c r="G5" s="865"/>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386"/>
      <c r="B9" s="600" t="s">
        <v>75</v>
      </c>
      <c r="C9" s="600"/>
      <c r="D9" s="600"/>
      <c r="E9" s="895" t="s">
        <v>613</v>
      </c>
      <c r="F9" s="844"/>
      <c r="G9" s="844"/>
      <c r="H9" s="844"/>
      <c r="I9" s="844"/>
      <c r="J9" s="844"/>
      <c r="K9" s="387"/>
    </row>
    <row r="10" spans="1:13" s="13" customFormat="1" ht="50.1" customHeight="1">
      <c r="A10" s="386"/>
      <c r="B10" s="642" t="s">
        <v>466</v>
      </c>
      <c r="C10" s="600"/>
      <c r="D10" s="600"/>
      <c r="E10" s="897" t="s">
        <v>612</v>
      </c>
      <c r="F10" s="892"/>
      <c r="G10" s="892"/>
      <c r="H10" s="591"/>
      <c r="I10" s="591"/>
      <c r="J10" s="865"/>
      <c r="K10" s="387"/>
    </row>
    <row r="11" spans="1:13" s="13" customFormat="1" ht="50.1" customHeight="1">
      <c r="A11" s="386"/>
      <c r="B11" s="642" t="s">
        <v>469</v>
      </c>
      <c r="C11" s="600"/>
      <c r="D11" s="600"/>
      <c r="E11" s="896" t="s">
        <v>611</v>
      </c>
      <c r="F11" s="892"/>
      <c r="G11" s="892"/>
      <c r="H11" s="591"/>
      <c r="I11" s="591"/>
      <c r="J11" s="865"/>
      <c r="K11" s="387"/>
    </row>
    <row r="12" spans="1:13" s="13" customFormat="1" ht="50.1" customHeight="1">
      <c r="A12" s="386"/>
      <c r="B12" s="600" t="s">
        <v>467</v>
      </c>
      <c r="C12" s="600"/>
      <c r="D12" s="600"/>
      <c r="E12" s="844" t="s">
        <v>610</v>
      </c>
      <c r="F12" s="844"/>
      <c r="G12" s="844"/>
      <c r="H12" s="844"/>
      <c r="I12" s="844"/>
      <c r="J12" s="844"/>
      <c r="K12" s="387"/>
    </row>
    <row r="13" spans="1:13" s="13" customFormat="1" ht="50.1" customHeight="1">
      <c r="A13" s="386"/>
      <c r="B13" s="530" t="s">
        <v>468</v>
      </c>
      <c r="C13" s="530"/>
      <c r="D13" s="530"/>
      <c r="E13" s="530"/>
      <c r="F13" s="530"/>
      <c r="G13" s="530"/>
      <c r="H13" s="530"/>
      <c r="I13" s="530"/>
      <c r="J13" s="530"/>
      <c r="K13" s="387"/>
    </row>
    <row r="14" spans="1:13" s="13" customFormat="1" ht="50.1" customHeight="1">
      <c r="A14" s="386"/>
      <c r="B14" s="517"/>
      <c r="C14" s="517"/>
      <c r="D14" s="517"/>
      <c r="E14" s="517"/>
      <c r="F14" s="517"/>
      <c r="G14" s="517"/>
      <c r="H14" s="517"/>
      <c r="I14" s="517"/>
      <c r="J14" s="517"/>
      <c r="K14" s="387"/>
    </row>
    <row r="15" spans="1:13" s="13" customFormat="1" ht="20.100000000000001" customHeight="1">
      <c r="A15" s="386"/>
      <c r="B15" s="504"/>
      <c r="C15" s="504"/>
      <c r="D15" s="504"/>
      <c r="E15" s="504"/>
      <c r="F15" s="504"/>
      <c r="G15" s="504"/>
      <c r="H15" s="504"/>
      <c r="I15" s="504"/>
      <c r="J15" s="504"/>
      <c r="K15" s="387"/>
    </row>
    <row r="16" spans="1:13" s="13" customFormat="1" ht="20.100000000000001" customHeight="1">
      <c r="A16" s="384"/>
      <c r="B16" s="526"/>
      <c r="C16" s="526"/>
      <c r="D16" s="526"/>
      <c r="E16" s="526"/>
      <c r="F16" s="526"/>
      <c r="G16" s="526"/>
      <c r="H16" s="526"/>
      <c r="I16" s="526"/>
      <c r="J16" s="526"/>
      <c r="K16" s="385"/>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1:D11"/>
    <mergeCell ref="B12:D12"/>
    <mergeCell ref="E9:J9"/>
    <mergeCell ref="E11:J11"/>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882" t="str">
        <f>"令和"&amp;申請書!$V$6&amp;"年"&amp;申請書!$X$6&amp;"月"&amp;申請書!$AA$6&amp;"日"</f>
        <v>令和6年9月1日</v>
      </c>
      <c r="I1" s="882"/>
      <c r="J1" s="882"/>
      <c r="M1" s="102" t="s">
        <v>169</v>
      </c>
    </row>
    <row r="3" spans="1:13" ht="24">
      <c r="A3" s="512" t="s">
        <v>78</v>
      </c>
      <c r="B3" s="467"/>
      <c r="C3" s="467"/>
      <c r="D3" s="467"/>
      <c r="E3" s="467"/>
      <c r="F3" s="467"/>
      <c r="G3" s="467"/>
      <c r="H3" s="467"/>
      <c r="I3" s="467"/>
      <c r="J3" s="467"/>
    </row>
    <row r="4" spans="1:13" ht="9" customHeight="1">
      <c r="A4" s="25"/>
      <c r="B4" s="25"/>
    </row>
    <row r="5" spans="1:13" ht="24" customHeight="1">
      <c r="A5" s="522" t="s">
        <v>9</v>
      </c>
      <c r="B5" s="516"/>
      <c r="C5" s="883" t="str">
        <f>申請書!$O$22</f>
        <v>記載例認定こども園</v>
      </c>
      <c r="D5" s="591"/>
      <c r="E5" s="591"/>
      <c r="F5" s="591"/>
      <c r="G5" s="865"/>
      <c r="H5" s="24"/>
      <c r="I5" s="24"/>
      <c r="J5" s="24"/>
      <c r="K5" s="14"/>
    </row>
    <row r="6" spans="1:13" ht="8.1" customHeight="1">
      <c r="A6" s="24"/>
      <c r="B6" s="24"/>
      <c r="C6" s="24"/>
      <c r="D6" s="24"/>
      <c r="E6" s="24"/>
      <c r="F6" s="24"/>
      <c r="G6" s="24"/>
      <c r="H6" s="24"/>
      <c r="I6" s="24"/>
      <c r="J6" s="24"/>
      <c r="K6" s="14"/>
    </row>
    <row r="7" spans="1:13" s="13" customFormat="1" ht="8.1" customHeight="1">
      <c r="C7" s="62"/>
      <c r="I7" s="72" t="s">
        <v>80</v>
      </c>
      <c r="K7" s="24"/>
    </row>
    <row r="8" spans="1:13" s="13" customFormat="1" ht="20.100000000000001" customHeight="1">
      <c r="A8" s="43"/>
      <c r="B8" s="63"/>
      <c r="C8" s="64"/>
      <c r="D8" s="35"/>
      <c r="E8" s="35"/>
      <c r="F8" s="35"/>
      <c r="G8" s="35"/>
      <c r="H8" s="35"/>
      <c r="I8" s="35"/>
      <c r="J8" s="35"/>
      <c r="K8" s="44"/>
    </row>
    <row r="9" spans="1:13" s="13" customFormat="1" ht="50.1" customHeight="1">
      <c r="A9" s="58"/>
      <c r="B9" s="600" t="s">
        <v>75</v>
      </c>
      <c r="C9" s="600"/>
      <c r="D9" s="600"/>
      <c r="E9" s="552"/>
      <c r="F9" s="552"/>
      <c r="G9" s="552"/>
      <c r="H9" s="552"/>
      <c r="I9" s="552"/>
      <c r="J9" s="552"/>
      <c r="K9" s="53"/>
    </row>
    <row r="10" spans="1:13" s="13" customFormat="1" ht="50.1" customHeight="1">
      <c r="A10" s="58"/>
      <c r="B10" s="642" t="s">
        <v>470</v>
      </c>
      <c r="C10" s="600"/>
      <c r="D10" s="600"/>
      <c r="E10" s="901"/>
      <c r="F10" s="891"/>
      <c r="G10" s="891"/>
      <c r="H10" s="516"/>
      <c r="I10" s="516"/>
      <c r="J10" s="524"/>
      <c r="K10" s="53"/>
    </row>
    <row r="11" spans="1:13" s="13" customFormat="1" ht="117.75" customHeight="1">
      <c r="A11" s="58"/>
      <c r="B11" s="642" t="s">
        <v>79</v>
      </c>
      <c r="C11" s="642"/>
      <c r="D11" s="642"/>
      <c r="E11" s="898" t="s">
        <v>80</v>
      </c>
      <c r="F11" s="899"/>
      <c r="G11" s="899"/>
      <c r="H11" s="899"/>
      <c r="I11" s="899"/>
      <c r="J11" s="900"/>
      <c r="K11" s="53"/>
    </row>
    <row r="12" spans="1:13" s="13" customFormat="1" ht="50.1" customHeight="1">
      <c r="A12" s="58"/>
      <c r="B12" s="600" t="s">
        <v>467</v>
      </c>
      <c r="C12" s="600"/>
      <c r="D12" s="600"/>
      <c r="E12" s="844" t="s">
        <v>76</v>
      </c>
      <c r="F12" s="844"/>
      <c r="G12" s="844"/>
      <c r="H12" s="844"/>
      <c r="I12" s="844"/>
      <c r="J12" s="844"/>
      <c r="K12" s="53"/>
    </row>
    <row r="13" spans="1:13" s="13" customFormat="1" ht="50.1" customHeight="1">
      <c r="A13" s="58"/>
      <c r="B13" s="530" t="s">
        <v>468</v>
      </c>
      <c r="C13" s="530"/>
      <c r="D13" s="530"/>
      <c r="E13" s="530"/>
      <c r="F13" s="530"/>
      <c r="G13" s="530"/>
      <c r="H13" s="530"/>
      <c r="I13" s="530"/>
      <c r="J13" s="530"/>
      <c r="K13" s="53"/>
    </row>
    <row r="14" spans="1:13" s="13" customFormat="1" ht="50.1" customHeight="1">
      <c r="A14" s="58"/>
      <c r="B14" s="517"/>
      <c r="C14" s="517"/>
      <c r="D14" s="517"/>
      <c r="E14" s="517"/>
      <c r="F14" s="517"/>
      <c r="G14" s="517"/>
      <c r="H14" s="517"/>
      <c r="I14" s="517"/>
      <c r="J14" s="517"/>
      <c r="K14" s="53"/>
    </row>
    <row r="15" spans="1:13" s="13" customFormat="1" ht="20.100000000000001" customHeight="1">
      <c r="A15" s="58"/>
      <c r="B15" s="504"/>
      <c r="C15" s="504"/>
      <c r="D15" s="504"/>
      <c r="E15" s="504"/>
      <c r="F15" s="504"/>
      <c r="G15" s="504"/>
      <c r="H15" s="504"/>
      <c r="I15" s="504"/>
      <c r="J15" s="504"/>
      <c r="K15" s="53"/>
    </row>
    <row r="16" spans="1:13" s="13" customFormat="1" ht="20.100000000000001" customHeight="1">
      <c r="A16" s="22"/>
      <c r="B16" s="526"/>
      <c r="C16" s="526"/>
      <c r="D16" s="526"/>
      <c r="E16" s="526"/>
      <c r="F16" s="526"/>
      <c r="G16" s="526"/>
      <c r="H16" s="526"/>
      <c r="I16" s="526"/>
      <c r="J16" s="526"/>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H1:J1"/>
    <mergeCell ref="A3:J3"/>
    <mergeCell ref="A5:B5"/>
    <mergeCell ref="C5:G5"/>
    <mergeCell ref="B9:D9"/>
    <mergeCell ref="E9:J9"/>
    <mergeCell ref="B13:J16"/>
    <mergeCell ref="B11:D11"/>
    <mergeCell ref="E11:J11"/>
    <mergeCell ref="B10:D10"/>
    <mergeCell ref="B12:D12"/>
    <mergeCell ref="E12:J12"/>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174"/>
  <sheetViews>
    <sheetView view="pageBreakPreview" zoomScaleNormal="100" zoomScaleSheetLayoutView="100" workbookViewId="0">
      <pane ySplit="6" topLeftCell="A35" activePane="bottomLeft" state="frozen"/>
      <selection pane="bottomLeft" sqref="A1:AC1"/>
    </sheetView>
  </sheetViews>
  <sheetFormatPr defaultRowHeight="13.5"/>
  <cols>
    <col min="1" max="1" width="3.625" style="81" customWidth="1"/>
    <col min="2" max="3" width="5.5" style="81" customWidth="1"/>
    <col min="4" max="15" width="3.625" style="81" customWidth="1"/>
    <col min="16" max="16" width="7" style="81" bestFit="1" customWidth="1"/>
    <col min="17" max="28" width="3.625" style="81" customWidth="1"/>
    <col min="29" max="29" width="10.75" style="92" customWidth="1"/>
    <col min="30" max="30" width="3.625" style="81" customWidth="1"/>
    <col min="31" max="31" width="7.125" style="81" bestFit="1" customWidth="1"/>
    <col min="32" max="32" width="3.625" style="81" customWidth="1"/>
    <col min="33" max="33" width="3.875" style="446" customWidth="1"/>
    <col min="34" max="71" width="3.625" style="81" customWidth="1"/>
    <col min="72" max="16384" width="9" style="81"/>
  </cols>
  <sheetData>
    <row r="1" spans="1:34" s="91" customFormat="1" ht="20.25" customHeight="1">
      <c r="A1" s="481" t="str">
        <f>"Ⅰ　総括表（令和　"&amp;申請書!$E$3&amp;"　年度分)"</f>
        <v>Ⅰ　総括表（令和　6　年度分)</v>
      </c>
      <c r="B1" s="467"/>
      <c r="C1" s="467"/>
      <c r="D1" s="467"/>
      <c r="E1" s="467"/>
      <c r="F1" s="467"/>
      <c r="G1" s="467"/>
      <c r="H1" s="467"/>
      <c r="I1" s="467"/>
      <c r="J1" s="467"/>
      <c r="K1" s="467"/>
      <c r="L1" s="467"/>
      <c r="M1" s="467"/>
      <c r="N1" s="467"/>
      <c r="O1" s="467"/>
      <c r="P1" s="467"/>
      <c r="Q1" s="467"/>
      <c r="R1" s="467"/>
      <c r="S1" s="467"/>
      <c r="T1" s="467"/>
      <c r="U1" s="467"/>
      <c r="V1" s="467"/>
      <c r="W1" s="467"/>
      <c r="X1" s="467"/>
      <c r="Y1" s="467"/>
      <c r="Z1" s="467"/>
      <c r="AA1" s="467"/>
      <c r="AB1" s="467"/>
      <c r="AC1" s="467"/>
      <c r="AD1" s="90"/>
      <c r="AE1" s="90"/>
      <c r="AF1" s="90"/>
      <c r="AG1" s="446"/>
    </row>
    <row r="2" spans="1:34" ht="1.5" customHeight="1"/>
    <row r="3" spans="1:34" ht="25.5" customHeight="1">
      <c r="A3" s="472" t="s">
        <v>9</v>
      </c>
      <c r="B3" s="472"/>
      <c r="C3" s="472"/>
      <c r="D3" s="472"/>
      <c r="E3" s="472"/>
      <c r="F3" s="472"/>
      <c r="G3" s="473" t="str">
        <f>申請書!$O$22</f>
        <v>記載例認定こども園</v>
      </c>
      <c r="H3" s="473"/>
      <c r="I3" s="473"/>
      <c r="J3" s="473"/>
      <c r="K3" s="473"/>
      <c r="L3" s="473"/>
      <c r="M3" s="473"/>
      <c r="N3" s="473"/>
      <c r="O3" s="473"/>
      <c r="P3" s="473"/>
      <c r="Q3" s="473"/>
      <c r="R3" s="473"/>
      <c r="S3" s="473"/>
      <c r="T3" s="473"/>
      <c r="U3" s="473"/>
      <c r="V3" s="473"/>
      <c r="W3" s="473"/>
      <c r="X3" s="473"/>
      <c r="Y3" s="473"/>
      <c r="Z3" s="473"/>
    </row>
    <row r="4" spans="1:34" ht="1.5" customHeight="1">
      <c r="A4" s="90"/>
      <c r="B4" s="90"/>
      <c r="C4" s="90"/>
      <c r="D4" s="90"/>
      <c r="E4" s="90"/>
      <c r="F4" s="90"/>
      <c r="G4" s="90"/>
      <c r="H4" s="90"/>
      <c r="I4" s="89"/>
      <c r="J4" s="89"/>
    </row>
    <row r="5" spans="1:34" ht="21.75" thickBot="1">
      <c r="A5" s="93"/>
      <c r="B5" s="94" t="s">
        <v>98</v>
      </c>
      <c r="C5" s="94" t="s">
        <v>145</v>
      </c>
      <c r="D5" s="490" t="s">
        <v>239</v>
      </c>
      <c r="E5" s="491"/>
      <c r="F5" s="489" t="s">
        <v>146</v>
      </c>
      <c r="G5" s="489"/>
      <c r="H5" s="489"/>
      <c r="I5" s="489"/>
      <c r="J5" s="489"/>
      <c r="K5" s="489"/>
      <c r="L5" s="489"/>
      <c r="M5" s="489"/>
      <c r="N5" s="489"/>
      <c r="O5" s="489"/>
      <c r="P5" s="492" t="s">
        <v>147</v>
      </c>
      <c r="Q5" s="493"/>
      <c r="R5" s="493"/>
      <c r="S5" s="493"/>
      <c r="T5" s="493"/>
      <c r="U5" s="493"/>
      <c r="V5" s="493"/>
      <c r="W5" s="493"/>
      <c r="X5" s="493"/>
      <c r="Y5" s="493"/>
      <c r="Z5" s="493"/>
      <c r="AA5" s="493"/>
      <c r="AB5" s="494"/>
      <c r="AC5" s="95" t="s">
        <v>148</v>
      </c>
      <c r="AD5" s="90"/>
      <c r="AE5" s="90"/>
      <c r="AF5" s="90"/>
    </row>
    <row r="6" spans="1:34" ht="21.75" thickTop="1">
      <c r="A6" s="393"/>
      <c r="B6" s="394"/>
      <c r="C6" s="394"/>
      <c r="D6" s="394"/>
      <c r="E6" s="395"/>
      <c r="F6" s="396"/>
      <c r="G6" s="396"/>
      <c r="H6" s="396"/>
      <c r="I6" s="396"/>
      <c r="J6" s="396"/>
      <c r="K6" s="396"/>
      <c r="L6" s="396"/>
      <c r="M6" s="396"/>
      <c r="N6" s="396"/>
      <c r="O6" s="396"/>
      <c r="P6" s="403" t="s">
        <v>472</v>
      </c>
      <c r="Q6" s="396" t="s">
        <v>473</v>
      </c>
      <c r="R6" s="396" t="s">
        <v>474</v>
      </c>
      <c r="S6" s="396" t="s">
        <v>196</v>
      </c>
      <c r="T6" s="396" t="s">
        <v>197</v>
      </c>
      <c r="U6" s="396" t="s">
        <v>198</v>
      </c>
      <c r="V6" s="396" t="s">
        <v>199</v>
      </c>
      <c r="W6" s="396" t="s">
        <v>200</v>
      </c>
      <c r="X6" s="396" t="s">
        <v>201</v>
      </c>
      <c r="Y6" s="396" t="s">
        <v>202</v>
      </c>
      <c r="Z6" s="396" t="s">
        <v>203</v>
      </c>
      <c r="AA6" s="396" t="s">
        <v>204</v>
      </c>
      <c r="AB6" s="396" t="s">
        <v>205</v>
      </c>
      <c r="AC6" s="397"/>
      <c r="AD6" s="389"/>
      <c r="AE6" s="389"/>
      <c r="AF6" s="389"/>
    </row>
    <row r="7" spans="1:34" ht="18" customHeight="1">
      <c r="A7" s="474" t="s">
        <v>99</v>
      </c>
      <c r="B7" s="475"/>
      <c r="C7" s="475"/>
      <c r="D7" s="475"/>
      <c r="E7" s="475"/>
      <c r="F7" s="475"/>
      <c r="G7" s="475"/>
      <c r="H7" s="475"/>
      <c r="I7" s="475"/>
      <c r="J7" s="475"/>
      <c r="K7" s="475"/>
      <c r="L7" s="475"/>
      <c r="M7" s="475"/>
      <c r="N7" s="475"/>
      <c r="O7" s="475"/>
      <c r="P7" s="404"/>
      <c r="Q7" s="391"/>
      <c r="R7" s="391"/>
      <c r="S7" s="391"/>
      <c r="T7" s="391"/>
      <c r="U7" s="391"/>
      <c r="V7" s="391"/>
      <c r="W7" s="391"/>
      <c r="X7" s="391"/>
      <c r="Y7" s="391"/>
      <c r="Z7" s="391"/>
      <c r="AA7" s="391"/>
      <c r="AB7" s="391"/>
      <c r="AC7" s="392"/>
      <c r="AD7" s="90"/>
      <c r="AE7" s="90"/>
      <c r="AF7" s="90"/>
      <c r="AH7" s="90"/>
    </row>
    <row r="8" spans="1:34" ht="17.100000000000001" customHeight="1">
      <c r="A8" s="93">
        <v>1</v>
      </c>
      <c r="B8" s="287"/>
      <c r="C8" s="96" t="s">
        <v>151</v>
      </c>
      <c r="D8" s="122" t="s">
        <v>240</v>
      </c>
      <c r="E8" s="122" t="s">
        <v>241</v>
      </c>
      <c r="F8" s="476" t="s">
        <v>100</v>
      </c>
      <c r="G8" s="477"/>
      <c r="H8" s="477"/>
      <c r="I8" s="477"/>
      <c r="J8" s="477"/>
      <c r="K8" s="477"/>
      <c r="L8" s="477"/>
      <c r="M8" s="477"/>
      <c r="N8" s="477"/>
      <c r="O8" s="474"/>
      <c r="P8" s="405"/>
      <c r="Q8" s="400"/>
      <c r="R8" s="390"/>
      <c r="S8" s="390"/>
      <c r="T8" s="390"/>
      <c r="U8" s="390"/>
      <c r="V8" s="390"/>
      <c r="W8" s="390"/>
      <c r="X8" s="390"/>
      <c r="Y8" s="390"/>
      <c r="Z8" s="390"/>
      <c r="AA8" s="390"/>
      <c r="AB8" s="390"/>
      <c r="AC8" s="358" t="s">
        <v>149</v>
      </c>
    </row>
    <row r="9" spans="1:34" ht="17.100000000000001" customHeight="1">
      <c r="A9" s="93">
        <v>2</v>
      </c>
      <c r="B9" s="97"/>
      <c r="C9" s="96" t="s">
        <v>151</v>
      </c>
      <c r="D9" s="122" t="s">
        <v>240</v>
      </c>
      <c r="E9" s="96"/>
      <c r="F9" s="476" t="s">
        <v>101</v>
      </c>
      <c r="G9" s="477"/>
      <c r="H9" s="477"/>
      <c r="I9" s="477"/>
      <c r="J9" s="477"/>
      <c r="K9" s="477"/>
      <c r="L9" s="477"/>
      <c r="M9" s="477"/>
      <c r="N9" s="477"/>
      <c r="O9" s="474"/>
      <c r="P9" s="405"/>
      <c r="Q9" s="400"/>
      <c r="R9" s="390"/>
      <c r="S9" s="390"/>
      <c r="T9" s="390"/>
      <c r="U9" s="390"/>
      <c r="V9" s="390"/>
      <c r="W9" s="390"/>
      <c r="X9" s="390"/>
      <c r="Y9" s="390"/>
      <c r="Z9" s="390"/>
      <c r="AA9" s="390"/>
      <c r="AB9" s="390"/>
      <c r="AC9" s="99" t="s">
        <v>150</v>
      </c>
    </row>
    <row r="10" spans="1:34" ht="17.100000000000001" customHeight="1">
      <c r="A10" s="93">
        <v>3</v>
      </c>
      <c r="B10" s="97"/>
      <c r="C10" s="96" t="s">
        <v>151</v>
      </c>
      <c r="D10" s="122" t="s">
        <v>240</v>
      </c>
      <c r="E10" s="96"/>
      <c r="F10" s="476" t="s">
        <v>102</v>
      </c>
      <c r="G10" s="477"/>
      <c r="H10" s="477"/>
      <c r="I10" s="477"/>
      <c r="J10" s="477"/>
      <c r="K10" s="477"/>
      <c r="L10" s="477"/>
      <c r="M10" s="477"/>
      <c r="N10" s="477"/>
      <c r="O10" s="474"/>
      <c r="P10" s="405"/>
      <c r="Q10" s="400"/>
      <c r="R10" s="390"/>
      <c r="S10" s="390"/>
      <c r="T10" s="390"/>
      <c r="U10" s="390"/>
      <c r="V10" s="390"/>
      <c r="W10" s="390"/>
      <c r="X10" s="390"/>
      <c r="Y10" s="390"/>
      <c r="Z10" s="390"/>
      <c r="AA10" s="390"/>
      <c r="AB10" s="390"/>
      <c r="AC10" s="99" t="s">
        <v>150</v>
      </c>
    </row>
    <row r="11" spans="1:34" ht="17.100000000000001" customHeight="1">
      <c r="A11" s="93">
        <v>4</v>
      </c>
      <c r="B11" s="97"/>
      <c r="C11" s="96" t="s">
        <v>151</v>
      </c>
      <c r="D11" s="122" t="s">
        <v>240</v>
      </c>
      <c r="E11" s="122" t="s">
        <v>241</v>
      </c>
      <c r="F11" s="476" t="s">
        <v>103</v>
      </c>
      <c r="G11" s="477"/>
      <c r="H11" s="477"/>
      <c r="I11" s="477"/>
      <c r="J11" s="477"/>
      <c r="K11" s="477"/>
      <c r="L11" s="477"/>
      <c r="M11" s="477"/>
      <c r="N11" s="477"/>
      <c r="O11" s="474"/>
      <c r="P11" s="405"/>
      <c r="Q11" s="400"/>
      <c r="R11" s="390"/>
      <c r="S11" s="390"/>
      <c r="T11" s="390"/>
      <c r="U11" s="390"/>
      <c r="V11" s="390"/>
      <c r="W11" s="390"/>
      <c r="X11" s="390"/>
      <c r="Y11" s="390"/>
      <c r="Z11" s="390"/>
      <c r="AA11" s="390"/>
      <c r="AB11" s="390"/>
      <c r="AC11" s="99" t="s">
        <v>152</v>
      </c>
    </row>
    <row r="12" spans="1:34" ht="17.100000000000001" customHeight="1">
      <c r="A12" s="93">
        <v>5</v>
      </c>
      <c r="B12" s="97"/>
      <c r="C12" s="96" t="s">
        <v>151</v>
      </c>
      <c r="D12" s="122" t="s">
        <v>120</v>
      </c>
      <c r="E12" s="122" t="s">
        <v>241</v>
      </c>
      <c r="F12" s="476" t="s">
        <v>476</v>
      </c>
      <c r="G12" s="477"/>
      <c r="H12" s="477"/>
      <c r="I12" s="477"/>
      <c r="J12" s="477"/>
      <c r="K12" s="477"/>
      <c r="L12" s="477"/>
      <c r="M12" s="477"/>
      <c r="N12" s="477"/>
      <c r="O12" s="474"/>
      <c r="P12" s="405"/>
      <c r="Q12" s="400"/>
      <c r="R12" s="390"/>
      <c r="S12" s="390"/>
      <c r="T12" s="390"/>
      <c r="U12" s="390"/>
      <c r="V12" s="390"/>
      <c r="W12" s="390"/>
      <c r="X12" s="390"/>
      <c r="Y12" s="390"/>
      <c r="Z12" s="390"/>
      <c r="AA12" s="390"/>
      <c r="AB12" s="390"/>
      <c r="AC12" s="99" t="s">
        <v>152</v>
      </c>
    </row>
    <row r="13" spans="1:34" ht="17.100000000000001" customHeight="1">
      <c r="A13" s="93">
        <v>6</v>
      </c>
      <c r="B13" s="97"/>
      <c r="C13" s="96" t="s">
        <v>151</v>
      </c>
      <c r="D13" s="122" t="s">
        <v>240</v>
      </c>
      <c r="E13" s="96"/>
      <c r="F13" s="476" t="s">
        <v>104</v>
      </c>
      <c r="G13" s="477"/>
      <c r="H13" s="477"/>
      <c r="I13" s="477"/>
      <c r="J13" s="477"/>
      <c r="K13" s="477"/>
      <c r="L13" s="477"/>
      <c r="M13" s="477"/>
      <c r="N13" s="477"/>
      <c r="O13" s="474"/>
      <c r="P13" s="405"/>
      <c r="Q13" s="400"/>
      <c r="R13" s="390"/>
      <c r="S13" s="390"/>
      <c r="T13" s="390"/>
      <c r="U13" s="390"/>
      <c r="V13" s="390"/>
      <c r="W13" s="390"/>
      <c r="X13" s="390"/>
      <c r="Y13" s="390"/>
      <c r="Z13" s="390"/>
      <c r="AA13" s="390"/>
      <c r="AB13" s="390"/>
      <c r="AC13" s="99" t="s">
        <v>152</v>
      </c>
    </row>
    <row r="14" spans="1:34" ht="17.100000000000001" customHeight="1">
      <c r="A14" s="93">
        <v>7</v>
      </c>
      <c r="B14" s="97"/>
      <c r="C14" s="96" t="s">
        <v>151</v>
      </c>
      <c r="D14" s="122" t="s">
        <v>240</v>
      </c>
      <c r="E14" s="96"/>
      <c r="F14" s="476" t="s">
        <v>105</v>
      </c>
      <c r="G14" s="477"/>
      <c r="H14" s="477"/>
      <c r="I14" s="477"/>
      <c r="J14" s="477"/>
      <c r="K14" s="477"/>
      <c r="L14" s="477"/>
      <c r="M14" s="477"/>
      <c r="N14" s="477"/>
      <c r="O14" s="474"/>
      <c r="P14" s="405"/>
      <c r="Q14" s="400"/>
      <c r="R14" s="390"/>
      <c r="S14" s="390"/>
      <c r="T14" s="390"/>
      <c r="U14" s="390"/>
      <c r="V14" s="390"/>
      <c r="W14" s="390"/>
      <c r="X14" s="390"/>
      <c r="Y14" s="390"/>
      <c r="Z14" s="390"/>
      <c r="AA14" s="390"/>
      <c r="AB14" s="390"/>
      <c r="AC14" s="99" t="s">
        <v>152</v>
      </c>
    </row>
    <row r="15" spans="1:34" ht="17.100000000000001" customHeight="1">
      <c r="A15" s="93">
        <v>8</v>
      </c>
      <c r="B15" s="97"/>
      <c r="C15" s="101">
        <v>2</v>
      </c>
      <c r="D15" s="122" t="s">
        <v>240</v>
      </c>
      <c r="E15" s="122" t="s">
        <v>241</v>
      </c>
      <c r="F15" s="476" t="str">
        <f>"チーム保育加配加算 （1・2号定員合計："&amp;申請書!$Q$25+申請書!$U$25&amp;"人）"</f>
        <v>チーム保育加配加算 （1・2号定員合計：95人）</v>
      </c>
      <c r="G15" s="477"/>
      <c r="H15" s="477"/>
      <c r="I15" s="477"/>
      <c r="J15" s="477"/>
      <c r="K15" s="477"/>
      <c r="L15" s="477"/>
      <c r="M15" s="477"/>
      <c r="N15" s="477"/>
      <c r="O15" s="474"/>
      <c r="P15" s="405"/>
      <c r="Q15" s="400"/>
      <c r="R15" s="390"/>
      <c r="S15" s="390"/>
      <c r="T15" s="390"/>
      <c r="U15" s="390"/>
      <c r="V15" s="390"/>
      <c r="W15" s="390"/>
      <c r="X15" s="390"/>
      <c r="Y15" s="390"/>
      <c r="Z15" s="390"/>
      <c r="AA15" s="390"/>
      <c r="AB15" s="390"/>
      <c r="AC15" s="99" t="s">
        <v>152</v>
      </c>
    </row>
    <row r="16" spans="1:34" ht="17.100000000000001" customHeight="1">
      <c r="A16" s="93">
        <v>9</v>
      </c>
      <c r="B16" s="97"/>
      <c r="C16" s="96" t="s">
        <v>151</v>
      </c>
      <c r="D16" s="122" t="s">
        <v>240</v>
      </c>
      <c r="E16" s="96"/>
      <c r="F16" s="476" t="s">
        <v>106</v>
      </c>
      <c r="G16" s="477"/>
      <c r="H16" s="477"/>
      <c r="I16" s="477"/>
      <c r="J16" s="477"/>
      <c r="K16" s="477"/>
      <c r="L16" s="477"/>
      <c r="M16" s="477"/>
      <c r="N16" s="477"/>
      <c r="O16" s="474"/>
      <c r="P16" s="405"/>
      <c r="Q16" s="400"/>
      <c r="R16" s="390"/>
      <c r="S16" s="390"/>
      <c r="T16" s="390"/>
      <c r="U16" s="390"/>
      <c r="V16" s="390"/>
      <c r="W16" s="390"/>
      <c r="X16" s="390"/>
      <c r="Y16" s="390"/>
      <c r="Z16" s="390"/>
      <c r="AA16" s="390"/>
      <c r="AB16" s="390"/>
      <c r="AC16" s="99" t="s">
        <v>150</v>
      </c>
    </row>
    <row r="17" spans="1:35" ht="17.100000000000001" customHeight="1">
      <c r="A17" s="93">
        <v>10</v>
      </c>
      <c r="B17" s="97"/>
      <c r="C17" s="285" t="str">
        <f>給食実施加算!$Q$26</f>
        <v>施設内調理</v>
      </c>
      <c r="D17" s="122" t="s">
        <v>240</v>
      </c>
      <c r="E17" s="96"/>
      <c r="F17" s="476" t="s">
        <v>107</v>
      </c>
      <c r="G17" s="477"/>
      <c r="H17" s="477"/>
      <c r="I17" s="477"/>
      <c r="J17" s="477"/>
      <c r="K17" s="477"/>
      <c r="L17" s="477"/>
      <c r="M17" s="477"/>
      <c r="N17" s="477"/>
      <c r="O17" s="474"/>
      <c r="P17" s="405"/>
      <c r="Q17" s="400"/>
      <c r="R17" s="390"/>
      <c r="S17" s="390"/>
      <c r="T17" s="390"/>
      <c r="U17" s="390"/>
      <c r="V17" s="390"/>
      <c r="W17" s="390"/>
      <c r="X17" s="390"/>
      <c r="Y17" s="390"/>
      <c r="Z17" s="390"/>
      <c r="AA17" s="390"/>
      <c r="AB17" s="390"/>
      <c r="AC17" s="99" t="s">
        <v>150</v>
      </c>
    </row>
    <row r="18" spans="1:35" ht="17.100000000000001" customHeight="1">
      <c r="A18" s="93">
        <v>11</v>
      </c>
      <c r="B18" s="97"/>
      <c r="C18" s="96" t="s">
        <v>151</v>
      </c>
      <c r="D18" s="122" t="s">
        <v>240</v>
      </c>
      <c r="E18" s="122" t="s">
        <v>241</v>
      </c>
      <c r="F18" s="476" t="s">
        <v>108</v>
      </c>
      <c r="G18" s="477"/>
      <c r="H18" s="477"/>
      <c r="I18" s="477"/>
      <c r="J18" s="477"/>
      <c r="K18" s="477"/>
      <c r="L18" s="477"/>
      <c r="M18" s="477"/>
      <c r="N18" s="477"/>
      <c r="O18" s="474"/>
      <c r="P18" s="405"/>
      <c r="Q18" s="400"/>
      <c r="R18" s="390"/>
      <c r="S18" s="390"/>
      <c r="T18" s="390"/>
      <c r="U18" s="390"/>
      <c r="V18" s="390"/>
      <c r="W18" s="390"/>
      <c r="X18" s="390"/>
      <c r="Y18" s="390"/>
      <c r="Z18" s="390"/>
      <c r="AA18" s="390"/>
      <c r="AB18" s="390"/>
      <c r="AC18" s="99" t="s">
        <v>152</v>
      </c>
      <c r="AG18" s="446" t="b">
        <v>1</v>
      </c>
    </row>
    <row r="19" spans="1:35" ht="17.100000000000001" customHeight="1">
      <c r="A19" s="93">
        <v>12</v>
      </c>
      <c r="B19" s="97"/>
      <c r="C19" s="123" t="s">
        <v>541</v>
      </c>
      <c r="D19" s="96"/>
      <c r="E19" s="122" t="s">
        <v>241</v>
      </c>
      <c r="F19" s="476" t="s">
        <v>109</v>
      </c>
      <c r="G19" s="477"/>
      <c r="H19" s="477"/>
      <c r="I19" s="477"/>
      <c r="J19" s="477"/>
      <c r="K19" s="477"/>
      <c r="L19" s="477"/>
      <c r="M19" s="477"/>
      <c r="N19" s="477"/>
      <c r="O19" s="474"/>
      <c r="P19" s="405"/>
      <c r="Q19" s="400"/>
      <c r="R19" s="390"/>
      <c r="S19" s="390"/>
      <c r="T19" s="390"/>
      <c r="U19" s="390"/>
      <c r="V19" s="390"/>
      <c r="W19" s="390"/>
      <c r="X19" s="390"/>
      <c r="Y19" s="390"/>
      <c r="Z19" s="390"/>
      <c r="AA19" s="390"/>
      <c r="AB19" s="390"/>
      <c r="AC19" s="99" t="s">
        <v>150</v>
      </c>
    </row>
    <row r="20" spans="1:35" ht="17.100000000000001" customHeight="1">
      <c r="A20" s="93">
        <v>13</v>
      </c>
      <c r="B20" s="183"/>
      <c r="C20" s="181" t="s">
        <v>151</v>
      </c>
      <c r="D20" s="181"/>
      <c r="E20" s="182" t="s">
        <v>241</v>
      </c>
      <c r="F20" s="478" t="s">
        <v>110</v>
      </c>
      <c r="G20" s="479"/>
      <c r="H20" s="479"/>
      <c r="I20" s="479"/>
      <c r="J20" s="479"/>
      <c r="K20" s="479"/>
      <c r="L20" s="479"/>
      <c r="M20" s="479"/>
      <c r="N20" s="479"/>
      <c r="O20" s="480"/>
      <c r="P20" s="407"/>
      <c r="Q20" s="408"/>
      <c r="R20" s="409"/>
      <c r="S20" s="409"/>
      <c r="T20" s="409"/>
      <c r="U20" s="409"/>
      <c r="V20" s="409"/>
      <c r="W20" s="409"/>
      <c r="X20" s="409"/>
      <c r="Y20" s="409"/>
      <c r="Z20" s="409"/>
      <c r="AA20" s="409"/>
      <c r="AB20" s="409"/>
      <c r="AC20" s="410"/>
    </row>
    <row r="21" spans="1:35" ht="17.100000000000001" customHeight="1">
      <c r="A21" s="93">
        <v>14</v>
      </c>
      <c r="B21" s="97"/>
      <c r="C21" s="96" t="s">
        <v>151</v>
      </c>
      <c r="D21" s="96"/>
      <c r="E21" s="122" t="s">
        <v>241</v>
      </c>
      <c r="F21" s="476" t="s">
        <v>111</v>
      </c>
      <c r="G21" s="477"/>
      <c r="H21" s="477"/>
      <c r="I21" s="477"/>
      <c r="J21" s="477"/>
      <c r="K21" s="477"/>
      <c r="L21" s="477"/>
      <c r="M21" s="477"/>
      <c r="N21" s="477"/>
      <c r="O21" s="474"/>
      <c r="P21" s="405"/>
      <c r="Q21" s="400"/>
      <c r="R21" s="390"/>
      <c r="S21" s="390"/>
      <c r="T21" s="390"/>
      <c r="U21" s="390"/>
      <c r="V21" s="390"/>
      <c r="W21" s="390"/>
      <c r="X21" s="390"/>
      <c r="Y21" s="390"/>
      <c r="Z21" s="390"/>
      <c r="AA21" s="390"/>
      <c r="AB21" s="390"/>
      <c r="AC21" s="442" t="s">
        <v>150</v>
      </c>
    </row>
    <row r="22" spans="1:35" ht="17.100000000000001" customHeight="1">
      <c r="A22" s="93">
        <v>15</v>
      </c>
      <c r="B22" s="97"/>
      <c r="C22" s="96" t="s">
        <v>151</v>
      </c>
      <c r="D22" s="96"/>
      <c r="E22" s="122" t="s">
        <v>241</v>
      </c>
      <c r="F22" s="476" t="s">
        <v>112</v>
      </c>
      <c r="G22" s="477"/>
      <c r="H22" s="477"/>
      <c r="I22" s="477"/>
      <c r="J22" s="477"/>
      <c r="K22" s="477"/>
      <c r="L22" s="477"/>
      <c r="M22" s="477"/>
      <c r="N22" s="477"/>
      <c r="O22" s="474"/>
      <c r="P22" s="405"/>
      <c r="Q22" s="400"/>
      <c r="R22" s="390"/>
      <c r="S22" s="390"/>
      <c r="T22" s="390"/>
      <c r="U22" s="390"/>
      <c r="V22" s="390"/>
      <c r="W22" s="390"/>
      <c r="X22" s="390"/>
      <c r="Y22" s="390"/>
      <c r="Z22" s="390"/>
      <c r="AA22" s="390"/>
      <c r="AB22" s="390"/>
      <c r="AC22" s="99" t="s">
        <v>150</v>
      </c>
    </row>
    <row r="23" spans="1:35" ht="17.100000000000001" customHeight="1">
      <c r="A23" s="93">
        <v>16</v>
      </c>
      <c r="B23" s="97"/>
      <c r="C23" s="96" t="s">
        <v>151</v>
      </c>
      <c r="D23" s="122" t="s">
        <v>240</v>
      </c>
      <c r="E23" s="122" t="s">
        <v>241</v>
      </c>
      <c r="F23" s="476" t="s">
        <v>113</v>
      </c>
      <c r="G23" s="477"/>
      <c r="H23" s="477"/>
      <c r="I23" s="477"/>
      <c r="J23" s="477"/>
      <c r="K23" s="477"/>
      <c r="L23" s="477"/>
      <c r="M23" s="477"/>
      <c r="N23" s="477"/>
      <c r="O23" s="474"/>
      <c r="P23" s="405"/>
      <c r="Q23" s="400"/>
      <c r="R23" s="390"/>
      <c r="S23" s="390"/>
      <c r="T23" s="390"/>
      <c r="U23" s="390"/>
      <c r="V23" s="390"/>
      <c r="W23" s="390"/>
      <c r="X23" s="390"/>
      <c r="Y23" s="390"/>
      <c r="Z23" s="390"/>
      <c r="AA23" s="390"/>
      <c r="AB23" s="390"/>
      <c r="AC23" s="99" t="s">
        <v>152</v>
      </c>
    </row>
    <row r="24" spans="1:35" ht="17.100000000000001" customHeight="1">
      <c r="A24" s="474" t="s">
        <v>129</v>
      </c>
      <c r="B24" s="475"/>
      <c r="C24" s="475"/>
      <c r="D24" s="475"/>
      <c r="E24" s="475"/>
      <c r="F24" s="475"/>
      <c r="G24" s="475"/>
      <c r="H24" s="475"/>
      <c r="I24" s="475"/>
      <c r="J24" s="475"/>
      <c r="K24" s="475"/>
      <c r="L24" s="475"/>
      <c r="M24" s="475"/>
      <c r="N24" s="475"/>
      <c r="O24" s="475"/>
      <c r="P24" s="404"/>
      <c r="Q24" s="391"/>
      <c r="R24" s="391"/>
      <c r="S24" s="391"/>
      <c r="T24" s="391"/>
      <c r="U24" s="391"/>
      <c r="V24" s="391"/>
      <c r="W24" s="391"/>
      <c r="X24" s="391"/>
      <c r="Y24" s="391"/>
      <c r="Z24" s="391"/>
      <c r="AA24" s="391"/>
      <c r="AB24" s="391"/>
      <c r="AC24" s="392"/>
      <c r="AD24" s="90"/>
      <c r="AE24" s="90"/>
      <c r="AF24" s="90"/>
      <c r="AH24" s="90"/>
    </row>
    <row r="25" spans="1:35" ht="17.100000000000001" customHeight="1">
      <c r="A25" s="93">
        <v>17</v>
      </c>
      <c r="B25" s="98"/>
      <c r="C25" s="96" t="s">
        <v>151</v>
      </c>
      <c r="D25" s="96"/>
      <c r="E25" s="122" t="s">
        <v>241</v>
      </c>
      <c r="F25" s="484" t="s">
        <v>125</v>
      </c>
      <c r="G25" s="484"/>
      <c r="H25" s="484"/>
      <c r="I25" s="484"/>
      <c r="J25" s="484"/>
      <c r="K25" s="484"/>
      <c r="L25" s="484"/>
      <c r="M25" s="484"/>
      <c r="N25" s="484"/>
      <c r="O25" s="485"/>
      <c r="P25" s="405"/>
      <c r="Q25" s="400"/>
      <c r="R25" s="390"/>
      <c r="S25" s="390"/>
      <c r="T25" s="390"/>
      <c r="U25" s="390"/>
      <c r="V25" s="390"/>
      <c r="W25" s="390"/>
      <c r="X25" s="390"/>
      <c r="Y25" s="390"/>
      <c r="Z25" s="390"/>
      <c r="AA25" s="390"/>
      <c r="AB25" s="390"/>
      <c r="AC25" s="99" t="s">
        <v>152</v>
      </c>
    </row>
    <row r="26" spans="1:35" ht="17.100000000000001" customHeight="1">
      <c r="A26" s="93">
        <v>18</v>
      </c>
      <c r="B26" s="180"/>
      <c r="C26" s="181" t="s">
        <v>151</v>
      </c>
      <c r="D26" s="181"/>
      <c r="E26" s="182" t="s">
        <v>241</v>
      </c>
      <c r="F26" s="478" t="s">
        <v>126</v>
      </c>
      <c r="G26" s="479"/>
      <c r="H26" s="479"/>
      <c r="I26" s="479"/>
      <c r="J26" s="479"/>
      <c r="K26" s="479"/>
      <c r="L26" s="479"/>
      <c r="M26" s="479"/>
      <c r="N26" s="479"/>
      <c r="O26" s="480"/>
      <c r="P26" s="407"/>
      <c r="Q26" s="408"/>
      <c r="R26" s="409"/>
      <c r="S26" s="409"/>
      <c r="T26" s="409"/>
      <c r="U26" s="409"/>
      <c r="V26" s="409"/>
      <c r="W26" s="409"/>
      <c r="X26" s="409"/>
      <c r="Y26" s="409"/>
      <c r="Z26" s="409"/>
      <c r="AA26" s="409"/>
      <c r="AB26" s="409"/>
      <c r="AC26" s="410"/>
    </row>
    <row r="27" spans="1:35" ht="27.75" customHeight="1">
      <c r="A27" s="93">
        <v>19</v>
      </c>
      <c r="B27" s="98"/>
      <c r="C27" s="96"/>
      <c r="D27" s="96"/>
      <c r="E27" s="122" t="s">
        <v>241</v>
      </c>
      <c r="F27" s="486" t="s">
        <v>426</v>
      </c>
      <c r="G27" s="477"/>
      <c r="H27" s="477"/>
      <c r="I27" s="477"/>
      <c r="J27" s="477"/>
      <c r="K27" s="477"/>
      <c r="L27" s="477"/>
      <c r="M27" s="477"/>
      <c r="N27" s="477"/>
      <c r="O27" s="474"/>
      <c r="P27" s="405"/>
      <c r="Q27" s="401"/>
      <c r="R27" s="398"/>
      <c r="S27" s="398"/>
      <c r="T27" s="398"/>
      <c r="U27" s="398"/>
      <c r="V27" s="398"/>
      <c r="W27" s="398"/>
      <c r="X27" s="398"/>
      <c r="Y27" s="398"/>
      <c r="Z27" s="398"/>
      <c r="AA27" s="398"/>
      <c r="AB27" s="398"/>
      <c r="AC27" s="99" t="s">
        <v>366</v>
      </c>
      <c r="AD27" s="495" t="s">
        <v>444</v>
      </c>
      <c r="AE27" s="496"/>
      <c r="AF27" s="496"/>
      <c r="AG27" s="496"/>
      <c r="AH27" s="496"/>
      <c r="AI27" s="496"/>
    </row>
    <row r="28" spans="1:35" ht="27.75" customHeight="1">
      <c r="A28" s="93">
        <v>20</v>
      </c>
      <c r="B28" s="98"/>
      <c r="C28" s="96"/>
      <c r="D28" s="122" t="s">
        <v>240</v>
      </c>
      <c r="E28" s="122" t="s">
        <v>241</v>
      </c>
      <c r="F28" s="487" t="s">
        <v>243</v>
      </c>
      <c r="G28" s="487"/>
      <c r="H28" s="487"/>
      <c r="I28" s="487"/>
      <c r="J28" s="487"/>
      <c r="K28" s="487"/>
      <c r="L28" s="487"/>
      <c r="M28" s="487"/>
      <c r="N28" s="487"/>
      <c r="O28" s="488"/>
      <c r="P28" s="405"/>
      <c r="Q28" s="402"/>
      <c r="R28" s="399"/>
      <c r="S28" s="399"/>
      <c r="T28" s="399"/>
      <c r="U28" s="399"/>
      <c r="V28" s="399"/>
      <c r="W28" s="399"/>
      <c r="X28" s="399"/>
      <c r="Y28" s="399"/>
      <c r="Z28" s="399"/>
      <c r="AA28" s="399"/>
      <c r="AB28" s="399"/>
      <c r="AC28" s="99" t="s">
        <v>150</v>
      </c>
    </row>
    <row r="29" spans="1:35" ht="17.100000000000001" customHeight="1">
      <c r="A29" s="93">
        <v>21</v>
      </c>
      <c r="B29" s="98"/>
      <c r="C29" s="216" t="str">
        <f>IF(要確認資料!$C$43="","",要確認資料!$C$43)</f>
        <v/>
      </c>
      <c r="D29" s="122" t="s">
        <v>240</v>
      </c>
      <c r="E29" s="122" t="s">
        <v>241</v>
      </c>
      <c r="F29" s="476" t="s">
        <v>127</v>
      </c>
      <c r="G29" s="477"/>
      <c r="H29" s="477"/>
      <c r="I29" s="477"/>
      <c r="J29" s="477"/>
      <c r="K29" s="477"/>
      <c r="L29" s="477"/>
      <c r="M29" s="477"/>
      <c r="N29" s="477"/>
      <c r="O29" s="474"/>
      <c r="P29" s="405"/>
      <c r="Q29" s="400"/>
      <c r="R29" s="390"/>
      <c r="S29" s="390"/>
      <c r="T29" s="390"/>
      <c r="U29" s="390"/>
      <c r="V29" s="390"/>
      <c r="W29" s="390"/>
      <c r="X29" s="390"/>
      <c r="Y29" s="390"/>
      <c r="Z29" s="390"/>
      <c r="AA29" s="390"/>
      <c r="AB29" s="390"/>
      <c r="AC29" s="99" t="s">
        <v>152</v>
      </c>
    </row>
    <row r="30" spans="1:35" ht="17.100000000000001" customHeight="1">
      <c r="A30" s="93">
        <v>22</v>
      </c>
      <c r="B30" s="98"/>
      <c r="C30" s="217" t="str">
        <f>IF(要確認資料!$C$50="","",要確認資料!$C$50)</f>
        <v/>
      </c>
      <c r="D30" s="122" t="s">
        <v>240</v>
      </c>
      <c r="E30" s="122" t="s">
        <v>241</v>
      </c>
      <c r="F30" s="476" t="s">
        <v>128</v>
      </c>
      <c r="G30" s="477"/>
      <c r="H30" s="477"/>
      <c r="I30" s="477"/>
      <c r="J30" s="477"/>
      <c r="K30" s="477"/>
      <c r="L30" s="477"/>
      <c r="M30" s="477"/>
      <c r="N30" s="477"/>
      <c r="O30" s="474"/>
      <c r="P30" s="405"/>
      <c r="Q30" s="400"/>
      <c r="R30" s="390"/>
      <c r="S30" s="390"/>
      <c r="T30" s="390"/>
      <c r="U30" s="390"/>
      <c r="V30" s="390"/>
      <c r="W30" s="390"/>
      <c r="X30" s="390"/>
      <c r="Y30" s="390"/>
      <c r="Z30" s="390"/>
      <c r="AA30" s="390"/>
      <c r="AB30" s="390"/>
      <c r="AC30" s="218" t="s">
        <v>152</v>
      </c>
    </row>
    <row r="31" spans="1:35" ht="17.100000000000001" customHeight="1">
      <c r="A31" s="474" t="s">
        <v>130</v>
      </c>
      <c r="B31" s="475"/>
      <c r="C31" s="475"/>
      <c r="D31" s="475"/>
      <c r="E31" s="475"/>
      <c r="F31" s="475"/>
      <c r="G31" s="475"/>
      <c r="H31" s="475"/>
      <c r="I31" s="475"/>
      <c r="J31" s="475"/>
      <c r="K31" s="475"/>
      <c r="L31" s="475"/>
      <c r="M31" s="475"/>
      <c r="N31" s="475"/>
      <c r="O31" s="475"/>
      <c r="P31" s="404"/>
      <c r="Q31" s="391"/>
      <c r="R31" s="391"/>
      <c r="S31" s="391"/>
      <c r="T31" s="391"/>
      <c r="U31" s="391"/>
      <c r="V31" s="391"/>
      <c r="W31" s="391"/>
      <c r="X31" s="391"/>
      <c r="Y31" s="391"/>
      <c r="Z31" s="391"/>
      <c r="AA31" s="391"/>
      <c r="AB31" s="391"/>
      <c r="AC31" s="392"/>
      <c r="AD31" s="90"/>
      <c r="AE31" s="90"/>
      <c r="AF31" s="90"/>
      <c r="AH31" s="90"/>
    </row>
    <row r="32" spans="1:35" ht="30.75" customHeight="1">
      <c r="A32" s="93">
        <v>23</v>
      </c>
      <c r="B32" s="98"/>
      <c r="C32" s="100"/>
      <c r="D32" s="122" t="s">
        <v>240</v>
      </c>
      <c r="E32" s="122" t="s">
        <v>241</v>
      </c>
      <c r="F32" s="486" t="s">
        <v>244</v>
      </c>
      <c r="G32" s="477"/>
      <c r="H32" s="477"/>
      <c r="I32" s="477"/>
      <c r="J32" s="477"/>
      <c r="K32" s="477"/>
      <c r="L32" s="477"/>
      <c r="M32" s="477"/>
      <c r="N32" s="477"/>
      <c r="O32" s="474"/>
      <c r="P32" s="405"/>
      <c r="Q32" s="401"/>
      <c r="R32" s="398"/>
      <c r="S32" s="398"/>
      <c r="T32" s="398"/>
      <c r="U32" s="398"/>
      <c r="V32" s="398"/>
      <c r="W32" s="398"/>
      <c r="X32" s="398"/>
      <c r="Y32" s="398"/>
      <c r="Z32" s="398"/>
      <c r="AA32" s="398"/>
      <c r="AB32" s="398"/>
      <c r="AC32" s="99" t="s">
        <v>242</v>
      </c>
    </row>
    <row r="33" spans="1:34" ht="17.100000000000001" customHeight="1">
      <c r="A33" s="474" t="s">
        <v>475</v>
      </c>
      <c r="B33" s="475"/>
      <c r="C33" s="475"/>
      <c r="D33" s="475"/>
      <c r="E33" s="475"/>
      <c r="F33" s="475"/>
      <c r="G33" s="475"/>
      <c r="H33" s="475"/>
      <c r="I33" s="475"/>
      <c r="J33" s="475"/>
      <c r="K33" s="475"/>
      <c r="L33" s="475"/>
      <c r="M33" s="475"/>
      <c r="N33" s="475"/>
      <c r="O33" s="475"/>
      <c r="P33" s="404"/>
      <c r="Q33" s="391"/>
      <c r="R33" s="391"/>
      <c r="S33" s="391"/>
      <c r="T33" s="391"/>
      <c r="U33" s="391"/>
      <c r="V33" s="391"/>
      <c r="W33" s="391"/>
      <c r="X33" s="391"/>
      <c r="Y33" s="391"/>
      <c r="Z33" s="391"/>
      <c r="AA33" s="391"/>
      <c r="AB33" s="391"/>
      <c r="AC33" s="392"/>
      <c r="AD33" s="90"/>
      <c r="AE33" s="90"/>
      <c r="AF33" s="90"/>
      <c r="AH33" s="90"/>
    </row>
    <row r="34" spans="1:34" ht="17.100000000000001" customHeight="1">
      <c r="A34" s="93">
        <v>24</v>
      </c>
      <c r="B34" s="98"/>
      <c r="C34" s="288" t="str">
        <f>IF(療育支援加算!$I$7="取得不可","",療育支援加算!$I$7)</f>
        <v>A</v>
      </c>
      <c r="D34" s="122" t="s">
        <v>240</v>
      </c>
      <c r="E34" s="122" t="s">
        <v>241</v>
      </c>
      <c r="F34" s="476" t="s">
        <v>131</v>
      </c>
      <c r="G34" s="477"/>
      <c r="H34" s="477"/>
      <c r="I34" s="477"/>
      <c r="J34" s="477"/>
      <c r="K34" s="477"/>
      <c r="L34" s="477"/>
      <c r="M34" s="477"/>
      <c r="N34" s="477"/>
      <c r="O34" s="474"/>
      <c r="P34" s="405"/>
      <c r="Q34" s="400"/>
      <c r="R34" s="390"/>
      <c r="S34" s="390"/>
      <c r="T34" s="390"/>
      <c r="U34" s="390"/>
      <c r="V34" s="390"/>
      <c r="W34" s="390"/>
      <c r="X34" s="390"/>
      <c r="Y34" s="390"/>
      <c r="Z34" s="390"/>
      <c r="AA34" s="390"/>
      <c r="AB34" s="390"/>
      <c r="AC34" s="99" t="s">
        <v>150</v>
      </c>
    </row>
    <row r="35" spans="1:34" ht="16.5" customHeight="1">
      <c r="A35" s="93">
        <v>25</v>
      </c>
      <c r="B35" s="98"/>
      <c r="C35" s="96" t="s">
        <v>151</v>
      </c>
      <c r="D35" s="122" t="s">
        <v>240</v>
      </c>
      <c r="E35" s="96"/>
      <c r="F35" s="476" t="s">
        <v>132</v>
      </c>
      <c r="G35" s="477"/>
      <c r="H35" s="477"/>
      <c r="I35" s="477"/>
      <c r="J35" s="477"/>
      <c r="K35" s="477"/>
      <c r="L35" s="477"/>
      <c r="M35" s="477"/>
      <c r="N35" s="477"/>
      <c r="O35" s="474"/>
      <c r="P35" s="405"/>
      <c r="Q35" s="400"/>
      <c r="R35" s="390"/>
      <c r="S35" s="390"/>
      <c r="T35" s="390"/>
      <c r="U35" s="390"/>
      <c r="V35" s="390"/>
      <c r="W35" s="390"/>
      <c r="X35" s="390"/>
      <c r="Y35" s="390"/>
      <c r="Z35" s="390"/>
      <c r="AA35" s="390"/>
      <c r="AB35" s="390"/>
      <c r="AC35" s="99" t="s">
        <v>152</v>
      </c>
    </row>
    <row r="36" spans="1:34" ht="17.100000000000001" customHeight="1">
      <c r="A36" s="93">
        <v>26</v>
      </c>
      <c r="B36" s="180"/>
      <c r="C36" s="181" t="s">
        <v>151</v>
      </c>
      <c r="D36" s="182" t="s">
        <v>240</v>
      </c>
      <c r="E36" s="181"/>
      <c r="F36" s="478" t="s">
        <v>133</v>
      </c>
      <c r="G36" s="479"/>
      <c r="H36" s="479"/>
      <c r="I36" s="479"/>
      <c r="J36" s="479"/>
      <c r="K36" s="479"/>
      <c r="L36" s="479"/>
      <c r="M36" s="479"/>
      <c r="N36" s="479"/>
      <c r="O36" s="480"/>
      <c r="P36" s="407"/>
      <c r="Q36" s="408"/>
      <c r="R36" s="409"/>
      <c r="S36" s="409"/>
      <c r="T36" s="409"/>
      <c r="U36" s="409"/>
      <c r="V36" s="409"/>
      <c r="W36" s="409"/>
      <c r="X36" s="409"/>
      <c r="Y36" s="409"/>
      <c r="Z36" s="409"/>
      <c r="AA36" s="409"/>
      <c r="AB36" s="409"/>
      <c r="AC36" s="410"/>
    </row>
    <row r="37" spans="1:34" ht="17.100000000000001" customHeight="1">
      <c r="A37" s="93">
        <v>27</v>
      </c>
      <c r="B37" s="180"/>
      <c r="C37" s="181" t="s">
        <v>151</v>
      </c>
      <c r="D37" s="182" t="s">
        <v>240</v>
      </c>
      <c r="E37" s="181"/>
      <c r="F37" s="478" t="s">
        <v>134</v>
      </c>
      <c r="G37" s="479"/>
      <c r="H37" s="479"/>
      <c r="I37" s="479"/>
      <c r="J37" s="479"/>
      <c r="K37" s="479"/>
      <c r="L37" s="479"/>
      <c r="M37" s="479"/>
      <c r="N37" s="479"/>
      <c r="O37" s="480"/>
      <c r="P37" s="407"/>
      <c r="Q37" s="408"/>
      <c r="R37" s="409"/>
      <c r="S37" s="409"/>
      <c r="T37" s="409"/>
      <c r="U37" s="409"/>
      <c r="V37" s="409"/>
      <c r="W37" s="409"/>
      <c r="X37" s="409"/>
      <c r="Y37" s="409"/>
      <c r="Z37" s="409"/>
      <c r="AA37" s="409"/>
      <c r="AB37" s="409"/>
      <c r="AC37" s="410"/>
    </row>
    <row r="38" spans="1:34" ht="17.100000000000001" customHeight="1">
      <c r="A38" s="93">
        <v>28</v>
      </c>
      <c r="B38" s="98"/>
      <c r="C38" s="96" t="s">
        <v>151</v>
      </c>
      <c r="D38" s="122" t="s">
        <v>240</v>
      </c>
      <c r="E38" s="122" t="s">
        <v>241</v>
      </c>
      <c r="F38" s="482" t="s">
        <v>135</v>
      </c>
      <c r="G38" s="483"/>
      <c r="H38" s="483"/>
      <c r="I38" s="483"/>
      <c r="J38" s="483"/>
      <c r="K38" s="483"/>
      <c r="L38" s="483"/>
      <c r="M38" s="483"/>
      <c r="N38" s="483"/>
      <c r="O38" s="483"/>
      <c r="P38" s="405"/>
      <c r="Q38" s="400"/>
      <c r="R38" s="390"/>
      <c r="S38" s="390"/>
      <c r="T38" s="390"/>
      <c r="U38" s="390"/>
      <c r="V38" s="390"/>
      <c r="W38" s="390"/>
      <c r="X38" s="390"/>
      <c r="Y38" s="390"/>
      <c r="Z38" s="390"/>
      <c r="AA38" s="390"/>
      <c r="AB38" s="390"/>
      <c r="AC38" s="95" t="s">
        <v>149</v>
      </c>
    </row>
    <row r="39" spans="1:34" ht="17.100000000000001" customHeight="1">
      <c r="A39" s="93">
        <v>29</v>
      </c>
      <c r="B39" s="286"/>
      <c r="C39" s="96" t="s">
        <v>151</v>
      </c>
      <c r="D39" s="122" t="s">
        <v>120</v>
      </c>
      <c r="E39" s="122" t="s">
        <v>241</v>
      </c>
      <c r="F39" s="482" t="s">
        <v>471</v>
      </c>
      <c r="G39" s="483"/>
      <c r="H39" s="483"/>
      <c r="I39" s="483"/>
      <c r="J39" s="483"/>
      <c r="K39" s="483"/>
      <c r="L39" s="483"/>
      <c r="M39" s="483"/>
      <c r="N39" s="483"/>
      <c r="O39" s="483"/>
      <c r="P39" s="405"/>
      <c r="Q39" s="400"/>
      <c r="R39" s="444"/>
      <c r="S39" s="444"/>
      <c r="T39" s="444"/>
      <c r="U39" s="444"/>
      <c r="V39" s="444"/>
      <c r="W39" s="444"/>
      <c r="X39" s="444"/>
      <c r="Y39" s="444"/>
      <c r="Z39" s="444"/>
      <c r="AA39" s="444"/>
      <c r="AB39" s="444"/>
      <c r="AC39" s="388" t="s">
        <v>149</v>
      </c>
    </row>
    <row r="40" spans="1:34" ht="17.100000000000001" customHeight="1">
      <c r="A40" s="93">
        <v>30</v>
      </c>
      <c r="B40" s="286"/>
      <c r="C40" s="96" t="s">
        <v>151</v>
      </c>
      <c r="D40" s="122" t="s">
        <v>240</v>
      </c>
      <c r="E40" s="122" t="s">
        <v>241</v>
      </c>
      <c r="F40" s="476" t="s">
        <v>136</v>
      </c>
      <c r="G40" s="477"/>
      <c r="H40" s="477"/>
      <c r="I40" s="477"/>
      <c r="J40" s="477"/>
      <c r="K40" s="477"/>
      <c r="L40" s="477"/>
      <c r="M40" s="477"/>
      <c r="N40" s="477"/>
      <c r="O40" s="474"/>
      <c r="P40" s="405"/>
      <c r="Q40" s="400"/>
      <c r="R40" s="390"/>
      <c r="S40" s="390"/>
      <c r="T40" s="390"/>
      <c r="U40" s="390"/>
      <c r="V40" s="390"/>
      <c r="W40" s="390"/>
      <c r="X40" s="390"/>
      <c r="Y40" s="390"/>
      <c r="Z40" s="390"/>
      <c r="AA40" s="390"/>
      <c r="AB40" s="390"/>
      <c r="AC40" s="95"/>
      <c r="AD40" s="81" t="s">
        <v>432</v>
      </c>
    </row>
    <row r="41" spans="1:34" ht="17.100000000000001" customHeight="1">
      <c r="A41" s="93">
        <v>31</v>
      </c>
      <c r="B41" s="98"/>
      <c r="C41" s="96" t="s">
        <v>151</v>
      </c>
      <c r="D41" s="122" t="s">
        <v>240</v>
      </c>
      <c r="E41" s="122" t="s">
        <v>241</v>
      </c>
      <c r="F41" s="476" t="s">
        <v>137</v>
      </c>
      <c r="G41" s="477"/>
      <c r="H41" s="477"/>
      <c r="I41" s="477"/>
      <c r="J41" s="477"/>
      <c r="K41" s="477"/>
      <c r="L41" s="477"/>
      <c r="M41" s="477"/>
      <c r="N41" s="477"/>
      <c r="O41" s="474"/>
      <c r="P41" s="405"/>
      <c r="Q41" s="400"/>
      <c r="R41" s="390"/>
      <c r="S41" s="390"/>
      <c r="T41" s="390"/>
      <c r="U41" s="390"/>
      <c r="V41" s="390"/>
      <c r="W41" s="390"/>
      <c r="X41" s="390"/>
      <c r="Y41" s="390"/>
      <c r="Z41" s="390"/>
      <c r="AA41" s="390"/>
      <c r="AB41" s="390"/>
      <c r="AC41" s="99" t="s">
        <v>242</v>
      </c>
      <c r="AG41" s="446" t="b">
        <v>0</v>
      </c>
    </row>
    <row r="42" spans="1:34" ht="17.100000000000001" hidden="1" customHeight="1">
      <c r="A42" s="93">
        <v>32</v>
      </c>
      <c r="B42" s="180"/>
      <c r="C42" s="181" t="s">
        <v>151</v>
      </c>
      <c r="D42" s="182" t="s">
        <v>240</v>
      </c>
      <c r="E42" s="182" t="s">
        <v>241</v>
      </c>
      <c r="F42" s="478" t="s">
        <v>138</v>
      </c>
      <c r="G42" s="479"/>
      <c r="H42" s="479"/>
      <c r="I42" s="479"/>
      <c r="J42" s="479"/>
      <c r="K42" s="479"/>
      <c r="L42" s="479"/>
      <c r="M42" s="479"/>
      <c r="N42" s="479"/>
      <c r="O42" s="480"/>
      <c r="P42" s="407"/>
      <c r="Q42" s="408"/>
      <c r="R42" s="409"/>
      <c r="S42" s="409"/>
      <c r="T42" s="409"/>
      <c r="U42" s="409"/>
      <c r="V42" s="409"/>
      <c r="W42" s="409"/>
      <c r="X42" s="409"/>
      <c r="Y42" s="409"/>
      <c r="Z42" s="409"/>
      <c r="AA42" s="409"/>
      <c r="AB42" s="409"/>
      <c r="AC42" s="410"/>
    </row>
    <row r="43" spans="1:34" ht="17.100000000000001" hidden="1" customHeight="1">
      <c r="A43" s="93">
        <v>33</v>
      </c>
      <c r="B43" s="180"/>
      <c r="C43" s="181" t="s">
        <v>151</v>
      </c>
      <c r="D43" s="182" t="s">
        <v>240</v>
      </c>
      <c r="E43" s="182" t="s">
        <v>241</v>
      </c>
      <c r="F43" s="478" t="s">
        <v>139</v>
      </c>
      <c r="G43" s="479"/>
      <c r="H43" s="479"/>
      <c r="I43" s="479"/>
      <c r="J43" s="479"/>
      <c r="K43" s="479"/>
      <c r="L43" s="479"/>
      <c r="M43" s="479"/>
      <c r="N43" s="479"/>
      <c r="O43" s="480"/>
      <c r="P43" s="407"/>
      <c r="Q43" s="408"/>
      <c r="R43" s="409"/>
      <c r="S43" s="409"/>
      <c r="T43" s="409"/>
      <c r="U43" s="409"/>
      <c r="V43" s="409"/>
      <c r="W43" s="409"/>
      <c r="X43" s="409"/>
      <c r="Y43" s="409"/>
      <c r="Z43" s="409"/>
      <c r="AA43" s="409"/>
      <c r="AB43" s="409"/>
      <c r="AC43" s="410"/>
    </row>
    <row r="44" spans="1:34" ht="17.100000000000001" customHeight="1">
      <c r="A44" s="93">
        <v>34</v>
      </c>
      <c r="B44" s="98"/>
      <c r="C44" s="217" t="str">
        <f>高齢者等活躍促進加算!$S$9</f>
        <v/>
      </c>
      <c r="D44" s="96"/>
      <c r="E44" s="122" t="s">
        <v>241</v>
      </c>
      <c r="F44" s="476" t="s">
        <v>140</v>
      </c>
      <c r="G44" s="477"/>
      <c r="H44" s="477"/>
      <c r="I44" s="477"/>
      <c r="J44" s="477"/>
      <c r="K44" s="477"/>
      <c r="L44" s="477"/>
      <c r="M44" s="477"/>
      <c r="N44" s="477"/>
      <c r="O44" s="474"/>
      <c r="P44" s="405"/>
      <c r="Q44" s="400"/>
      <c r="R44" s="390"/>
      <c r="S44" s="390"/>
      <c r="T44" s="390"/>
      <c r="U44" s="390"/>
      <c r="V44" s="390"/>
      <c r="W44" s="390"/>
      <c r="X44" s="390"/>
      <c r="Y44" s="390"/>
      <c r="Z44" s="390"/>
      <c r="AA44" s="390"/>
      <c r="AB44" s="390"/>
      <c r="AC44" s="99" t="s">
        <v>242</v>
      </c>
      <c r="AG44" s="446" t="b">
        <v>1</v>
      </c>
    </row>
    <row r="45" spans="1:34" ht="17.100000000000001" customHeight="1">
      <c r="A45" s="93">
        <v>35</v>
      </c>
      <c r="B45" s="98"/>
      <c r="C45" s="96" t="s">
        <v>151</v>
      </c>
      <c r="D45" s="122" t="s">
        <v>240</v>
      </c>
      <c r="E45" s="122" t="s">
        <v>241</v>
      </c>
      <c r="F45" s="476" t="s">
        <v>141</v>
      </c>
      <c r="G45" s="477"/>
      <c r="H45" s="477"/>
      <c r="I45" s="477"/>
      <c r="J45" s="477"/>
      <c r="K45" s="477"/>
      <c r="L45" s="477"/>
      <c r="M45" s="477"/>
      <c r="N45" s="477"/>
      <c r="O45" s="474"/>
      <c r="P45" s="405"/>
      <c r="Q45" s="400"/>
      <c r="R45" s="390"/>
      <c r="S45" s="390"/>
      <c r="T45" s="390"/>
      <c r="U45" s="390"/>
      <c r="V45" s="390"/>
      <c r="W45" s="390"/>
      <c r="X45" s="390"/>
      <c r="Y45" s="390"/>
      <c r="Z45" s="390"/>
      <c r="AA45" s="390"/>
      <c r="AB45" s="390"/>
      <c r="AC45" s="99" t="s">
        <v>242</v>
      </c>
      <c r="AG45" s="446" t="b">
        <v>1</v>
      </c>
    </row>
    <row r="46" spans="1:34" ht="17.100000000000001" customHeight="1">
      <c r="A46" s="93">
        <v>36</v>
      </c>
      <c r="B46" s="98"/>
      <c r="C46" s="422" t="str">
        <f>小学校接続加算!$M$5</f>
        <v>Ⅰ～Ⅱ</v>
      </c>
      <c r="D46" s="122" t="s">
        <v>240</v>
      </c>
      <c r="E46" s="122" t="s">
        <v>241</v>
      </c>
      <c r="F46" s="476" t="s">
        <v>142</v>
      </c>
      <c r="G46" s="477"/>
      <c r="H46" s="477"/>
      <c r="I46" s="477"/>
      <c r="J46" s="477"/>
      <c r="K46" s="477"/>
      <c r="L46" s="477"/>
      <c r="M46" s="477"/>
      <c r="N46" s="477"/>
      <c r="O46" s="474"/>
      <c r="P46" s="405"/>
      <c r="Q46" s="400"/>
      <c r="R46" s="390"/>
      <c r="S46" s="390"/>
      <c r="T46" s="390"/>
      <c r="U46" s="390"/>
      <c r="V46" s="390"/>
      <c r="W46" s="390"/>
      <c r="X46" s="390"/>
      <c r="Y46" s="390"/>
      <c r="Z46" s="390"/>
      <c r="AA46" s="390"/>
      <c r="AB46" s="390"/>
      <c r="AC46" s="99" t="s">
        <v>242</v>
      </c>
      <c r="AG46" s="446" t="b">
        <v>1</v>
      </c>
    </row>
    <row r="47" spans="1:34" ht="17.100000000000001" customHeight="1">
      <c r="A47" s="93">
        <v>37</v>
      </c>
      <c r="B47" s="98"/>
      <c r="C47" s="217" t="str">
        <f>栄養管理加算!$O$8</f>
        <v>A</v>
      </c>
      <c r="D47" s="96"/>
      <c r="E47" s="122" t="s">
        <v>241</v>
      </c>
      <c r="F47" s="476" t="s">
        <v>143</v>
      </c>
      <c r="G47" s="477"/>
      <c r="H47" s="477"/>
      <c r="I47" s="477"/>
      <c r="J47" s="477"/>
      <c r="K47" s="477"/>
      <c r="L47" s="477"/>
      <c r="M47" s="477"/>
      <c r="N47" s="477"/>
      <c r="O47" s="474"/>
      <c r="P47" s="405"/>
      <c r="Q47" s="400"/>
      <c r="R47" s="390"/>
      <c r="S47" s="390"/>
      <c r="T47" s="390"/>
      <c r="U47" s="390"/>
      <c r="V47" s="390"/>
      <c r="W47" s="390"/>
      <c r="X47" s="390"/>
      <c r="Y47" s="390"/>
      <c r="Z47" s="390"/>
      <c r="AA47" s="390"/>
      <c r="AB47" s="390"/>
      <c r="AC47" s="99" t="s">
        <v>150</v>
      </c>
    </row>
    <row r="48" spans="1:34" ht="17.100000000000001" customHeight="1" thickBot="1">
      <c r="A48" s="93">
        <v>38</v>
      </c>
      <c r="B48" s="98"/>
      <c r="C48" s="96" t="s">
        <v>151</v>
      </c>
      <c r="D48" s="122" t="s">
        <v>240</v>
      </c>
      <c r="E48" s="122" t="s">
        <v>241</v>
      </c>
      <c r="F48" s="476" t="s">
        <v>144</v>
      </c>
      <c r="G48" s="477"/>
      <c r="H48" s="477"/>
      <c r="I48" s="477"/>
      <c r="J48" s="477"/>
      <c r="K48" s="477"/>
      <c r="L48" s="477"/>
      <c r="M48" s="477"/>
      <c r="N48" s="477"/>
      <c r="O48" s="474"/>
      <c r="P48" s="406"/>
      <c r="Q48" s="400"/>
      <c r="R48" s="390"/>
      <c r="S48" s="390"/>
      <c r="T48" s="390"/>
      <c r="U48" s="390"/>
      <c r="V48" s="390"/>
      <c r="W48" s="390"/>
      <c r="X48" s="390"/>
      <c r="Y48" s="390"/>
      <c r="Z48" s="390"/>
      <c r="AA48" s="390"/>
      <c r="AB48" s="390"/>
      <c r="AC48" s="99" t="s">
        <v>242</v>
      </c>
      <c r="AD48" s="280" t="s">
        <v>366</v>
      </c>
      <c r="AG48" s="446" t="b">
        <v>0</v>
      </c>
    </row>
    <row r="49" ht="18" customHeight="1" thickTop="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sheetData>
  <mergeCells count="49">
    <mergeCell ref="F39:O39"/>
    <mergeCell ref="D5:E5"/>
    <mergeCell ref="A24:O24"/>
    <mergeCell ref="P5:AB5"/>
    <mergeCell ref="AD27:AI27"/>
    <mergeCell ref="F48:O48"/>
    <mergeCell ref="F5:O5"/>
    <mergeCell ref="F40:O40"/>
    <mergeCell ref="F41:O41"/>
    <mergeCell ref="F42:O42"/>
    <mergeCell ref="F43:O43"/>
    <mergeCell ref="F44:O44"/>
    <mergeCell ref="F45:O45"/>
    <mergeCell ref="F32:O32"/>
    <mergeCell ref="F34:O34"/>
    <mergeCell ref="F35:O35"/>
    <mergeCell ref="F47:O47"/>
    <mergeCell ref="F15:O15"/>
    <mergeCell ref="A7:O7"/>
    <mergeCell ref="F16:O16"/>
    <mergeCell ref="F37:O37"/>
    <mergeCell ref="A1:AC1"/>
    <mergeCell ref="F46:O46"/>
    <mergeCell ref="F38:O38"/>
    <mergeCell ref="F25:O25"/>
    <mergeCell ref="F26:O26"/>
    <mergeCell ref="F27:O27"/>
    <mergeCell ref="F28:O28"/>
    <mergeCell ref="F29:O29"/>
    <mergeCell ref="F30:O30"/>
    <mergeCell ref="F8:O8"/>
    <mergeCell ref="F9:O9"/>
    <mergeCell ref="F10:O10"/>
    <mergeCell ref="F11:O11"/>
    <mergeCell ref="F14:O14"/>
    <mergeCell ref="F23:O23"/>
    <mergeCell ref="F36:O36"/>
    <mergeCell ref="A3:F3"/>
    <mergeCell ref="G3:Z3"/>
    <mergeCell ref="A31:O31"/>
    <mergeCell ref="A33:O33"/>
    <mergeCell ref="F12:O12"/>
    <mergeCell ref="F21:O21"/>
    <mergeCell ref="F22:O22"/>
    <mergeCell ref="F17:O17"/>
    <mergeCell ref="F18:O18"/>
    <mergeCell ref="F19:O19"/>
    <mergeCell ref="F13:O13"/>
    <mergeCell ref="F20:O20"/>
  </mergeCells>
  <phoneticPr fontId="2"/>
  <dataValidations count="3">
    <dataValidation type="list" allowBlank="1" showInputMessage="1" showErrorMessage="1" sqref="C15">
      <formula1>"1,2,3,4,5,6,7,8"</formula1>
    </dataValidation>
    <dataValidation type="list" allowBlank="1" showInputMessage="1" showErrorMessage="1" sqref="C32">
      <formula1>"１号,２・３号,両方"</formula1>
    </dataValidation>
    <dataValidation type="list" allowBlank="1" showInputMessage="1" showErrorMessage="1" sqref="C19">
      <formula1>"～210人,211人～279人,280人～349人,350人～419人,420人～489人,490人～559人,560人～629人,630人～699人,700人～769人,770人～839人,840人～909人,910人～979人,980人～1,049人,1,050人～"</formula1>
    </dataValidation>
  </dataValidations>
  <hyperlinks>
    <hyperlink ref="AC9" location="副園長・教頭配置加算!A1" display="調書"/>
    <hyperlink ref="AC10" location="学級編成調整加配加算!A1" display="調書"/>
    <hyperlink ref="AC11" location="要確認資料!A12" display="確認書"/>
    <hyperlink ref="AC17" location="給食実施加算!A1" display="調書"/>
    <hyperlink ref="AC16" location="通園送迎加算!A1" display="調書"/>
    <hyperlink ref="AC19" location="休日保育加算!A1" display="調書"/>
    <hyperlink ref="AC22" location="賃借料加算!A1" display="調書"/>
    <hyperlink ref="AC13" location="要確認資料!A13" display="確認書"/>
    <hyperlink ref="AC18" location="要確認資料!A26" display="確認書"/>
    <hyperlink ref="AC23" location="要確認資料!A30" display="確認書"/>
    <hyperlink ref="AC14" location="要確認資料!A17" display="確認書"/>
    <hyperlink ref="AC15" location="要確認資料!A22" display="確認書"/>
    <hyperlink ref="AC32" location="定員を恒常的に超過する場合!A1" display="調書"/>
    <hyperlink ref="AC46" location="小学校接続加算!A1" display="調書"/>
    <hyperlink ref="AC28" location="主幹専任化要件!A1" display="調書"/>
    <hyperlink ref="AC34" location="療育支援加算!A1" display="調書"/>
    <hyperlink ref="AC25" location="要確認資料!A36" display="確認書"/>
    <hyperlink ref="AC29" location="要確認資料!A40" display="確認書"/>
    <hyperlink ref="AC30" location="要確認資料!A47" display="確認書"/>
    <hyperlink ref="AC35" location="要確認資料!A54" display="確認書"/>
    <hyperlink ref="AC47" location="栄養管理加算!A1" display="調書"/>
    <hyperlink ref="AC41" location="施設関係者評価加算!A1" display="調書"/>
    <hyperlink ref="AC44" location="高齢者等活躍促進加算!A1" display="調書"/>
    <hyperlink ref="AC45" location="施設機能強化推進費加算!A1" display="調書"/>
    <hyperlink ref="AC48" location="'第三者評価受審加算（申請）'!A1" display="調書"/>
    <hyperlink ref="AD48" location="'第三者評価受審加算（実績報告）'!A1" display="実績報告書"/>
    <hyperlink ref="AC27" location="'土曜日閉所（4-9月）'!Print_Area" display="実績報告書"/>
    <hyperlink ref="AD27:AI27" location="'土曜日閉所（10-3月）'!Print_Area" display="10月～3月の報告はこちら"/>
    <hyperlink ref="AC12" location="要確認資料!A12" display="確認書"/>
    <hyperlink ref="AC21" location="減価償却費加算!A1" display="調書"/>
  </hyperlinks>
  <pageMargins left="0.70866141732283472" right="0.70866141732283472" top="0.55118110236220474" bottom="0.35433070866141736"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5" r:id="rId8" name="Check Box 9">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346" r:id="rId9" name="Check Box 10">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4347" r:id="rId10" name="Check Box 11">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48" r:id="rId11" name="Check Box 12">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49" r:id="rId12" name="Check Box 13">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50" r:id="rId13" name="Check Box 14">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1" r:id="rId14" name="Check Box 15">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3" r:id="rId16" name="Check Box 17">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4" r:id="rId17" name="Check Box 18">
              <controlPr defaultSize="0" autoFill="0" autoLine="0" autoPict="0">
                <anchor moveWithCells="1">
                  <from>
                    <xdr:col>1</xdr:col>
                    <xdr:colOff>95250</xdr:colOff>
                    <xdr:row>21</xdr:row>
                    <xdr:rowOff>0</xdr:rowOff>
                  </from>
                  <to>
                    <xdr:col>1</xdr:col>
                    <xdr:colOff>381000</xdr:colOff>
                    <xdr:row>22</xdr:row>
                    <xdr:rowOff>28575</xdr:rowOff>
                  </to>
                </anchor>
              </controlPr>
            </control>
          </mc:Choice>
        </mc:AlternateContent>
        <mc:AlternateContent xmlns:mc="http://schemas.openxmlformats.org/markup-compatibility/2006">
          <mc:Choice Requires="x14">
            <control shapeId="14355" r:id="rId18" name="Check Box 19">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6" r:id="rId19" name="Check Box 20">
              <controlPr defaultSize="0" autoFill="0" autoLine="0" autoPict="0">
                <anchor moveWithCells="1">
                  <from>
                    <xdr:col>1</xdr:col>
                    <xdr:colOff>95250</xdr:colOff>
                    <xdr:row>24</xdr:row>
                    <xdr:rowOff>0</xdr:rowOff>
                  </from>
                  <to>
                    <xdr:col>1</xdr:col>
                    <xdr:colOff>381000</xdr:colOff>
                    <xdr:row>25</xdr:row>
                    <xdr:rowOff>28575</xdr:rowOff>
                  </to>
                </anchor>
              </controlPr>
            </control>
          </mc:Choice>
        </mc:AlternateContent>
        <mc:AlternateContent xmlns:mc="http://schemas.openxmlformats.org/markup-compatibility/2006">
          <mc:Choice Requires="x14">
            <control shapeId="14357" r:id="rId20" name="Check Box 21">
              <controlPr defaultSize="0" autoFill="0" autoLine="0" autoPict="0">
                <anchor moveWithCells="1">
                  <from>
                    <xdr:col>1</xdr:col>
                    <xdr:colOff>95250</xdr:colOff>
                    <xdr:row>25</xdr:row>
                    <xdr:rowOff>0</xdr:rowOff>
                  </from>
                  <to>
                    <xdr:col>1</xdr:col>
                    <xdr:colOff>381000</xdr:colOff>
                    <xdr:row>26</xdr:row>
                    <xdr:rowOff>28575</xdr:rowOff>
                  </to>
                </anchor>
              </controlPr>
            </control>
          </mc:Choice>
        </mc:AlternateContent>
        <mc:AlternateContent xmlns:mc="http://schemas.openxmlformats.org/markup-compatibility/2006">
          <mc:Choice Requires="x14">
            <control shapeId="14358" r:id="rId21" name="Check Box 22">
              <controlPr defaultSize="0" autoFill="0" autoLine="0" autoPict="0">
                <anchor moveWithCells="1">
                  <from>
                    <xdr:col>1</xdr:col>
                    <xdr:colOff>95250</xdr:colOff>
                    <xdr:row>26</xdr:row>
                    <xdr:rowOff>85725</xdr:rowOff>
                  </from>
                  <to>
                    <xdr:col>1</xdr:col>
                    <xdr:colOff>381000</xdr:colOff>
                    <xdr:row>27</xdr:row>
                    <xdr:rowOff>0</xdr:rowOff>
                  </to>
                </anchor>
              </controlPr>
            </control>
          </mc:Choice>
        </mc:AlternateContent>
        <mc:AlternateContent xmlns:mc="http://schemas.openxmlformats.org/markup-compatibility/2006">
          <mc:Choice Requires="x14">
            <control shapeId="14359" r:id="rId22" name="Check Box 23">
              <controlPr defaultSize="0" autoFill="0" autoLine="0" autoPict="0">
                <anchor moveWithCells="1">
                  <from>
                    <xdr:col>1</xdr:col>
                    <xdr:colOff>95250</xdr:colOff>
                    <xdr:row>27</xdr:row>
                    <xdr:rowOff>57150</xdr:rowOff>
                  </from>
                  <to>
                    <xdr:col>1</xdr:col>
                    <xdr:colOff>381000</xdr:colOff>
                    <xdr:row>27</xdr:row>
                    <xdr:rowOff>295275</xdr:rowOff>
                  </to>
                </anchor>
              </controlPr>
            </control>
          </mc:Choice>
        </mc:AlternateContent>
        <mc:AlternateContent xmlns:mc="http://schemas.openxmlformats.org/markup-compatibility/2006">
          <mc:Choice Requires="x14">
            <control shapeId="14360" r:id="rId23" name="Check Box 24">
              <controlPr defaultSize="0" autoFill="0" autoLine="0" autoPict="0">
                <anchor moveWithCells="1">
                  <from>
                    <xdr:col>1</xdr:col>
                    <xdr:colOff>95250</xdr:colOff>
                    <xdr:row>28</xdr:row>
                    <xdr:rowOff>0</xdr:rowOff>
                  </from>
                  <to>
                    <xdr:col>1</xdr:col>
                    <xdr:colOff>381000</xdr:colOff>
                    <xdr:row>29</xdr:row>
                    <xdr:rowOff>28575</xdr:rowOff>
                  </to>
                </anchor>
              </controlPr>
            </control>
          </mc:Choice>
        </mc:AlternateContent>
        <mc:AlternateContent xmlns:mc="http://schemas.openxmlformats.org/markup-compatibility/2006">
          <mc:Choice Requires="x14">
            <control shapeId="14361" r:id="rId24" name="Check Box 25">
              <controlPr defaultSize="0" autoFill="0" autoLine="0" autoPict="0">
                <anchor moveWithCells="1">
                  <from>
                    <xdr:col>1</xdr:col>
                    <xdr:colOff>95250</xdr:colOff>
                    <xdr:row>29</xdr:row>
                    <xdr:rowOff>0</xdr:rowOff>
                  </from>
                  <to>
                    <xdr:col>1</xdr:col>
                    <xdr:colOff>381000</xdr:colOff>
                    <xdr:row>30</xdr:row>
                    <xdr:rowOff>28575</xdr:rowOff>
                  </to>
                </anchor>
              </controlPr>
            </control>
          </mc:Choice>
        </mc:AlternateContent>
        <mc:AlternateContent xmlns:mc="http://schemas.openxmlformats.org/markup-compatibility/2006">
          <mc:Choice Requires="x14">
            <control shapeId="14362" r:id="rId25" name="Check Box 26">
              <controlPr defaultSize="0" autoFill="0" autoLine="0" autoPict="0">
                <anchor moveWithCells="1">
                  <from>
                    <xdr:col>1</xdr:col>
                    <xdr:colOff>95250</xdr:colOff>
                    <xdr:row>31</xdr:row>
                    <xdr:rowOff>76200</xdr:rowOff>
                  </from>
                  <to>
                    <xdr:col>1</xdr:col>
                    <xdr:colOff>381000</xdr:colOff>
                    <xdr:row>32</xdr:row>
                    <xdr:rowOff>0</xdr:rowOff>
                  </to>
                </anchor>
              </controlPr>
            </control>
          </mc:Choice>
        </mc:AlternateContent>
        <mc:AlternateContent xmlns:mc="http://schemas.openxmlformats.org/markup-compatibility/2006">
          <mc:Choice Requires="x14">
            <control shapeId="14363" r:id="rId26" name="Check Box 27">
              <controlPr defaultSize="0" autoFill="0" autoLine="0" autoPict="0">
                <anchor moveWithCells="1">
                  <from>
                    <xdr:col>1</xdr:col>
                    <xdr:colOff>95250</xdr:colOff>
                    <xdr:row>33</xdr:row>
                    <xdr:rowOff>0</xdr:rowOff>
                  </from>
                  <to>
                    <xdr:col>1</xdr:col>
                    <xdr:colOff>381000</xdr:colOff>
                    <xdr:row>34</xdr:row>
                    <xdr:rowOff>28575</xdr:rowOff>
                  </to>
                </anchor>
              </controlPr>
            </control>
          </mc:Choice>
        </mc:AlternateContent>
        <mc:AlternateContent xmlns:mc="http://schemas.openxmlformats.org/markup-compatibility/2006">
          <mc:Choice Requires="x14">
            <control shapeId="14364" r:id="rId27" name="Check Box 28">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5" r:id="rId28" name="Check Box 29">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6" r:id="rId29" name="Check Box 30">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7" r:id="rId30" name="Check Box 31">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8" r:id="rId31" name="Check Box 32">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69" r:id="rId32" name="Check Box 33">
              <controlPr defaultSize="0" autoFill="0" autoLine="0" autoPict="0">
                <anchor moveWithCells="1">
                  <from>
                    <xdr:col>1</xdr:col>
                    <xdr:colOff>95250</xdr:colOff>
                    <xdr:row>40</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0" r:id="rId33" name="Check Box 34">
              <controlPr defaultSize="0" autoFill="0" autoLine="0" autoPict="0">
                <anchor moveWithCells="1">
                  <from>
                    <xdr:col>1</xdr:col>
                    <xdr:colOff>95250</xdr:colOff>
                    <xdr:row>41</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1" r:id="rId34" name="Check Box 35">
              <controlPr defaultSize="0" autoFill="0" autoLine="0" autoPict="0">
                <anchor moveWithCells="1">
                  <from>
                    <xdr:col>1</xdr:col>
                    <xdr:colOff>95250</xdr:colOff>
                    <xdr:row>42</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2" r:id="rId35" name="Check Box 36">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3" r:id="rId36" name="Check Box 37">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4" r:id="rId37" name="Check Box 38">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5" r:id="rId38" name="Check Box 39">
              <controlPr defaultSize="0" autoFill="0" autoLine="0" autoPict="0">
                <anchor moveWithCells="1">
                  <from>
                    <xdr:col>1</xdr:col>
                    <xdr:colOff>95250</xdr:colOff>
                    <xdr:row>47</xdr:row>
                    <xdr:rowOff>0</xdr:rowOff>
                  </from>
                  <to>
                    <xdr:col>1</xdr:col>
                    <xdr:colOff>381000</xdr:colOff>
                    <xdr:row>48</xdr:row>
                    <xdr:rowOff>28575</xdr:rowOff>
                  </to>
                </anchor>
              </controlPr>
            </control>
          </mc:Choice>
        </mc:AlternateContent>
        <mc:AlternateContent xmlns:mc="http://schemas.openxmlformats.org/markup-compatibility/2006">
          <mc:Choice Requires="x14">
            <control shapeId="14376" r:id="rId39" name="Check Box 40">
              <controlPr defaultSize="0" autoFill="0" autoLine="0" autoPict="0">
                <anchor moveWithCells="1">
                  <from>
                    <xdr:col>1</xdr:col>
                    <xdr:colOff>95250</xdr:colOff>
                    <xdr:row>46</xdr:row>
                    <xdr:rowOff>0</xdr:rowOff>
                  </from>
                  <to>
                    <xdr:col>1</xdr:col>
                    <xdr:colOff>381000</xdr:colOff>
                    <xdr:row>47</xdr:row>
                    <xdr:rowOff>28575</xdr:rowOff>
                  </to>
                </anchor>
              </controlPr>
            </control>
          </mc:Choice>
        </mc:AlternateContent>
        <mc:AlternateContent xmlns:mc="http://schemas.openxmlformats.org/markup-compatibility/2006">
          <mc:Choice Requires="x14">
            <control shapeId="14381" r:id="rId40" name="Check Box 45">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82" r:id="rId41" name="Check Box 46">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83" r:id="rId42" name="Check Box 47">
              <controlPr defaultSize="0" autoFill="0" autoLine="0" autoPict="0">
                <anchor moveWithCells="1">
                  <from>
                    <xdr:col>15</xdr:col>
                    <xdr:colOff>152400</xdr:colOff>
                    <xdr:row>6</xdr:row>
                    <xdr:rowOff>219075</xdr:rowOff>
                  </from>
                  <to>
                    <xdr:col>15</xdr:col>
                    <xdr:colOff>438150</xdr:colOff>
                    <xdr:row>8</xdr:row>
                    <xdr:rowOff>9525</xdr:rowOff>
                  </to>
                </anchor>
              </controlPr>
            </control>
          </mc:Choice>
        </mc:AlternateContent>
        <mc:AlternateContent xmlns:mc="http://schemas.openxmlformats.org/markup-compatibility/2006">
          <mc:Choice Requires="x14">
            <control shapeId="14384" r:id="rId43" name="Check Box 48">
              <controlPr defaultSize="0" autoFill="0" autoLine="0" autoPict="0">
                <anchor moveWithCells="1">
                  <from>
                    <xdr:col>15</xdr:col>
                    <xdr:colOff>152400</xdr:colOff>
                    <xdr:row>7</xdr:row>
                    <xdr:rowOff>219075</xdr:rowOff>
                  </from>
                  <to>
                    <xdr:col>15</xdr:col>
                    <xdr:colOff>438150</xdr:colOff>
                    <xdr:row>9</xdr:row>
                    <xdr:rowOff>28575</xdr:rowOff>
                  </to>
                </anchor>
              </controlPr>
            </control>
          </mc:Choice>
        </mc:AlternateContent>
        <mc:AlternateContent xmlns:mc="http://schemas.openxmlformats.org/markup-compatibility/2006">
          <mc:Choice Requires="x14">
            <control shapeId="14385" r:id="rId44" name="Check Box 49">
              <controlPr defaultSize="0" autoFill="0" autoLine="0" autoPict="0">
                <anchor moveWithCells="1">
                  <from>
                    <xdr:col>15</xdr:col>
                    <xdr:colOff>152400</xdr:colOff>
                    <xdr:row>8</xdr:row>
                    <xdr:rowOff>219075</xdr:rowOff>
                  </from>
                  <to>
                    <xdr:col>15</xdr:col>
                    <xdr:colOff>438150</xdr:colOff>
                    <xdr:row>10</xdr:row>
                    <xdr:rowOff>28575</xdr:rowOff>
                  </to>
                </anchor>
              </controlPr>
            </control>
          </mc:Choice>
        </mc:AlternateContent>
        <mc:AlternateContent xmlns:mc="http://schemas.openxmlformats.org/markup-compatibility/2006">
          <mc:Choice Requires="x14">
            <control shapeId="14386" r:id="rId45" name="Check Box 50">
              <controlPr defaultSize="0" autoFill="0" autoLine="0" autoPict="0">
                <anchor moveWithCells="1">
                  <from>
                    <xdr:col>15</xdr:col>
                    <xdr:colOff>152400</xdr:colOff>
                    <xdr:row>9</xdr:row>
                    <xdr:rowOff>219075</xdr:rowOff>
                  </from>
                  <to>
                    <xdr:col>15</xdr:col>
                    <xdr:colOff>438150</xdr:colOff>
                    <xdr:row>11</xdr:row>
                    <xdr:rowOff>28575</xdr:rowOff>
                  </to>
                </anchor>
              </controlPr>
            </control>
          </mc:Choice>
        </mc:AlternateContent>
        <mc:AlternateContent xmlns:mc="http://schemas.openxmlformats.org/markup-compatibility/2006">
          <mc:Choice Requires="x14">
            <control shapeId="14387" r:id="rId46" name="Check Box 51">
              <controlPr defaultSize="0" autoFill="0" autoLine="0" autoPict="0">
                <anchor moveWithCells="1">
                  <from>
                    <xdr:col>15</xdr:col>
                    <xdr:colOff>152400</xdr:colOff>
                    <xdr:row>10</xdr:row>
                    <xdr:rowOff>219075</xdr:rowOff>
                  </from>
                  <to>
                    <xdr:col>15</xdr:col>
                    <xdr:colOff>438150</xdr:colOff>
                    <xdr:row>12</xdr:row>
                    <xdr:rowOff>28575</xdr:rowOff>
                  </to>
                </anchor>
              </controlPr>
            </control>
          </mc:Choice>
        </mc:AlternateContent>
        <mc:AlternateContent xmlns:mc="http://schemas.openxmlformats.org/markup-compatibility/2006">
          <mc:Choice Requires="x14">
            <control shapeId="14388" r:id="rId47" name="Check Box 52">
              <controlPr defaultSize="0" autoFill="0" autoLine="0" autoPict="0">
                <anchor moveWithCells="1">
                  <from>
                    <xdr:col>15</xdr:col>
                    <xdr:colOff>152400</xdr:colOff>
                    <xdr:row>12</xdr:row>
                    <xdr:rowOff>219075</xdr:rowOff>
                  </from>
                  <to>
                    <xdr:col>15</xdr:col>
                    <xdr:colOff>438150</xdr:colOff>
                    <xdr:row>14</xdr:row>
                    <xdr:rowOff>28575</xdr:rowOff>
                  </to>
                </anchor>
              </controlPr>
            </control>
          </mc:Choice>
        </mc:AlternateContent>
        <mc:AlternateContent xmlns:mc="http://schemas.openxmlformats.org/markup-compatibility/2006">
          <mc:Choice Requires="x14">
            <control shapeId="14389" r:id="rId48" name="Check Box 53">
              <controlPr defaultSize="0" autoFill="0" autoLine="0" autoPict="0">
                <anchor moveWithCells="1">
                  <from>
                    <xdr:col>15</xdr:col>
                    <xdr:colOff>152400</xdr:colOff>
                    <xdr:row>13</xdr:row>
                    <xdr:rowOff>219075</xdr:rowOff>
                  </from>
                  <to>
                    <xdr:col>15</xdr:col>
                    <xdr:colOff>438150</xdr:colOff>
                    <xdr:row>15</xdr:row>
                    <xdr:rowOff>28575</xdr:rowOff>
                  </to>
                </anchor>
              </controlPr>
            </control>
          </mc:Choice>
        </mc:AlternateContent>
        <mc:AlternateContent xmlns:mc="http://schemas.openxmlformats.org/markup-compatibility/2006">
          <mc:Choice Requires="x14">
            <control shapeId="14390" r:id="rId49" name="Check Box 54">
              <controlPr defaultSize="0" autoFill="0" autoLine="0" autoPict="0">
                <anchor moveWithCells="1">
                  <from>
                    <xdr:col>15</xdr:col>
                    <xdr:colOff>152400</xdr:colOff>
                    <xdr:row>14</xdr:row>
                    <xdr:rowOff>219075</xdr:rowOff>
                  </from>
                  <to>
                    <xdr:col>15</xdr:col>
                    <xdr:colOff>438150</xdr:colOff>
                    <xdr:row>16</xdr:row>
                    <xdr:rowOff>28575</xdr:rowOff>
                  </to>
                </anchor>
              </controlPr>
            </control>
          </mc:Choice>
        </mc:AlternateContent>
        <mc:AlternateContent xmlns:mc="http://schemas.openxmlformats.org/markup-compatibility/2006">
          <mc:Choice Requires="x14">
            <control shapeId="14391" r:id="rId50" name="Check Box 55">
              <controlPr defaultSize="0" autoFill="0" autoLine="0" autoPict="0">
                <anchor moveWithCells="1">
                  <from>
                    <xdr:col>15</xdr:col>
                    <xdr:colOff>152400</xdr:colOff>
                    <xdr:row>15</xdr:row>
                    <xdr:rowOff>219075</xdr:rowOff>
                  </from>
                  <to>
                    <xdr:col>15</xdr:col>
                    <xdr:colOff>438150</xdr:colOff>
                    <xdr:row>17</xdr:row>
                    <xdr:rowOff>28575</xdr:rowOff>
                  </to>
                </anchor>
              </controlPr>
            </control>
          </mc:Choice>
        </mc:AlternateContent>
        <mc:AlternateContent xmlns:mc="http://schemas.openxmlformats.org/markup-compatibility/2006">
          <mc:Choice Requires="x14">
            <control shapeId="14393" r:id="rId51" name="Check Box 57">
              <controlPr defaultSize="0" autoFill="0" autoLine="0" autoPict="0">
                <anchor moveWithCells="1">
                  <from>
                    <xdr:col>15</xdr:col>
                    <xdr:colOff>152400</xdr:colOff>
                    <xdr:row>17</xdr:row>
                    <xdr:rowOff>219075</xdr:rowOff>
                  </from>
                  <to>
                    <xdr:col>15</xdr:col>
                    <xdr:colOff>438150</xdr:colOff>
                    <xdr:row>19</xdr:row>
                    <xdr:rowOff>28575</xdr:rowOff>
                  </to>
                </anchor>
              </controlPr>
            </control>
          </mc:Choice>
        </mc:AlternateContent>
        <mc:AlternateContent xmlns:mc="http://schemas.openxmlformats.org/markup-compatibility/2006">
          <mc:Choice Requires="x14">
            <control shapeId="14394" r:id="rId52" name="Check Box 58">
              <controlPr defaultSize="0" autoFill="0" autoLine="0" autoPict="0">
                <anchor moveWithCells="1">
                  <from>
                    <xdr:col>15</xdr:col>
                    <xdr:colOff>152400</xdr:colOff>
                    <xdr:row>18</xdr:row>
                    <xdr:rowOff>219075</xdr:rowOff>
                  </from>
                  <to>
                    <xdr:col>15</xdr:col>
                    <xdr:colOff>438150</xdr:colOff>
                    <xdr:row>20</xdr:row>
                    <xdr:rowOff>28575</xdr:rowOff>
                  </to>
                </anchor>
              </controlPr>
            </control>
          </mc:Choice>
        </mc:AlternateContent>
        <mc:AlternateContent xmlns:mc="http://schemas.openxmlformats.org/markup-compatibility/2006">
          <mc:Choice Requires="x14">
            <control shapeId="14395" r:id="rId53" name="Check Box 59">
              <controlPr defaultSize="0" autoFill="0" autoLine="0" autoPict="0">
                <anchor moveWithCells="1">
                  <from>
                    <xdr:col>15</xdr:col>
                    <xdr:colOff>152400</xdr:colOff>
                    <xdr:row>19</xdr:row>
                    <xdr:rowOff>219075</xdr:rowOff>
                  </from>
                  <to>
                    <xdr:col>15</xdr:col>
                    <xdr:colOff>438150</xdr:colOff>
                    <xdr:row>21</xdr:row>
                    <xdr:rowOff>28575</xdr:rowOff>
                  </to>
                </anchor>
              </controlPr>
            </control>
          </mc:Choice>
        </mc:AlternateContent>
        <mc:AlternateContent xmlns:mc="http://schemas.openxmlformats.org/markup-compatibility/2006">
          <mc:Choice Requires="x14">
            <control shapeId="14396" r:id="rId54" name="Check Box 60">
              <controlPr defaultSize="0" autoFill="0" autoLine="0" autoPict="0">
                <anchor moveWithCells="1">
                  <from>
                    <xdr:col>15</xdr:col>
                    <xdr:colOff>152400</xdr:colOff>
                    <xdr:row>20</xdr:row>
                    <xdr:rowOff>219075</xdr:rowOff>
                  </from>
                  <to>
                    <xdr:col>15</xdr:col>
                    <xdr:colOff>438150</xdr:colOff>
                    <xdr:row>22</xdr:row>
                    <xdr:rowOff>28575</xdr:rowOff>
                  </to>
                </anchor>
              </controlPr>
            </control>
          </mc:Choice>
        </mc:AlternateContent>
        <mc:AlternateContent xmlns:mc="http://schemas.openxmlformats.org/markup-compatibility/2006">
          <mc:Choice Requires="x14">
            <control shapeId="14397" r:id="rId55" name="Check Box 61">
              <controlPr defaultSize="0" autoFill="0" autoLine="0" autoPict="0">
                <anchor moveWithCells="1">
                  <from>
                    <xdr:col>15</xdr:col>
                    <xdr:colOff>152400</xdr:colOff>
                    <xdr:row>21</xdr:row>
                    <xdr:rowOff>219075</xdr:rowOff>
                  </from>
                  <to>
                    <xdr:col>15</xdr:col>
                    <xdr:colOff>438150</xdr:colOff>
                    <xdr:row>23</xdr:row>
                    <xdr:rowOff>28575</xdr:rowOff>
                  </to>
                </anchor>
              </controlPr>
            </control>
          </mc:Choice>
        </mc:AlternateContent>
        <mc:AlternateContent xmlns:mc="http://schemas.openxmlformats.org/markup-compatibility/2006">
          <mc:Choice Requires="x14">
            <control shapeId="14398" r:id="rId56" name="Check Box 62">
              <controlPr defaultSize="0" autoFill="0" autoLine="0" autoPict="0">
                <anchor moveWithCells="1">
                  <from>
                    <xdr:col>15</xdr:col>
                    <xdr:colOff>152400</xdr:colOff>
                    <xdr:row>23</xdr:row>
                    <xdr:rowOff>219075</xdr:rowOff>
                  </from>
                  <to>
                    <xdr:col>15</xdr:col>
                    <xdr:colOff>438150</xdr:colOff>
                    <xdr:row>25</xdr:row>
                    <xdr:rowOff>28575</xdr:rowOff>
                  </to>
                </anchor>
              </controlPr>
            </control>
          </mc:Choice>
        </mc:AlternateContent>
        <mc:AlternateContent xmlns:mc="http://schemas.openxmlformats.org/markup-compatibility/2006">
          <mc:Choice Requires="x14">
            <control shapeId="14399" r:id="rId57" name="Check Box 63">
              <controlPr defaultSize="0" autoFill="0" autoLine="0" autoPict="0">
                <anchor moveWithCells="1">
                  <from>
                    <xdr:col>15</xdr:col>
                    <xdr:colOff>152400</xdr:colOff>
                    <xdr:row>24</xdr:row>
                    <xdr:rowOff>219075</xdr:rowOff>
                  </from>
                  <to>
                    <xdr:col>15</xdr:col>
                    <xdr:colOff>438150</xdr:colOff>
                    <xdr:row>26</xdr:row>
                    <xdr:rowOff>28575</xdr:rowOff>
                  </to>
                </anchor>
              </controlPr>
            </control>
          </mc:Choice>
        </mc:AlternateContent>
        <mc:AlternateContent xmlns:mc="http://schemas.openxmlformats.org/markup-compatibility/2006">
          <mc:Choice Requires="x14">
            <control shapeId="14400" r:id="rId58" name="Check Box 64">
              <controlPr defaultSize="0" autoFill="0" autoLine="0" autoPict="0">
                <anchor moveWithCells="1">
                  <from>
                    <xdr:col>15</xdr:col>
                    <xdr:colOff>152400</xdr:colOff>
                    <xdr:row>26</xdr:row>
                    <xdr:rowOff>57150</xdr:rowOff>
                  </from>
                  <to>
                    <xdr:col>15</xdr:col>
                    <xdr:colOff>438150</xdr:colOff>
                    <xdr:row>26</xdr:row>
                    <xdr:rowOff>295275</xdr:rowOff>
                  </to>
                </anchor>
              </controlPr>
            </control>
          </mc:Choice>
        </mc:AlternateContent>
        <mc:AlternateContent xmlns:mc="http://schemas.openxmlformats.org/markup-compatibility/2006">
          <mc:Choice Requires="x14">
            <control shapeId="14401" r:id="rId59" name="Check Box 65">
              <controlPr defaultSize="0" autoFill="0" autoLine="0" autoPict="0">
                <anchor moveWithCells="1">
                  <from>
                    <xdr:col>15</xdr:col>
                    <xdr:colOff>152400</xdr:colOff>
                    <xdr:row>27</xdr:row>
                    <xdr:rowOff>66675</xdr:rowOff>
                  </from>
                  <to>
                    <xdr:col>15</xdr:col>
                    <xdr:colOff>438150</xdr:colOff>
                    <xdr:row>27</xdr:row>
                    <xdr:rowOff>304800</xdr:rowOff>
                  </to>
                </anchor>
              </controlPr>
            </control>
          </mc:Choice>
        </mc:AlternateContent>
        <mc:AlternateContent xmlns:mc="http://schemas.openxmlformats.org/markup-compatibility/2006">
          <mc:Choice Requires="x14">
            <control shapeId="14402" r:id="rId60" name="Check Box 66">
              <controlPr defaultSize="0" autoFill="0" autoLine="0" autoPict="0">
                <anchor moveWithCells="1">
                  <from>
                    <xdr:col>15</xdr:col>
                    <xdr:colOff>152400</xdr:colOff>
                    <xdr:row>27</xdr:row>
                    <xdr:rowOff>352425</xdr:rowOff>
                  </from>
                  <to>
                    <xdr:col>15</xdr:col>
                    <xdr:colOff>438150</xdr:colOff>
                    <xdr:row>29</xdr:row>
                    <xdr:rowOff>19050</xdr:rowOff>
                  </to>
                </anchor>
              </controlPr>
            </control>
          </mc:Choice>
        </mc:AlternateContent>
        <mc:AlternateContent xmlns:mc="http://schemas.openxmlformats.org/markup-compatibility/2006">
          <mc:Choice Requires="x14">
            <control shapeId="14403" r:id="rId61" name="Check Box 67">
              <controlPr defaultSize="0" autoFill="0" autoLine="0" autoPict="0">
                <anchor moveWithCells="1">
                  <from>
                    <xdr:col>15</xdr:col>
                    <xdr:colOff>152400</xdr:colOff>
                    <xdr:row>28</xdr:row>
                    <xdr:rowOff>219075</xdr:rowOff>
                  </from>
                  <to>
                    <xdr:col>15</xdr:col>
                    <xdr:colOff>438150</xdr:colOff>
                    <xdr:row>30</xdr:row>
                    <xdr:rowOff>28575</xdr:rowOff>
                  </to>
                </anchor>
              </controlPr>
            </control>
          </mc:Choice>
        </mc:AlternateContent>
        <mc:AlternateContent xmlns:mc="http://schemas.openxmlformats.org/markup-compatibility/2006">
          <mc:Choice Requires="x14">
            <control shapeId="14404" r:id="rId62" name="Check Box 68">
              <controlPr defaultSize="0" autoFill="0" autoLine="0" autoPict="0">
                <anchor moveWithCells="1">
                  <from>
                    <xdr:col>15</xdr:col>
                    <xdr:colOff>152400</xdr:colOff>
                    <xdr:row>31</xdr:row>
                    <xdr:rowOff>66675</xdr:rowOff>
                  </from>
                  <to>
                    <xdr:col>15</xdr:col>
                    <xdr:colOff>438150</xdr:colOff>
                    <xdr:row>31</xdr:row>
                    <xdr:rowOff>304800</xdr:rowOff>
                  </to>
                </anchor>
              </controlPr>
            </control>
          </mc:Choice>
        </mc:AlternateContent>
        <mc:AlternateContent xmlns:mc="http://schemas.openxmlformats.org/markup-compatibility/2006">
          <mc:Choice Requires="x14">
            <control shapeId="14405" r:id="rId63" name="Check Box 69">
              <controlPr defaultSize="0" autoFill="0" autoLine="0" autoPict="0">
                <anchor moveWithCells="1">
                  <from>
                    <xdr:col>15</xdr:col>
                    <xdr:colOff>152400</xdr:colOff>
                    <xdr:row>32</xdr:row>
                    <xdr:rowOff>219075</xdr:rowOff>
                  </from>
                  <to>
                    <xdr:col>15</xdr:col>
                    <xdr:colOff>438150</xdr:colOff>
                    <xdr:row>34</xdr:row>
                    <xdr:rowOff>28575</xdr:rowOff>
                  </to>
                </anchor>
              </controlPr>
            </control>
          </mc:Choice>
        </mc:AlternateContent>
        <mc:AlternateContent xmlns:mc="http://schemas.openxmlformats.org/markup-compatibility/2006">
          <mc:Choice Requires="x14">
            <control shapeId="14406" r:id="rId64" name="Check Box 70">
              <controlPr defaultSize="0" autoFill="0" autoLine="0" autoPict="0">
                <anchor moveWithCells="1">
                  <from>
                    <xdr:col>15</xdr:col>
                    <xdr:colOff>152400</xdr:colOff>
                    <xdr:row>33</xdr:row>
                    <xdr:rowOff>219075</xdr:rowOff>
                  </from>
                  <to>
                    <xdr:col>15</xdr:col>
                    <xdr:colOff>438150</xdr:colOff>
                    <xdr:row>35</xdr:row>
                    <xdr:rowOff>28575</xdr:rowOff>
                  </to>
                </anchor>
              </controlPr>
            </control>
          </mc:Choice>
        </mc:AlternateContent>
        <mc:AlternateContent xmlns:mc="http://schemas.openxmlformats.org/markup-compatibility/2006">
          <mc:Choice Requires="x14">
            <control shapeId="14407" r:id="rId65" name="Check Box 71">
              <controlPr defaultSize="0" autoFill="0" autoLine="0" autoPict="0">
                <anchor moveWithCells="1">
                  <from>
                    <xdr:col>15</xdr:col>
                    <xdr:colOff>152400</xdr:colOff>
                    <xdr:row>34</xdr:row>
                    <xdr:rowOff>219075</xdr:rowOff>
                  </from>
                  <to>
                    <xdr:col>15</xdr:col>
                    <xdr:colOff>438150</xdr:colOff>
                    <xdr:row>36</xdr:row>
                    <xdr:rowOff>28575</xdr:rowOff>
                  </to>
                </anchor>
              </controlPr>
            </control>
          </mc:Choice>
        </mc:AlternateContent>
        <mc:AlternateContent xmlns:mc="http://schemas.openxmlformats.org/markup-compatibility/2006">
          <mc:Choice Requires="x14">
            <control shapeId="14408" r:id="rId66" name="Check Box 72">
              <controlPr defaultSize="0" autoFill="0" autoLine="0" autoPict="0">
                <anchor moveWithCells="1">
                  <from>
                    <xdr:col>15</xdr:col>
                    <xdr:colOff>152400</xdr:colOff>
                    <xdr:row>35</xdr:row>
                    <xdr:rowOff>219075</xdr:rowOff>
                  </from>
                  <to>
                    <xdr:col>15</xdr:col>
                    <xdr:colOff>438150</xdr:colOff>
                    <xdr:row>37</xdr:row>
                    <xdr:rowOff>28575</xdr:rowOff>
                  </to>
                </anchor>
              </controlPr>
            </control>
          </mc:Choice>
        </mc:AlternateContent>
        <mc:AlternateContent xmlns:mc="http://schemas.openxmlformats.org/markup-compatibility/2006">
          <mc:Choice Requires="x14">
            <control shapeId="14409" r:id="rId67" name="Check Box 73">
              <controlPr defaultSize="0" autoFill="0" autoLine="0" autoPict="0">
                <anchor moveWithCells="1">
                  <from>
                    <xdr:col>15</xdr:col>
                    <xdr:colOff>152400</xdr:colOff>
                    <xdr:row>36</xdr:row>
                    <xdr:rowOff>219075</xdr:rowOff>
                  </from>
                  <to>
                    <xdr:col>15</xdr:col>
                    <xdr:colOff>438150</xdr:colOff>
                    <xdr:row>38</xdr:row>
                    <xdr:rowOff>28575</xdr:rowOff>
                  </to>
                </anchor>
              </controlPr>
            </control>
          </mc:Choice>
        </mc:AlternateContent>
        <mc:AlternateContent xmlns:mc="http://schemas.openxmlformats.org/markup-compatibility/2006">
          <mc:Choice Requires="x14">
            <control shapeId="14410" r:id="rId68" name="Check Box 74">
              <controlPr defaultSize="0" autoFill="0" autoLine="0" autoPict="0">
                <anchor moveWithCells="1">
                  <from>
                    <xdr:col>15</xdr:col>
                    <xdr:colOff>152400</xdr:colOff>
                    <xdr:row>37</xdr:row>
                    <xdr:rowOff>219075</xdr:rowOff>
                  </from>
                  <to>
                    <xdr:col>15</xdr:col>
                    <xdr:colOff>438150</xdr:colOff>
                    <xdr:row>39</xdr:row>
                    <xdr:rowOff>28575</xdr:rowOff>
                  </to>
                </anchor>
              </controlPr>
            </control>
          </mc:Choice>
        </mc:AlternateContent>
        <mc:AlternateContent xmlns:mc="http://schemas.openxmlformats.org/markup-compatibility/2006">
          <mc:Choice Requires="x14">
            <control shapeId="14411" r:id="rId69" name="Check Box 75">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2" r:id="rId70" name="Check Box 76">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9" r:id="rId71" name="Check Box 83">
              <controlPr defaultSize="0" autoFill="0" autoLine="0" autoPict="0">
                <anchor moveWithCells="1">
                  <from>
                    <xdr:col>15</xdr:col>
                    <xdr:colOff>152400</xdr:colOff>
                    <xdr:row>45</xdr:row>
                    <xdr:rowOff>219075</xdr:rowOff>
                  </from>
                  <to>
                    <xdr:col>15</xdr:col>
                    <xdr:colOff>438150</xdr:colOff>
                    <xdr:row>47</xdr:row>
                    <xdr:rowOff>28575</xdr:rowOff>
                  </to>
                </anchor>
              </controlPr>
            </control>
          </mc:Choice>
        </mc:AlternateContent>
        <mc:AlternateContent xmlns:mc="http://schemas.openxmlformats.org/markup-compatibility/2006">
          <mc:Choice Requires="x14">
            <control shapeId="14421" r:id="rId72" name="Check Box 85">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14422" r:id="rId73" name="Check Box 86">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14423" r:id="rId74" name="Check Box 87">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14424" r:id="rId75" name="Check Box 88">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14425" r:id="rId76" name="Check Box 89">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14426" r:id="rId77" name="Check Box 90">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14427" r:id="rId78" name="Check Box 91">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14428" r:id="rId79" name="Check Box 92">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14429" r:id="rId80" name="Check Box 93">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14430" r:id="rId81" name="Check Box 94">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14431" r:id="rId82" name="Check Box 95">
              <controlPr defaultSize="0" autoFill="0" autoLine="0" autoPict="0">
                <anchor moveWithCells="1">
                  <from>
                    <xdr:col>26</xdr:col>
                    <xdr:colOff>28575</xdr:colOff>
                    <xdr:row>7</xdr:row>
                    <xdr:rowOff>9525</xdr:rowOff>
                  </from>
                  <to>
                    <xdr:col>26</xdr:col>
                    <xdr:colOff>238125</xdr:colOff>
                    <xdr:row>7</xdr:row>
                    <xdr:rowOff>200025</xdr:rowOff>
                  </to>
                </anchor>
              </controlPr>
            </control>
          </mc:Choice>
        </mc:AlternateContent>
        <mc:AlternateContent xmlns:mc="http://schemas.openxmlformats.org/markup-compatibility/2006">
          <mc:Choice Requires="x14">
            <control shapeId="14432" r:id="rId83" name="Check Box 96">
              <controlPr defaultSize="0" autoFill="0" autoLine="0" autoPict="0">
                <anchor moveWithCells="1">
                  <from>
                    <xdr:col>27</xdr:col>
                    <xdr:colOff>28575</xdr:colOff>
                    <xdr:row>7</xdr:row>
                    <xdr:rowOff>9525</xdr:rowOff>
                  </from>
                  <to>
                    <xdr:col>27</xdr:col>
                    <xdr:colOff>238125</xdr:colOff>
                    <xdr:row>7</xdr:row>
                    <xdr:rowOff>200025</xdr:rowOff>
                  </to>
                </anchor>
              </controlPr>
            </control>
          </mc:Choice>
        </mc:AlternateContent>
        <mc:AlternateContent xmlns:mc="http://schemas.openxmlformats.org/markup-compatibility/2006">
          <mc:Choice Requires="x14">
            <control shapeId="14433" r:id="rId84" name="Check Box 97">
              <controlPr defaultSize="0" autoFill="0" autoLine="0" autoPict="0">
                <anchor moveWithCells="1">
                  <from>
                    <xdr:col>16</xdr:col>
                    <xdr:colOff>28575</xdr:colOff>
                    <xdr:row>8</xdr:row>
                    <xdr:rowOff>9525</xdr:rowOff>
                  </from>
                  <to>
                    <xdr:col>16</xdr:col>
                    <xdr:colOff>238125</xdr:colOff>
                    <xdr:row>8</xdr:row>
                    <xdr:rowOff>200025</xdr:rowOff>
                  </to>
                </anchor>
              </controlPr>
            </control>
          </mc:Choice>
        </mc:AlternateContent>
        <mc:AlternateContent xmlns:mc="http://schemas.openxmlformats.org/markup-compatibility/2006">
          <mc:Choice Requires="x14">
            <control shapeId="14434" r:id="rId85" name="Check Box 98">
              <controlPr defaultSize="0" autoFill="0" autoLine="0" autoPict="0">
                <anchor moveWithCells="1">
                  <from>
                    <xdr:col>17</xdr:col>
                    <xdr:colOff>28575</xdr:colOff>
                    <xdr:row>8</xdr:row>
                    <xdr:rowOff>9525</xdr:rowOff>
                  </from>
                  <to>
                    <xdr:col>17</xdr:col>
                    <xdr:colOff>238125</xdr:colOff>
                    <xdr:row>8</xdr:row>
                    <xdr:rowOff>200025</xdr:rowOff>
                  </to>
                </anchor>
              </controlPr>
            </control>
          </mc:Choice>
        </mc:AlternateContent>
        <mc:AlternateContent xmlns:mc="http://schemas.openxmlformats.org/markup-compatibility/2006">
          <mc:Choice Requires="x14">
            <control shapeId="14435" r:id="rId86" name="Check Box 99">
              <controlPr defaultSize="0" autoFill="0" autoLine="0" autoPict="0">
                <anchor moveWithCells="1">
                  <from>
                    <xdr:col>18</xdr:col>
                    <xdr:colOff>28575</xdr:colOff>
                    <xdr:row>8</xdr:row>
                    <xdr:rowOff>9525</xdr:rowOff>
                  </from>
                  <to>
                    <xdr:col>18</xdr:col>
                    <xdr:colOff>238125</xdr:colOff>
                    <xdr:row>8</xdr:row>
                    <xdr:rowOff>200025</xdr:rowOff>
                  </to>
                </anchor>
              </controlPr>
            </control>
          </mc:Choice>
        </mc:AlternateContent>
        <mc:AlternateContent xmlns:mc="http://schemas.openxmlformats.org/markup-compatibility/2006">
          <mc:Choice Requires="x14">
            <control shapeId="14436" r:id="rId87" name="Check Box 100">
              <controlPr defaultSize="0" autoFill="0" autoLine="0" autoPict="0">
                <anchor moveWithCells="1">
                  <from>
                    <xdr:col>19</xdr:col>
                    <xdr:colOff>28575</xdr:colOff>
                    <xdr:row>8</xdr:row>
                    <xdr:rowOff>9525</xdr:rowOff>
                  </from>
                  <to>
                    <xdr:col>19</xdr:col>
                    <xdr:colOff>238125</xdr:colOff>
                    <xdr:row>8</xdr:row>
                    <xdr:rowOff>200025</xdr:rowOff>
                  </to>
                </anchor>
              </controlPr>
            </control>
          </mc:Choice>
        </mc:AlternateContent>
        <mc:AlternateContent xmlns:mc="http://schemas.openxmlformats.org/markup-compatibility/2006">
          <mc:Choice Requires="x14">
            <control shapeId="14437" r:id="rId88" name="Check Box 101">
              <controlPr defaultSize="0" autoFill="0" autoLine="0" autoPict="0">
                <anchor moveWithCells="1">
                  <from>
                    <xdr:col>20</xdr:col>
                    <xdr:colOff>28575</xdr:colOff>
                    <xdr:row>8</xdr:row>
                    <xdr:rowOff>9525</xdr:rowOff>
                  </from>
                  <to>
                    <xdr:col>20</xdr:col>
                    <xdr:colOff>238125</xdr:colOff>
                    <xdr:row>8</xdr:row>
                    <xdr:rowOff>200025</xdr:rowOff>
                  </to>
                </anchor>
              </controlPr>
            </control>
          </mc:Choice>
        </mc:AlternateContent>
        <mc:AlternateContent xmlns:mc="http://schemas.openxmlformats.org/markup-compatibility/2006">
          <mc:Choice Requires="x14">
            <control shapeId="14438" r:id="rId89" name="Check Box 102">
              <controlPr defaultSize="0" autoFill="0" autoLine="0" autoPict="0">
                <anchor moveWithCells="1">
                  <from>
                    <xdr:col>21</xdr:col>
                    <xdr:colOff>28575</xdr:colOff>
                    <xdr:row>8</xdr:row>
                    <xdr:rowOff>9525</xdr:rowOff>
                  </from>
                  <to>
                    <xdr:col>21</xdr:col>
                    <xdr:colOff>238125</xdr:colOff>
                    <xdr:row>8</xdr:row>
                    <xdr:rowOff>200025</xdr:rowOff>
                  </to>
                </anchor>
              </controlPr>
            </control>
          </mc:Choice>
        </mc:AlternateContent>
        <mc:AlternateContent xmlns:mc="http://schemas.openxmlformats.org/markup-compatibility/2006">
          <mc:Choice Requires="x14">
            <control shapeId="14439" r:id="rId90" name="Check Box 103">
              <controlPr defaultSize="0" autoFill="0" autoLine="0" autoPict="0">
                <anchor moveWithCells="1">
                  <from>
                    <xdr:col>22</xdr:col>
                    <xdr:colOff>28575</xdr:colOff>
                    <xdr:row>8</xdr:row>
                    <xdr:rowOff>9525</xdr:rowOff>
                  </from>
                  <to>
                    <xdr:col>22</xdr:col>
                    <xdr:colOff>238125</xdr:colOff>
                    <xdr:row>8</xdr:row>
                    <xdr:rowOff>200025</xdr:rowOff>
                  </to>
                </anchor>
              </controlPr>
            </control>
          </mc:Choice>
        </mc:AlternateContent>
        <mc:AlternateContent xmlns:mc="http://schemas.openxmlformats.org/markup-compatibility/2006">
          <mc:Choice Requires="x14">
            <control shapeId="14440" r:id="rId91" name="Check Box 104">
              <controlPr defaultSize="0" autoFill="0" autoLine="0" autoPict="0">
                <anchor moveWithCells="1">
                  <from>
                    <xdr:col>23</xdr:col>
                    <xdr:colOff>28575</xdr:colOff>
                    <xdr:row>8</xdr:row>
                    <xdr:rowOff>9525</xdr:rowOff>
                  </from>
                  <to>
                    <xdr:col>23</xdr:col>
                    <xdr:colOff>238125</xdr:colOff>
                    <xdr:row>8</xdr:row>
                    <xdr:rowOff>200025</xdr:rowOff>
                  </to>
                </anchor>
              </controlPr>
            </control>
          </mc:Choice>
        </mc:AlternateContent>
        <mc:AlternateContent xmlns:mc="http://schemas.openxmlformats.org/markup-compatibility/2006">
          <mc:Choice Requires="x14">
            <control shapeId="14441" r:id="rId92" name="Check Box 105">
              <controlPr defaultSize="0" autoFill="0" autoLine="0" autoPict="0">
                <anchor moveWithCells="1">
                  <from>
                    <xdr:col>24</xdr:col>
                    <xdr:colOff>28575</xdr:colOff>
                    <xdr:row>8</xdr:row>
                    <xdr:rowOff>9525</xdr:rowOff>
                  </from>
                  <to>
                    <xdr:col>24</xdr:col>
                    <xdr:colOff>238125</xdr:colOff>
                    <xdr:row>8</xdr:row>
                    <xdr:rowOff>200025</xdr:rowOff>
                  </to>
                </anchor>
              </controlPr>
            </control>
          </mc:Choice>
        </mc:AlternateContent>
        <mc:AlternateContent xmlns:mc="http://schemas.openxmlformats.org/markup-compatibility/2006">
          <mc:Choice Requires="x14">
            <control shapeId="14442" r:id="rId93" name="Check Box 106">
              <controlPr defaultSize="0" autoFill="0" autoLine="0" autoPict="0">
                <anchor moveWithCells="1">
                  <from>
                    <xdr:col>25</xdr:col>
                    <xdr:colOff>28575</xdr:colOff>
                    <xdr:row>8</xdr:row>
                    <xdr:rowOff>9525</xdr:rowOff>
                  </from>
                  <to>
                    <xdr:col>25</xdr:col>
                    <xdr:colOff>238125</xdr:colOff>
                    <xdr:row>8</xdr:row>
                    <xdr:rowOff>200025</xdr:rowOff>
                  </to>
                </anchor>
              </controlPr>
            </control>
          </mc:Choice>
        </mc:AlternateContent>
        <mc:AlternateContent xmlns:mc="http://schemas.openxmlformats.org/markup-compatibility/2006">
          <mc:Choice Requires="x14">
            <control shapeId="14443" r:id="rId94" name="Check Box 107">
              <controlPr defaultSize="0" autoFill="0" autoLine="0" autoPict="0">
                <anchor moveWithCells="1">
                  <from>
                    <xdr:col>26</xdr:col>
                    <xdr:colOff>28575</xdr:colOff>
                    <xdr:row>8</xdr:row>
                    <xdr:rowOff>9525</xdr:rowOff>
                  </from>
                  <to>
                    <xdr:col>26</xdr:col>
                    <xdr:colOff>238125</xdr:colOff>
                    <xdr:row>8</xdr:row>
                    <xdr:rowOff>200025</xdr:rowOff>
                  </to>
                </anchor>
              </controlPr>
            </control>
          </mc:Choice>
        </mc:AlternateContent>
        <mc:AlternateContent xmlns:mc="http://schemas.openxmlformats.org/markup-compatibility/2006">
          <mc:Choice Requires="x14">
            <control shapeId="14444" r:id="rId95" name="Check Box 108">
              <controlPr defaultSize="0" autoFill="0" autoLine="0" autoPict="0">
                <anchor moveWithCells="1">
                  <from>
                    <xdr:col>27</xdr:col>
                    <xdr:colOff>28575</xdr:colOff>
                    <xdr:row>8</xdr:row>
                    <xdr:rowOff>9525</xdr:rowOff>
                  </from>
                  <to>
                    <xdr:col>27</xdr:col>
                    <xdr:colOff>238125</xdr:colOff>
                    <xdr:row>8</xdr:row>
                    <xdr:rowOff>200025</xdr:rowOff>
                  </to>
                </anchor>
              </controlPr>
            </control>
          </mc:Choice>
        </mc:AlternateContent>
        <mc:AlternateContent xmlns:mc="http://schemas.openxmlformats.org/markup-compatibility/2006">
          <mc:Choice Requires="x14">
            <control shapeId="14445" r:id="rId96" name="Check Box 109">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14446" r:id="rId97" name="Check Box 110">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14447" r:id="rId98" name="Check Box 111">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14448" r:id="rId99" name="Check Box 112">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14449" r:id="rId100" name="Check Box 113">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14450" r:id="rId101" name="Check Box 114">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14451" r:id="rId102" name="Check Box 115">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14452" r:id="rId103" name="Check Box 116">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14453" r:id="rId104" name="Check Box 117">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14454" r:id="rId105" name="Check Box 118">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14455" r:id="rId106" name="Check Box 119">
              <controlPr defaultSize="0" autoFill="0" autoLine="0" autoPict="0">
                <anchor moveWithCells="1">
                  <from>
                    <xdr:col>26</xdr:col>
                    <xdr:colOff>28575</xdr:colOff>
                    <xdr:row>9</xdr:row>
                    <xdr:rowOff>9525</xdr:rowOff>
                  </from>
                  <to>
                    <xdr:col>26</xdr:col>
                    <xdr:colOff>238125</xdr:colOff>
                    <xdr:row>9</xdr:row>
                    <xdr:rowOff>200025</xdr:rowOff>
                  </to>
                </anchor>
              </controlPr>
            </control>
          </mc:Choice>
        </mc:AlternateContent>
        <mc:AlternateContent xmlns:mc="http://schemas.openxmlformats.org/markup-compatibility/2006">
          <mc:Choice Requires="x14">
            <control shapeId="14456" r:id="rId107" name="Check Box 120">
              <controlPr defaultSize="0" autoFill="0" autoLine="0" autoPict="0">
                <anchor moveWithCells="1">
                  <from>
                    <xdr:col>27</xdr:col>
                    <xdr:colOff>28575</xdr:colOff>
                    <xdr:row>9</xdr:row>
                    <xdr:rowOff>9525</xdr:rowOff>
                  </from>
                  <to>
                    <xdr:col>27</xdr:col>
                    <xdr:colOff>238125</xdr:colOff>
                    <xdr:row>9</xdr:row>
                    <xdr:rowOff>200025</xdr:rowOff>
                  </to>
                </anchor>
              </controlPr>
            </control>
          </mc:Choice>
        </mc:AlternateContent>
        <mc:AlternateContent xmlns:mc="http://schemas.openxmlformats.org/markup-compatibility/2006">
          <mc:Choice Requires="x14">
            <control shapeId="14457" r:id="rId108" name="Check Box 121">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14458" r:id="rId109" name="Check Box 122">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14459" r:id="rId110" name="Check Box 123">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14460" r:id="rId111" name="Check Box 124">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14461" r:id="rId112" name="Check Box 125">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14462" r:id="rId113" name="Check Box 126">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14463" r:id="rId114" name="Check Box 127">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14464" r:id="rId115" name="Check Box 128">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14465" r:id="rId116" name="Check Box 129">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14466" r:id="rId117" name="Check Box 130">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14467" r:id="rId118" name="Check Box 131">
              <controlPr defaultSize="0" autoFill="0" autoLine="0" autoPict="0">
                <anchor moveWithCells="1">
                  <from>
                    <xdr:col>26</xdr:col>
                    <xdr:colOff>28575</xdr:colOff>
                    <xdr:row>10</xdr:row>
                    <xdr:rowOff>9525</xdr:rowOff>
                  </from>
                  <to>
                    <xdr:col>26</xdr:col>
                    <xdr:colOff>238125</xdr:colOff>
                    <xdr:row>10</xdr:row>
                    <xdr:rowOff>200025</xdr:rowOff>
                  </to>
                </anchor>
              </controlPr>
            </control>
          </mc:Choice>
        </mc:AlternateContent>
        <mc:AlternateContent xmlns:mc="http://schemas.openxmlformats.org/markup-compatibility/2006">
          <mc:Choice Requires="x14">
            <control shapeId="14468" r:id="rId119" name="Check Box 132">
              <controlPr defaultSize="0" autoFill="0" autoLine="0" autoPict="0">
                <anchor moveWithCells="1">
                  <from>
                    <xdr:col>27</xdr:col>
                    <xdr:colOff>28575</xdr:colOff>
                    <xdr:row>10</xdr:row>
                    <xdr:rowOff>9525</xdr:rowOff>
                  </from>
                  <to>
                    <xdr:col>27</xdr:col>
                    <xdr:colOff>238125</xdr:colOff>
                    <xdr:row>10</xdr:row>
                    <xdr:rowOff>200025</xdr:rowOff>
                  </to>
                </anchor>
              </controlPr>
            </control>
          </mc:Choice>
        </mc:AlternateContent>
        <mc:AlternateContent xmlns:mc="http://schemas.openxmlformats.org/markup-compatibility/2006">
          <mc:Choice Requires="x14">
            <control shapeId="14469" r:id="rId120" name="Check Box 133">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14470" r:id="rId121" name="Check Box 134">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14471" r:id="rId122" name="Check Box 135">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14472" r:id="rId123" name="Check Box 136">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14473" r:id="rId124" name="Check Box 137">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14474" r:id="rId125" name="Check Box 138">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14475" r:id="rId126" name="Check Box 139">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14476" r:id="rId127" name="Check Box 140">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14477" r:id="rId128" name="Check Box 141">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14478" r:id="rId129" name="Check Box 142">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14479" r:id="rId130" name="Check Box 143">
              <controlPr defaultSize="0" autoFill="0" autoLine="0" autoPict="0">
                <anchor moveWithCells="1">
                  <from>
                    <xdr:col>26</xdr:col>
                    <xdr:colOff>28575</xdr:colOff>
                    <xdr:row>12</xdr:row>
                    <xdr:rowOff>9525</xdr:rowOff>
                  </from>
                  <to>
                    <xdr:col>26</xdr:col>
                    <xdr:colOff>238125</xdr:colOff>
                    <xdr:row>12</xdr:row>
                    <xdr:rowOff>200025</xdr:rowOff>
                  </to>
                </anchor>
              </controlPr>
            </control>
          </mc:Choice>
        </mc:AlternateContent>
        <mc:AlternateContent xmlns:mc="http://schemas.openxmlformats.org/markup-compatibility/2006">
          <mc:Choice Requires="x14">
            <control shapeId="14480" r:id="rId131" name="Check Box 144">
              <controlPr defaultSize="0" autoFill="0" autoLine="0" autoPict="0">
                <anchor moveWithCells="1">
                  <from>
                    <xdr:col>27</xdr:col>
                    <xdr:colOff>28575</xdr:colOff>
                    <xdr:row>12</xdr:row>
                    <xdr:rowOff>9525</xdr:rowOff>
                  </from>
                  <to>
                    <xdr:col>27</xdr:col>
                    <xdr:colOff>238125</xdr:colOff>
                    <xdr:row>12</xdr:row>
                    <xdr:rowOff>200025</xdr:rowOff>
                  </to>
                </anchor>
              </controlPr>
            </control>
          </mc:Choice>
        </mc:AlternateContent>
        <mc:AlternateContent xmlns:mc="http://schemas.openxmlformats.org/markup-compatibility/2006">
          <mc:Choice Requires="x14">
            <control shapeId="14481" r:id="rId132" name="Check Box 145">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14482" r:id="rId133" name="Check Box 146">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14483" r:id="rId134" name="Check Box 147">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14484" r:id="rId135" name="Check Box 148">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14485" r:id="rId136" name="Check Box 149">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14486" r:id="rId137" name="Check Box 150">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14487" r:id="rId138" name="Check Box 151">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14488" r:id="rId139" name="Check Box 152">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14489" r:id="rId140" name="Check Box 153">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14490" r:id="rId141" name="Check Box 154">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14491" r:id="rId142" name="Check Box 155">
              <controlPr defaultSize="0" autoFill="0" autoLine="0" autoPict="0">
                <anchor moveWithCells="1">
                  <from>
                    <xdr:col>26</xdr:col>
                    <xdr:colOff>28575</xdr:colOff>
                    <xdr:row>13</xdr:row>
                    <xdr:rowOff>9525</xdr:rowOff>
                  </from>
                  <to>
                    <xdr:col>26</xdr:col>
                    <xdr:colOff>238125</xdr:colOff>
                    <xdr:row>13</xdr:row>
                    <xdr:rowOff>200025</xdr:rowOff>
                  </to>
                </anchor>
              </controlPr>
            </control>
          </mc:Choice>
        </mc:AlternateContent>
        <mc:AlternateContent xmlns:mc="http://schemas.openxmlformats.org/markup-compatibility/2006">
          <mc:Choice Requires="x14">
            <control shapeId="14492" r:id="rId143" name="Check Box 156">
              <controlPr defaultSize="0" autoFill="0" autoLine="0" autoPict="0">
                <anchor moveWithCells="1">
                  <from>
                    <xdr:col>27</xdr:col>
                    <xdr:colOff>28575</xdr:colOff>
                    <xdr:row>13</xdr:row>
                    <xdr:rowOff>9525</xdr:rowOff>
                  </from>
                  <to>
                    <xdr:col>27</xdr:col>
                    <xdr:colOff>238125</xdr:colOff>
                    <xdr:row>13</xdr:row>
                    <xdr:rowOff>200025</xdr:rowOff>
                  </to>
                </anchor>
              </controlPr>
            </control>
          </mc:Choice>
        </mc:AlternateContent>
        <mc:AlternateContent xmlns:mc="http://schemas.openxmlformats.org/markup-compatibility/2006">
          <mc:Choice Requires="x14">
            <control shapeId="14493" r:id="rId144" name="Check Box 157">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14494" r:id="rId145" name="Check Box 158">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14495" r:id="rId146" name="Check Box 159">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14496" r:id="rId147" name="Check Box 160">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14497" r:id="rId148" name="Check Box 161">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14498" r:id="rId149" name="Check Box 162">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14499" r:id="rId150" name="Check Box 163">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14500" r:id="rId151" name="Check Box 164">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14501" r:id="rId152" name="Check Box 165">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14502" r:id="rId153" name="Check Box 166">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14503" r:id="rId154" name="Check Box 167">
              <controlPr defaultSize="0" autoFill="0" autoLine="0" autoPict="0">
                <anchor moveWithCells="1">
                  <from>
                    <xdr:col>26</xdr:col>
                    <xdr:colOff>28575</xdr:colOff>
                    <xdr:row>14</xdr:row>
                    <xdr:rowOff>9525</xdr:rowOff>
                  </from>
                  <to>
                    <xdr:col>26</xdr:col>
                    <xdr:colOff>238125</xdr:colOff>
                    <xdr:row>14</xdr:row>
                    <xdr:rowOff>200025</xdr:rowOff>
                  </to>
                </anchor>
              </controlPr>
            </control>
          </mc:Choice>
        </mc:AlternateContent>
        <mc:AlternateContent xmlns:mc="http://schemas.openxmlformats.org/markup-compatibility/2006">
          <mc:Choice Requires="x14">
            <control shapeId="14504" r:id="rId155" name="Check Box 168">
              <controlPr defaultSize="0" autoFill="0" autoLine="0" autoPict="0">
                <anchor moveWithCells="1">
                  <from>
                    <xdr:col>27</xdr:col>
                    <xdr:colOff>28575</xdr:colOff>
                    <xdr:row>14</xdr:row>
                    <xdr:rowOff>9525</xdr:rowOff>
                  </from>
                  <to>
                    <xdr:col>27</xdr:col>
                    <xdr:colOff>238125</xdr:colOff>
                    <xdr:row>14</xdr:row>
                    <xdr:rowOff>200025</xdr:rowOff>
                  </to>
                </anchor>
              </controlPr>
            </control>
          </mc:Choice>
        </mc:AlternateContent>
        <mc:AlternateContent xmlns:mc="http://schemas.openxmlformats.org/markup-compatibility/2006">
          <mc:Choice Requires="x14">
            <control shapeId="14505" r:id="rId156" name="Check Box 169">
              <controlPr defaultSize="0" autoFill="0" autoLine="0" autoPict="0">
                <anchor moveWithCells="1">
                  <from>
                    <xdr:col>16</xdr:col>
                    <xdr:colOff>28575</xdr:colOff>
                    <xdr:row>15</xdr:row>
                    <xdr:rowOff>9525</xdr:rowOff>
                  </from>
                  <to>
                    <xdr:col>16</xdr:col>
                    <xdr:colOff>238125</xdr:colOff>
                    <xdr:row>15</xdr:row>
                    <xdr:rowOff>200025</xdr:rowOff>
                  </to>
                </anchor>
              </controlPr>
            </control>
          </mc:Choice>
        </mc:AlternateContent>
        <mc:AlternateContent xmlns:mc="http://schemas.openxmlformats.org/markup-compatibility/2006">
          <mc:Choice Requires="x14">
            <control shapeId="14506" r:id="rId157" name="Check Box 170">
              <controlPr defaultSize="0" autoFill="0" autoLine="0" autoPict="0">
                <anchor moveWithCells="1">
                  <from>
                    <xdr:col>17</xdr:col>
                    <xdr:colOff>28575</xdr:colOff>
                    <xdr:row>15</xdr:row>
                    <xdr:rowOff>9525</xdr:rowOff>
                  </from>
                  <to>
                    <xdr:col>17</xdr:col>
                    <xdr:colOff>238125</xdr:colOff>
                    <xdr:row>15</xdr:row>
                    <xdr:rowOff>200025</xdr:rowOff>
                  </to>
                </anchor>
              </controlPr>
            </control>
          </mc:Choice>
        </mc:AlternateContent>
        <mc:AlternateContent xmlns:mc="http://schemas.openxmlformats.org/markup-compatibility/2006">
          <mc:Choice Requires="x14">
            <control shapeId="14507" r:id="rId158" name="Check Box 171">
              <controlPr defaultSize="0" autoFill="0" autoLine="0" autoPict="0">
                <anchor moveWithCells="1">
                  <from>
                    <xdr:col>18</xdr:col>
                    <xdr:colOff>28575</xdr:colOff>
                    <xdr:row>15</xdr:row>
                    <xdr:rowOff>9525</xdr:rowOff>
                  </from>
                  <to>
                    <xdr:col>18</xdr:col>
                    <xdr:colOff>238125</xdr:colOff>
                    <xdr:row>15</xdr:row>
                    <xdr:rowOff>200025</xdr:rowOff>
                  </to>
                </anchor>
              </controlPr>
            </control>
          </mc:Choice>
        </mc:AlternateContent>
        <mc:AlternateContent xmlns:mc="http://schemas.openxmlformats.org/markup-compatibility/2006">
          <mc:Choice Requires="x14">
            <control shapeId="14508" r:id="rId159" name="Check Box 172">
              <controlPr defaultSize="0" autoFill="0" autoLine="0" autoPict="0">
                <anchor moveWithCells="1">
                  <from>
                    <xdr:col>19</xdr:col>
                    <xdr:colOff>28575</xdr:colOff>
                    <xdr:row>15</xdr:row>
                    <xdr:rowOff>9525</xdr:rowOff>
                  </from>
                  <to>
                    <xdr:col>19</xdr:col>
                    <xdr:colOff>238125</xdr:colOff>
                    <xdr:row>15</xdr:row>
                    <xdr:rowOff>200025</xdr:rowOff>
                  </to>
                </anchor>
              </controlPr>
            </control>
          </mc:Choice>
        </mc:AlternateContent>
        <mc:AlternateContent xmlns:mc="http://schemas.openxmlformats.org/markup-compatibility/2006">
          <mc:Choice Requires="x14">
            <control shapeId="14509" r:id="rId160" name="Check Box 173">
              <controlPr defaultSize="0" autoFill="0" autoLine="0" autoPict="0">
                <anchor moveWithCells="1">
                  <from>
                    <xdr:col>20</xdr:col>
                    <xdr:colOff>28575</xdr:colOff>
                    <xdr:row>15</xdr:row>
                    <xdr:rowOff>9525</xdr:rowOff>
                  </from>
                  <to>
                    <xdr:col>20</xdr:col>
                    <xdr:colOff>238125</xdr:colOff>
                    <xdr:row>15</xdr:row>
                    <xdr:rowOff>200025</xdr:rowOff>
                  </to>
                </anchor>
              </controlPr>
            </control>
          </mc:Choice>
        </mc:AlternateContent>
        <mc:AlternateContent xmlns:mc="http://schemas.openxmlformats.org/markup-compatibility/2006">
          <mc:Choice Requires="x14">
            <control shapeId="14510" r:id="rId161" name="Check Box 174">
              <controlPr defaultSize="0" autoFill="0" autoLine="0" autoPict="0">
                <anchor moveWithCells="1">
                  <from>
                    <xdr:col>21</xdr:col>
                    <xdr:colOff>28575</xdr:colOff>
                    <xdr:row>15</xdr:row>
                    <xdr:rowOff>9525</xdr:rowOff>
                  </from>
                  <to>
                    <xdr:col>21</xdr:col>
                    <xdr:colOff>238125</xdr:colOff>
                    <xdr:row>15</xdr:row>
                    <xdr:rowOff>200025</xdr:rowOff>
                  </to>
                </anchor>
              </controlPr>
            </control>
          </mc:Choice>
        </mc:AlternateContent>
        <mc:AlternateContent xmlns:mc="http://schemas.openxmlformats.org/markup-compatibility/2006">
          <mc:Choice Requires="x14">
            <control shapeId="14511" r:id="rId162" name="Check Box 175">
              <controlPr defaultSize="0" autoFill="0" autoLine="0" autoPict="0">
                <anchor moveWithCells="1">
                  <from>
                    <xdr:col>22</xdr:col>
                    <xdr:colOff>28575</xdr:colOff>
                    <xdr:row>15</xdr:row>
                    <xdr:rowOff>9525</xdr:rowOff>
                  </from>
                  <to>
                    <xdr:col>22</xdr:col>
                    <xdr:colOff>238125</xdr:colOff>
                    <xdr:row>15</xdr:row>
                    <xdr:rowOff>200025</xdr:rowOff>
                  </to>
                </anchor>
              </controlPr>
            </control>
          </mc:Choice>
        </mc:AlternateContent>
        <mc:AlternateContent xmlns:mc="http://schemas.openxmlformats.org/markup-compatibility/2006">
          <mc:Choice Requires="x14">
            <control shapeId="14512" r:id="rId163" name="Check Box 176">
              <controlPr defaultSize="0" autoFill="0" autoLine="0" autoPict="0">
                <anchor moveWithCells="1">
                  <from>
                    <xdr:col>23</xdr:col>
                    <xdr:colOff>28575</xdr:colOff>
                    <xdr:row>15</xdr:row>
                    <xdr:rowOff>9525</xdr:rowOff>
                  </from>
                  <to>
                    <xdr:col>23</xdr:col>
                    <xdr:colOff>238125</xdr:colOff>
                    <xdr:row>15</xdr:row>
                    <xdr:rowOff>200025</xdr:rowOff>
                  </to>
                </anchor>
              </controlPr>
            </control>
          </mc:Choice>
        </mc:AlternateContent>
        <mc:AlternateContent xmlns:mc="http://schemas.openxmlformats.org/markup-compatibility/2006">
          <mc:Choice Requires="x14">
            <control shapeId="14513" r:id="rId164" name="Check Box 177">
              <controlPr defaultSize="0" autoFill="0" autoLine="0" autoPict="0">
                <anchor moveWithCells="1">
                  <from>
                    <xdr:col>24</xdr:col>
                    <xdr:colOff>28575</xdr:colOff>
                    <xdr:row>15</xdr:row>
                    <xdr:rowOff>9525</xdr:rowOff>
                  </from>
                  <to>
                    <xdr:col>24</xdr:col>
                    <xdr:colOff>238125</xdr:colOff>
                    <xdr:row>15</xdr:row>
                    <xdr:rowOff>200025</xdr:rowOff>
                  </to>
                </anchor>
              </controlPr>
            </control>
          </mc:Choice>
        </mc:AlternateContent>
        <mc:AlternateContent xmlns:mc="http://schemas.openxmlformats.org/markup-compatibility/2006">
          <mc:Choice Requires="x14">
            <control shapeId="14514" r:id="rId165" name="Check Box 178">
              <controlPr defaultSize="0" autoFill="0" autoLine="0" autoPict="0">
                <anchor moveWithCells="1">
                  <from>
                    <xdr:col>25</xdr:col>
                    <xdr:colOff>28575</xdr:colOff>
                    <xdr:row>15</xdr:row>
                    <xdr:rowOff>9525</xdr:rowOff>
                  </from>
                  <to>
                    <xdr:col>25</xdr:col>
                    <xdr:colOff>238125</xdr:colOff>
                    <xdr:row>15</xdr:row>
                    <xdr:rowOff>200025</xdr:rowOff>
                  </to>
                </anchor>
              </controlPr>
            </control>
          </mc:Choice>
        </mc:AlternateContent>
        <mc:AlternateContent xmlns:mc="http://schemas.openxmlformats.org/markup-compatibility/2006">
          <mc:Choice Requires="x14">
            <control shapeId="14515" r:id="rId166" name="Check Box 179">
              <controlPr defaultSize="0" autoFill="0" autoLine="0" autoPict="0">
                <anchor moveWithCells="1">
                  <from>
                    <xdr:col>26</xdr:col>
                    <xdr:colOff>28575</xdr:colOff>
                    <xdr:row>15</xdr:row>
                    <xdr:rowOff>9525</xdr:rowOff>
                  </from>
                  <to>
                    <xdr:col>26</xdr:col>
                    <xdr:colOff>238125</xdr:colOff>
                    <xdr:row>15</xdr:row>
                    <xdr:rowOff>200025</xdr:rowOff>
                  </to>
                </anchor>
              </controlPr>
            </control>
          </mc:Choice>
        </mc:AlternateContent>
        <mc:AlternateContent xmlns:mc="http://schemas.openxmlformats.org/markup-compatibility/2006">
          <mc:Choice Requires="x14">
            <control shapeId="14516" r:id="rId167" name="Check Box 180">
              <controlPr defaultSize="0" autoFill="0" autoLine="0" autoPict="0">
                <anchor moveWithCells="1">
                  <from>
                    <xdr:col>27</xdr:col>
                    <xdr:colOff>28575</xdr:colOff>
                    <xdr:row>15</xdr:row>
                    <xdr:rowOff>9525</xdr:rowOff>
                  </from>
                  <to>
                    <xdr:col>27</xdr:col>
                    <xdr:colOff>238125</xdr:colOff>
                    <xdr:row>15</xdr:row>
                    <xdr:rowOff>200025</xdr:rowOff>
                  </to>
                </anchor>
              </controlPr>
            </control>
          </mc:Choice>
        </mc:AlternateContent>
        <mc:AlternateContent xmlns:mc="http://schemas.openxmlformats.org/markup-compatibility/2006">
          <mc:Choice Requires="x14">
            <control shapeId="14517" r:id="rId168" name="Check Box 181">
              <controlPr defaultSize="0" autoFill="0" autoLine="0" autoPict="0">
                <anchor moveWithCells="1">
                  <from>
                    <xdr:col>16</xdr:col>
                    <xdr:colOff>28575</xdr:colOff>
                    <xdr:row>16</xdr:row>
                    <xdr:rowOff>9525</xdr:rowOff>
                  </from>
                  <to>
                    <xdr:col>16</xdr:col>
                    <xdr:colOff>238125</xdr:colOff>
                    <xdr:row>16</xdr:row>
                    <xdr:rowOff>200025</xdr:rowOff>
                  </to>
                </anchor>
              </controlPr>
            </control>
          </mc:Choice>
        </mc:AlternateContent>
        <mc:AlternateContent xmlns:mc="http://schemas.openxmlformats.org/markup-compatibility/2006">
          <mc:Choice Requires="x14">
            <control shapeId="14518" r:id="rId169" name="Check Box 182">
              <controlPr defaultSize="0" autoFill="0" autoLine="0" autoPict="0">
                <anchor moveWithCells="1">
                  <from>
                    <xdr:col>17</xdr:col>
                    <xdr:colOff>28575</xdr:colOff>
                    <xdr:row>16</xdr:row>
                    <xdr:rowOff>9525</xdr:rowOff>
                  </from>
                  <to>
                    <xdr:col>17</xdr:col>
                    <xdr:colOff>238125</xdr:colOff>
                    <xdr:row>16</xdr:row>
                    <xdr:rowOff>200025</xdr:rowOff>
                  </to>
                </anchor>
              </controlPr>
            </control>
          </mc:Choice>
        </mc:AlternateContent>
        <mc:AlternateContent xmlns:mc="http://schemas.openxmlformats.org/markup-compatibility/2006">
          <mc:Choice Requires="x14">
            <control shapeId="14519" r:id="rId170" name="Check Box 183">
              <controlPr defaultSize="0" autoFill="0" autoLine="0" autoPict="0">
                <anchor moveWithCells="1">
                  <from>
                    <xdr:col>18</xdr:col>
                    <xdr:colOff>28575</xdr:colOff>
                    <xdr:row>16</xdr:row>
                    <xdr:rowOff>9525</xdr:rowOff>
                  </from>
                  <to>
                    <xdr:col>18</xdr:col>
                    <xdr:colOff>238125</xdr:colOff>
                    <xdr:row>16</xdr:row>
                    <xdr:rowOff>200025</xdr:rowOff>
                  </to>
                </anchor>
              </controlPr>
            </control>
          </mc:Choice>
        </mc:AlternateContent>
        <mc:AlternateContent xmlns:mc="http://schemas.openxmlformats.org/markup-compatibility/2006">
          <mc:Choice Requires="x14">
            <control shapeId="14520" r:id="rId171" name="Check Box 184">
              <controlPr defaultSize="0" autoFill="0" autoLine="0" autoPict="0">
                <anchor moveWithCells="1">
                  <from>
                    <xdr:col>19</xdr:col>
                    <xdr:colOff>28575</xdr:colOff>
                    <xdr:row>16</xdr:row>
                    <xdr:rowOff>9525</xdr:rowOff>
                  </from>
                  <to>
                    <xdr:col>19</xdr:col>
                    <xdr:colOff>238125</xdr:colOff>
                    <xdr:row>16</xdr:row>
                    <xdr:rowOff>200025</xdr:rowOff>
                  </to>
                </anchor>
              </controlPr>
            </control>
          </mc:Choice>
        </mc:AlternateContent>
        <mc:AlternateContent xmlns:mc="http://schemas.openxmlformats.org/markup-compatibility/2006">
          <mc:Choice Requires="x14">
            <control shapeId="14521" r:id="rId172" name="Check Box 185">
              <controlPr defaultSize="0" autoFill="0" autoLine="0" autoPict="0">
                <anchor moveWithCells="1">
                  <from>
                    <xdr:col>20</xdr:col>
                    <xdr:colOff>28575</xdr:colOff>
                    <xdr:row>16</xdr:row>
                    <xdr:rowOff>9525</xdr:rowOff>
                  </from>
                  <to>
                    <xdr:col>20</xdr:col>
                    <xdr:colOff>238125</xdr:colOff>
                    <xdr:row>16</xdr:row>
                    <xdr:rowOff>200025</xdr:rowOff>
                  </to>
                </anchor>
              </controlPr>
            </control>
          </mc:Choice>
        </mc:AlternateContent>
        <mc:AlternateContent xmlns:mc="http://schemas.openxmlformats.org/markup-compatibility/2006">
          <mc:Choice Requires="x14">
            <control shapeId="14522" r:id="rId173" name="Check Box 186">
              <controlPr defaultSize="0" autoFill="0" autoLine="0" autoPict="0">
                <anchor moveWithCells="1">
                  <from>
                    <xdr:col>21</xdr:col>
                    <xdr:colOff>28575</xdr:colOff>
                    <xdr:row>16</xdr:row>
                    <xdr:rowOff>9525</xdr:rowOff>
                  </from>
                  <to>
                    <xdr:col>21</xdr:col>
                    <xdr:colOff>238125</xdr:colOff>
                    <xdr:row>16</xdr:row>
                    <xdr:rowOff>200025</xdr:rowOff>
                  </to>
                </anchor>
              </controlPr>
            </control>
          </mc:Choice>
        </mc:AlternateContent>
        <mc:AlternateContent xmlns:mc="http://schemas.openxmlformats.org/markup-compatibility/2006">
          <mc:Choice Requires="x14">
            <control shapeId="14523" r:id="rId174" name="Check Box 187">
              <controlPr defaultSize="0" autoFill="0" autoLine="0" autoPict="0">
                <anchor moveWithCells="1">
                  <from>
                    <xdr:col>22</xdr:col>
                    <xdr:colOff>28575</xdr:colOff>
                    <xdr:row>16</xdr:row>
                    <xdr:rowOff>9525</xdr:rowOff>
                  </from>
                  <to>
                    <xdr:col>22</xdr:col>
                    <xdr:colOff>238125</xdr:colOff>
                    <xdr:row>16</xdr:row>
                    <xdr:rowOff>200025</xdr:rowOff>
                  </to>
                </anchor>
              </controlPr>
            </control>
          </mc:Choice>
        </mc:AlternateContent>
        <mc:AlternateContent xmlns:mc="http://schemas.openxmlformats.org/markup-compatibility/2006">
          <mc:Choice Requires="x14">
            <control shapeId="14524" r:id="rId175" name="Check Box 188">
              <controlPr defaultSize="0" autoFill="0" autoLine="0" autoPict="0">
                <anchor moveWithCells="1">
                  <from>
                    <xdr:col>23</xdr:col>
                    <xdr:colOff>28575</xdr:colOff>
                    <xdr:row>16</xdr:row>
                    <xdr:rowOff>9525</xdr:rowOff>
                  </from>
                  <to>
                    <xdr:col>23</xdr:col>
                    <xdr:colOff>238125</xdr:colOff>
                    <xdr:row>16</xdr:row>
                    <xdr:rowOff>200025</xdr:rowOff>
                  </to>
                </anchor>
              </controlPr>
            </control>
          </mc:Choice>
        </mc:AlternateContent>
        <mc:AlternateContent xmlns:mc="http://schemas.openxmlformats.org/markup-compatibility/2006">
          <mc:Choice Requires="x14">
            <control shapeId="14525" r:id="rId176" name="Check Box 189">
              <controlPr defaultSize="0" autoFill="0" autoLine="0" autoPict="0">
                <anchor moveWithCells="1">
                  <from>
                    <xdr:col>24</xdr:col>
                    <xdr:colOff>28575</xdr:colOff>
                    <xdr:row>16</xdr:row>
                    <xdr:rowOff>9525</xdr:rowOff>
                  </from>
                  <to>
                    <xdr:col>24</xdr:col>
                    <xdr:colOff>238125</xdr:colOff>
                    <xdr:row>16</xdr:row>
                    <xdr:rowOff>200025</xdr:rowOff>
                  </to>
                </anchor>
              </controlPr>
            </control>
          </mc:Choice>
        </mc:AlternateContent>
        <mc:AlternateContent xmlns:mc="http://schemas.openxmlformats.org/markup-compatibility/2006">
          <mc:Choice Requires="x14">
            <control shapeId="14526" r:id="rId177" name="Check Box 190">
              <controlPr defaultSize="0" autoFill="0" autoLine="0" autoPict="0">
                <anchor moveWithCells="1">
                  <from>
                    <xdr:col>25</xdr:col>
                    <xdr:colOff>28575</xdr:colOff>
                    <xdr:row>16</xdr:row>
                    <xdr:rowOff>9525</xdr:rowOff>
                  </from>
                  <to>
                    <xdr:col>25</xdr:col>
                    <xdr:colOff>238125</xdr:colOff>
                    <xdr:row>16</xdr:row>
                    <xdr:rowOff>200025</xdr:rowOff>
                  </to>
                </anchor>
              </controlPr>
            </control>
          </mc:Choice>
        </mc:AlternateContent>
        <mc:AlternateContent xmlns:mc="http://schemas.openxmlformats.org/markup-compatibility/2006">
          <mc:Choice Requires="x14">
            <control shapeId="14527" r:id="rId178" name="Check Box 191">
              <controlPr defaultSize="0" autoFill="0" autoLine="0" autoPict="0">
                <anchor moveWithCells="1">
                  <from>
                    <xdr:col>26</xdr:col>
                    <xdr:colOff>28575</xdr:colOff>
                    <xdr:row>16</xdr:row>
                    <xdr:rowOff>9525</xdr:rowOff>
                  </from>
                  <to>
                    <xdr:col>26</xdr:col>
                    <xdr:colOff>238125</xdr:colOff>
                    <xdr:row>16</xdr:row>
                    <xdr:rowOff>200025</xdr:rowOff>
                  </to>
                </anchor>
              </controlPr>
            </control>
          </mc:Choice>
        </mc:AlternateContent>
        <mc:AlternateContent xmlns:mc="http://schemas.openxmlformats.org/markup-compatibility/2006">
          <mc:Choice Requires="x14">
            <control shapeId="14528" r:id="rId179" name="Check Box 192">
              <controlPr defaultSize="0" autoFill="0" autoLine="0" autoPict="0">
                <anchor moveWithCells="1">
                  <from>
                    <xdr:col>27</xdr:col>
                    <xdr:colOff>28575</xdr:colOff>
                    <xdr:row>16</xdr:row>
                    <xdr:rowOff>9525</xdr:rowOff>
                  </from>
                  <to>
                    <xdr:col>27</xdr:col>
                    <xdr:colOff>238125</xdr:colOff>
                    <xdr:row>16</xdr:row>
                    <xdr:rowOff>200025</xdr:rowOff>
                  </to>
                </anchor>
              </controlPr>
            </control>
          </mc:Choice>
        </mc:AlternateContent>
        <mc:AlternateContent xmlns:mc="http://schemas.openxmlformats.org/markup-compatibility/2006">
          <mc:Choice Requires="x14">
            <control shapeId="14541" r:id="rId180" name="Check Box 205">
              <controlPr defaultSize="0" autoFill="0" autoLine="0" autoPict="0">
                <anchor moveWithCells="1">
                  <from>
                    <xdr:col>16</xdr:col>
                    <xdr:colOff>28575</xdr:colOff>
                    <xdr:row>18</xdr:row>
                    <xdr:rowOff>9525</xdr:rowOff>
                  </from>
                  <to>
                    <xdr:col>16</xdr:col>
                    <xdr:colOff>238125</xdr:colOff>
                    <xdr:row>18</xdr:row>
                    <xdr:rowOff>200025</xdr:rowOff>
                  </to>
                </anchor>
              </controlPr>
            </control>
          </mc:Choice>
        </mc:AlternateContent>
        <mc:AlternateContent xmlns:mc="http://schemas.openxmlformats.org/markup-compatibility/2006">
          <mc:Choice Requires="x14">
            <control shapeId="14542" r:id="rId181" name="Check Box 206">
              <controlPr defaultSize="0" autoFill="0" autoLine="0" autoPict="0">
                <anchor moveWithCells="1">
                  <from>
                    <xdr:col>17</xdr:col>
                    <xdr:colOff>28575</xdr:colOff>
                    <xdr:row>18</xdr:row>
                    <xdr:rowOff>9525</xdr:rowOff>
                  </from>
                  <to>
                    <xdr:col>17</xdr:col>
                    <xdr:colOff>238125</xdr:colOff>
                    <xdr:row>18</xdr:row>
                    <xdr:rowOff>200025</xdr:rowOff>
                  </to>
                </anchor>
              </controlPr>
            </control>
          </mc:Choice>
        </mc:AlternateContent>
        <mc:AlternateContent xmlns:mc="http://schemas.openxmlformats.org/markup-compatibility/2006">
          <mc:Choice Requires="x14">
            <control shapeId="14543" r:id="rId182" name="Check Box 207">
              <controlPr defaultSize="0" autoFill="0" autoLine="0" autoPict="0">
                <anchor moveWithCells="1">
                  <from>
                    <xdr:col>18</xdr:col>
                    <xdr:colOff>28575</xdr:colOff>
                    <xdr:row>18</xdr:row>
                    <xdr:rowOff>9525</xdr:rowOff>
                  </from>
                  <to>
                    <xdr:col>18</xdr:col>
                    <xdr:colOff>238125</xdr:colOff>
                    <xdr:row>18</xdr:row>
                    <xdr:rowOff>200025</xdr:rowOff>
                  </to>
                </anchor>
              </controlPr>
            </control>
          </mc:Choice>
        </mc:AlternateContent>
        <mc:AlternateContent xmlns:mc="http://schemas.openxmlformats.org/markup-compatibility/2006">
          <mc:Choice Requires="x14">
            <control shapeId="14544" r:id="rId183" name="Check Box 208">
              <controlPr defaultSize="0" autoFill="0" autoLine="0" autoPict="0">
                <anchor moveWithCells="1">
                  <from>
                    <xdr:col>19</xdr:col>
                    <xdr:colOff>28575</xdr:colOff>
                    <xdr:row>18</xdr:row>
                    <xdr:rowOff>9525</xdr:rowOff>
                  </from>
                  <to>
                    <xdr:col>19</xdr:col>
                    <xdr:colOff>238125</xdr:colOff>
                    <xdr:row>18</xdr:row>
                    <xdr:rowOff>200025</xdr:rowOff>
                  </to>
                </anchor>
              </controlPr>
            </control>
          </mc:Choice>
        </mc:AlternateContent>
        <mc:AlternateContent xmlns:mc="http://schemas.openxmlformats.org/markup-compatibility/2006">
          <mc:Choice Requires="x14">
            <control shapeId="14545" r:id="rId184" name="Check Box 209">
              <controlPr defaultSize="0" autoFill="0" autoLine="0" autoPict="0">
                <anchor moveWithCells="1">
                  <from>
                    <xdr:col>20</xdr:col>
                    <xdr:colOff>28575</xdr:colOff>
                    <xdr:row>18</xdr:row>
                    <xdr:rowOff>9525</xdr:rowOff>
                  </from>
                  <to>
                    <xdr:col>20</xdr:col>
                    <xdr:colOff>238125</xdr:colOff>
                    <xdr:row>18</xdr:row>
                    <xdr:rowOff>200025</xdr:rowOff>
                  </to>
                </anchor>
              </controlPr>
            </control>
          </mc:Choice>
        </mc:AlternateContent>
        <mc:AlternateContent xmlns:mc="http://schemas.openxmlformats.org/markup-compatibility/2006">
          <mc:Choice Requires="x14">
            <control shapeId="14546" r:id="rId185" name="Check Box 210">
              <controlPr defaultSize="0" autoFill="0" autoLine="0" autoPict="0">
                <anchor moveWithCells="1">
                  <from>
                    <xdr:col>21</xdr:col>
                    <xdr:colOff>28575</xdr:colOff>
                    <xdr:row>18</xdr:row>
                    <xdr:rowOff>9525</xdr:rowOff>
                  </from>
                  <to>
                    <xdr:col>21</xdr:col>
                    <xdr:colOff>238125</xdr:colOff>
                    <xdr:row>18</xdr:row>
                    <xdr:rowOff>200025</xdr:rowOff>
                  </to>
                </anchor>
              </controlPr>
            </control>
          </mc:Choice>
        </mc:AlternateContent>
        <mc:AlternateContent xmlns:mc="http://schemas.openxmlformats.org/markup-compatibility/2006">
          <mc:Choice Requires="x14">
            <control shapeId="14547" r:id="rId186" name="Check Box 211">
              <controlPr defaultSize="0" autoFill="0" autoLine="0" autoPict="0">
                <anchor moveWithCells="1">
                  <from>
                    <xdr:col>22</xdr:col>
                    <xdr:colOff>28575</xdr:colOff>
                    <xdr:row>18</xdr:row>
                    <xdr:rowOff>9525</xdr:rowOff>
                  </from>
                  <to>
                    <xdr:col>22</xdr:col>
                    <xdr:colOff>238125</xdr:colOff>
                    <xdr:row>18</xdr:row>
                    <xdr:rowOff>200025</xdr:rowOff>
                  </to>
                </anchor>
              </controlPr>
            </control>
          </mc:Choice>
        </mc:AlternateContent>
        <mc:AlternateContent xmlns:mc="http://schemas.openxmlformats.org/markup-compatibility/2006">
          <mc:Choice Requires="x14">
            <control shapeId="14548" r:id="rId187" name="Check Box 212">
              <controlPr defaultSize="0" autoFill="0" autoLine="0" autoPict="0">
                <anchor moveWithCells="1">
                  <from>
                    <xdr:col>23</xdr:col>
                    <xdr:colOff>28575</xdr:colOff>
                    <xdr:row>18</xdr:row>
                    <xdr:rowOff>9525</xdr:rowOff>
                  </from>
                  <to>
                    <xdr:col>23</xdr:col>
                    <xdr:colOff>238125</xdr:colOff>
                    <xdr:row>18</xdr:row>
                    <xdr:rowOff>200025</xdr:rowOff>
                  </to>
                </anchor>
              </controlPr>
            </control>
          </mc:Choice>
        </mc:AlternateContent>
        <mc:AlternateContent xmlns:mc="http://schemas.openxmlformats.org/markup-compatibility/2006">
          <mc:Choice Requires="x14">
            <control shapeId="14549" r:id="rId188" name="Check Box 213">
              <controlPr defaultSize="0" autoFill="0" autoLine="0" autoPict="0">
                <anchor moveWithCells="1">
                  <from>
                    <xdr:col>24</xdr:col>
                    <xdr:colOff>28575</xdr:colOff>
                    <xdr:row>18</xdr:row>
                    <xdr:rowOff>9525</xdr:rowOff>
                  </from>
                  <to>
                    <xdr:col>24</xdr:col>
                    <xdr:colOff>238125</xdr:colOff>
                    <xdr:row>18</xdr:row>
                    <xdr:rowOff>200025</xdr:rowOff>
                  </to>
                </anchor>
              </controlPr>
            </control>
          </mc:Choice>
        </mc:AlternateContent>
        <mc:AlternateContent xmlns:mc="http://schemas.openxmlformats.org/markup-compatibility/2006">
          <mc:Choice Requires="x14">
            <control shapeId="14550" r:id="rId189" name="Check Box 214">
              <controlPr defaultSize="0" autoFill="0" autoLine="0" autoPict="0">
                <anchor moveWithCells="1">
                  <from>
                    <xdr:col>25</xdr:col>
                    <xdr:colOff>28575</xdr:colOff>
                    <xdr:row>18</xdr:row>
                    <xdr:rowOff>9525</xdr:rowOff>
                  </from>
                  <to>
                    <xdr:col>25</xdr:col>
                    <xdr:colOff>238125</xdr:colOff>
                    <xdr:row>18</xdr:row>
                    <xdr:rowOff>200025</xdr:rowOff>
                  </to>
                </anchor>
              </controlPr>
            </control>
          </mc:Choice>
        </mc:AlternateContent>
        <mc:AlternateContent xmlns:mc="http://schemas.openxmlformats.org/markup-compatibility/2006">
          <mc:Choice Requires="x14">
            <control shapeId="14551" r:id="rId190" name="Check Box 215">
              <controlPr defaultSize="0" autoFill="0" autoLine="0" autoPict="0">
                <anchor moveWithCells="1">
                  <from>
                    <xdr:col>26</xdr:col>
                    <xdr:colOff>28575</xdr:colOff>
                    <xdr:row>18</xdr:row>
                    <xdr:rowOff>9525</xdr:rowOff>
                  </from>
                  <to>
                    <xdr:col>26</xdr:col>
                    <xdr:colOff>238125</xdr:colOff>
                    <xdr:row>18</xdr:row>
                    <xdr:rowOff>200025</xdr:rowOff>
                  </to>
                </anchor>
              </controlPr>
            </control>
          </mc:Choice>
        </mc:AlternateContent>
        <mc:AlternateContent xmlns:mc="http://schemas.openxmlformats.org/markup-compatibility/2006">
          <mc:Choice Requires="x14">
            <control shapeId="14552" r:id="rId191" name="Check Box 216">
              <controlPr defaultSize="0" autoFill="0" autoLine="0" autoPict="0">
                <anchor moveWithCells="1">
                  <from>
                    <xdr:col>27</xdr:col>
                    <xdr:colOff>28575</xdr:colOff>
                    <xdr:row>18</xdr:row>
                    <xdr:rowOff>9525</xdr:rowOff>
                  </from>
                  <to>
                    <xdr:col>27</xdr:col>
                    <xdr:colOff>238125</xdr:colOff>
                    <xdr:row>18</xdr:row>
                    <xdr:rowOff>200025</xdr:rowOff>
                  </to>
                </anchor>
              </controlPr>
            </control>
          </mc:Choice>
        </mc:AlternateContent>
        <mc:AlternateContent xmlns:mc="http://schemas.openxmlformats.org/markup-compatibility/2006">
          <mc:Choice Requires="x14">
            <control shapeId="14553" r:id="rId192" name="Check Box 217">
              <controlPr defaultSize="0" autoFill="0" autoLine="0" autoPict="0">
                <anchor moveWithCells="1">
                  <from>
                    <xdr:col>16</xdr:col>
                    <xdr:colOff>28575</xdr:colOff>
                    <xdr:row>19</xdr:row>
                    <xdr:rowOff>9525</xdr:rowOff>
                  </from>
                  <to>
                    <xdr:col>16</xdr:col>
                    <xdr:colOff>238125</xdr:colOff>
                    <xdr:row>19</xdr:row>
                    <xdr:rowOff>200025</xdr:rowOff>
                  </to>
                </anchor>
              </controlPr>
            </control>
          </mc:Choice>
        </mc:AlternateContent>
        <mc:AlternateContent xmlns:mc="http://schemas.openxmlformats.org/markup-compatibility/2006">
          <mc:Choice Requires="x14">
            <control shapeId="14554" r:id="rId193" name="Check Box 218">
              <controlPr defaultSize="0" autoFill="0" autoLine="0" autoPict="0">
                <anchor moveWithCells="1">
                  <from>
                    <xdr:col>17</xdr:col>
                    <xdr:colOff>28575</xdr:colOff>
                    <xdr:row>19</xdr:row>
                    <xdr:rowOff>9525</xdr:rowOff>
                  </from>
                  <to>
                    <xdr:col>17</xdr:col>
                    <xdr:colOff>238125</xdr:colOff>
                    <xdr:row>19</xdr:row>
                    <xdr:rowOff>200025</xdr:rowOff>
                  </to>
                </anchor>
              </controlPr>
            </control>
          </mc:Choice>
        </mc:AlternateContent>
        <mc:AlternateContent xmlns:mc="http://schemas.openxmlformats.org/markup-compatibility/2006">
          <mc:Choice Requires="x14">
            <control shapeId="14555" r:id="rId194" name="Check Box 219">
              <controlPr defaultSize="0" autoFill="0" autoLine="0" autoPict="0">
                <anchor moveWithCells="1">
                  <from>
                    <xdr:col>18</xdr:col>
                    <xdr:colOff>28575</xdr:colOff>
                    <xdr:row>19</xdr:row>
                    <xdr:rowOff>9525</xdr:rowOff>
                  </from>
                  <to>
                    <xdr:col>18</xdr:col>
                    <xdr:colOff>238125</xdr:colOff>
                    <xdr:row>19</xdr:row>
                    <xdr:rowOff>200025</xdr:rowOff>
                  </to>
                </anchor>
              </controlPr>
            </control>
          </mc:Choice>
        </mc:AlternateContent>
        <mc:AlternateContent xmlns:mc="http://schemas.openxmlformats.org/markup-compatibility/2006">
          <mc:Choice Requires="x14">
            <control shapeId="14556" r:id="rId195" name="Check Box 220">
              <controlPr defaultSize="0" autoFill="0" autoLine="0" autoPict="0">
                <anchor moveWithCells="1">
                  <from>
                    <xdr:col>19</xdr:col>
                    <xdr:colOff>28575</xdr:colOff>
                    <xdr:row>19</xdr:row>
                    <xdr:rowOff>9525</xdr:rowOff>
                  </from>
                  <to>
                    <xdr:col>19</xdr:col>
                    <xdr:colOff>238125</xdr:colOff>
                    <xdr:row>19</xdr:row>
                    <xdr:rowOff>200025</xdr:rowOff>
                  </to>
                </anchor>
              </controlPr>
            </control>
          </mc:Choice>
        </mc:AlternateContent>
        <mc:AlternateContent xmlns:mc="http://schemas.openxmlformats.org/markup-compatibility/2006">
          <mc:Choice Requires="x14">
            <control shapeId="14557" r:id="rId196" name="Check Box 221">
              <controlPr defaultSize="0" autoFill="0" autoLine="0" autoPict="0">
                <anchor moveWithCells="1">
                  <from>
                    <xdr:col>20</xdr:col>
                    <xdr:colOff>28575</xdr:colOff>
                    <xdr:row>19</xdr:row>
                    <xdr:rowOff>9525</xdr:rowOff>
                  </from>
                  <to>
                    <xdr:col>20</xdr:col>
                    <xdr:colOff>238125</xdr:colOff>
                    <xdr:row>19</xdr:row>
                    <xdr:rowOff>200025</xdr:rowOff>
                  </to>
                </anchor>
              </controlPr>
            </control>
          </mc:Choice>
        </mc:AlternateContent>
        <mc:AlternateContent xmlns:mc="http://schemas.openxmlformats.org/markup-compatibility/2006">
          <mc:Choice Requires="x14">
            <control shapeId="14558" r:id="rId197" name="Check Box 222">
              <controlPr defaultSize="0" autoFill="0" autoLine="0" autoPict="0">
                <anchor moveWithCells="1">
                  <from>
                    <xdr:col>21</xdr:col>
                    <xdr:colOff>28575</xdr:colOff>
                    <xdr:row>19</xdr:row>
                    <xdr:rowOff>9525</xdr:rowOff>
                  </from>
                  <to>
                    <xdr:col>21</xdr:col>
                    <xdr:colOff>238125</xdr:colOff>
                    <xdr:row>19</xdr:row>
                    <xdr:rowOff>200025</xdr:rowOff>
                  </to>
                </anchor>
              </controlPr>
            </control>
          </mc:Choice>
        </mc:AlternateContent>
        <mc:AlternateContent xmlns:mc="http://schemas.openxmlformats.org/markup-compatibility/2006">
          <mc:Choice Requires="x14">
            <control shapeId="14559" r:id="rId198" name="Check Box 223">
              <controlPr defaultSize="0" autoFill="0" autoLine="0" autoPict="0">
                <anchor moveWithCells="1">
                  <from>
                    <xdr:col>22</xdr:col>
                    <xdr:colOff>28575</xdr:colOff>
                    <xdr:row>19</xdr:row>
                    <xdr:rowOff>9525</xdr:rowOff>
                  </from>
                  <to>
                    <xdr:col>22</xdr:col>
                    <xdr:colOff>238125</xdr:colOff>
                    <xdr:row>19</xdr:row>
                    <xdr:rowOff>200025</xdr:rowOff>
                  </to>
                </anchor>
              </controlPr>
            </control>
          </mc:Choice>
        </mc:AlternateContent>
        <mc:AlternateContent xmlns:mc="http://schemas.openxmlformats.org/markup-compatibility/2006">
          <mc:Choice Requires="x14">
            <control shapeId="14560" r:id="rId199" name="Check Box 224">
              <controlPr defaultSize="0" autoFill="0" autoLine="0" autoPict="0">
                <anchor moveWithCells="1">
                  <from>
                    <xdr:col>23</xdr:col>
                    <xdr:colOff>28575</xdr:colOff>
                    <xdr:row>19</xdr:row>
                    <xdr:rowOff>9525</xdr:rowOff>
                  </from>
                  <to>
                    <xdr:col>23</xdr:col>
                    <xdr:colOff>238125</xdr:colOff>
                    <xdr:row>19</xdr:row>
                    <xdr:rowOff>200025</xdr:rowOff>
                  </to>
                </anchor>
              </controlPr>
            </control>
          </mc:Choice>
        </mc:AlternateContent>
        <mc:AlternateContent xmlns:mc="http://schemas.openxmlformats.org/markup-compatibility/2006">
          <mc:Choice Requires="x14">
            <control shapeId="14561" r:id="rId200" name="Check Box 225">
              <controlPr defaultSize="0" autoFill="0" autoLine="0" autoPict="0">
                <anchor moveWithCells="1">
                  <from>
                    <xdr:col>24</xdr:col>
                    <xdr:colOff>28575</xdr:colOff>
                    <xdr:row>19</xdr:row>
                    <xdr:rowOff>9525</xdr:rowOff>
                  </from>
                  <to>
                    <xdr:col>24</xdr:col>
                    <xdr:colOff>238125</xdr:colOff>
                    <xdr:row>19</xdr:row>
                    <xdr:rowOff>200025</xdr:rowOff>
                  </to>
                </anchor>
              </controlPr>
            </control>
          </mc:Choice>
        </mc:AlternateContent>
        <mc:AlternateContent xmlns:mc="http://schemas.openxmlformats.org/markup-compatibility/2006">
          <mc:Choice Requires="x14">
            <control shapeId="14562" r:id="rId201" name="Check Box 226">
              <controlPr defaultSize="0" autoFill="0" autoLine="0" autoPict="0">
                <anchor moveWithCells="1">
                  <from>
                    <xdr:col>25</xdr:col>
                    <xdr:colOff>28575</xdr:colOff>
                    <xdr:row>19</xdr:row>
                    <xdr:rowOff>9525</xdr:rowOff>
                  </from>
                  <to>
                    <xdr:col>25</xdr:col>
                    <xdr:colOff>238125</xdr:colOff>
                    <xdr:row>19</xdr:row>
                    <xdr:rowOff>200025</xdr:rowOff>
                  </to>
                </anchor>
              </controlPr>
            </control>
          </mc:Choice>
        </mc:AlternateContent>
        <mc:AlternateContent xmlns:mc="http://schemas.openxmlformats.org/markup-compatibility/2006">
          <mc:Choice Requires="x14">
            <control shapeId="14563" r:id="rId202" name="Check Box 227">
              <controlPr defaultSize="0" autoFill="0" autoLine="0" autoPict="0">
                <anchor moveWithCells="1">
                  <from>
                    <xdr:col>26</xdr:col>
                    <xdr:colOff>28575</xdr:colOff>
                    <xdr:row>19</xdr:row>
                    <xdr:rowOff>9525</xdr:rowOff>
                  </from>
                  <to>
                    <xdr:col>26</xdr:col>
                    <xdr:colOff>238125</xdr:colOff>
                    <xdr:row>19</xdr:row>
                    <xdr:rowOff>200025</xdr:rowOff>
                  </to>
                </anchor>
              </controlPr>
            </control>
          </mc:Choice>
        </mc:AlternateContent>
        <mc:AlternateContent xmlns:mc="http://schemas.openxmlformats.org/markup-compatibility/2006">
          <mc:Choice Requires="x14">
            <control shapeId="14564" r:id="rId203" name="Check Box 228">
              <controlPr defaultSize="0" autoFill="0" autoLine="0" autoPict="0">
                <anchor moveWithCells="1">
                  <from>
                    <xdr:col>27</xdr:col>
                    <xdr:colOff>28575</xdr:colOff>
                    <xdr:row>19</xdr:row>
                    <xdr:rowOff>9525</xdr:rowOff>
                  </from>
                  <to>
                    <xdr:col>27</xdr:col>
                    <xdr:colOff>238125</xdr:colOff>
                    <xdr:row>19</xdr:row>
                    <xdr:rowOff>200025</xdr:rowOff>
                  </to>
                </anchor>
              </controlPr>
            </control>
          </mc:Choice>
        </mc:AlternateContent>
        <mc:AlternateContent xmlns:mc="http://schemas.openxmlformats.org/markup-compatibility/2006">
          <mc:Choice Requires="x14">
            <control shapeId="14565" r:id="rId204" name="Check Box 229">
              <controlPr defaultSize="0" autoFill="0" autoLine="0" autoPict="0">
                <anchor moveWithCells="1">
                  <from>
                    <xdr:col>16</xdr:col>
                    <xdr:colOff>28575</xdr:colOff>
                    <xdr:row>20</xdr:row>
                    <xdr:rowOff>9525</xdr:rowOff>
                  </from>
                  <to>
                    <xdr:col>16</xdr:col>
                    <xdr:colOff>238125</xdr:colOff>
                    <xdr:row>20</xdr:row>
                    <xdr:rowOff>200025</xdr:rowOff>
                  </to>
                </anchor>
              </controlPr>
            </control>
          </mc:Choice>
        </mc:AlternateContent>
        <mc:AlternateContent xmlns:mc="http://schemas.openxmlformats.org/markup-compatibility/2006">
          <mc:Choice Requires="x14">
            <control shapeId="14566" r:id="rId205" name="Check Box 230">
              <controlPr defaultSize="0" autoFill="0" autoLine="0" autoPict="0">
                <anchor moveWithCells="1">
                  <from>
                    <xdr:col>17</xdr:col>
                    <xdr:colOff>28575</xdr:colOff>
                    <xdr:row>20</xdr:row>
                    <xdr:rowOff>9525</xdr:rowOff>
                  </from>
                  <to>
                    <xdr:col>17</xdr:col>
                    <xdr:colOff>238125</xdr:colOff>
                    <xdr:row>20</xdr:row>
                    <xdr:rowOff>200025</xdr:rowOff>
                  </to>
                </anchor>
              </controlPr>
            </control>
          </mc:Choice>
        </mc:AlternateContent>
        <mc:AlternateContent xmlns:mc="http://schemas.openxmlformats.org/markup-compatibility/2006">
          <mc:Choice Requires="x14">
            <control shapeId="14567" r:id="rId206" name="Check Box 231">
              <controlPr defaultSize="0" autoFill="0" autoLine="0" autoPict="0">
                <anchor moveWithCells="1">
                  <from>
                    <xdr:col>18</xdr:col>
                    <xdr:colOff>28575</xdr:colOff>
                    <xdr:row>20</xdr:row>
                    <xdr:rowOff>9525</xdr:rowOff>
                  </from>
                  <to>
                    <xdr:col>18</xdr:col>
                    <xdr:colOff>238125</xdr:colOff>
                    <xdr:row>20</xdr:row>
                    <xdr:rowOff>200025</xdr:rowOff>
                  </to>
                </anchor>
              </controlPr>
            </control>
          </mc:Choice>
        </mc:AlternateContent>
        <mc:AlternateContent xmlns:mc="http://schemas.openxmlformats.org/markup-compatibility/2006">
          <mc:Choice Requires="x14">
            <control shapeId="14568" r:id="rId207" name="Check Box 232">
              <controlPr defaultSize="0" autoFill="0" autoLine="0" autoPict="0">
                <anchor moveWithCells="1">
                  <from>
                    <xdr:col>19</xdr:col>
                    <xdr:colOff>28575</xdr:colOff>
                    <xdr:row>20</xdr:row>
                    <xdr:rowOff>9525</xdr:rowOff>
                  </from>
                  <to>
                    <xdr:col>19</xdr:col>
                    <xdr:colOff>238125</xdr:colOff>
                    <xdr:row>20</xdr:row>
                    <xdr:rowOff>200025</xdr:rowOff>
                  </to>
                </anchor>
              </controlPr>
            </control>
          </mc:Choice>
        </mc:AlternateContent>
        <mc:AlternateContent xmlns:mc="http://schemas.openxmlformats.org/markup-compatibility/2006">
          <mc:Choice Requires="x14">
            <control shapeId="14569" r:id="rId208" name="Check Box 233">
              <controlPr defaultSize="0" autoFill="0" autoLine="0" autoPict="0">
                <anchor moveWithCells="1">
                  <from>
                    <xdr:col>20</xdr:col>
                    <xdr:colOff>28575</xdr:colOff>
                    <xdr:row>20</xdr:row>
                    <xdr:rowOff>9525</xdr:rowOff>
                  </from>
                  <to>
                    <xdr:col>20</xdr:col>
                    <xdr:colOff>238125</xdr:colOff>
                    <xdr:row>20</xdr:row>
                    <xdr:rowOff>200025</xdr:rowOff>
                  </to>
                </anchor>
              </controlPr>
            </control>
          </mc:Choice>
        </mc:AlternateContent>
        <mc:AlternateContent xmlns:mc="http://schemas.openxmlformats.org/markup-compatibility/2006">
          <mc:Choice Requires="x14">
            <control shapeId="14570" r:id="rId209" name="Check Box 234">
              <controlPr defaultSize="0" autoFill="0" autoLine="0" autoPict="0">
                <anchor moveWithCells="1">
                  <from>
                    <xdr:col>21</xdr:col>
                    <xdr:colOff>28575</xdr:colOff>
                    <xdr:row>20</xdr:row>
                    <xdr:rowOff>9525</xdr:rowOff>
                  </from>
                  <to>
                    <xdr:col>21</xdr:col>
                    <xdr:colOff>238125</xdr:colOff>
                    <xdr:row>20</xdr:row>
                    <xdr:rowOff>200025</xdr:rowOff>
                  </to>
                </anchor>
              </controlPr>
            </control>
          </mc:Choice>
        </mc:AlternateContent>
        <mc:AlternateContent xmlns:mc="http://schemas.openxmlformats.org/markup-compatibility/2006">
          <mc:Choice Requires="x14">
            <control shapeId="14571" r:id="rId210" name="Check Box 235">
              <controlPr defaultSize="0" autoFill="0" autoLine="0" autoPict="0">
                <anchor moveWithCells="1">
                  <from>
                    <xdr:col>22</xdr:col>
                    <xdr:colOff>28575</xdr:colOff>
                    <xdr:row>20</xdr:row>
                    <xdr:rowOff>9525</xdr:rowOff>
                  </from>
                  <to>
                    <xdr:col>22</xdr:col>
                    <xdr:colOff>238125</xdr:colOff>
                    <xdr:row>20</xdr:row>
                    <xdr:rowOff>200025</xdr:rowOff>
                  </to>
                </anchor>
              </controlPr>
            </control>
          </mc:Choice>
        </mc:AlternateContent>
        <mc:AlternateContent xmlns:mc="http://schemas.openxmlformats.org/markup-compatibility/2006">
          <mc:Choice Requires="x14">
            <control shapeId="14572" r:id="rId211" name="Check Box 236">
              <controlPr defaultSize="0" autoFill="0" autoLine="0" autoPict="0">
                <anchor moveWithCells="1">
                  <from>
                    <xdr:col>23</xdr:col>
                    <xdr:colOff>28575</xdr:colOff>
                    <xdr:row>20</xdr:row>
                    <xdr:rowOff>9525</xdr:rowOff>
                  </from>
                  <to>
                    <xdr:col>23</xdr:col>
                    <xdr:colOff>238125</xdr:colOff>
                    <xdr:row>20</xdr:row>
                    <xdr:rowOff>200025</xdr:rowOff>
                  </to>
                </anchor>
              </controlPr>
            </control>
          </mc:Choice>
        </mc:AlternateContent>
        <mc:AlternateContent xmlns:mc="http://schemas.openxmlformats.org/markup-compatibility/2006">
          <mc:Choice Requires="x14">
            <control shapeId="14573" r:id="rId212" name="Check Box 237">
              <controlPr defaultSize="0" autoFill="0" autoLine="0" autoPict="0">
                <anchor moveWithCells="1">
                  <from>
                    <xdr:col>24</xdr:col>
                    <xdr:colOff>28575</xdr:colOff>
                    <xdr:row>20</xdr:row>
                    <xdr:rowOff>9525</xdr:rowOff>
                  </from>
                  <to>
                    <xdr:col>24</xdr:col>
                    <xdr:colOff>238125</xdr:colOff>
                    <xdr:row>20</xdr:row>
                    <xdr:rowOff>200025</xdr:rowOff>
                  </to>
                </anchor>
              </controlPr>
            </control>
          </mc:Choice>
        </mc:AlternateContent>
        <mc:AlternateContent xmlns:mc="http://schemas.openxmlformats.org/markup-compatibility/2006">
          <mc:Choice Requires="x14">
            <control shapeId="14574" r:id="rId213" name="Check Box 238">
              <controlPr defaultSize="0" autoFill="0" autoLine="0" autoPict="0">
                <anchor moveWithCells="1">
                  <from>
                    <xdr:col>25</xdr:col>
                    <xdr:colOff>28575</xdr:colOff>
                    <xdr:row>20</xdr:row>
                    <xdr:rowOff>9525</xdr:rowOff>
                  </from>
                  <to>
                    <xdr:col>25</xdr:col>
                    <xdr:colOff>238125</xdr:colOff>
                    <xdr:row>20</xdr:row>
                    <xdr:rowOff>200025</xdr:rowOff>
                  </to>
                </anchor>
              </controlPr>
            </control>
          </mc:Choice>
        </mc:AlternateContent>
        <mc:AlternateContent xmlns:mc="http://schemas.openxmlformats.org/markup-compatibility/2006">
          <mc:Choice Requires="x14">
            <control shapeId="14575" r:id="rId214" name="Check Box 239">
              <controlPr defaultSize="0" autoFill="0" autoLine="0" autoPict="0">
                <anchor moveWithCells="1">
                  <from>
                    <xdr:col>26</xdr:col>
                    <xdr:colOff>28575</xdr:colOff>
                    <xdr:row>20</xdr:row>
                    <xdr:rowOff>9525</xdr:rowOff>
                  </from>
                  <to>
                    <xdr:col>26</xdr:col>
                    <xdr:colOff>238125</xdr:colOff>
                    <xdr:row>20</xdr:row>
                    <xdr:rowOff>200025</xdr:rowOff>
                  </to>
                </anchor>
              </controlPr>
            </control>
          </mc:Choice>
        </mc:AlternateContent>
        <mc:AlternateContent xmlns:mc="http://schemas.openxmlformats.org/markup-compatibility/2006">
          <mc:Choice Requires="x14">
            <control shapeId="14576" r:id="rId215" name="Check Box 240">
              <controlPr defaultSize="0" autoFill="0" autoLine="0" autoPict="0">
                <anchor moveWithCells="1">
                  <from>
                    <xdr:col>27</xdr:col>
                    <xdr:colOff>28575</xdr:colOff>
                    <xdr:row>20</xdr:row>
                    <xdr:rowOff>9525</xdr:rowOff>
                  </from>
                  <to>
                    <xdr:col>27</xdr:col>
                    <xdr:colOff>238125</xdr:colOff>
                    <xdr:row>20</xdr:row>
                    <xdr:rowOff>200025</xdr:rowOff>
                  </to>
                </anchor>
              </controlPr>
            </control>
          </mc:Choice>
        </mc:AlternateContent>
        <mc:AlternateContent xmlns:mc="http://schemas.openxmlformats.org/markup-compatibility/2006">
          <mc:Choice Requires="x14">
            <control shapeId="14577" r:id="rId216" name="Check Box 241">
              <controlPr defaultSize="0" autoFill="0" autoLine="0" autoPict="0">
                <anchor moveWithCells="1">
                  <from>
                    <xdr:col>16</xdr:col>
                    <xdr:colOff>28575</xdr:colOff>
                    <xdr:row>21</xdr:row>
                    <xdr:rowOff>9525</xdr:rowOff>
                  </from>
                  <to>
                    <xdr:col>16</xdr:col>
                    <xdr:colOff>238125</xdr:colOff>
                    <xdr:row>21</xdr:row>
                    <xdr:rowOff>200025</xdr:rowOff>
                  </to>
                </anchor>
              </controlPr>
            </control>
          </mc:Choice>
        </mc:AlternateContent>
        <mc:AlternateContent xmlns:mc="http://schemas.openxmlformats.org/markup-compatibility/2006">
          <mc:Choice Requires="x14">
            <control shapeId="14578" r:id="rId217" name="Check Box 242">
              <controlPr defaultSize="0" autoFill="0" autoLine="0" autoPict="0">
                <anchor moveWithCells="1">
                  <from>
                    <xdr:col>17</xdr:col>
                    <xdr:colOff>28575</xdr:colOff>
                    <xdr:row>21</xdr:row>
                    <xdr:rowOff>9525</xdr:rowOff>
                  </from>
                  <to>
                    <xdr:col>17</xdr:col>
                    <xdr:colOff>238125</xdr:colOff>
                    <xdr:row>21</xdr:row>
                    <xdr:rowOff>200025</xdr:rowOff>
                  </to>
                </anchor>
              </controlPr>
            </control>
          </mc:Choice>
        </mc:AlternateContent>
        <mc:AlternateContent xmlns:mc="http://schemas.openxmlformats.org/markup-compatibility/2006">
          <mc:Choice Requires="x14">
            <control shapeId="14579" r:id="rId218" name="Check Box 243">
              <controlPr defaultSize="0" autoFill="0" autoLine="0" autoPict="0">
                <anchor moveWithCells="1">
                  <from>
                    <xdr:col>18</xdr:col>
                    <xdr:colOff>28575</xdr:colOff>
                    <xdr:row>21</xdr:row>
                    <xdr:rowOff>9525</xdr:rowOff>
                  </from>
                  <to>
                    <xdr:col>18</xdr:col>
                    <xdr:colOff>238125</xdr:colOff>
                    <xdr:row>21</xdr:row>
                    <xdr:rowOff>200025</xdr:rowOff>
                  </to>
                </anchor>
              </controlPr>
            </control>
          </mc:Choice>
        </mc:AlternateContent>
        <mc:AlternateContent xmlns:mc="http://schemas.openxmlformats.org/markup-compatibility/2006">
          <mc:Choice Requires="x14">
            <control shapeId="14580" r:id="rId219" name="Check Box 244">
              <controlPr defaultSize="0" autoFill="0" autoLine="0" autoPict="0">
                <anchor moveWithCells="1">
                  <from>
                    <xdr:col>19</xdr:col>
                    <xdr:colOff>28575</xdr:colOff>
                    <xdr:row>21</xdr:row>
                    <xdr:rowOff>9525</xdr:rowOff>
                  </from>
                  <to>
                    <xdr:col>19</xdr:col>
                    <xdr:colOff>238125</xdr:colOff>
                    <xdr:row>21</xdr:row>
                    <xdr:rowOff>200025</xdr:rowOff>
                  </to>
                </anchor>
              </controlPr>
            </control>
          </mc:Choice>
        </mc:AlternateContent>
        <mc:AlternateContent xmlns:mc="http://schemas.openxmlformats.org/markup-compatibility/2006">
          <mc:Choice Requires="x14">
            <control shapeId="14581" r:id="rId220" name="Check Box 245">
              <controlPr defaultSize="0" autoFill="0" autoLine="0" autoPict="0">
                <anchor moveWithCells="1">
                  <from>
                    <xdr:col>20</xdr:col>
                    <xdr:colOff>28575</xdr:colOff>
                    <xdr:row>21</xdr:row>
                    <xdr:rowOff>9525</xdr:rowOff>
                  </from>
                  <to>
                    <xdr:col>20</xdr:col>
                    <xdr:colOff>238125</xdr:colOff>
                    <xdr:row>21</xdr:row>
                    <xdr:rowOff>200025</xdr:rowOff>
                  </to>
                </anchor>
              </controlPr>
            </control>
          </mc:Choice>
        </mc:AlternateContent>
        <mc:AlternateContent xmlns:mc="http://schemas.openxmlformats.org/markup-compatibility/2006">
          <mc:Choice Requires="x14">
            <control shapeId="14582" r:id="rId221" name="Check Box 246">
              <controlPr defaultSize="0" autoFill="0" autoLine="0" autoPict="0">
                <anchor moveWithCells="1">
                  <from>
                    <xdr:col>21</xdr:col>
                    <xdr:colOff>28575</xdr:colOff>
                    <xdr:row>21</xdr:row>
                    <xdr:rowOff>9525</xdr:rowOff>
                  </from>
                  <to>
                    <xdr:col>21</xdr:col>
                    <xdr:colOff>238125</xdr:colOff>
                    <xdr:row>21</xdr:row>
                    <xdr:rowOff>200025</xdr:rowOff>
                  </to>
                </anchor>
              </controlPr>
            </control>
          </mc:Choice>
        </mc:AlternateContent>
        <mc:AlternateContent xmlns:mc="http://schemas.openxmlformats.org/markup-compatibility/2006">
          <mc:Choice Requires="x14">
            <control shapeId="14583" r:id="rId222" name="Check Box 247">
              <controlPr defaultSize="0" autoFill="0" autoLine="0" autoPict="0">
                <anchor moveWithCells="1">
                  <from>
                    <xdr:col>22</xdr:col>
                    <xdr:colOff>28575</xdr:colOff>
                    <xdr:row>21</xdr:row>
                    <xdr:rowOff>9525</xdr:rowOff>
                  </from>
                  <to>
                    <xdr:col>22</xdr:col>
                    <xdr:colOff>238125</xdr:colOff>
                    <xdr:row>21</xdr:row>
                    <xdr:rowOff>200025</xdr:rowOff>
                  </to>
                </anchor>
              </controlPr>
            </control>
          </mc:Choice>
        </mc:AlternateContent>
        <mc:AlternateContent xmlns:mc="http://schemas.openxmlformats.org/markup-compatibility/2006">
          <mc:Choice Requires="x14">
            <control shapeId="14584" r:id="rId223" name="Check Box 248">
              <controlPr defaultSize="0" autoFill="0" autoLine="0" autoPict="0">
                <anchor moveWithCells="1">
                  <from>
                    <xdr:col>23</xdr:col>
                    <xdr:colOff>28575</xdr:colOff>
                    <xdr:row>21</xdr:row>
                    <xdr:rowOff>9525</xdr:rowOff>
                  </from>
                  <to>
                    <xdr:col>23</xdr:col>
                    <xdr:colOff>238125</xdr:colOff>
                    <xdr:row>21</xdr:row>
                    <xdr:rowOff>200025</xdr:rowOff>
                  </to>
                </anchor>
              </controlPr>
            </control>
          </mc:Choice>
        </mc:AlternateContent>
        <mc:AlternateContent xmlns:mc="http://schemas.openxmlformats.org/markup-compatibility/2006">
          <mc:Choice Requires="x14">
            <control shapeId="14585" r:id="rId224" name="Check Box 249">
              <controlPr defaultSize="0" autoFill="0" autoLine="0" autoPict="0">
                <anchor moveWithCells="1">
                  <from>
                    <xdr:col>24</xdr:col>
                    <xdr:colOff>28575</xdr:colOff>
                    <xdr:row>21</xdr:row>
                    <xdr:rowOff>9525</xdr:rowOff>
                  </from>
                  <to>
                    <xdr:col>24</xdr:col>
                    <xdr:colOff>238125</xdr:colOff>
                    <xdr:row>21</xdr:row>
                    <xdr:rowOff>200025</xdr:rowOff>
                  </to>
                </anchor>
              </controlPr>
            </control>
          </mc:Choice>
        </mc:AlternateContent>
        <mc:AlternateContent xmlns:mc="http://schemas.openxmlformats.org/markup-compatibility/2006">
          <mc:Choice Requires="x14">
            <control shapeId="14586" r:id="rId225" name="Check Box 250">
              <controlPr defaultSize="0" autoFill="0" autoLine="0" autoPict="0">
                <anchor moveWithCells="1">
                  <from>
                    <xdr:col>25</xdr:col>
                    <xdr:colOff>28575</xdr:colOff>
                    <xdr:row>21</xdr:row>
                    <xdr:rowOff>9525</xdr:rowOff>
                  </from>
                  <to>
                    <xdr:col>25</xdr:col>
                    <xdr:colOff>238125</xdr:colOff>
                    <xdr:row>21</xdr:row>
                    <xdr:rowOff>200025</xdr:rowOff>
                  </to>
                </anchor>
              </controlPr>
            </control>
          </mc:Choice>
        </mc:AlternateContent>
        <mc:AlternateContent xmlns:mc="http://schemas.openxmlformats.org/markup-compatibility/2006">
          <mc:Choice Requires="x14">
            <control shapeId="14587" r:id="rId226" name="Check Box 251">
              <controlPr defaultSize="0" autoFill="0" autoLine="0" autoPict="0">
                <anchor moveWithCells="1">
                  <from>
                    <xdr:col>26</xdr:col>
                    <xdr:colOff>28575</xdr:colOff>
                    <xdr:row>21</xdr:row>
                    <xdr:rowOff>9525</xdr:rowOff>
                  </from>
                  <to>
                    <xdr:col>26</xdr:col>
                    <xdr:colOff>238125</xdr:colOff>
                    <xdr:row>21</xdr:row>
                    <xdr:rowOff>200025</xdr:rowOff>
                  </to>
                </anchor>
              </controlPr>
            </control>
          </mc:Choice>
        </mc:AlternateContent>
        <mc:AlternateContent xmlns:mc="http://schemas.openxmlformats.org/markup-compatibility/2006">
          <mc:Choice Requires="x14">
            <control shapeId="14588" r:id="rId227" name="Check Box 252">
              <controlPr defaultSize="0" autoFill="0" autoLine="0" autoPict="0">
                <anchor moveWithCells="1">
                  <from>
                    <xdr:col>27</xdr:col>
                    <xdr:colOff>28575</xdr:colOff>
                    <xdr:row>21</xdr:row>
                    <xdr:rowOff>9525</xdr:rowOff>
                  </from>
                  <to>
                    <xdr:col>27</xdr:col>
                    <xdr:colOff>238125</xdr:colOff>
                    <xdr:row>21</xdr:row>
                    <xdr:rowOff>200025</xdr:rowOff>
                  </to>
                </anchor>
              </controlPr>
            </control>
          </mc:Choice>
        </mc:AlternateContent>
        <mc:AlternateContent xmlns:mc="http://schemas.openxmlformats.org/markup-compatibility/2006">
          <mc:Choice Requires="x14">
            <control shapeId="14589" r:id="rId228" name="Check Box 253">
              <controlPr defaultSize="0" autoFill="0" autoLine="0" autoPict="0">
                <anchor moveWithCells="1">
                  <from>
                    <xdr:col>16</xdr:col>
                    <xdr:colOff>28575</xdr:colOff>
                    <xdr:row>22</xdr:row>
                    <xdr:rowOff>9525</xdr:rowOff>
                  </from>
                  <to>
                    <xdr:col>16</xdr:col>
                    <xdr:colOff>238125</xdr:colOff>
                    <xdr:row>22</xdr:row>
                    <xdr:rowOff>200025</xdr:rowOff>
                  </to>
                </anchor>
              </controlPr>
            </control>
          </mc:Choice>
        </mc:AlternateContent>
        <mc:AlternateContent xmlns:mc="http://schemas.openxmlformats.org/markup-compatibility/2006">
          <mc:Choice Requires="x14">
            <control shapeId="14590" r:id="rId229" name="Check Box 254">
              <controlPr defaultSize="0" autoFill="0" autoLine="0" autoPict="0">
                <anchor moveWithCells="1">
                  <from>
                    <xdr:col>17</xdr:col>
                    <xdr:colOff>28575</xdr:colOff>
                    <xdr:row>22</xdr:row>
                    <xdr:rowOff>9525</xdr:rowOff>
                  </from>
                  <to>
                    <xdr:col>17</xdr:col>
                    <xdr:colOff>238125</xdr:colOff>
                    <xdr:row>22</xdr:row>
                    <xdr:rowOff>200025</xdr:rowOff>
                  </to>
                </anchor>
              </controlPr>
            </control>
          </mc:Choice>
        </mc:AlternateContent>
        <mc:AlternateContent xmlns:mc="http://schemas.openxmlformats.org/markup-compatibility/2006">
          <mc:Choice Requires="x14">
            <control shapeId="14591" r:id="rId230" name="Check Box 255">
              <controlPr defaultSize="0" autoFill="0" autoLine="0" autoPict="0">
                <anchor moveWithCells="1">
                  <from>
                    <xdr:col>18</xdr:col>
                    <xdr:colOff>28575</xdr:colOff>
                    <xdr:row>22</xdr:row>
                    <xdr:rowOff>9525</xdr:rowOff>
                  </from>
                  <to>
                    <xdr:col>18</xdr:col>
                    <xdr:colOff>238125</xdr:colOff>
                    <xdr:row>22</xdr:row>
                    <xdr:rowOff>200025</xdr:rowOff>
                  </to>
                </anchor>
              </controlPr>
            </control>
          </mc:Choice>
        </mc:AlternateContent>
        <mc:AlternateContent xmlns:mc="http://schemas.openxmlformats.org/markup-compatibility/2006">
          <mc:Choice Requires="x14">
            <control shapeId="14592" r:id="rId231" name="Check Box 256">
              <controlPr defaultSize="0" autoFill="0" autoLine="0" autoPict="0">
                <anchor moveWithCells="1">
                  <from>
                    <xdr:col>19</xdr:col>
                    <xdr:colOff>28575</xdr:colOff>
                    <xdr:row>22</xdr:row>
                    <xdr:rowOff>9525</xdr:rowOff>
                  </from>
                  <to>
                    <xdr:col>19</xdr:col>
                    <xdr:colOff>238125</xdr:colOff>
                    <xdr:row>22</xdr:row>
                    <xdr:rowOff>200025</xdr:rowOff>
                  </to>
                </anchor>
              </controlPr>
            </control>
          </mc:Choice>
        </mc:AlternateContent>
        <mc:AlternateContent xmlns:mc="http://schemas.openxmlformats.org/markup-compatibility/2006">
          <mc:Choice Requires="x14">
            <control shapeId="14593" r:id="rId232" name="Check Box 257">
              <controlPr defaultSize="0" autoFill="0" autoLine="0" autoPict="0">
                <anchor moveWithCells="1">
                  <from>
                    <xdr:col>20</xdr:col>
                    <xdr:colOff>28575</xdr:colOff>
                    <xdr:row>22</xdr:row>
                    <xdr:rowOff>9525</xdr:rowOff>
                  </from>
                  <to>
                    <xdr:col>20</xdr:col>
                    <xdr:colOff>238125</xdr:colOff>
                    <xdr:row>22</xdr:row>
                    <xdr:rowOff>200025</xdr:rowOff>
                  </to>
                </anchor>
              </controlPr>
            </control>
          </mc:Choice>
        </mc:AlternateContent>
        <mc:AlternateContent xmlns:mc="http://schemas.openxmlformats.org/markup-compatibility/2006">
          <mc:Choice Requires="x14">
            <control shapeId="14594" r:id="rId233" name="Check Box 258">
              <controlPr defaultSize="0" autoFill="0" autoLine="0" autoPict="0">
                <anchor moveWithCells="1">
                  <from>
                    <xdr:col>21</xdr:col>
                    <xdr:colOff>28575</xdr:colOff>
                    <xdr:row>22</xdr:row>
                    <xdr:rowOff>9525</xdr:rowOff>
                  </from>
                  <to>
                    <xdr:col>21</xdr:col>
                    <xdr:colOff>238125</xdr:colOff>
                    <xdr:row>22</xdr:row>
                    <xdr:rowOff>200025</xdr:rowOff>
                  </to>
                </anchor>
              </controlPr>
            </control>
          </mc:Choice>
        </mc:AlternateContent>
        <mc:AlternateContent xmlns:mc="http://schemas.openxmlformats.org/markup-compatibility/2006">
          <mc:Choice Requires="x14">
            <control shapeId="14595" r:id="rId234" name="Check Box 259">
              <controlPr defaultSize="0" autoFill="0" autoLine="0" autoPict="0">
                <anchor moveWithCells="1">
                  <from>
                    <xdr:col>22</xdr:col>
                    <xdr:colOff>28575</xdr:colOff>
                    <xdr:row>22</xdr:row>
                    <xdr:rowOff>9525</xdr:rowOff>
                  </from>
                  <to>
                    <xdr:col>22</xdr:col>
                    <xdr:colOff>238125</xdr:colOff>
                    <xdr:row>22</xdr:row>
                    <xdr:rowOff>200025</xdr:rowOff>
                  </to>
                </anchor>
              </controlPr>
            </control>
          </mc:Choice>
        </mc:AlternateContent>
        <mc:AlternateContent xmlns:mc="http://schemas.openxmlformats.org/markup-compatibility/2006">
          <mc:Choice Requires="x14">
            <control shapeId="14596" r:id="rId235" name="Check Box 260">
              <controlPr defaultSize="0" autoFill="0" autoLine="0" autoPict="0">
                <anchor moveWithCells="1">
                  <from>
                    <xdr:col>23</xdr:col>
                    <xdr:colOff>28575</xdr:colOff>
                    <xdr:row>22</xdr:row>
                    <xdr:rowOff>9525</xdr:rowOff>
                  </from>
                  <to>
                    <xdr:col>23</xdr:col>
                    <xdr:colOff>238125</xdr:colOff>
                    <xdr:row>22</xdr:row>
                    <xdr:rowOff>200025</xdr:rowOff>
                  </to>
                </anchor>
              </controlPr>
            </control>
          </mc:Choice>
        </mc:AlternateContent>
        <mc:AlternateContent xmlns:mc="http://schemas.openxmlformats.org/markup-compatibility/2006">
          <mc:Choice Requires="x14">
            <control shapeId="14597" r:id="rId236" name="Check Box 261">
              <controlPr defaultSize="0" autoFill="0" autoLine="0" autoPict="0">
                <anchor moveWithCells="1">
                  <from>
                    <xdr:col>24</xdr:col>
                    <xdr:colOff>28575</xdr:colOff>
                    <xdr:row>22</xdr:row>
                    <xdr:rowOff>9525</xdr:rowOff>
                  </from>
                  <to>
                    <xdr:col>24</xdr:col>
                    <xdr:colOff>238125</xdr:colOff>
                    <xdr:row>22</xdr:row>
                    <xdr:rowOff>200025</xdr:rowOff>
                  </to>
                </anchor>
              </controlPr>
            </control>
          </mc:Choice>
        </mc:AlternateContent>
        <mc:AlternateContent xmlns:mc="http://schemas.openxmlformats.org/markup-compatibility/2006">
          <mc:Choice Requires="x14">
            <control shapeId="14598" r:id="rId237" name="Check Box 262">
              <controlPr defaultSize="0" autoFill="0" autoLine="0" autoPict="0">
                <anchor moveWithCells="1">
                  <from>
                    <xdr:col>25</xdr:col>
                    <xdr:colOff>28575</xdr:colOff>
                    <xdr:row>22</xdr:row>
                    <xdr:rowOff>9525</xdr:rowOff>
                  </from>
                  <to>
                    <xdr:col>25</xdr:col>
                    <xdr:colOff>238125</xdr:colOff>
                    <xdr:row>22</xdr:row>
                    <xdr:rowOff>200025</xdr:rowOff>
                  </to>
                </anchor>
              </controlPr>
            </control>
          </mc:Choice>
        </mc:AlternateContent>
        <mc:AlternateContent xmlns:mc="http://schemas.openxmlformats.org/markup-compatibility/2006">
          <mc:Choice Requires="x14">
            <control shapeId="14599" r:id="rId238" name="Check Box 263">
              <controlPr defaultSize="0" autoFill="0" autoLine="0" autoPict="0">
                <anchor moveWithCells="1">
                  <from>
                    <xdr:col>26</xdr:col>
                    <xdr:colOff>28575</xdr:colOff>
                    <xdr:row>22</xdr:row>
                    <xdr:rowOff>9525</xdr:rowOff>
                  </from>
                  <to>
                    <xdr:col>26</xdr:col>
                    <xdr:colOff>238125</xdr:colOff>
                    <xdr:row>22</xdr:row>
                    <xdr:rowOff>200025</xdr:rowOff>
                  </to>
                </anchor>
              </controlPr>
            </control>
          </mc:Choice>
        </mc:AlternateContent>
        <mc:AlternateContent xmlns:mc="http://schemas.openxmlformats.org/markup-compatibility/2006">
          <mc:Choice Requires="x14">
            <control shapeId="14600" r:id="rId239" name="Check Box 264">
              <controlPr defaultSize="0" autoFill="0" autoLine="0" autoPict="0">
                <anchor moveWithCells="1">
                  <from>
                    <xdr:col>27</xdr:col>
                    <xdr:colOff>28575</xdr:colOff>
                    <xdr:row>22</xdr:row>
                    <xdr:rowOff>9525</xdr:rowOff>
                  </from>
                  <to>
                    <xdr:col>27</xdr:col>
                    <xdr:colOff>238125</xdr:colOff>
                    <xdr:row>22</xdr:row>
                    <xdr:rowOff>200025</xdr:rowOff>
                  </to>
                </anchor>
              </controlPr>
            </control>
          </mc:Choice>
        </mc:AlternateContent>
        <mc:AlternateContent xmlns:mc="http://schemas.openxmlformats.org/markup-compatibility/2006">
          <mc:Choice Requires="x14">
            <control shapeId="14601" r:id="rId240" name="Check Box 265">
              <controlPr defaultSize="0" autoFill="0" autoLine="0" autoPict="0">
                <anchor moveWithCells="1">
                  <from>
                    <xdr:col>16</xdr:col>
                    <xdr:colOff>28575</xdr:colOff>
                    <xdr:row>24</xdr:row>
                    <xdr:rowOff>9525</xdr:rowOff>
                  </from>
                  <to>
                    <xdr:col>16</xdr:col>
                    <xdr:colOff>238125</xdr:colOff>
                    <xdr:row>24</xdr:row>
                    <xdr:rowOff>200025</xdr:rowOff>
                  </to>
                </anchor>
              </controlPr>
            </control>
          </mc:Choice>
        </mc:AlternateContent>
        <mc:AlternateContent xmlns:mc="http://schemas.openxmlformats.org/markup-compatibility/2006">
          <mc:Choice Requires="x14">
            <control shapeId="14602" r:id="rId241" name="Check Box 266">
              <controlPr defaultSize="0" autoFill="0" autoLine="0" autoPict="0">
                <anchor moveWithCells="1">
                  <from>
                    <xdr:col>17</xdr:col>
                    <xdr:colOff>28575</xdr:colOff>
                    <xdr:row>24</xdr:row>
                    <xdr:rowOff>9525</xdr:rowOff>
                  </from>
                  <to>
                    <xdr:col>17</xdr:col>
                    <xdr:colOff>238125</xdr:colOff>
                    <xdr:row>24</xdr:row>
                    <xdr:rowOff>200025</xdr:rowOff>
                  </to>
                </anchor>
              </controlPr>
            </control>
          </mc:Choice>
        </mc:AlternateContent>
        <mc:AlternateContent xmlns:mc="http://schemas.openxmlformats.org/markup-compatibility/2006">
          <mc:Choice Requires="x14">
            <control shapeId="14603" r:id="rId242" name="Check Box 267">
              <controlPr defaultSize="0" autoFill="0" autoLine="0" autoPict="0">
                <anchor moveWithCells="1">
                  <from>
                    <xdr:col>18</xdr:col>
                    <xdr:colOff>28575</xdr:colOff>
                    <xdr:row>24</xdr:row>
                    <xdr:rowOff>9525</xdr:rowOff>
                  </from>
                  <to>
                    <xdr:col>18</xdr:col>
                    <xdr:colOff>238125</xdr:colOff>
                    <xdr:row>24</xdr:row>
                    <xdr:rowOff>200025</xdr:rowOff>
                  </to>
                </anchor>
              </controlPr>
            </control>
          </mc:Choice>
        </mc:AlternateContent>
        <mc:AlternateContent xmlns:mc="http://schemas.openxmlformats.org/markup-compatibility/2006">
          <mc:Choice Requires="x14">
            <control shapeId="14604" r:id="rId243" name="Check Box 268">
              <controlPr defaultSize="0" autoFill="0" autoLine="0" autoPict="0">
                <anchor moveWithCells="1">
                  <from>
                    <xdr:col>19</xdr:col>
                    <xdr:colOff>28575</xdr:colOff>
                    <xdr:row>24</xdr:row>
                    <xdr:rowOff>9525</xdr:rowOff>
                  </from>
                  <to>
                    <xdr:col>19</xdr:col>
                    <xdr:colOff>238125</xdr:colOff>
                    <xdr:row>24</xdr:row>
                    <xdr:rowOff>200025</xdr:rowOff>
                  </to>
                </anchor>
              </controlPr>
            </control>
          </mc:Choice>
        </mc:AlternateContent>
        <mc:AlternateContent xmlns:mc="http://schemas.openxmlformats.org/markup-compatibility/2006">
          <mc:Choice Requires="x14">
            <control shapeId="14605" r:id="rId244" name="Check Box 269">
              <controlPr defaultSize="0" autoFill="0" autoLine="0" autoPict="0">
                <anchor moveWithCells="1">
                  <from>
                    <xdr:col>20</xdr:col>
                    <xdr:colOff>28575</xdr:colOff>
                    <xdr:row>24</xdr:row>
                    <xdr:rowOff>9525</xdr:rowOff>
                  </from>
                  <to>
                    <xdr:col>20</xdr:col>
                    <xdr:colOff>238125</xdr:colOff>
                    <xdr:row>24</xdr:row>
                    <xdr:rowOff>200025</xdr:rowOff>
                  </to>
                </anchor>
              </controlPr>
            </control>
          </mc:Choice>
        </mc:AlternateContent>
        <mc:AlternateContent xmlns:mc="http://schemas.openxmlformats.org/markup-compatibility/2006">
          <mc:Choice Requires="x14">
            <control shapeId="14606" r:id="rId245" name="Check Box 270">
              <controlPr defaultSize="0" autoFill="0" autoLine="0" autoPict="0">
                <anchor moveWithCells="1">
                  <from>
                    <xdr:col>21</xdr:col>
                    <xdr:colOff>28575</xdr:colOff>
                    <xdr:row>24</xdr:row>
                    <xdr:rowOff>9525</xdr:rowOff>
                  </from>
                  <to>
                    <xdr:col>21</xdr:col>
                    <xdr:colOff>238125</xdr:colOff>
                    <xdr:row>24</xdr:row>
                    <xdr:rowOff>200025</xdr:rowOff>
                  </to>
                </anchor>
              </controlPr>
            </control>
          </mc:Choice>
        </mc:AlternateContent>
        <mc:AlternateContent xmlns:mc="http://schemas.openxmlformats.org/markup-compatibility/2006">
          <mc:Choice Requires="x14">
            <control shapeId="14607" r:id="rId246" name="Check Box 271">
              <controlPr defaultSize="0" autoFill="0" autoLine="0" autoPict="0">
                <anchor moveWithCells="1">
                  <from>
                    <xdr:col>22</xdr:col>
                    <xdr:colOff>28575</xdr:colOff>
                    <xdr:row>24</xdr:row>
                    <xdr:rowOff>9525</xdr:rowOff>
                  </from>
                  <to>
                    <xdr:col>22</xdr:col>
                    <xdr:colOff>238125</xdr:colOff>
                    <xdr:row>24</xdr:row>
                    <xdr:rowOff>200025</xdr:rowOff>
                  </to>
                </anchor>
              </controlPr>
            </control>
          </mc:Choice>
        </mc:AlternateContent>
        <mc:AlternateContent xmlns:mc="http://schemas.openxmlformats.org/markup-compatibility/2006">
          <mc:Choice Requires="x14">
            <control shapeId="14608" r:id="rId247" name="Check Box 272">
              <controlPr defaultSize="0" autoFill="0" autoLine="0" autoPict="0">
                <anchor moveWithCells="1">
                  <from>
                    <xdr:col>23</xdr:col>
                    <xdr:colOff>28575</xdr:colOff>
                    <xdr:row>24</xdr:row>
                    <xdr:rowOff>9525</xdr:rowOff>
                  </from>
                  <to>
                    <xdr:col>23</xdr:col>
                    <xdr:colOff>238125</xdr:colOff>
                    <xdr:row>24</xdr:row>
                    <xdr:rowOff>200025</xdr:rowOff>
                  </to>
                </anchor>
              </controlPr>
            </control>
          </mc:Choice>
        </mc:AlternateContent>
        <mc:AlternateContent xmlns:mc="http://schemas.openxmlformats.org/markup-compatibility/2006">
          <mc:Choice Requires="x14">
            <control shapeId="14609" r:id="rId248" name="Check Box 273">
              <controlPr defaultSize="0" autoFill="0" autoLine="0" autoPict="0">
                <anchor moveWithCells="1">
                  <from>
                    <xdr:col>24</xdr:col>
                    <xdr:colOff>28575</xdr:colOff>
                    <xdr:row>24</xdr:row>
                    <xdr:rowOff>9525</xdr:rowOff>
                  </from>
                  <to>
                    <xdr:col>24</xdr:col>
                    <xdr:colOff>238125</xdr:colOff>
                    <xdr:row>24</xdr:row>
                    <xdr:rowOff>200025</xdr:rowOff>
                  </to>
                </anchor>
              </controlPr>
            </control>
          </mc:Choice>
        </mc:AlternateContent>
        <mc:AlternateContent xmlns:mc="http://schemas.openxmlformats.org/markup-compatibility/2006">
          <mc:Choice Requires="x14">
            <control shapeId="14610" r:id="rId249" name="Check Box 274">
              <controlPr defaultSize="0" autoFill="0" autoLine="0" autoPict="0">
                <anchor moveWithCells="1">
                  <from>
                    <xdr:col>25</xdr:col>
                    <xdr:colOff>28575</xdr:colOff>
                    <xdr:row>24</xdr:row>
                    <xdr:rowOff>9525</xdr:rowOff>
                  </from>
                  <to>
                    <xdr:col>25</xdr:col>
                    <xdr:colOff>238125</xdr:colOff>
                    <xdr:row>24</xdr:row>
                    <xdr:rowOff>200025</xdr:rowOff>
                  </to>
                </anchor>
              </controlPr>
            </control>
          </mc:Choice>
        </mc:AlternateContent>
        <mc:AlternateContent xmlns:mc="http://schemas.openxmlformats.org/markup-compatibility/2006">
          <mc:Choice Requires="x14">
            <control shapeId="14611" r:id="rId250" name="Check Box 275">
              <controlPr defaultSize="0" autoFill="0" autoLine="0" autoPict="0">
                <anchor moveWithCells="1">
                  <from>
                    <xdr:col>26</xdr:col>
                    <xdr:colOff>28575</xdr:colOff>
                    <xdr:row>24</xdr:row>
                    <xdr:rowOff>9525</xdr:rowOff>
                  </from>
                  <to>
                    <xdr:col>26</xdr:col>
                    <xdr:colOff>238125</xdr:colOff>
                    <xdr:row>24</xdr:row>
                    <xdr:rowOff>200025</xdr:rowOff>
                  </to>
                </anchor>
              </controlPr>
            </control>
          </mc:Choice>
        </mc:AlternateContent>
        <mc:AlternateContent xmlns:mc="http://schemas.openxmlformats.org/markup-compatibility/2006">
          <mc:Choice Requires="x14">
            <control shapeId="14612" r:id="rId251" name="Check Box 276">
              <controlPr defaultSize="0" autoFill="0" autoLine="0" autoPict="0">
                <anchor moveWithCells="1">
                  <from>
                    <xdr:col>27</xdr:col>
                    <xdr:colOff>28575</xdr:colOff>
                    <xdr:row>24</xdr:row>
                    <xdr:rowOff>9525</xdr:rowOff>
                  </from>
                  <to>
                    <xdr:col>27</xdr:col>
                    <xdr:colOff>238125</xdr:colOff>
                    <xdr:row>24</xdr:row>
                    <xdr:rowOff>200025</xdr:rowOff>
                  </to>
                </anchor>
              </controlPr>
            </control>
          </mc:Choice>
        </mc:AlternateContent>
        <mc:AlternateContent xmlns:mc="http://schemas.openxmlformats.org/markup-compatibility/2006">
          <mc:Choice Requires="x14">
            <control shapeId="14613" r:id="rId252" name="Check Box 277">
              <controlPr defaultSize="0" autoFill="0" autoLine="0" autoPict="0">
                <anchor moveWithCells="1">
                  <from>
                    <xdr:col>16</xdr:col>
                    <xdr:colOff>28575</xdr:colOff>
                    <xdr:row>25</xdr:row>
                    <xdr:rowOff>9525</xdr:rowOff>
                  </from>
                  <to>
                    <xdr:col>16</xdr:col>
                    <xdr:colOff>238125</xdr:colOff>
                    <xdr:row>25</xdr:row>
                    <xdr:rowOff>200025</xdr:rowOff>
                  </to>
                </anchor>
              </controlPr>
            </control>
          </mc:Choice>
        </mc:AlternateContent>
        <mc:AlternateContent xmlns:mc="http://schemas.openxmlformats.org/markup-compatibility/2006">
          <mc:Choice Requires="x14">
            <control shapeId="14614" r:id="rId253" name="Check Box 278">
              <controlPr defaultSize="0" autoFill="0" autoLine="0" autoPict="0">
                <anchor moveWithCells="1">
                  <from>
                    <xdr:col>17</xdr:col>
                    <xdr:colOff>28575</xdr:colOff>
                    <xdr:row>25</xdr:row>
                    <xdr:rowOff>9525</xdr:rowOff>
                  </from>
                  <to>
                    <xdr:col>17</xdr:col>
                    <xdr:colOff>238125</xdr:colOff>
                    <xdr:row>25</xdr:row>
                    <xdr:rowOff>200025</xdr:rowOff>
                  </to>
                </anchor>
              </controlPr>
            </control>
          </mc:Choice>
        </mc:AlternateContent>
        <mc:AlternateContent xmlns:mc="http://schemas.openxmlformats.org/markup-compatibility/2006">
          <mc:Choice Requires="x14">
            <control shapeId="14615" r:id="rId254" name="Check Box 279">
              <controlPr defaultSize="0" autoFill="0" autoLine="0" autoPict="0">
                <anchor moveWithCells="1">
                  <from>
                    <xdr:col>18</xdr:col>
                    <xdr:colOff>28575</xdr:colOff>
                    <xdr:row>25</xdr:row>
                    <xdr:rowOff>9525</xdr:rowOff>
                  </from>
                  <to>
                    <xdr:col>18</xdr:col>
                    <xdr:colOff>238125</xdr:colOff>
                    <xdr:row>25</xdr:row>
                    <xdr:rowOff>200025</xdr:rowOff>
                  </to>
                </anchor>
              </controlPr>
            </control>
          </mc:Choice>
        </mc:AlternateContent>
        <mc:AlternateContent xmlns:mc="http://schemas.openxmlformats.org/markup-compatibility/2006">
          <mc:Choice Requires="x14">
            <control shapeId="14616" r:id="rId255" name="Check Box 280">
              <controlPr defaultSize="0" autoFill="0" autoLine="0" autoPict="0">
                <anchor moveWithCells="1">
                  <from>
                    <xdr:col>19</xdr:col>
                    <xdr:colOff>28575</xdr:colOff>
                    <xdr:row>25</xdr:row>
                    <xdr:rowOff>9525</xdr:rowOff>
                  </from>
                  <to>
                    <xdr:col>19</xdr:col>
                    <xdr:colOff>238125</xdr:colOff>
                    <xdr:row>25</xdr:row>
                    <xdr:rowOff>200025</xdr:rowOff>
                  </to>
                </anchor>
              </controlPr>
            </control>
          </mc:Choice>
        </mc:AlternateContent>
        <mc:AlternateContent xmlns:mc="http://schemas.openxmlformats.org/markup-compatibility/2006">
          <mc:Choice Requires="x14">
            <control shapeId="14617" r:id="rId256" name="Check Box 281">
              <controlPr defaultSize="0" autoFill="0" autoLine="0" autoPict="0">
                <anchor moveWithCells="1">
                  <from>
                    <xdr:col>20</xdr:col>
                    <xdr:colOff>28575</xdr:colOff>
                    <xdr:row>25</xdr:row>
                    <xdr:rowOff>9525</xdr:rowOff>
                  </from>
                  <to>
                    <xdr:col>20</xdr:col>
                    <xdr:colOff>238125</xdr:colOff>
                    <xdr:row>25</xdr:row>
                    <xdr:rowOff>200025</xdr:rowOff>
                  </to>
                </anchor>
              </controlPr>
            </control>
          </mc:Choice>
        </mc:AlternateContent>
        <mc:AlternateContent xmlns:mc="http://schemas.openxmlformats.org/markup-compatibility/2006">
          <mc:Choice Requires="x14">
            <control shapeId="14618" r:id="rId257" name="Check Box 282">
              <controlPr defaultSize="0" autoFill="0" autoLine="0" autoPict="0">
                <anchor moveWithCells="1">
                  <from>
                    <xdr:col>21</xdr:col>
                    <xdr:colOff>28575</xdr:colOff>
                    <xdr:row>25</xdr:row>
                    <xdr:rowOff>9525</xdr:rowOff>
                  </from>
                  <to>
                    <xdr:col>21</xdr:col>
                    <xdr:colOff>238125</xdr:colOff>
                    <xdr:row>25</xdr:row>
                    <xdr:rowOff>200025</xdr:rowOff>
                  </to>
                </anchor>
              </controlPr>
            </control>
          </mc:Choice>
        </mc:AlternateContent>
        <mc:AlternateContent xmlns:mc="http://schemas.openxmlformats.org/markup-compatibility/2006">
          <mc:Choice Requires="x14">
            <control shapeId="14619" r:id="rId258" name="Check Box 283">
              <controlPr defaultSize="0" autoFill="0" autoLine="0" autoPict="0">
                <anchor moveWithCells="1">
                  <from>
                    <xdr:col>22</xdr:col>
                    <xdr:colOff>28575</xdr:colOff>
                    <xdr:row>25</xdr:row>
                    <xdr:rowOff>9525</xdr:rowOff>
                  </from>
                  <to>
                    <xdr:col>22</xdr:col>
                    <xdr:colOff>238125</xdr:colOff>
                    <xdr:row>25</xdr:row>
                    <xdr:rowOff>200025</xdr:rowOff>
                  </to>
                </anchor>
              </controlPr>
            </control>
          </mc:Choice>
        </mc:AlternateContent>
        <mc:AlternateContent xmlns:mc="http://schemas.openxmlformats.org/markup-compatibility/2006">
          <mc:Choice Requires="x14">
            <control shapeId="14620" r:id="rId259" name="Check Box 284">
              <controlPr defaultSize="0" autoFill="0" autoLine="0" autoPict="0">
                <anchor moveWithCells="1">
                  <from>
                    <xdr:col>23</xdr:col>
                    <xdr:colOff>28575</xdr:colOff>
                    <xdr:row>25</xdr:row>
                    <xdr:rowOff>9525</xdr:rowOff>
                  </from>
                  <to>
                    <xdr:col>23</xdr:col>
                    <xdr:colOff>238125</xdr:colOff>
                    <xdr:row>25</xdr:row>
                    <xdr:rowOff>200025</xdr:rowOff>
                  </to>
                </anchor>
              </controlPr>
            </control>
          </mc:Choice>
        </mc:AlternateContent>
        <mc:AlternateContent xmlns:mc="http://schemas.openxmlformats.org/markup-compatibility/2006">
          <mc:Choice Requires="x14">
            <control shapeId="14621" r:id="rId260" name="Check Box 285">
              <controlPr defaultSize="0" autoFill="0" autoLine="0" autoPict="0">
                <anchor moveWithCells="1">
                  <from>
                    <xdr:col>24</xdr:col>
                    <xdr:colOff>28575</xdr:colOff>
                    <xdr:row>25</xdr:row>
                    <xdr:rowOff>9525</xdr:rowOff>
                  </from>
                  <to>
                    <xdr:col>24</xdr:col>
                    <xdr:colOff>238125</xdr:colOff>
                    <xdr:row>25</xdr:row>
                    <xdr:rowOff>200025</xdr:rowOff>
                  </to>
                </anchor>
              </controlPr>
            </control>
          </mc:Choice>
        </mc:AlternateContent>
        <mc:AlternateContent xmlns:mc="http://schemas.openxmlformats.org/markup-compatibility/2006">
          <mc:Choice Requires="x14">
            <control shapeId="14622" r:id="rId261" name="Check Box 286">
              <controlPr defaultSize="0" autoFill="0" autoLine="0" autoPict="0">
                <anchor moveWithCells="1">
                  <from>
                    <xdr:col>25</xdr:col>
                    <xdr:colOff>28575</xdr:colOff>
                    <xdr:row>25</xdr:row>
                    <xdr:rowOff>9525</xdr:rowOff>
                  </from>
                  <to>
                    <xdr:col>25</xdr:col>
                    <xdr:colOff>238125</xdr:colOff>
                    <xdr:row>25</xdr:row>
                    <xdr:rowOff>200025</xdr:rowOff>
                  </to>
                </anchor>
              </controlPr>
            </control>
          </mc:Choice>
        </mc:AlternateContent>
        <mc:AlternateContent xmlns:mc="http://schemas.openxmlformats.org/markup-compatibility/2006">
          <mc:Choice Requires="x14">
            <control shapeId="14623" r:id="rId262" name="Check Box 287">
              <controlPr defaultSize="0" autoFill="0" autoLine="0" autoPict="0">
                <anchor moveWithCells="1">
                  <from>
                    <xdr:col>26</xdr:col>
                    <xdr:colOff>28575</xdr:colOff>
                    <xdr:row>25</xdr:row>
                    <xdr:rowOff>9525</xdr:rowOff>
                  </from>
                  <to>
                    <xdr:col>26</xdr:col>
                    <xdr:colOff>238125</xdr:colOff>
                    <xdr:row>25</xdr:row>
                    <xdr:rowOff>200025</xdr:rowOff>
                  </to>
                </anchor>
              </controlPr>
            </control>
          </mc:Choice>
        </mc:AlternateContent>
        <mc:AlternateContent xmlns:mc="http://schemas.openxmlformats.org/markup-compatibility/2006">
          <mc:Choice Requires="x14">
            <control shapeId="14624" r:id="rId263" name="Check Box 288">
              <controlPr defaultSize="0" autoFill="0" autoLine="0" autoPict="0">
                <anchor moveWithCells="1">
                  <from>
                    <xdr:col>27</xdr:col>
                    <xdr:colOff>28575</xdr:colOff>
                    <xdr:row>25</xdr:row>
                    <xdr:rowOff>9525</xdr:rowOff>
                  </from>
                  <to>
                    <xdr:col>27</xdr:col>
                    <xdr:colOff>238125</xdr:colOff>
                    <xdr:row>25</xdr:row>
                    <xdr:rowOff>200025</xdr:rowOff>
                  </to>
                </anchor>
              </controlPr>
            </control>
          </mc:Choice>
        </mc:AlternateContent>
        <mc:AlternateContent xmlns:mc="http://schemas.openxmlformats.org/markup-compatibility/2006">
          <mc:Choice Requires="x14">
            <control shapeId="14625" r:id="rId264" name="Check Box 289">
              <controlPr defaultSize="0" autoFill="0" autoLine="0" autoPict="0">
                <anchor moveWithCells="1">
                  <from>
                    <xdr:col>16</xdr:col>
                    <xdr:colOff>28575</xdr:colOff>
                    <xdr:row>28</xdr:row>
                    <xdr:rowOff>9525</xdr:rowOff>
                  </from>
                  <to>
                    <xdr:col>16</xdr:col>
                    <xdr:colOff>238125</xdr:colOff>
                    <xdr:row>28</xdr:row>
                    <xdr:rowOff>200025</xdr:rowOff>
                  </to>
                </anchor>
              </controlPr>
            </control>
          </mc:Choice>
        </mc:AlternateContent>
        <mc:AlternateContent xmlns:mc="http://schemas.openxmlformats.org/markup-compatibility/2006">
          <mc:Choice Requires="x14">
            <control shapeId="14626" r:id="rId265" name="Check Box 290">
              <controlPr defaultSize="0" autoFill="0" autoLine="0" autoPict="0">
                <anchor moveWithCells="1">
                  <from>
                    <xdr:col>17</xdr:col>
                    <xdr:colOff>28575</xdr:colOff>
                    <xdr:row>28</xdr:row>
                    <xdr:rowOff>9525</xdr:rowOff>
                  </from>
                  <to>
                    <xdr:col>17</xdr:col>
                    <xdr:colOff>238125</xdr:colOff>
                    <xdr:row>28</xdr:row>
                    <xdr:rowOff>200025</xdr:rowOff>
                  </to>
                </anchor>
              </controlPr>
            </control>
          </mc:Choice>
        </mc:AlternateContent>
        <mc:AlternateContent xmlns:mc="http://schemas.openxmlformats.org/markup-compatibility/2006">
          <mc:Choice Requires="x14">
            <control shapeId="14627" r:id="rId266" name="Check Box 291">
              <controlPr defaultSize="0" autoFill="0" autoLine="0" autoPict="0">
                <anchor moveWithCells="1">
                  <from>
                    <xdr:col>18</xdr:col>
                    <xdr:colOff>28575</xdr:colOff>
                    <xdr:row>28</xdr:row>
                    <xdr:rowOff>9525</xdr:rowOff>
                  </from>
                  <to>
                    <xdr:col>18</xdr:col>
                    <xdr:colOff>238125</xdr:colOff>
                    <xdr:row>28</xdr:row>
                    <xdr:rowOff>200025</xdr:rowOff>
                  </to>
                </anchor>
              </controlPr>
            </control>
          </mc:Choice>
        </mc:AlternateContent>
        <mc:AlternateContent xmlns:mc="http://schemas.openxmlformats.org/markup-compatibility/2006">
          <mc:Choice Requires="x14">
            <control shapeId="14628" r:id="rId267" name="Check Box 292">
              <controlPr defaultSize="0" autoFill="0" autoLine="0" autoPict="0">
                <anchor moveWithCells="1">
                  <from>
                    <xdr:col>19</xdr:col>
                    <xdr:colOff>28575</xdr:colOff>
                    <xdr:row>28</xdr:row>
                    <xdr:rowOff>9525</xdr:rowOff>
                  </from>
                  <to>
                    <xdr:col>19</xdr:col>
                    <xdr:colOff>238125</xdr:colOff>
                    <xdr:row>28</xdr:row>
                    <xdr:rowOff>200025</xdr:rowOff>
                  </to>
                </anchor>
              </controlPr>
            </control>
          </mc:Choice>
        </mc:AlternateContent>
        <mc:AlternateContent xmlns:mc="http://schemas.openxmlformats.org/markup-compatibility/2006">
          <mc:Choice Requires="x14">
            <control shapeId="14629" r:id="rId268" name="Check Box 293">
              <controlPr defaultSize="0" autoFill="0" autoLine="0" autoPict="0">
                <anchor moveWithCells="1">
                  <from>
                    <xdr:col>20</xdr:col>
                    <xdr:colOff>28575</xdr:colOff>
                    <xdr:row>28</xdr:row>
                    <xdr:rowOff>9525</xdr:rowOff>
                  </from>
                  <to>
                    <xdr:col>20</xdr:col>
                    <xdr:colOff>238125</xdr:colOff>
                    <xdr:row>28</xdr:row>
                    <xdr:rowOff>200025</xdr:rowOff>
                  </to>
                </anchor>
              </controlPr>
            </control>
          </mc:Choice>
        </mc:AlternateContent>
        <mc:AlternateContent xmlns:mc="http://schemas.openxmlformats.org/markup-compatibility/2006">
          <mc:Choice Requires="x14">
            <control shapeId="14630" r:id="rId269" name="Check Box 294">
              <controlPr defaultSize="0" autoFill="0" autoLine="0" autoPict="0">
                <anchor moveWithCells="1">
                  <from>
                    <xdr:col>21</xdr:col>
                    <xdr:colOff>28575</xdr:colOff>
                    <xdr:row>28</xdr:row>
                    <xdr:rowOff>9525</xdr:rowOff>
                  </from>
                  <to>
                    <xdr:col>21</xdr:col>
                    <xdr:colOff>238125</xdr:colOff>
                    <xdr:row>28</xdr:row>
                    <xdr:rowOff>200025</xdr:rowOff>
                  </to>
                </anchor>
              </controlPr>
            </control>
          </mc:Choice>
        </mc:AlternateContent>
        <mc:AlternateContent xmlns:mc="http://schemas.openxmlformats.org/markup-compatibility/2006">
          <mc:Choice Requires="x14">
            <control shapeId="14631" r:id="rId270" name="Check Box 295">
              <controlPr defaultSize="0" autoFill="0" autoLine="0" autoPict="0">
                <anchor moveWithCells="1">
                  <from>
                    <xdr:col>22</xdr:col>
                    <xdr:colOff>28575</xdr:colOff>
                    <xdr:row>28</xdr:row>
                    <xdr:rowOff>9525</xdr:rowOff>
                  </from>
                  <to>
                    <xdr:col>22</xdr:col>
                    <xdr:colOff>238125</xdr:colOff>
                    <xdr:row>28</xdr:row>
                    <xdr:rowOff>200025</xdr:rowOff>
                  </to>
                </anchor>
              </controlPr>
            </control>
          </mc:Choice>
        </mc:AlternateContent>
        <mc:AlternateContent xmlns:mc="http://schemas.openxmlformats.org/markup-compatibility/2006">
          <mc:Choice Requires="x14">
            <control shapeId="14632" r:id="rId271" name="Check Box 296">
              <controlPr defaultSize="0" autoFill="0" autoLine="0" autoPict="0">
                <anchor moveWithCells="1">
                  <from>
                    <xdr:col>23</xdr:col>
                    <xdr:colOff>28575</xdr:colOff>
                    <xdr:row>28</xdr:row>
                    <xdr:rowOff>9525</xdr:rowOff>
                  </from>
                  <to>
                    <xdr:col>23</xdr:col>
                    <xdr:colOff>238125</xdr:colOff>
                    <xdr:row>28</xdr:row>
                    <xdr:rowOff>200025</xdr:rowOff>
                  </to>
                </anchor>
              </controlPr>
            </control>
          </mc:Choice>
        </mc:AlternateContent>
        <mc:AlternateContent xmlns:mc="http://schemas.openxmlformats.org/markup-compatibility/2006">
          <mc:Choice Requires="x14">
            <control shapeId="14633" r:id="rId272" name="Check Box 297">
              <controlPr defaultSize="0" autoFill="0" autoLine="0" autoPict="0">
                <anchor moveWithCells="1">
                  <from>
                    <xdr:col>24</xdr:col>
                    <xdr:colOff>28575</xdr:colOff>
                    <xdr:row>28</xdr:row>
                    <xdr:rowOff>9525</xdr:rowOff>
                  </from>
                  <to>
                    <xdr:col>24</xdr:col>
                    <xdr:colOff>238125</xdr:colOff>
                    <xdr:row>28</xdr:row>
                    <xdr:rowOff>200025</xdr:rowOff>
                  </to>
                </anchor>
              </controlPr>
            </control>
          </mc:Choice>
        </mc:AlternateContent>
        <mc:AlternateContent xmlns:mc="http://schemas.openxmlformats.org/markup-compatibility/2006">
          <mc:Choice Requires="x14">
            <control shapeId="14634" r:id="rId273" name="Check Box 298">
              <controlPr defaultSize="0" autoFill="0" autoLine="0" autoPict="0">
                <anchor moveWithCells="1">
                  <from>
                    <xdr:col>25</xdr:col>
                    <xdr:colOff>28575</xdr:colOff>
                    <xdr:row>28</xdr:row>
                    <xdr:rowOff>9525</xdr:rowOff>
                  </from>
                  <to>
                    <xdr:col>25</xdr:col>
                    <xdr:colOff>238125</xdr:colOff>
                    <xdr:row>28</xdr:row>
                    <xdr:rowOff>200025</xdr:rowOff>
                  </to>
                </anchor>
              </controlPr>
            </control>
          </mc:Choice>
        </mc:AlternateContent>
        <mc:AlternateContent xmlns:mc="http://schemas.openxmlformats.org/markup-compatibility/2006">
          <mc:Choice Requires="x14">
            <control shapeId="14635" r:id="rId274" name="Check Box 299">
              <controlPr defaultSize="0" autoFill="0" autoLine="0" autoPict="0">
                <anchor moveWithCells="1">
                  <from>
                    <xdr:col>26</xdr:col>
                    <xdr:colOff>28575</xdr:colOff>
                    <xdr:row>28</xdr:row>
                    <xdr:rowOff>9525</xdr:rowOff>
                  </from>
                  <to>
                    <xdr:col>26</xdr:col>
                    <xdr:colOff>238125</xdr:colOff>
                    <xdr:row>28</xdr:row>
                    <xdr:rowOff>200025</xdr:rowOff>
                  </to>
                </anchor>
              </controlPr>
            </control>
          </mc:Choice>
        </mc:AlternateContent>
        <mc:AlternateContent xmlns:mc="http://schemas.openxmlformats.org/markup-compatibility/2006">
          <mc:Choice Requires="x14">
            <control shapeId="14636" r:id="rId275" name="Check Box 300">
              <controlPr defaultSize="0" autoFill="0" autoLine="0" autoPict="0">
                <anchor moveWithCells="1">
                  <from>
                    <xdr:col>27</xdr:col>
                    <xdr:colOff>28575</xdr:colOff>
                    <xdr:row>28</xdr:row>
                    <xdr:rowOff>9525</xdr:rowOff>
                  </from>
                  <to>
                    <xdr:col>27</xdr:col>
                    <xdr:colOff>238125</xdr:colOff>
                    <xdr:row>28</xdr:row>
                    <xdr:rowOff>200025</xdr:rowOff>
                  </to>
                </anchor>
              </controlPr>
            </control>
          </mc:Choice>
        </mc:AlternateContent>
        <mc:AlternateContent xmlns:mc="http://schemas.openxmlformats.org/markup-compatibility/2006">
          <mc:Choice Requires="x14">
            <control shapeId="14637" r:id="rId276" name="Check Box 301">
              <controlPr defaultSize="0" autoFill="0" autoLine="0" autoPict="0">
                <anchor moveWithCells="1">
                  <from>
                    <xdr:col>16</xdr:col>
                    <xdr:colOff>28575</xdr:colOff>
                    <xdr:row>29</xdr:row>
                    <xdr:rowOff>9525</xdr:rowOff>
                  </from>
                  <to>
                    <xdr:col>16</xdr:col>
                    <xdr:colOff>238125</xdr:colOff>
                    <xdr:row>29</xdr:row>
                    <xdr:rowOff>200025</xdr:rowOff>
                  </to>
                </anchor>
              </controlPr>
            </control>
          </mc:Choice>
        </mc:AlternateContent>
        <mc:AlternateContent xmlns:mc="http://schemas.openxmlformats.org/markup-compatibility/2006">
          <mc:Choice Requires="x14">
            <control shapeId="14638" r:id="rId277" name="Check Box 302">
              <controlPr defaultSize="0" autoFill="0" autoLine="0" autoPict="0">
                <anchor moveWithCells="1">
                  <from>
                    <xdr:col>17</xdr:col>
                    <xdr:colOff>28575</xdr:colOff>
                    <xdr:row>29</xdr:row>
                    <xdr:rowOff>9525</xdr:rowOff>
                  </from>
                  <to>
                    <xdr:col>17</xdr:col>
                    <xdr:colOff>238125</xdr:colOff>
                    <xdr:row>29</xdr:row>
                    <xdr:rowOff>200025</xdr:rowOff>
                  </to>
                </anchor>
              </controlPr>
            </control>
          </mc:Choice>
        </mc:AlternateContent>
        <mc:AlternateContent xmlns:mc="http://schemas.openxmlformats.org/markup-compatibility/2006">
          <mc:Choice Requires="x14">
            <control shapeId="14639" r:id="rId278" name="Check Box 303">
              <controlPr defaultSize="0" autoFill="0" autoLine="0" autoPict="0">
                <anchor moveWithCells="1">
                  <from>
                    <xdr:col>18</xdr:col>
                    <xdr:colOff>28575</xdr:colOff>
                    <xdr:row>29</xdr:row>
                    <xdr:rowOff>9525</xdr:rowOff>
                  </from>
                  <to>
                    <xdr:col>18</xdr:col>
                    <xdr:colOff>238125</xdr:colOff>
                    <xdr:row>29</xdr:row>
                    <xdr:rowOff>200025</xdr:rowOff>
                  </to>
                </anchor>
              </controlPr>
            </control>
          </mc:Choice>
        </mc:AlternateContent>
        <mc:AlternateContent xmlns:mc="http://schemas.openxmlformats.org/markup-compatibility/2006">
          <mc:Choice Requires="x14">
            <control shapeId="14640" r:id="rId279" name="Check Box 304">
              <controlPr defaultSize="0" autoFill="0" autoLine="0" autoPict="0">
                <anchor moveWithCells="1">
                  <from>
                    <xdr:col>19</xdr:col>
                    <xdr:colOff>28575</xdr:colOff>
                    <xdr:row>29</xdr:row>
                    <xdr:rowOff>9525</xdr:rowOff>
                  </from>
                  <to>
                    <xdr:col>19</xdr:col>
                    <xdr:colOff>238125</xdr:colOff>
                    <xdr:row>29</xdr:row>
                    <xdr:rowOff>200025</xdr:rowOff>
                  </to>
                </anchor>
              </controlPr>
            </control>
          </mc:Choice>
        </mc:AlternateContent>
        <mc:AlternateContent xmlns:mc="http://schemas.openxmlformats.org/markup-compatibility/2006">
          <mc:Choice Requires="x14">
            <control shapeId="14641" r:id="rId280" name="Check Box 305">
              <controlPr defaultSize="0" autoFill="0" autoLine="0" autoPict="0">
                <anchor moveWithCells="1">
                  <from>
                    <xdr:col>20</xdr:col>
                    <xdr:colOff>28575</xdr:colOff>
                    <xdr:row>29</xdr:row>
                    <xdr:rowOff>9525</xdr:rowOff>
                  </from>
                  <to>
                    <xdr:col>20</xdr:col>
                    <xdr:colOff>238125</xdr:colOff>
                    <xdr:row>29</xdr:row>
                    <xdr:rowOff>200025</xdr:rowOff>
                  </to>
                </anchor>
              </controlPr>
            </control>
          </mc:Choice>
        </mc:AlternateContent>
        <mc:AlternateContent xmlns:mc="http://schemas.openxmlformats.org/markup-compatibility/2006">
          <mc:Choice Requires="x14">
            <control shapeId="14642" r:id="rId281" name="Check Box 306">
              <controlPr defaultSize="0" autoFill="0" autoLine="0" autoPict="0">
                <anchor moveWithCells="1">
                  <from>
                    <xdr:col>21</xdr:col>
                    <xdr:colOff>28575</xdr:colOff>
                    <xdr:row>29</xdr:row>
                    <xdr:rowOff>9525</xdr:rowOff>
                  </from>
                  <to>
                    <xdr:col>21</xdr:col>
                    <xdr:colOff>238125</xdr:colOff>
                    <xdr:row>29</xdr:row>
                    <xdr:rowOff>200025</xdr:rowOff>
                  </to>
                </anchor>
              </controlPr>
            </control>
          </mc:Choice>
        </mc:AlternateContent>
        <mc:AlternateContent xmlns:mc="http://schemas.openxmlformats.org/markup-compatibility/2006">
          <mc:Choice Requires="x14">
            <control shapeId="14643" r:id="rId282" name="Check Box 307">
              <controlPr defaultSize="0" autoFill="0" autoLine="0" autoPict="0">
                <anchor moveWithCells="1">
                  <from>
                    <xdr:col>22</xdr:col>
                    <xdr:colOff>28575</xdr:colOff>
                    <xdr:row>29</xdr:row>
                    <xdr:rowOff>9525</xdr:rowOff>
                  </from>
                  <to>
                    <xdr:col>22</xdr:col>
                    <xdr:colOff>238125</xdr:colOff>
                    <xdr:row>29</xdr:row>
                    <xdr:rowOff>200025</xdr:rowOff>
                  </to>
                </anchor>
              </controlPr>
            </control>
          </mc:Choice>
        </mc:AlternateContent>
        <mc:AlternateContent xmlns:mc="http://schemas.openxmlformats.org/markup-compatibility/2006">
          <mc:Choice Requires="x14">
            <control shapeId="14644" r:id="rId283" name="Check Box 308">
              <controlPr defaultSize="0" autoFill="0" autoLine="0" autoPict="0">
                <anchor moveWithCells="1">
                  <from>
                    <xdr:col>23</xdr:col>
                    <xdr:colOff>28575</xdr:colOff>
                    <xdr:row>29</xdr:row>
                    <xdr:rowOff>9525</xdr:rowOff>
                  </from>
                  <to>
                    <xdr:col>23</xdr:col>
                    <xdr:colOff>238125</xdr:colOff>
                    <xdr:row>29</xdr:row>
                    <xdr:rowOff>200025</xdr:rowOff>
                  </to>
                </anchor>
              </controlPr>
            </control>
          </mc:Choice>
        </mc:AlternateContent>
        <mc:AlternateContent xmlns:mc="http://schemas.openxmlformats.org/markup-compatibility/2006">
          <mc:Choice Requires="x14">
            <control shapeId="14645" r:id="rId284" name="Check Box 309">
              <controlPr defaultSize="0" autoFill="0" autoLine="0" autoPict="0">
                <anchor moveWithCells="1">
                  <from>
                    <xdr:col>24</xdr:col>
                    <xdr:colOff>28575</xdr:colOff>
                    <xdr:row>29</xdr:row>
                    <xdr:rowOff>9525</xdr:rowOff>
                  </from>
                  <to>
                    <xdr:col>24</xdr:col>
                    <xdr:colOff>238125</xdr:colOff>
                    <xdr:row>29</xdr:row>
                    <xdr:rowOff>200025</xdr:rowOff>
                  </to>
                </anchor>
              </controlPr>
            </control>
          </mc:Choice>
        </mc:AlternateContent>
        <mc:AlternateContent xmlns:mc="http://schemas.openxmlformats.org/markup-compatibility/2006">
          <mc:Choice Requires="x14">
            <control shapeId="14646" r:id="rId285" name="Check Box 310">
              <controlPr defaultSize="0" autoFill="0" autoLine="0" autoPict="0">
                <anchor moveWithCells="1">
                  <from>
                    <xdr:col>25</xdr:col>
                    <xdr:colOff>28575</xdr:colOff>
                    <xdr:row>29</xdr:row>
                    <xdr:rowOff>9525</xdr:rowOff>
                  </from>
                  <to>
                    <xdr:col>25</xdr:col>
                    <xdr:colOff>238125</xdr:colOff>
                    <xdr:row>29</xdr:row>
                    <xdr:rowOff>200025</xdr:rowOff>
                  </to>
                </anchor>
              </controlPr>
            </control>
          </mc:Choice>
        </mc:AlternateContent>
        <mc:AlternateContent xmlns:mc="http://schemas.openxmlformats.org/markup-compatibility/2006">
          <mc:Choice Requires="x14">
            <control shapeId="14647" r:id="rId286" name="Check Box 311">
              <controlPr defaultSize="0" autoFill="0" autoLine="0" autoPict="0">
                <anchor moveWithCells="1">
                  <from>
                    <xdr:col>26</xdr:col>
                    <xdr:colOff>28575</xdr:colOff>
                    <xdr:row>29</xdr:row>
                    <xdr:rowOff>9525</xdr:rowOff>
                  </from>
                  <to>
                    <xdr:col>26</xdr:col>
                    <xdr:colOff>238125</xdr:colOff>
                    <xdr:row>29</xdr:row>
                    <xdr:rowOff>200025</xdr:rowOff>
                  </to>
                </anchor>
              </controlPr>
            </control>
          </mc:Choice>
        </mc:AlternateContent>
        <mc:AlternateContent xmlns:mc="http://schemas.openxmlformats.org/markup-compatibility/2006">
          <mc:Choice Requires="x14">
            <control shapeId="14648" r:id="rId287" name="Check Box 312">
              <controlPr defaultSize="0" autoFill="0" autoLine="0" autoPict="0">
                <anchor moveWithCells="1">
                  <from>
                    <xdr:col>27</xdr:col>
                    <xdr:colOff>28575</xdr:colOff>
                    <xdr:row>29</xdr:row>
                    <xdr:rowOff>9525</xdr:rowOff>
                  </from>
                  <to>
                    <xdr:col>27</xdr:col>
                    <xdr:colOff>238125</xdr:colOff>
                    <xdr:row>29</xdr:row>
                    <xdr:rowOff>200025</xdr:rowOff>
                  </to>
                </anchor>
              </controlPr>
            </control>
          </mc:Choice>
        </mc:AlternateContent>
        <mc:AlternateContent xmlns:mc="http://schemas.openxmlformats.org/markup-compatibility/2006">
          <mc:Choice Requires="x14">
            <control shapeId="14649" r:id="rId288" name="Check Box 313">
              <controlPr defaultSize="0" autoFill="0" autoLine="0" autoPict="0">
                <anchor moveWithCells="1">
                  <from>
                    <xdr:col>16</xdr:col>
                    <xdr:colOff>28575</xdr:colOff>
                    <xdr:row>33</xdr:row>
                    <xdr:rowOff>9525</xdr:rowOff>
                  </from>
                  <to>
                    <xdr:col>16</xdr:col>
                    <xdr:colOff>238125</xdr:colOff>
                    <xdr:row>33</xdr:row>
                    <xdr:rowOff>200025</xdr:rowOff>
                  </to>
                </anchor>
              </controlPr>
            </control>
          </mc:Choice>
        </mc:AlternateContent>
        <mc:AlternateContent xmlns:mc="http://schemas.openxmlformats.org/markup-compatibility/2006">
          <mc:Choice Requires="x14">
            <control shapeId="14650" r:id="rId289" name="Check Box 314">
              <controlPr defaultSize="0" autoFill="0" autoLine="0" autoPict="0">
                <anchor moveWithCells="1">
                  <from>
                    <xdr:col>17</xdr:col>
                    <xdr:colOff>28575</xdr:colOff>
                    <xdr:row>33</xdr:row>
                    <xdr:rowOff>9525</xdr:rowOff>
                  </from>
                  <to>
                    <xdr:col>17</xdr:col>
                    <xdr:colOff>238125</xdr:colOff>
                    <xdr:row>33</xdr:row>
                    <xdr:rowOff>200025</xdr:rowOff>
                  </to>
                </anchor>
              </controlPr>
            </control>
          </mc:Choice>
        </mc:AlternateContent>
        <mc:AlternateContent xmlns:mc="http://schemas.openxmlformats.org/markup-compatibility/2006">
          <mc:Choice Requires="x14">
            <control shapeId="14651" r:id="rId290" name="Check Box 315">
              <controlPr defaultSize="0" autoFill="0" autoLine="0" autoPict="0">
                <anchor moveWithCells="1">
                  <from>
                    <xdr:col>18</xdr:col>
                    <xdr:colOff>28575</xdr:colOff>
                    <xdr:row>33</xdr:row>
                    <xdr:rowOff>9525</xdr:rowOff>
                  </from>
                  <to>
                    <xdr:col>18</xdr:col>
                    <xdr:colOff>238125</xdr:colOff>
                    <xdr:row>33</xdr:row>
                    <xdr:rowOff>200025</xdr:rowOff>
                  </to>
                </anchor>
              </controlPr>
            </control>
          </mc:Choice>
        </mc:AlternateContent>
        <mc:AlternateContent xmlns:mc="http://schemas.openxmlformats.org/markup-compatibility/2006">
          <mc:Choice Requires="x14">
            <control shapeId="14652" r:id="rId291" name="Check Box 316">
              <controlPr defaultSize="0" autoFill="0" autoLine="0" autoPict="0">
                <anchor moveWithCells="1">
                  <from>
                    <xdr:col>19</xdr:col>
                    <xdr:colOff>28575</xdr:colOff>
                    <xdr:row>33</xdr:row>
                    <xdr:rowOff>9525</xdr:rowOff>
                  </from>
                  <to>
                    <xdr:col>19</xdr:col>
                    <xdr:colOff>238125</xdr:colOff>
                    <xdr:row>33</xdr:row>
                    <xdr:rowOff>200025</xdr:rowOff>
                  </to>
                </anchor>
              </controlPr>
            </control>
          </mc:Choice>
        </mc:AlternateContent>
        <mc:AlternateContent xmlns:mc="http://schemas.openxmlformats.org/markup-compatibility/2006">
          <mc:Choice Requires="x14">
            <control shapeId="14653" r:id="rId292" name="Check Box 317">
              <controlPr defaultSize="0" autoFill="0" autoLine="0" autoPict="0">
                <anchor moveWithCells="1">
                  <from>
                    <xdr:col>20</xdr:col>
                    <xdr:colOff>28575</xdr:colOff>
                    <xdr:row>33</xdr:row>
                    <xdr:rowOff>9525</xdr:rowOff>
                  </from>
                  <to>
                    <xdr:col>20</xdr:col>
                    <xdr:colOff>238125</xdr:colOff>
                    <xdr:row>33</xdr:row>
                    <xdr:rowOff>200025</xdr:rowOff>
                  </to>
                </anchor>
              </controlPr>
            </control>
          </mc:Choice>
        </mc:AlternateContent>
        <mc:AlternateContent xmlns:mc="http://schemas.openxmlformats.org/markup-compatibility/2006">
          <mc:Choice Requires="x14">
            <control shapeId="14654" r:id="rId293" name="Check Box 318">
              <controlPr defaultSize="0" autoFill="0" autoLine="0" autoPict="0">
                <anchor moveWithCells="1">
                  <from>
                    <xdr:col>21</xdr:col>
                    <xdr:colOff>28575</xdr:colOff>
                    <xdr:row>33</xdr:row>
                    <xdr:rowOff>9525</xdr:rowOff>
                  </from>
                  <to>
                    <xdr:col>21</xdr:col>
                    <xdr:colOff>238125</xdr:colOff>
                    <xdr:row>33</xdr:row>
                    <xdr:rowOff>200025</xdr:rowOff>
                  </to>
                </anchor>
              </controlPr>
            </control>
          </mc:Choice>
        </mc:AlternateContent>
        <mc:AlternateContent xmlns:mc="http://schemas.openxmlformats.org/markup-compatibility/2006">
          <mc:Choice Requires="x14">
            <control shapeId="14655" r:id="rId294" name="Check Box 319">
              <controlPr defaultSize="0" autoFill="0" autoLine="0" autoPict="0">
                <anchor moveWithCells="1">
                  <from>
                    <xdr:col>22</xdr:col>
                    <xdr:colOff>28575</xdr:colOff>
                    <xdr:row>33</xdr:row>
                    <xdr:rowOff>9525</xdr:rowOff>
                  </from>
                  <to>
                    <xdr:col>22</xdr:col>
                    <xdr:colOff>238125</xdr:colOff>
                    <xdr:row>33</xdr:row>
                    <xdr:rowOff>200025</xdr:rowOff>
                  </to>
                </anchor>
              </controlPr>
            </control>
          </mc:Choice>
        </mc:AlternateContent>
        <mc:AlternateContent xmlns:mc="http://schemas.openxmlformats.org/markup-compatibility/2006">
          <mc:Choice Requires="x14">
            <control shapeId="14656" r:id="rId295" name="Check Box 320">
              <controlPr defaultSize="0" autoFill="0" autoLine="0" autoPict="0">
                <anchor moveWithCells="1">
                  <from>
                    <xdr:col>23</xdr:col>
                    <xdr:colOff>28575</xdr:colOff>
                    <xdr:row>33</xdr:row>
                    <xdr:rowOff>9525</xdr:rowOff>
                  </from>
                  <to>
                    <xdr:col>23</xdr:col>
                    <xdr:colOff>238125</xdr:colOff>
                    <xdr:row>33</xdr:row>
                    <xdr:rowOff>200025</xdr:rowOff>
                  </to>
                </anchor>
              </controlPr>
            </control>
          </mc:Choice>
        </mc:AlternateContent>
        <mc:AlternateContent xmlns:mc="http://schemas.openxmlformats.org/markup-compatibility/2006">
          <mc:Choice Requires="x14">
            <control shapeId="14657" r:id="rId296" name="Check Box 321">
              <controlPr defaultSize="0" autoFill="0" autoLine="0" autoPict="0">
                <anchor moveWithCells="1">
                  <from>
                    <xdr:col>24</xdr:col>
                    <xdr:colOff>28575</xdr:colOff>
                    <xdr:row>33</xdr:row>
                    <xdr:rowOff>9525</xdr:rowOff>
                  </from>
                  <to>
                    <xdr:col>24</xdr:col>
                    <xdr:colOff>238125</xdr:colOff>
                    <xdr:row>33</xdr:row>
                    <xdr:rowOff>200025</xdr:rowOff>
                  </to>
                </anchor>
              </controlPr>
            </control>
          </mc:Choice>
        </mc:AlternateContent>
        <mc:AlternateContent xmlns:mc="http://schemas.openxmlformats.org/markup-compatibility/2006">
          <mc:Choice Requires="x14">
            <control shapeId="14658" r:id="rId297" name="Check Box 322">
              <controlPr defaultSize="0" autoFill="0" autoLine="0" autoPict="0">
                <anchor moveWithCells="1">
                  <from>
                    <xdr:col>25</xdr:col>
                    <xdr:colOff>28575</xdr:colOff>
                    <xdr:row>33</xdr:row>
                    <xdr:rowOff>9525</xdr:rowOff>
                  </from>
                  <to>
                    <xdr:col>25</xdr:col>
                    <xdr:colOff>238125</xdr:colOff>
                    <xdr:row>33</xdr:row>
                    <xdr:rowOff>200025</xdr:rowOff>
                  </to>
                </anchor>
              </controlPr>
            </control>
          </mc:Choice>
        </mc:AlternateContent>
        <mc:AlternateContent xmlns:mc="http://schemas.openxmlformats.org/markup-compatibility/2006">
          <mc:Choice Requires="x14">
            <control shapeId="14659" r:id="rId298" name="Check Box 323">
              <controlPr defaultSize="0" autoFill="0" autoLine="0" autoPict="0">
                <anchor moveWithCells="1">
                  <from>
                    <xdr:col>26</xdr:col>
                    <xdr:colOff>28575</xdr:colOff>
                    <xdr:row>33</xdr:row>
                    <xdr:rowOff>9525</xdr:rowOff>
                  </from>
                  <to>
                    <xdr:col>26</xdr:col>
                    <xdr:colOff>238125</xdr:colOff>
                    <xdr:row>33</xdr:row>
                    <xdr:rowOff>200025</xdr:rowOff>
                  </to>
                </anchor>
              </controlPr>
            </control>
          </mc:Choice>
        </mc:AlternateContent>
        <mc:AlternateContent xmlns:mc="http://schemas.openxmlformats.org/markup-compatibility/2006">
          <mc:Choice Requires="x14">
            <control shapeId="14660" r:id="rId299" name="Check Box 324">
              <controlPr defaultSize="0" autoFill="0" autoLine="0" autoPict="0">
                <anchor moveWithCells="1">
                  <from>
                    <xdr:col>27</xdr:col>
                    <xdr:colOff>28575</xdr:colOff>
                    <xdr:row>33</xdr:row>
                    <xdr:rowOff>9525</xdr:rowOff>
                  </from>
                  <to>
                    <xdr:col>27</xdr:col>
                    <xdr:colOff>238125</xdr:colOff>
                    <xdr:row>33</xdr:row>
                    <xdr:rowOff>200025</xdr:rowOff>
                  </to>
                </anchor>
              </controlPr>
            </control>
          </mc:Choice>
        </mc:AlternateContent>
        <mc:AlternateContent xmlns:mc="http://schemas.openxmlformats.org/markup-compatibility/2006">
          <mc:Choice Requires="x14">
            <control shapeId="14661" r:id="rId300" name="Check Box 325">
              <controlPr defaultSize="0" autoFill="0" autoLine="0" autoPict="0">
                <anchor moveWithCells="1">
                  <from>
                    <xdr:col>16</xdr:col>
                    <xdr:colOff>28575</xdr:colOff>
                    <xdr:row>34</xdr:row>
                    <xdr:rowOff>9525</xdr:rowOff>
                  </from>
                  <to>
                    <xdr:col>16</xdr:col>
                    <xdr:colOff>238125</xdr:colOff>
                    <xdr:row>34</xdr:row>
                    <xdr:rowOff>200025</xdr:rowOff>
                  </to>
                </anchor>
              </controlPr>
            </control>
          </mc:Choice>
        </mc:AlternateContent>
        <mc:AlternateContent xmlns:mc="http://schemas.openxmlformats.org/markup-compatibility/2006">
          <mc:Choice Requires="x14">
            <control shapeId="14662" r:id="rId301" name="Check Box 326">
              <controlPr defaultSize="0" autoFill="0" autoLine="0" autoPict="0">
                <anchor moveWithCells="1">
                  <from>
                    <xdr:col>17</xdr:col>
                    <xdr:colOff>28575</xdr:colOff>
                    <xdr:row>34</xdr:row>
                    <xdr:rowOff>9525</xdr:rowOff>
                  </from>
                  <to>
                    <xdr:col>17</xdr:col>
                    <xdr:colOff>238125</xdr:colOff>
                    <xdr:row>34</xdr:row>
                    <xdr:rowOff>200025</xdr:rowOff>
                  </to>
                </anchor>
              </controlPr>
            </control>
          </mc:Choice>
        </mc:AlternateContent>
        <mc:AlternateContent xmlns:mc="http://schemas.openxmlformats.org/markup-compatibility/2006">
          <mc:Choice Requires="x14">
            <control shapeId="14663" r:id="rId302" name="Check Box 327">
              <controlPr defaultSize="0" autoFill="0" autoLine="0" autoPict="0">
                <anchor moveWithCells="1">
                  <from>
                    <xdr:col>18</xdr:col>
                    <xdr:colOff>28575</xdr:colOff>
                    <xdr:row>34</xdr:row>
                    <xdr:rowOff>9525</xdr:rowOff>
                  </from>
                  <to>
                    <xdr:col>18</xdr:col>
                    <xdr:colOff>238125</xdr:colOff>
                    <xdr:row>34</xdr:row>
                    <xdr:rowOff>200025</xdr:rowOff>
                  </to>
                </anchor>
              </controlPr>
            </control>
          </mc:Choice>
        </mc:AlternateContent>
        <mc:AlternateContent xmlns:mc="http://schemas.openxmlformats.org/markup-compatibility/2006">
          <mc:Choice Requires="x14">
            <control shapeId="14664" r:id="rId303" name="Check Box 328">
              <controlPr defaultSize="0" autoFill="0" autoLine="0" autoPict="0">
                <anchor moveWithCells="1">
                  <from>
                    <xdr:col>19</xdr:col>
                    <xdr:colOff>28575</xdr:colOff>
                    <xdr:row>34</xdr:row>
                    <xdr:rowOff>9525</xdr:rowOff>
                  </from>
                  <to>
                    <xdr:col>19</xdr:col>
                    <xdr:colOff>238125</xdr:colOff>
                    <xdr:row>34</xdr:row>
                    <xdr:rowOff>200025</xdr:rowOff>
                  </to>
                </anchor>
              </controlPr>
            </control>
          </mc:Choice>
        </mc:AlternateContent>
        <mc:AlternateContent xmlns:mc="http://schemas.openxmlformats.org/markup-compatibility/2006">
          <mc:Choice Requires="x14">
            <control shapeId="14665" r:id="rId304" name="Check Box 329">
              <controlPr defaultSize="0" autoFill="0" autoLine="0" autoPict="0">
                <anchor moveWithCells="1">
                  <from>
                    <xdr:col>20</xdr:col>
                    <xdr:colOff>28575</xdr:colOff>
                    <xdr:row>34</xdr:row>
                    <xdr:rowOff>9525</xdr:rowOff>
                  </from>
                  <to>
                    <xdr:col>20</xdr:col>
                    <xdr:colOff>238125</xdr:colOff>
                    <xdr:row>34</xdr:row>
                    <xdr:rowOff>200025</xdr:rowOff>
                  </to>
                </anchor>
              </controlPr>
            </control>
          </mc:Choice>
        </mc:AlternateContent>
        <mc:AlternateContent xmlns:mc="http://schemas.openxmlformats.org/markup-compatibility/2006">
          <mc:Choice Requires="x14">
            <control shapeId="14666" r:id="rId305" name="Check Box 330">
              <controlPr defaultSize="0" autoFill="0" autoLine="0" autoPict="0">
                <anchor moveWithCells="1">
                  <from>
                    <xdr:col>21</xdr:col>
                    <xdr:colOff>28575</xdr:colOff>
                    <xdr:row>34</xdr:row>
                    <xdr:rowOff>9525</xdr:rowOff>
                  </from>
                  <to>
                    <xdr:col>21</xdr:col>
                    <xdr:colOff>238125</xdr:colOff>
                    <xdr:row>34</xdr:row>
                    <xdr:rowOff>200025</xdr:rowOff>
                  </to>
                </anchor>
              </controlPr>
            </control>
          </mc:Choice>
        </mc:AlternateContent>
        <mc:AlternateContent xmlns:mc="http://schemas.openxmlformats.org/markup-compatibility/2006">
          <mc:Choice Requires="x14">
            <control shapeId="14667" r:id="rId306" name="Check Box 331">
              <controlPr defaultSize="0" autoFill="0" autoLine="0" autoPict="0">
                <anchor moveWithCells="1">
                  <from>
                    <xdr:col>22</xdr:col>
                    <xdr:colOff>28575</xdr:colOff>
                    <xdr:row>34</xdr:row>
                    <xdr:rowOff>9525</xdr:rowOff>
                  </from>
                  <to>
                    <xdr:col>22</xdr:col>
                    <xdr:colOff>238125</xdr:colOff>
                    <xdr:row>34</xdr:row>
                    <xdr:rowOff>200025</xdr:rowOff>
                  </to>
                </anchor>
              </controlPr>
            </control>
          </mc:Choice>
        </mc:AlternateContent>
        <mc:AlternateContent xmlns:mc="http://schemas.openxmlformats.org/markup-compatibility/2006">
          <mc:Choice Requires="x14">
            <control shapeId="14668" r:id="rId307" name="Check Box 332">
              <controlPr defaultSize="0" autoFill="0" autoLine="0" autoPict="0">
                <anchor moveWithCells="1">
                  <from>
                    <xdr:col>23</xdr:col>
                    <xdr:colOff>28575</xdr:colOff>
                    <xdr:row>34</xdr:row>
                    <xdr:rowOff>9525</xdr:rowOff>
                  </from>
                  <to>
                    <xdr:col>23</xdr:col>
                    <xdr:colOff>238125</xdr:colOff>
                    <xdr:row>34</xdr:row>
                    <xdr:rowOff>200025</xdr:rowOff>
                  </to>
                </anchor>
              </controlPr>
            </control>
          </mc:Choice>
        </mc:AlternateContent>
        <mc:AlternateContent xmlns:mc="http://schemas.openxmlformats.org/markup-compatibility/2006">
          <mc:Choice Requires="x14">
            <control shapeId="14669" r:id="rId308" name="Check Box 333">
              <controlPr defaultSize="0" autoFill="0" autoLine="0" autoPict="0">
                <anchor moveWithCells="1">
                  <from>
                    <xdr:col>24</xdr:col>
                    <xdr:colOff>28575</xdr:colOff>
                    <xdr:row>34</xdr:row>
                    <xdr:rowOff>9525</xdr:rowOff>
                  </from>
                  <to>
                    <xdr:col>24</xdr:col>
                    <xdr:colOff>238125</xdr:colOff>
                    <xdr:row>34</xdr:row>
                    <xdr:rowOff>200025</xdr:rowOff>
                  </to>
                </anchor>
              </controlPr>
            </control>
          </mc:Choice>
        </mc:AlternateContent>
        <mc:AlternateContent xmlns:mc="http://schemas.openxmlformats.org/markup-compatibility/2006">
          <mc:Choice Requires="x14">
            <control shapeId="14670" r:id="rId309" name="Check Box 334">
              <controlPr defaultSize="0" autoFill="0" autoLine="0" autoPict="0">
                <anchor moveWithCells="1">
                  <from>
                    <xdr:col>25</xdr:col>
                    <xdr:colOff>28575</xdr:colOff>
                    <xdr:row>34</xdr:row>
                    <xdr:rowOff>9525</xdr:rowOff>
                  </from>
                  <to>
                    <xdr:col>25</xdr:col>
                    <xdr:colOff>238125</xdr:colOff>
                    <xdr:row>34</xdr:row>
                    <xdr:rowOff>200025</xdr:rowOff>
                  </to>
                </anchor>
              </controlPr>
            </control>
          </mc:Choice>
        </mc:AlternateContent>
        <mc:AlternateContent xmlns:mc="http://schemas.openxmlformats.org/markup-compatibility/2006">
          <mc:Choice Requires="x14">
            <control shapeId="14671" r:id="rId310" name="Check Box 335">
              <controlPr defaultSize="0" autoFill="0" autoLine="0" autoPict="0">
                <anchor moveWithCells="1">
                  <from>
                    <xdr:col>26</xdr:col>
                    <xdr:colOff>28575</xdr:colOff>
                    <xdr:row>34</xdr:row>
                    <xdr:rowOff>9525</xdr:rowOff>
                  </from>
                  <to>
                    <xdr:col>26</xdr:col>
                    <xdr:colOff>238125</xdr:colOff>
                    <xdr:row>34</xdr:row>
                    <xdr:rowOff>200025</xdr:rowOff>
                  </to>
                </anchor>
              </controlPr>
            </control>
          </mc:Choice>
        </mc:AlternateContent>
        <mc:AlternateContent xmlns:mc="http://schemas.openxmlformats.org/markup-compatibility/2006">
          <mc:Choice Requires="x14">
            <control shapeId="14672" r:id="rId311" name="Check Box 336">
              <controlPr defaultSize="0" autoFill="0" autoLine="0" autoPict="0">
                <anchor moveWithCells="1">
                  <from>
                    <xdr:col>27</xdr:col>
                    <xdr:colOff>28575</xdr:colOff>
                    <xdr:row>34</xdr:row>
                    <xdr:rowOff>9525</xdr:rowOff>
                  </from>
                  <to>
                    <xdr:col>27</xdr:col>
                    <xdr:colOff>238125</xdr:colOff>
                    <xdr:row>34</xdr:row>
                    <xdr:rowOff>200025</xdr:rowOff>
                  </to>
                </anchor>
              </controlPr>
            </control>
          </mc:Choice>
        </mc:AlternateContent>
        <mc:AlternateContent xmlns:mc="http://schemas.openxmlformats.org/markup-compatibility/2006">
          <mc:Choice Requires="x14">
            <control shapeId="14673" r:id="rId312" name="Check Box 337">
              <controlPr defaultSize="0" autoFill="0" autoLine="0" autoPict="0">
                <anchor moveWithCells="1">
                  <from>
                    <xdr:col>16</xdr:col>
                    <xdr:colOff>28575</xdr:colOff>
                    <xdr:row>35</xdr:row>
                    <xdr:rowOff>9525</xdr:rowOff>
                  </from>
                  <to>
                    <xdr:col>16</xdr:col>
                    <xdr:colOff>238125</xdr:colOff>
                    <xdr:row>35</xdr:row>
                    <xdr:rowOff>200025</xdr:rowOff>
                  </to>
                </anchor>
              </controlPr>
            </control>
          </mc:Choice>
        </mc:AlternateContent>
        <mc:AlternateContent xmlns:mc="http://schemas.openxmlformats.org/markup-compatibility/2006">
          <mc:Choice Requires="x14">
            <control shapeId="14674" r:id="rId313" name="Check Box 338">
              <controlPr defaultSize="0" autoFill="0" autoLine="0" autoPict="0">
                <anchor moveWithCells="1">
                  <from>
                    <xdr:col>17</xdr:col>
                    <xdr:colOff>28575</xdr:colOff>
                    <xdr:row>35</xdr:row>
                    <xdr:rowOff>9525</xdr:rowOff>
                  </from>
                  <to>
                    <xdr:col>17</xdr:col>
                    <xdr:colOff>238125</xdr:colOff>
                    <xdr:row>35</xdr:row>
                    <xdr:rowOff>200025</xdr:rowOff>
                  </to>
                </anchor>
              </controlPr>
            </control>
          </mc:Choice>
        </mc:AlternateContent>
        <mc:AlternateContent xmlns:mc="http://schemas.openxmlformats.org/markup-compatibility/2006">
          <mc:Choice Requires="x14">
            <control shapeId="14675" r:id="rId314" name="Check Box 339">
              <controlPr defaultSize="0" autoFill="0" autoLine="0" autoPict="0">
                <anchor moveWithCells="1">
                  <from>
                    <xdr:col>18</xdr:col>
                    <xdr:colOff>28575</xdr:colOff>
                    <xdr:row>35</xdr:row>
                    <xdr:rowOff>9525</xdr:rowOff>
                  </from>
                  <to>
                    <xdr:col>18</xdr:col>
                    <xdr:colOff>238125</xdr:colOff>
                    <xdr:row>35</xdr:row>
                    <xdr:rowOff>200025</xdr:rowOff>
                  </to>
                </anchor>
              </controlPr>
            </control>
          </mc:Choice>
        </mc:AlternateContent>
        <mc:AlternateContent xmlns:mc="http://schemas.openxmlformats.org/markup-compatibility/2006">
          <mc:Choice Requires="x14">
            <control shapeId="14676" r:id="rId315" name="Check Box 340">
              <controlPr defaultSize="0" autoFill="0" autoLine="0" autoPict="0">
                <anchor moveWithCells="1">
                  <from>
                    <xdr:col>19</xdr:col>
                    <xdr:colOff>28575</xdr:colOff>
                    <xdr:row>35</xdr:row>
                    <xdr:rowOff>9525</xdr:rowOff>
                  </from>
                  <to>
                    <xdr:col>19</xdr:col>
                    <xdr:colOff>238125</xdr:colOff>
                    <xdr:row>35</xdr:row>
                    <xdr:rowOff>200025</xdr:rowOff>
                  </to>
                </anchor>
              </controlPr>
            </control>
          </mc:Choice>
        </mc:AlternateContent>
        <mc:AlternateContent xmlns:mc="http://schemas.openxmlformats.org/markup-compatibility/2006">
          <mc:Choice Requires="x14">
            <control shapeId="14677" r:id="rId316" name="Check Box 341">
              <controlPr defaultSize="0" autoFill="0" autoLine="0" autoPict="0">
                <anchor moveWithCells="1">
                  <from>
                    <xdr:col>20</xdr:col>
                    <xdr:colOff>28575</xdr:colOff>
                    <xdr:row>35</xdr:row>
                    <xdr:rowOff>9525</xdr:rowOff>
                  </from>
                  <to>
                    <xdr:col>20</xdr:col>
                    <xdr:colOff>238125</xdr:colOff>
                    <xdr:row>35</xdr:row>
                    <xdr:rowOff>200025</xdr:rowOff>
                  </to>
                </anchor>
              </controlPr>
            </control>
          </mc:Choice>
        </mc:AlternateContent>
        <mc:AlternateContent xmlns:mc="http://schemas.openxmlformats.org/markup-compatibility/2006">
          <mc:Choice Requires="x14">
            <control shapeId="14678" r:id="rId317" name="Check Box 342">
              <controlPr defaultSize="0" autoFill="0" autoLine="0" autoPict="0">
                <anchor moveWithCells="1">
                  <from>
                    <xdr:col>21</xdr:col>
                    <xdr:colOff>28575</xdr:colOff>
                    <xdr:row>35</xdr:row>
                    <xdr:rowOff>9525</xdr:rowOff>
                  </from>
                  <to>
                    <xdr:col>21</xdr:col>
                    <xdr:colOff>238125</xdr:colOff>
                    <xdr:row>35</xdr:row>
                    <xdr:rowOff>200025</xdr:rowOff>
                  </to>
                </anchor>
              </controlPr>
            </control>
          </mc:Choice>
        </mc:AlternateContent>
        <mc:AlternateContent xmlns:mc="http://schemas.openxmlformats.org/markup-compatibility/2006">
          <mc:Choice Requires="x14">
            <control shapeId="14679" r:id="rId318" name="Check Box 343">
              <controlPr defaultSize="0" autoFill="0" autoLine="0" autoPict="0">
                <anchor moveWithCells="1">
                  <from>
                    <xdr:col>22</xdr:col>
                    <xdr:colOff>28575</xdr:colOff>
                    <xdr:row>35</xdr:row>
                    <xdr:rowOff>9525</xdr:rowOff>
                  </from>
                  <to>
                    <xdr:col>22</xdr:col>
                    <xdr:colOff>238125</xdr:colOff>
                    <xdr:row>35</xdr:row>
                    <xdr:rowOff>200025</xdr:rowOff>
                  </to>
                </anchor>
              </controlPr>
            </control>
          </mc:Choice>
        </mc:AlternateContent>
        <mc:AlternateContent xmlns:mc="http://schemas.openxmlformats.org/markup-compatibility/2006">
          <mc:Choice Requires="x14">
            <control shapeId="14680" r:id="rId319" name="Check Box 344">
              <controlPr defaultSize="0" autoFill="0" autoLine="0" autoPict="0">
                <anchor moveWithCells="1">
                  <from>
                    <xdr:col>23</xdr:col>
                    <xdr:colOff>28575</xdr:colOff>
                    <xdr:row>35</xdr:row>
                    <xdr:rowOff>9525</xdr:rowOff>
                  </from>
                  <to>
                    <xdr:col>23</xdr:col>
                    <xdr:colOff>238125</xdr:colOff>
                    <xdr:row>35</xdr:row>
                    <xdr:rowOff>200025</xdr:rowOff>
                  </to>
                </anchor>
              </controlPr>
            </control>
          </mc:Choice>
        </mc:AlternateContent>
        <mc:AlternateContent xmlns:mc="http://schemas.openxmlformats.org/markup-compatibility/2006">
          <mc:Choice Requires="x14">
            <control shapeId="14681" r:id="rId320" name="Check Box 345">
              <controlPr defaultSize="0" autoFill="0" autoLine="0" autoPict="0">
                <anchor moveWithCells="1">
                  <from>
                    <xdr:col>24</xdr:col>
                    <xdr:colOff>28575</xdr:colOff>
                    <xdr:row>35</xdr:row>
                    <xdr:rowOff>9525</xdr:rowOff>
                  </from>
                  <to>
                    <xdr:col>24</xdr:col>
                    <xdr:colOff>238125</xdr:colOff>
                    <xdr:row>35</xdr:row>
                    <xdr:rowOff>200025</xdr:rowOff>
                  </to>
                </anchor>
              </controlPr>
            </control>
          </mc:Choice>
        </mc:AlternateContent>
        <mc:AlternateContent xmlns:mc="http://schemas.openxmlformats.org/markup-compatibility/2006">
          <mc:Choice Requires="x14">
            <control shapeId="14682" r:id="rId321" name="Check Box 346">
              <controlPr defaultSize="0" autoFill="0" autoLine="0" autoPict="0">
                <anchor moveWithCells="1">
                  <from>
                    <xdr:col>25</xdr:col>
                    <xdr:colOff>28575</xdr:colOff>
                    <xdr:row>35</xdr:row>
                    <xdr:rowOff>9525</xdr:rowOff>
                  </from>
                  <to>
                    <xdr:col>25</xdr:col>
                    <xdr:colOff>238125</xdr:colOff>
                    <xdr:row>35</xdr:row>
                    <xdr:rowOff>200025</xdr:rowOff>
                  </to>
                </anchor>
              </controlPr>
            </control>
          </mc:Choice>
        </mc:AlternateContent>
        <mc:AlternateContent xmlns:mc="http://schemas.openxmlformats.org/markup-compatibility/2006">
          <mc:Choice Requires="x14">
            <control shapeId="14683" r:id="rId322" name="Check Box 347">
              <controlPr defaultSize="0" autoFill="0" autoLine="0" autoPict="0">
                <anchor moveWithCells="1">
                  <from>
                    <xdr:col>26</xdr:col>
                    <xdr:colOff>28575</xdr:colOff>
                    <xdr:row>35</xdr:row>
                    <xdr:rowOff>9525</xdr:rowOff>
                  </from>
                  <to>
                    <xdr:col>26</xdr:col>
                    <xdr:colOff>238125</xdr:colOff>
                    <xdr:row>35</xdr:row>
                    <xdr:rowOff>200025</xdr:rowOff>
                  </to>
                </anchor>
              </controlPr>
            </control>
          </mc:Choice>
        </mc:AlternateContent>
        <mc:AlternateContent xmlns:mc="http://schemas.openxmlformats.org/markup-compatibility/2006">
          <mc:Choice Requires="x14">
            <control shapeId="14684" r:id="rId323" name="Check Box 348">
              <controlPr defaultSize="0" autoFill="0" autoLine="0" autoPict="0">
                <anchor moveWithCells="1">
                  <from>
                    <xdr:col>27</xdr:col>
                    <xdr:colOff>28575</xdr:colOff>
                    <xdr:row>35</xdr:row>
                    <xdr:rowOff>9525</xdr:rowOff>
                  </from>
                  <to>
                    <xdr:col>27</xdr:col>
                    <xdr:colOff>238125</xdr:colOff>
                    <xdr:row>35</xdr:row>
                    <xdr:rowOff>200025</xdr:rowOff>
                  </to>
                </anchor>
              </controlPr>
            </control>
          </mc:Choice>
        </mc:AlternateContent>
        <mc:AlternateContent xmlns:mc="http://schemas.openxmlformats.org/markup-compatibility/2006">
          <mc:Choice Requires="x14">
            <control shapeId="14685" r:id="rId324" name="Check Box 349">
              <controlPr defaultSize="0" autoFill="0" autoLine="0" autoPict="0">
                <anchor moveWithCells="1">
                  <from>
                    <xdr:col>16</xdr:col>
                    <xdr:colOff>28575</xdr:colOff>
                    <xdr:row>36</xdr:row>
                    <xdr:rowOff>9525</xdr:rowOff>
                  </from>
                  <to>
                    <xdr:col>16</xdr:col>
                    <xdr:colOff>238125</xdr:colOff>
                    <xdr:row>36</xdr:row>
                    <xdr:rowOff>200025</xdr:rowOff>
                  </to>
                </anchor>
              </controlPr>
            </control>
          </mc:Choice>
        </mc:AlternateContent>
        <mc:AlternateContent xmlns:mc="http://schemas.openxmlformats.org/markup-compatibility/2006">
          <mc:Choice Requires="x14">
            <control shapeId="14686" r:id="rId325" name="Check Box 350">
              <controlPr defaultSize="0" autoFill="0" autoLine="0" autoPict="0">
                <anchor moveWithCells="1">
                  <from>
                    <xdr:col>17</xdr:col>
                    <xdr:colOff>28575</xdr:colOff>
                    <xdr:row>36</xdr:row>
                    <xdr:rowOff>9525</xdr:rowOff>
                  </from>
                  <to>
                    <xdr:col>17</xdr:col>
                    <xdr:colOff>238125</xdr:colOff>
                    <xdr:row>36</xdr:row>
                    <xdr:rowOff>200025</xdr:rowOff>
                  </to>
                </anchor>
              </controlPr>
            </control>
          </mc:Choice>
        </mc:AlternateContent>
        <mc:AlternateContent xmlns:mc="http://schemas.openxmlformats.org/markup-compatibility/2006">
          <mc:Choice Requires="x14">
            <control shapeId="14687" r:id="rId326" name="Check Box 351">
              <controlPr defaultSize="0" autoFill="0" autoLine="0" autoPict="0">
                <anchor moveWithCells="1">
                  <from>
                    <xdr:col>18</xdr:col>
                    <xdr:colOff>28575</xdr:colOff>
                    <xdr:row>36</xdr:row>
                    <xdr:rowOff>9525</xdr:rowOff>
                  </from>
                  <to>
                    <xdr:col>18</xdr:col>
                    <xdr:colOff>238125</xdr:colOff>
                    <xdr:row>36</xdr:row>
                    <xdr:rowOff>200025</xdr:rowOff>
                  </to>
                </anchor>
              </controlPr>
            </control>
          </mc:Choice>
        </mc:AlternateContent>
        <mc:AlternateContent xmlns:mc="http://schemas.openxmlformats.org/markup-compatibility/2006">
          <mc:Choice Requires="x14">
            <control shapeId="14688" r:id="rId327" name="Check Box 352">
              <controlPr defaultSize="0" autoFill="0" autoLine="0" autoPict="0">
                <anchor moveWithCells="1">
                  <from>
                    <xdr:col>19</xdr:col>
                    <xdr:colOff>28575</xdr:colOff>
                    <xdr:row>36</xdr:row>
                    <xdr:rowOff>9525</xdr:rowOff>
                  </from>
                  <to>
                    <xdr:col>19</xdr:col>
                    <xdr:colOff>238125</xdr:colOff>
                    <xdr:row>36</xdr:row>
                    <xdr:rowOff>200025</xdr:rowOff>
                  </to>
                </anchor>
              </controlPr>
            </control>
          </mc:Choice>
        </mc:AlternateContent>
        <mc:AlternateContent xmlns:mc="http://schemas.openxmlformats.org/markup-compatibility/2006">
          <mc:Choice Requires="x14">
            <control shapeId="14689" r:id="rId328" name="Check Box 353">
              <controlPr defaultSize="0" autoFill="0" autoLine="0" autoPict="0">
                <anchor moveWithCells="1">
                  <from>
                    <xdr:col>20</xdr:col>
                    <xdr:colOff>28575</xdr:colOff>
                    <xdr:row>36</xdr:row>
                    <xdr:rowOff>9525</xdr:rowOff>
                  </from>
                  <to>
                    <xdr:col>20</xdr:col>
                    <xdr:colOff>238125</xdr:colOff>
                    <xdr:row>36</xdr:row>
                    <xdr:rowOff>200025</xdr:rowOff>
                  </to>
                </anchor>
              </controlPr>
            </control>
          </mc:Choice>
        </mc:AlternateContent>
        <mc:AlternateContent xmlns:mc="http://schemas.openxmlformats.org/markup-compatibility/2006">
          <mc:Choice Requires="x14">
            <control shapeId="14690" r:id="rId329" name="Check Box 354">
              <controlPr defaultSize="0" autoFill="0" autoLine="0" autoPict="0">
                <anchor moveWithCells="1">
                  <from>
                    <xdr:col>21</xdr:col>
                    <xdr:colOff>28575</xdr:colOff>
                    <xdr:row>36</xdr:row>
                    <xdr:rowOff>9525</xdr:rowOff>
                  </from>
                  <to>
                    <xdr:col>21</xdr:col>
                    <xdr:colOff>238125</xdr:colOff>
                    <xdr:row>36</xdr:row>
                    <xdr:rowOff>200025</xdr:rowOff>
                  </to>
                </anchor>
              </controlPr>
            </control>
          </mc:Choice>
        </mc:AlternateContent>
        <mc:AlternateContent xmlns:mc="http://schemas.openxmlformats.org/markup-compatibility/2006">
          <mc:Choice Requires="x14">
            <control shapeId="14691" r:id="rId330" name="Check Box 355">
              <controlPr defaultSize="0" autoFill="0" autoLine="0" autoPict="0">
                <anchor moveWithCells="1">
                  <from>
                    <xdr:col>22</xdr:col>
                    <xdr:colOff>28575</xdr:colOff>
                    <xdr:row>36</xdr:row>
                    <xdr:rowOff>9525</xdr:rowOff>
                  </from>
                  <to>
                    <xdr:col>22</xdr:col>
                    <xdr:colOff>238125</xdr:colOff>
                    <xdr:row>36</xdr:row>
                    <xdr:rowOff>200025</xdr:rowOff>
                  </to>
                </anchor>
              </controlPr>
            </control>
          </mc:Choice>
        </mc:AlternateContent>
        <mc:AlternateContent xmlns:mc="http://schemas.openxmlformats.org/markup-compatibility/2006">
          <mc:Choice Requires="x14">
            <control shapeId="14692" r:id="rId331" name="Check Box 356">
              <controlPr defaultSize="0" autoFill="0" autoLine="0" autoPict="0">
                <anchor moveWithCells="1">
                  <from>
                    <xdr:col>23</xdr:col>
                    <xdr:colOff>28575</xdr:colOff>
                    <xdr:row>36</xdr:row>
                    <xdr:rowOff>9525</xdr:rowOff>
                  </from>
                  <to>
                    <xdr:col>23</xdr:col>
                    <xdr:colOff>238125</xdr:colOff>
                    <xdr:row>36</xdr:row>
                    <xdr:rowOff>200025</xdr:rowOff>
                  </to>
                </anchor>
              </controlPr>
            </control>
          </mc:Choice>
        </mc:AlternateContent>
        <mc:AlternateContent xmlns:mc="http://schemas.openxmlformats.org/markup-compatibility/2006">
          <mc:Choice Requires="x14">
            <control shapeId="14693" r:id="rId332" name="Check Box 357">
              <controlPr defaultSize="0" autoFill="0" autoLine="0" autoPict="0">
                <anchor moveWithCells="1">
                  <from>
                    <xdr:col>24</xdr:col>
                    <xdr:colOff>28575</xdr:colOff>
                    <xdr:row>36</xdr:row>
                    <xdr:rowOff>9525</xdr:rowOff>
                  </from>
                  <to>
                    <xdr:col>24</xdr:col>
                    <xdr:colOff>238125</xdr:colOff>
                    <xdr:row>36</xdr:row>
                    <xdr:rowOff>200025</xdr:rowOff>
                  </to>
                </anchor>
              </controlPr>
            </control>
          </mc:Choice>
        </mc:AlternateContent>
        <mc:AlternateContent xmlns:mc="http://schemas.openxmlformats.org/markup-compatibility/2006">
          <mc:Choice Requires="x14">
            <control shapeId="14694" r:id="rId333" name="Check Box 358">
              <controlPr defaultSize="0" autoFill="0" autoLine="0" autoPict="0">
                <anchor moveWithCells="1">
                  <from>
                    <xdr:col>25</xdr:col>
                    <xdr:colOff>28575</xdr:colOff>
                    <xdr:row>36</xdr:row>
                    <xdr:rowOff>9525</xdr:rowOff>
                  </from>
                  <to>
                    <xdr:col>25</xdr:col>
                    <xdr:colOff>238125</xdr:colOff>
                    <xdr:row>36</xdr:row>
                    <xdr:rowOff>200025</xdr:rowOff>
                  </to>
                </anchor>
              </controlPr>
            </control>
          </mc:Choice>
        </mc:AlternateContent>
        <mc:AlternateContent xmlns:mc="http://schemas.openxmlformats.org/markup-compatibility/2006">
          <mc:Choice Requires="x14">
            <control shapeId="14695" r:id="rId334" name="Check Box 359">
              <controlPr defaultSize="0" autoFill="0" autoLine="0" autoPict="0">
                <anchor moveWithCells="1">
                  <from>
                    <xdr:col>26</xdr:col>
                    <xdr:colOff>28575</xdr:colOff>
                    <xdr:row>36</xdr:row>
                    <xdr:rowOff>9525</xdr:rowOff>
                  </from>
                  <to>
                    <xdr:col>26</xdr:col>
                    <xdr:colOff>238125</xdr:colOff>
                    <xdr:row>36</xdr:row>
                    <xdr:rowOff>200025</xdr:rowOff>
                  </to>
                </anchor>
              </controlPr>
            </control>
          </mc:Choice>
        </mc:AlternateContent>
        <mc:AlternateContent xmlns:mc="http://schemas.openxmlformats.org/markup-compatibility/2006">
          <mc:Choice Requires="x14">
            <control shapeId="14696" r:id="rId335" name="Check Box 360">
              <controlPr defaultSize="0" autoFill="0" autoLine="0" autoPict="0">
                <anchor moveWithCells="1">
                  <from>
                    <xdr:col>27</xdr:col>
                    <xdr:colOff>28575</xdr:colOff>
                    <xdr:row>36</xdr:row>
                    <xdr:rowOff>9525</xdr:rowOff>
                  </from>
                  <to>
                    <xdr:col>27</xdr:col>
                    <xdr:colOff>238125</xdr:colOff>
                    <xdr:row>36</xdr:row>
                    <xdr:rowOff>200025</xdr:rowOff>
                  </to>
                </anchor>
              </controlPr>
            </control>
          </mc:Choice>
        </mc:AlternateContent>
        <mc:AlternateContent xmlns:mc="http://schemas.openxmlformats.org/markup-compatibility/2006">
          <mc:Choice Requires="x14">
            <control shapeId="14805" r:id="rId336" name="Check Box 469">
              <controlPr defaultSize="0" autoFill="0" autoLine="0" autoPict="0">
                <anchor moveWithCells="1">
                  <from>
                    <xdr:col>16</xdr:col>
                    <xdr:colOff>28575</xdr:colOff>
                    <xdr:row>46</xdr:row>
                    <xdr:rowOff>9525</xdr:rowOff>
                  </from>
                  <to>
                    <xdr:col>16</xdr:col>
                    <xdr:colOff>238125</xdr:colOff>
                    <xdr:row>46</xdr:row>
                    <xdr:rowOff>200025</xdr:rowOff>
                  </to>
                </anchor>
              </controlPr>
            </control>
          </mc:Choice>
        </mc:AlternateContent>
        <mc:AlternateContent xmlns:mc="http://schemas.openxmlformats.org/markup-compatibility/2006">
          <mc:Choice Requires="x14">
            <control shapeId="14806" r:id="rId337" name="Check Box 470">
              <controlPr defaultSize="0" autoFill="0" autoLine="0" autoPict="0">
                <anchor moveWithCells="1">
                  <from>
                    <xdr:col>17</xdr:col>
                    <xdr:colOff>28575</xdr:colOff>
                    <xdr:row>46</xdr:row>
                    <xdr:rowOff>9525</xdr:rowOff>
                  </from>
                  <to>
                    <xdr:col>17</xdr:col>
                    <xdr:colOff>238125</xdr:colOff>
                    <xdr:row>46</xdr:row>
                    <xdr:rowOff>200025</xdr:rowOff>
                  </to>
                </anchor>
              </controlPr>
            </control>
          </mc:Choice>
        </mc:AlternateContent>
        <mc:AlternateContent xmlns:mc="http://schemas.openxmlformats.org/markup-compatibility/2006">
          <mc:Choice Requires="x14">
            <control shapeId="14807" r:id="rId338" name="Check Box 471">
              <controlPr defaultSize="0" autoFill="0" autoLine="0" autoPict="0">
                <anchor moveWithCells="1">
                  <from>
                    <xdr:col>18</xdr:col>
                    <xdr:colOff>28575</xdr:colOff>
                    <xdr:row>46</xdr:row>
                    <xdr:rowOff>9525</xdr:rowOff>
                  </from>
                  <to>
                    <xdr:col>18</xdr:col>
                    <xdr:colOff>238125</xdr:colOff>
                    <xdr:row>46</xdr:row>
                    <xdr:rowOff>200025</xdr:rowOff>
                  </to>
                </anchor>
              </controlPr>
            </control>
          </mc:Choice>
        </mc:AlternateContent>
        <mc:AlternateContent xmlns:mc="http://schemas.openxmlformats.org/markup-compatibility/2006">
          <mc:Choice Requires="x14">
            <control shapeId="14808" r:id="rId339" name="Check Box 472">
              <controlPr defaultSize="0" autoFill="0" autoLine="0" autoPict="0">
                <anchor moveWithCells="1">
                  <from>
                    <xdr:col>19</xdr:col>
                    <xdr:colOff>28575</xdr:colOff>
                    <xdr:row>46</xdr:row>
                    <xdr:rowOff>9525</xdr:rowOff>
                  </from>
                  <to>
                    <xdr:col>19</xdr:col>
                    <xdr:colOff>238125</xdr:colOff>
                    <xdr:row>46</xdr:row>
                    <xdr:rowOff>200025</xdr:rowOff>
                  </to>
                </anchor>
              </controlPr>
            </control>
          </mc:Choice>
        </mc:AlternateContent>
        <mc:AlternateContent xmlns:mc="http://schemas.openxmlformats.org/markup-compatibility/2006">
          <mc:Choice Requires="x14">
            <control shapeId="14809" r:id="rId340" name="Check Box 473">
              <controlPr defaultSize="0" autoFill="0" autoLine="0" autoPict="0">
                <anchor moveWithCells="1">
                  <from>
                    <xdr:col>20</xdr:col>
                    <xdr:colOff>28575</xdr:colOff>
                    <xdr:row>46</xdr:row>
                    <xdr:rowOff>9525</xdr:rowOff>
                  </from>
                  <to>
                    <xdr:col>20</xdr:col>
                    <xdr:colOff>238125</xdr:colOff>
                    <xdr:row>46</xdr:row>
                    <xdr:rowOff>200025</xdr:rowOff>
                  </to>
                </anchor>
              </controlPr>
            </control>
          </mc:Choice>
        </mc:AlternateContent>
        <mc:AlternateContent xmlns:mc="http://schemas.openxmlformats.org/markup-compatibility/2006">
          <mc:Choice Requires="x14">
            <control shapeId="14810" r:id="rId341" name="Check Box 474">
              <controlPr defaultSize="0" autoFill="0" autoLine="0" autoPict="0">
                <anchor moveWithCells="1">
                  <from>
                    <xdr:col>21</xdr:col>
                    <xdr:colOff>28575</xdr:colOff>
                    <xdr:row>46</xdr:row>
                    <xdr:rowOff>9525</xdr:rowOff>
                  </from>
                  <to>
                    <xdr:col>21</xdr:col>
                    <xdr:colOff>238125</xdr:colOff>
                    <xdr:row>46</xdr:row>
                    <xdr:rowOff>200025</xdr:rowOff>
                  </to>
                </anchor>
              </controlPr>
            </control>
          </mc:Choice>
        </mc:AlternateContent>
        <mc:AlternateContent xmlns:mc="http://schemas.openxmlformats.org/markup-compatibility/2006">
          <mc:Choice Requires="x14">
            <control shapeId="14811" r:id="rId342" name="Check Box 475">
              <controlPr defaultSize="0" autoFill="0" autoLine="0" autoPict="0">
                <anchor moveWithCells="1">
                  <from>
                    <xdr:col>22</xdr:col>
                    <xdr:colOff>28575</xdr:colOff>
                    <xdr:row>46</xdr:row>
                    <xdr:rowOff>9525</xdr:rowOff>
                  </from>
                  <to>
                    <xdr:col>22</xdr:col>
                    <xdr:colOff>238125</xdr:colOff>
                    <xdr:row>46</xdr:row>
                    <xdr:rowOff>200025</xdr:rowOff>
                  </to>
                </anchor>
              </controlPr>
            </control>
          </mc:Choice>
        </mc:AlternateContent>
        <mc:AlternateContent xmlns:mc="http://schemas.openxmlformats.org/markup-compatibility/2006">
          <mc:Choice Requires="x14">
            <control shapeId="14812" r:id="rId343" name="Check Box 476">
              <controlPr defaultSize="0" autoFill="0" autoLine="0" autoPict="0">
                <anchor moveWithCells="1">
                  <from>
                    <xdr:col>23</xdr:col>
                    <xdr:colOff>28575</xdr:colOff>
                    <xdr:row>46</xdr:row>
                    <xdr:rowOff>9525</xdr:rowOff>
                  </from>
                  <to>
                    <xdr:col>23</xdr:col>
                    <xdr:colOff>238125</xdr:colOff>
                    <xdr:row>46</xdr:row>
                    <xdr:rowOff>200025</xdr:rowOff>
                  </to>
                </anchor>
              </controlPr>
            </control>
          </mc:Choice>
        </mc:AlternateContent>
        <mc:AlternateContent xmlns:mc="http://schemas.openxmlformats.org/markup-compatibility/2006">
          <mc:Choice Requires="x14">
            <control shapeId="14813" r:id="rId344" name="Check Box 477">
              <controlPr defaultSize="0" autoFill="0" autoLine="0" autoPict="0">
                <anchor moveWithCells="1">
                  <from>
                    <xdr:col>24</xdr:col>
                    <xdr:colOff>28575</xdr:colOff>
                    <xdr:row>46</xdr:row>
                    <xdr:rowOff>9525</xdr:rowOff>
                  </from>
                  <to>
                    <xdr:col>24</xdr:col>
                    <xdr:colOff>238125</xdr:colOff>
                    <xdr:row>46</xdr:row>
                    <xdr:rowOff>200025</xdr:rowOff>
                  </to>
                </anchor>
              </controlPr>
            </control>
          </mc:Choice>
        </mc:AlternateContent>
        <mc:AlternateContent xmlns:mc="http://schemas.openxmlformats.org/markup-compatibility/2006">
          <mc:Choice Requires="x14">
            <control shapeId="14814" r:id="rId345" name="Check Box 478">
              <controlPr defaultSize="0" autoFill="0" autoLine="0" autoPict="0">
                <anchor moveWithCells="1">
                  <from>
                    <xdr:col>25</xdr:col>
                    <xdr:colOff>28575</xdr:colOff>
                    <xdr:row>46</xdr:row>
                    <xdr:rowOff>9525</xdr:rowOff>
                  </from>
                  <to>
                    <xdr:col>25</xdr:col>
                    <xdr:colOff>238125</xdr:colOff>
                    <xdr:row>46</xdr:row>
                    <xdr:rowOff>200025</xdr:rowOff>
                  </to>
                </anchor>
              </controlPr>
            </control>
          </mc:Choice>
        </mc:AlternateContent>
        <mc:AlternateContent xmlns:mc="http://schemas.openxmlformats.org/markup-compatibility/2006">
          <mc:Choice Requires="x14">
            <control shapeId="14815" r:id="rId346" name="Check Box 479">
              <controlPr defaultSize="0" autoFill="0" autoLine="0" autoPict="0">
                <anchor moveWithCells="1">
                  <from>
                    <xdr:col>26</xdr:col>
                    <xdr:colOff>28575</xdr:colOff>
                    <xdr:row>46</xdr:row>
                    <xdr:rowOff>9525</xdr:rowOff>
                  </from>
                  <to>
                    <xdr:col>26</xdr:col>
                    <xdr:colOff>238125</xdr:colOff>
                    <xdr:row>46</xdr:row>
                    <xdr:rowOff>200025</xdr:rowOff>
                  </to>
                </anchor>
              </controlPr>
            </control>
          </mc:Choice>
        </mc:AlternateContent>
        <mc:AlternateContent xmlns:mc="http://schemas.openxmlformats.org/markup-compatibility/2006">
          <mc:Choice Requires="x14">
            <control shapeId="14816" r:id="rId347" name="Check Box 480">
              <controlPr defaultSize="0" autoFill="0" autoLine="0" autoPict="0">
                <anchor moveWithCells="1">
                  <from>
                    <xdr:col>27</xdr:col>
                    <xdr:colOff>28575</xdr:colOff>
                    <xdr:row>46</xdr:row>
                    <xdr:rowOff>9525</xdr:rowOff>
                  </from>
                  <to>
                    <xdr:col>27</xdr:col>
                    <xdr:colOff>238125</xdr:colOff>
                    <xdr:row>46</xdr:row>
                    <xdr:rowOff>200025</xdr:rowOff>
                  </to>
                </anchor>
              </controlPr>
            </control>
          </mc:Choice>
        </mc:AlternateContent>
        <mc:AlternateContent xmlns:mc="http://schemas.openxmlformats.org/markup-compatibility/2006">
          <mc:Choice Requires="x14">
            <control shapeId="14853" r:id="rId348" name="Check Box 517">
              <controlPr defaultSize="0" autoFill="0" autoLine="0" autoPict="0">
                <anchor moveWithCells="1">
                  <from>
                    <xdr:col>16</xdr:col>
                    <xdr:colOff>28575</xdr:colOff>
                    <xdr:row>31</xdr:row>
                    <xdr:rowOff>95250</xdr:rowOff>
                  </from>
                  <to>
                    <xdr:col>16</xdr:col>
                    <xdr:colOff>238125</xdr:colOff>
                    <xdr:row>31</xdr:row>
                    <xdr:rowOff>285750</xdr:rowOff>
                  </to>
                </anchor>
              </controlPr>
            </control>
          </mc:Choice>
        </mc:AlternateContent>
        <mc:AlternateContent xmlns:mc="http://schemas.openxmlformats.org/markup-compatibility/2006">
          <mc:Choice Requires="x14">
            <control shapeId="14854" r:id="rId349" name="Check Box 518">
              <controlPr defaultSize="0" autoFill="0" autoLine="0" autoPict="0">
                <anchor moveWithCells="1">
                  <from>
                    <xdr:col>17</xdr:col>
                    <xdr:colOff>28575</xdr:colOff>
                    <xdr:row>31</xdr:row>
                    <xdr:rowOff>95250</xdr:rowOff>
                  </from>
                  <to>
                    <xdr:col>17</xdr:col>
                    <xdr:colOff>238125</xdr:colOff>
                    <xdr:row>31</xdr:row>
                    <xdr:rowOff>285750</xdr:rowOff>
                  </to>
                </anchor>
              </controlPr>
            </control>
          </mc:Choice>
        </mc:AlternateContent>
        <mc:AlternateContent xmlns:mc="http://schemas.openxmlformats.org/markup-compatibility/2006">
          <mc:Choice Requires="x14">
            <control shapeId="14855" r:id="rId350" name="Check Box 519">
              <controlPr defaultSize="0" autoFill="0" autoLine="0" autoPict="0">
                <anchor moveWithCells="1">
                  <from>
                    <xdr:col>18</xdr:col>
                    <xdr:colOff>28575</xdr:colOff>
                    <xdr:row>31</xdr:row>
                    <xdr:rowOff>95250</xdr:rowOff>
                  </from>
                  <to>
                    <xdr:col>18</xdr:col>
                    <xdr:colOff>238125</xdr:colOff>
                    <xdr:row>31</xdr:row>
                    <xdr:rowOff>285750</xdr:rowOff>
                  </to>
                </anchor>
              </controlPr>
            </control>
          </mc:Choice>
        </mc:AlternateContent>
        <mc:AlternateContent xmlns:mc="http://schemas.openxmlformats.org/markup-compatibility/2006">
          <mc:Choice Requires="x14">
            <control shapeId="14856" r:id="rId351" name="Check Box 520">
              <controlPr defaultSize="0" autoFill="0" autoLine="0" autoPict="0">
                <anchor moveWithCells="1">
                  <from>
                    <xdr:col>19</xdr:col>
                    <xdr:colOff>28575</xdr:colOff>
                    <xdr:row>31</xdr:row>
                    <xdr:rowOff>95250</xdr:rowOff>
                  </from>
                  <to>
                    <xdr:col>19</xdr:col>
                    <xdr:colOff>238125</xdr:colOff>
                    <xdr:row>31</xdr:row>
                    <xdr:rowOff>285750</xdr:rowOff>
                  </to>
                </anchor>
              </controlPr>
            </control>
          </mc:Choice>
        </mc:AlternateContent>
        <mc:AlternateContent xmlns:mc="http://schemas.openxmlformats.org/markup-compatibility/2006">
          <mc:Choice Requires="x14">
            <control shapeId="14857" r:id="rId352" name="Check Box 521">
              <controlPr defaultSize="0" autoFill="0" autoLine="0" autoPict="0">
                <anchor moveWithCells="1">
                  <from>
                    <xdr:col>20</xdr:col>
                    <xdr:colOff>28575</xdr:colOff>
                    <xdr:row>31</xdr:row>
                    <xdr:rowOff>95250</xdr:rowOff>
                  </from>
                  <to>
                    <xdr:col>20</xdr:col>
                    <xdr:colOff>238125</xdr:colOff>
                    <xdr:row>31</xdr:row>
                    <xdr:rowOff>285750</xdr:rowOff>
                  </to>
                </anchor>
              </controlPr>
            </control>
          </mc:Choice>
        </mc:AlternateContent>
        <mc:AlternateContent xmlns:mc="http://schemas.openxmlformats.org/markup-compatibility/2006">
          <mc:Choice Requires="x14">
            <control shapeId="14858" r:id="rId353" name="Check Box 522">
              <controlPr defaultSize="0" autoFill="0" autoLine="0" autoPict="0">
                <anchor moveWithCells="1">
                  <from>
                    <xdr:col>21</xdr:col>
                    <xdr:colOff>28575</xdr:colOff>
                    <xdr:row>31</xdr:row>
                    <xdr:rowOff>95250</xdr:rowOff>
                  </from>
                  <to>
                    <xdr:col>21</xdr:col>
                    <xdr:colOff>238125</xdr:colOff>
                    <xdr:row>31</xdr:row>
                    <xdr:rowOff>285750</xdr:rowOff>
                  </to>
                </anchor>
              </controlPr>
            </control>
          </mc:Choice>
        </mc:AlternateContent>
        <mc:AlternateContent xmlns:mc="http://schemas.openxmlformats.org/markup-compatibility/2006">
          <mc:Choice Requires="x14">
            <control shapeId="14859" r:id="rId354" name="Check Box 523">
              <controlPr defaultSize="0" autoFill="0" autoLine="0" autoPict="0">
                <anchor moveWithCells="1">
                  <from>
                    <xdr:col>22</xdr:col>
                    <xdr:colOff>28575</xdr:colOff>
                    <xdr:row>31</xdr:row>
                    <xdr:rowOff>95250</xdr:rowOff>
                  </from>
                  <to>
                    <xdr:col>22</xdr:col>
                    <xdr:colOff>238125</xdr:colOff>
                    <xdr:row>31</xdr:row>
                    <xdr:rowOff>285750</xdr:rowOff>
                  </to>
                </anchor>
              </controlPr>
            </control>
          </mc:Choice>
        </mc:AlternateContent>
        <mc:AlternateContent xmlns:mc="http://schemas.openxmlformats.org/markup-compatibility/2006">
          <mc:Choice Requires="x14">
            <control shapeId="14860" r:id="rId355" name="Check Box 524">
              <controlPr defaultSize="0" autoFill="0" autoLine="0" autoPict="0">
                <anchor moveWithCells="1">
                  <from>
                    <xdr:col>23</xdr:col>
                    <xdr:colOff>28575</xdr:colOff>
                    <xdr:row>31</xdr:row>
                    <xdr:rowOff>95250</xdr:rowOff>
                  </from>
                  <to>
                    <xdr:col>23</xdr:col>
                    <xdr:colOff>238125</xdr:colOff>
                    <xdr:row>31</xdr:row>
                    <xdr:rowOff>285750</xdr:rowOff>
                  </to>
                </anchor>
              </controlPr>
            </control>
          </mc:Choice>
        </mc:AlternateContent>
        <mc:AlternateContent xmlns:mc="http://schemas.openxmlformats.org/markup-compatibility/2006">
          <mc:Choice Requires="x14">
            <control shapeId="14861" r:id="rId356" name="Check Box 525">
              <controlPr defaultSize="0" autoFill="0" autoLine="0" autoPict="0">
                <anchor moveWithCells="1">
                  <from>
                    <xdr:col>24</xdr:col>
                    <xdr:colOff>28575</xdr:colOff>
                    <xdr:row>31</xdr:row>
                    <xdr:rowOff>95250</xdr:rowOff>
                  </from>
                  <to>
                    <xdr:col>24</xdr:col>
                    <xdr:colOff>238125</xdr:colOff>
                    <xdr:row>31</xdr:row>
                    <xdr:rowOff>285750</xdr:rowOff>
                  </to>
                </anchor>
              </controlPr>
            </control>
          </mc:Choice>
        </mc:AlternateContent>
        <mc:AlternateContent xmlns:mc="http://schemas.openxmlformats.org/markup-compatibility/2006">
          <mc:Choice Requires="x14">
            <control shapeId="14862" r:id="rId357" name="Check Box 526">
              <controlPr defaultSize="0" autoFill="0" autoLine="0" autoPict="0">
                <anchor moveWithCells="1">
                  <from>
                    <xdr:col>25</xdr:col>
                    <xdr:colOff>28575</xdr:colOff>
                    <xdr:row>31</xdr:row>
                    <xdr:rowOff>95250</xdr:rowOff>
                  </from>
                  <to>
                    <xdr:col>25</xdr:col>
                    <xdr:colOff>238125</xdr:colOff>
                    <xdr:row>31</xdr:row>
                    <xdr:rowOff>285750</xdr:rowOff>
                  </to>
                </anchor>
              </controlPr>
            </control>
          </mc:Choice>
        </mc:AlternateContent>
        <mc:AlternateContent xmlns:mc="http://schemas.openxmlformats.org/markup-compatibility/2006">
          <mc:Choice Requires="x14">
            <control shapeId="14863" r:id="rId358" name="Check Box 527">
              <controlPr defaultSize="0" autoFill="0" autoLine="0" autoPict="0">
                <anchor moveWithCells="1">
                  <from>
                    <xdr:col>26</xdr:col>
                    <xdr:colOff>28575</xdr:colOff>
                    <xdr:row>31</xdr:row>
                    <xdr:rowOff>95250</xdr:rowOff>
                  </from>
                  <to>
                    <xdr:col>26</xdr:col>
                    <xdr:colOff>238125</xdr:colOff>
                    <xdr:row>31</xdr:row>
                    <xdr:rowOff>285750</xdr:rowOff>
                  </to>
                </anchor>
              </controlPr>
            </control>
          </mc:Choice>
        </mc:AlternateContent>
        <mc:AlternateContent xmlns:mc="http://schemas.openxmlformats.org/markup-compatibility/2006">
          <mc:Choice Requires="x14">
            <control shapeId="14864" r:id="rId359" name="Check Box 528">
              <controlPr defaultSize="0" autoFill="0" autoLine="0" autoPict="0">
                <anchor moveWithCells="1">
                  <from>
                    <xdr:col>27</xdr:col>
                    <xdr:colOff>28575</xdr:colOff>
                    <xdr:row>31</xdr:row>
                    <xdr:rowOff>95250</xdr:rowOff>
                  </from>
                  <to>
                    <xdr:col>27</xdr:col>
                    <xdr:colOff>238125</xdr:colOff>
                    <xdr:row>31</xdr:row>
                    <xdr:rowOff>285750</xdr:rowOff>
                  </to>
                </anchor>
              </controlPr>
            </control>
          </mc:Choice>
        </mc:AlternateContent>
        <mc:AlternateContent xmlns:mc="http://schemas.openxmlformats.org/markup-compatibility/2006">
          <mc:Choice Requires="x14">
            <control shapeId="14865" r:id="rId360" name="Check Box 529">
              <controlPr defaultSize="0" autoFill="0" autoLine="0" autoPict="0">
                <anchor moveWithCells="1">
                  <from>
                    <xdr:col>16</xdr:col>
                    <xdr:colOff>28575</xdr:colOff>
                    <xdr:row>26</xdr:row>
                    <xdr:rowOff>95250</xdr:rowOff>
                  </from>
                  <to>
                    <xdr:col>16</xdr:col>
                    <xdr:colOff>238125</xdr:colOff>
                    <xdr:row>26</xdr:row>
                    <xdr:rowOff>285750</xdr:rowOff>
                  </to>
                </anchor>
              </controlPr>
            </control>
          </mc:Choice>
        </mc:AlternateContent>
        <mc:AlternateContent xmlns:mc="http://schemas.openxmlformats.org/markup-compatibility/2006">
          <mc:Choice Requires="x14">
            <control shapeId="14866" r:id="rId361" name="Check Box 530">
              <controlPr defaultSize="0" autoFill="0" autoLine="0" autoPict="0">
                <anchor moveWithCells="1">
                  <from>
                    <xdr:col>17</xdr:col>
                    <xdr:colOff>28575</xdr:colOff>
                    <xdr:row>26</xdr:row>
                    <xdr:rowOff>95250</xdr:rowOff>
                  </from>
                  <to>
                    <xdr:col>17</xdr:col>
                    <xdr:colOff>238125</xdr:colOff>
                    <xdr:row>26</xdr:row>
                    <xdr:rowOff>285750</xdr:rowOff>
                  </to>
                </anchor>
              </controlPr>
            </control>
          </mc:Choice>
        </mc:AlternateContent>
        <mc:AlternateContent xmlns:mc="http://schemas.openxmlformats.org/markup-compatibility/2006">
          <mc:Choice Requires="x14">
            <control shapeId="14867" r:id="rId362" name="Check Box 531">
              <controlPr defaultSize="0" autoFill="0" autoLine="0" autoPict="0">
                <anchor moveWithCells="1">
                  <from>
                    <xdr:col>18</xdr:col>
                    <xdr:colOff>28575</xdr:colOff>
                    <xdr:row>26</xdr:row>
                    <xdr:rowOff>95250</xdr:rowOff>
                  </from>
                  <to>
                    <xdr:col>18</xdr:col>
                    <xdr:colOff>238125</xdr:colOff>
                    <xdr:row>26</xdr:row>
                    <xdr:rowOff>285750</xdr:rowOff>
                  </to>
                </anchor>
              </controlPr>
            </control>
          </mc:Choice>
        </mc:AlternateContent>
        <mc:AlternateContent xmlns:mc="http://schemas.openxmlformats.org/markup-compatibility/2006">
          <mc:Choice Requires="x14">
            <control shapeId="14868" r:id="rId363" name="Check Box 532">
              <controlPr defaultSize="0" autoFill="0" autoLine="0" autoPict="0">
                <anchor moveWithCells="1">
                  <from>
                    <xdr:col>19</xdr:col>
                    <xdr:colOff>28575</xdr:colOff>
                    <xdr:row>26</xdr:row>
                    <xdr:rowOff>95250</xdr:rowOff>
                  </from>
                  <to>
                    <xdr:col>19</xdr:col>
                    <xdr:colOff>238125</xdr:colOff>
                    <xdr:row>26</xdr:row>
                    <xdr:rowOff>285750</xdr:rowOff>
                  </to>
                </anchor>
              </controlPr>
            </control>
          </mc:Choice>
        </mc:AlternateContent>
        <mc:AlternateContent xmlns:mc="http://schemas.openxmlformats.org/markup-compatibility/2006">
          <mc:Choice Requires="x14">
            <control shapeId="14869" r:id="rId364" name="Check Box 533">
              <controlPr defaultSize="0" autoFill="0" autoLine="0" autoPict="0">
                <anchor moveWithCells="1">
                  <from>
                    <xdr:col>20</xdr:col>
                    <xdr:colOff>28575</xdr:colOff>
                    <xdr:row>26</xdr:row>
                    <xdr:rowOff>95250</xdr:rowOff>
                  </from>
                  <to>
                    <xdr:col>20</xdr:col>
                    <xdr:colOff>238125</xdr:colOff>
                    <xdr:row>26</xdr:row>
                    <xdr:rowOff>285750</xdr:rowOff>
                  </to>
                </anchor>
              </controlPr>
            </control>
          </mc:Choice>
        </mc:AlternateContent>
        <mc:AlternateContent xmlns:mc="http://schemas.openxmlformats.org/markup-compatibility/2006">
          <mc:Choice Requires="x14">
            <control shapeId="14870" r:id="rId365" name="Check Box 534">
              <controlPr defaultSize="0" autoFill="0" autoLine="0" autoPict="0">
                <anchor moveWithCells="1">
                  <from>
                    <xdr:col>21</xdr:col>
                    <xdr:colOff>28575</xdr:colOff>
                    <xdr:row>26</xdr:row>
                    <xdr:rowOff>95250</xdr:rowOff>
                  </from>
                  <to>
                    <xdr:col>21</xdr:col>
                    <xdr:colOff>238125</xdr:colOff>
                    <xdr:row>26</xdr:row>
                    <xdr:rowOff>285750</xdr:rowOff>
                  </to>
                </anchor>
              </controlPr>
            </control>
          </mc:Choice>
        </mc:AlternateContent>
        <mc:AlternateContent xmlns:mc="http://schemas.openxmlformats.org/markup-compatibility/2006">
          <mc:Choice Requires="x14">
            <control shapeId="14871" r:id="rId366" name="Check Box 535">
              <controlPr defaultSize="0" autoFill="0" autoLine="0" autoPict="0">
                <anchor moveWithCells="1">
                  <from>
                    <xdr:col>22</xdr:col>
                    <xdr:colOff>28575</xdr:colOff>
                    <xdr:row>26</xdr:row>
                    <xdr:rowOff>95250</xdr:rowOff>
                  </from>
                  <to>
                    <xdr:col>22</xdr:col>
                    <xdr:colOff>238125</xdr:colOff>
                    <xdr:row>26</xdr:row>
                    <xdr:rowOff>285750</xdr:rowOff>
                  </to>
                </anchor>
              </controlPr>
            </control>
          </mc:Choice>
        </mc:AlternateContent>
        <mc:AlternateContent xmlns:mc="http://schemas.openxmlformats.org/markup-compatibility/2006">
          <mc:Choice Requires="x14">
            <control shapeId="14872" r:id="rId367" name="Check Box 536">
              <controlPr defaultSize="0" autoFill="0" autoLine="0" autoPict="0">
                <anchor moveWithCells="1">
                  <from>
                    <xdr:col>23</xdr:col>
                    <xdr:colOff>28575</xdr:colOff>
                    <xdr:row>26</xdr:row>
                    <xdr:rowOff>95250</xdr:rowOff>
                  </from>
                  <to>
                    <xdr:col>23</xdr:col>
                    <xdr:colOff>238125</xdr:colOff>
                    <xdr:row>26</xdr:row>
                    <xdr:rowOff>285750</xdr:rowOff>
                  </to>
                </anchor>
              </controlPr>
            </control>
          </mc:Choice>
        </mc:AlternateContent>
        <mc:AlternateContent xmlns:mc="http://schemas.openxmlformats.org/markup-compatibility/2006">
          <mc:Choice Requires="x14">
            <control shapeId="14873" r:id="rId368" name="Check Box 537">
              <controlPr defaultSize="0" autoFill="0" autoLine="0" autoPict="0">
                <anchor moveWithCells="1">
                  <from>
                    <xdr:col>24</xdr:col>
                    <xdr:colOff>28575</xdr:colOff>
                    <xdr:row>26</xdr:row>
                    <xdr:rowOff>95250</xdr:rowOff>
                  </from>
                  <to>
                    <xdr:col>24</xdr:col>
                    <xdr:colOff>238125</xdr:colOff>
                    <xdr:row>26</xdr:row>
                    <xdr:rowOff>285750</xdr:rowOff>
                  </to>
                </anchor>
              </controlPr>
            </control>
          </mc:Choice>
        </mc:AlternateContent>
        <mc:AlternateContent xmlns:mc="http://schemas.openxmlformats.org/markup-compatibility/2006">
          <mc:Choice Requires="x14">
            <control shapeId="14874" r:id="rId369" name="Check Box 538">
              <controlPr defaultSize="0" autoFill="0" autoLine="0" autoPict="0">
                <anchor moveWithCells="1">
                  <from>
                    <xdr:col>25</xdr:col>
                    <xdr:colOff>28575</xdr:colOff>
                    <xdr:row>26</xdr:row>
                    <xdr:rowOff>95250</xdr:rowOff>
                  </from>
                  <to>
                    <xdr:col>25</xdr:col>
                    <xdr:colOff>238125</xdr:colOff>
                    <xdr:row>26</xdr:row>
                    <xdr:rowOff>285750</xdr:rowOff>
                  </to>
                </anchor>
              </controlPr>
            </control>
          </mc:Choice>
        </mc:AlternateContent>
        <mc:AlternateContent xmlns:mc="http://schemas.openxmlformats.org/markup-compatibility/2006">
          <mc:Choice Requires="x14">
            <control shapeId="14875" r:id="rId370" name="Check Box 539">
              <controlPr defaultSize="0" autoFill="0" autoLine="0" autoPict="0">
                <anchor moveWithCells="1">
                  <from>
                    <xdr:col>26</xdr:col>
                    <xdr:colOff>28575</xdr:colOff>
                    <xdr:row>26</xdr:row>
                    <xdr:rowOff>95250</xdr:rowOff>
                  </from>
                  <to>
                    <xdr:col>26</xdr:col>
                    <xdr:colOff>238125</xdr:colOff>
                    <xdr:row>26</xdr:row>
                    <xdr:rowOff>285750</xdr:rowOff>
                  </to>
                </anchor>
              </controlPr>
            </control>
          </mc:Choice>
        </mc:AlternateContent>
        <mc:AlternateContent xmlns:mc="http://schemas.openxmlformats.org/markup-compatibility/2006">
          <mc:Choice Requires="x14">
            <control shapeId="14876" r:id="rId371" name="Check Box 540">
              <controlPr defaultSize="0" autoFill="0" autoLine="0" autoPict="0">
                <anchor moveWithCells="1">
                  <from>
                    <xdr:col>27</xdr:col>
                    <xdr:colOff>28575</xdr:colOff>
                    <xdr:row>26</xdr:row>
                    <xdr:rowOff>95250</xdr:rowOff>
                  </from>
                  <to>
                    <xdr:col>27</xdr:col>
                    <xdr:colOff>238125</xdr:colOff>
                    <xdr:row>26</xdr:row>
                    <xdr:rowOff>285750</xdr:rowOff>
                  </to>
                </anchor>
              </controlPr>
            </control>
          </mc:Choice>
        </mc:AlternateContent>
        <mc:AlternateContent xmlns:mc="http://schemas.openxmlformats.org/markup-compatibility/2006">
          <mc:Choice Requires="x14">
            <control shapeId="14877" r:id="rId372" name="Check Box 541">
              <controlPr defaultSize="0" autoFill="0" autoLine="0" autoPict="0">
                <anchor moveWithCells="1">
                  <from>
                    <xdr:col>16</xdr:col>
                    <xdr:colOff>28575</xdr:colOff>
                    <xdr:row>27</xdr:row>
                    <xdr:rowOff>95250</xdr:rowOff>
                  </from>
                  <to>
                    <xdr:col>16</xdr:col>
                    <xdr:colOff>238125</xdr:colOff>
                    <xdr:row>27</xdr:row>
                    <xdr:rowOff>285750</xdr:rowOff>
                  </to>
                </anchor>
              </controlPr>
            </control>
          </mc:Choice>
        </mc:AlternateContent>
        <mc:AlternateContent xmlns:mc="http://schemas.openxmlformats.org/markup-compatibility/2006">
          <mc:Choice Requires="x14">
            <control shapeId="14878" r:id="rId373" name="Check Box 542">
              <controlPr defaultSize="0" autoFill="0" autoLine="0" autoPict="0">
                <anchor moveWithCells="1">
                  <from>
                    <xdr:col>17</xdr:col>
                    <xdr:colOff>28575</xdr:colOff>
                    <xdr:row>27</xdr:row>
                    <xdr:rowOff>95250</xdr:rowOff>
                  </from>
                  <to>
                    <xdr:col>17</xdr:col>
                    <xdr:colOff>238125</xdr:colOff>
                    <xdr:row>27</xdr:row>
                    <xdr:rowOff>285750</xdr:rowOff>
                  </to>
                </anchor>
              </controlPr>
            </control>
          </mc:Choice>
        </mc:AlternateContent>
        <mc:AlternateContent xmlns:mc="http://schemas.openxmlformats.org/markup-compatibility/2006">
          <mc:Choice Requires="x14">
            <control shapeId="14879" r:id="rId374" name="Check Box 543">
              <controlPr defaultSize="0" autoFill="0" autoLine="0" autoPict="0">
                <anchor moveWithCells="1">
                  <from>
                    <xdr:col>18</xdr:col>
                    <xdr:colOff>28575</xdr:colOff>
                    <xdr:row>27</xdr:row>
                    <xdr:rowOff>95250</xdr:rowOff>
                  </from>
                  <to>
                    <xdr:col>18</xdr:col>
                    <xdr:colOff>238125</xdr:colOff>
                    <xdr:row>27</xdr:row>
                    <xdr:rowOff>285750</xdr:rowOff>
                  </to>
                </anchor>
              </controlPr>
            </control>
          </mc:Choice>
        </mc:AlternateContent>
        <mc:AlternateContent xmlns:mc="http://schemas.openxmlformats.org/markup-compatibility/2006">
          <mc:Choice Requires="x14">
            <control shapeId="14880" r:id="rId375" name="Check Box 544">
              <controlPr defaultSize="0" autoFill="0" autoLine="0" autoPict="0">
                <anchor moveWithCells="1">
                  <from>
                    <xdr:col>19</xdr:col>
                    <xdr:colOff>28575</xdr:colOff>
                    <xdr:row>27</xdr:row>
                    <xdr:rowOff>95250</xdr:rowOff>
                  </from>
                  <to>
                    <xdr:col>19</xdr:col>
                    <xdr:colOff>238125</xdr:colOff>
                    <xdr:row>27</xdr:row>
                    <xdr:rowOff>285750</xdr:rowOff>
                  </to>
                </anchor>
              </controlPr>
            </control>
          </mc:Choice>
        </mc:AlternateContent>
        <mc:AlternateContent xmlns:mc="http://schemas.openxmlformats.org/markup-compatibility/2006">
          <mc:Choice Requires="x14">
            <control shapeId="14881" r:id="rId376" name="Check Box 545">
              <controlPr defaultSize="0" autoFill="0" autoLine="0" autoPict="0">
                <anchor moveWithCells="1">
                  <from>
                    <xdr:col>20</xdr:col>
                    <xdr:colOff>28575</xdr:colOff>
                    <xdr:row>27</xdr:row>
                    <xdr:rowOff>95250</xdr:rowOff>
                  </from>
                  <to>
                    <xdr:col>20</xdr:col>
                    <xdr:colOff>238125</xdr:colOff>
                    <xdr:row>27</xdr:row>
                    <xdr:rowOff>285750</xdr:rowOff>
                  </to>
                </anchor>
              </controlPr>
            </control>
          </mc:Choice>
        </mc:AlternateContent>
        <mc:AlternateContent xmlns:mc="http://schemas.openxmlformats.org/markup-compatibility/2006">
          <mc:Choice Requires="x14">
            <control shapeId="14882" r:id="rId377" name="Check Box 546">
              <controlPr defaultSize="0" autoFill="0" autoLine="0" autoPict="0">
                <anchor moveWithCells="1">
                  <from>
                    <xdr:col>21</xdr:col>
                    <xdr:colOff>28575</xdr:colOff>
                    <xdr:row>27</xdr:row>
                    <xdr:rowOff>95250</xdr:rowOff>
                  </from>
                  <to>
                    <xdr:col>21</xdr:col>
                    <xdr:colOff>238125</xdr:colOff>
                    <xdr:row>27</xdr:row>
                    <xdr:rowOff>285750</xdr:rowOff>
                  </to>
                </anchor>
              </controlPr>
            </control>
          </mc:Choice>
        </mc:AlternateContent>
        <mc:AlternateContent xmlns:mc="http://schemas.openxmlformats.org/markup-compatibility/2006">
          <mc:Choice Requires="x14">
            <control shapeId="14883" r:id="rId378" name="Check Box 547">
              <controlPr defaultSize="0" autoFill="0" autoLine="0" autoPict="0">
                <anchor moveWithCells="1">
                  <from>
                    <xdr:col>22</xdr:col>
                    <xdr:colOff>28575</xdr:colOff>
                    <xdr:row>27</xdr:row>
                    <xdr:rowOff>95250</xdr:rowOff>
                  </from>
                  <to>
                    <xdr:col>22</xdr:col>
                    <xdr:colOff>238125</xdr:colOff>
                    <xdr:row>27</xdr:row>
                    <xdr:rowOff>285750</xdr:rowOff>
                  </to>
                </anchor>
              </controlPr>
            </control>
          </mc:Choice>
        </mc:AlternateContent>
        <mc:AlternateContent xmlns:mc="http://schemas.openxmlformats.org/markup-compatibility/2006">
          <mc:Choice Requires="x14">
            <control shapeId="14884" r:id="rId379" name="Check Box 548">
              <controlPr defaultSize="0" autoFill="0" autoLine="0" autoPict="0">
                <anchor moveWithCells="1">
                  <from>
                    <xdr:col>23</xdr:col>
                    <xdr:colOff>28575</xdr:colOff>
                    <xdr:row>27</xdr:row>
                    <xdr:rowOff>95250</xdr:rowOff>
                  </from>
                  <to>
                    <xdr:col>23</xdr:col>
                    <xdr:colOff>238125</xdr:colOff>
                    <xdr:row>27</xdr:row>
                    <xdr:rowOff>285750</xdr:rowOff>
                  </to>
                </anchor>
              </controlPr>
            </control>
          </mc:Choice>
        </mc:AlternateContent>
        <mc:AlternateContent xmlns:mc="http://schemas.openxmlformats.org/markup-compatibility/2006">
          <mc:Choice Requires="x14">
            <control shapeId="14885" r:id="rId380" name="Check Box 549">
              <controlPr defaultSize="0" autoFill="0" autoLine="0" autoPict="0">
                <anchor moveWithCells="1">
                  <from>
                    <xdr:col>24</xdr:col>
                    <xdr:colOff>28575</xdr:colOff>
                    <xdr:row>27</xdr:row>
                    <xdr:rowOff>95250</xdr:rowOff>
                  </from>
                  <to>
                    <xdr:col>24</xdr:col>
                    <xdr:colOff>238125</xdr:colOff>
                    <xdr:row>27</xdr:row>
                    <xdr:rowOff>285750</xdr:rowOff>
                  </to>
                </anchor>
              </controlPr>
            </control>
          </mc:Choice>
        </mc:AlternateContent>
        <mc:AlternateContent xmlns:mc="http://schemas.openxmlformats.org/markup-compatibility/2006">
          <mc:Choice Requires="x14">
            <control shapeId="14886" r:id="rId381" name="Check Box 550">
              <controlPr defaultSize="0" autoFill="0" autoLine="0" autoPict="0">
                <anchor moveWithCells="1">
                  <from>
                    <xdr:col>25</xdr:col>
                    <xdr:colOff>28575</xdr:colOff>
                    <xdr:row>27</xdr:row>
                    <xdr:rowOff>95250</xdr:rowOff>
                  </from>
                  <to>
                    <xdr:col>25</xdr:col>
                    <xdr:colOff>238125</xdr:colOff>
                    <xdr:row>27</xdr:row>
                    <xdr:rowOff>285750</xdr:rowOff>
                  </to>
                </anchor>
              </controlPr>
            </control>
          </mc:Choice>
        </mc:AlternateContent>
        <mc:AlternateContent xmlns:mc="http://schemas.openxmlformats.org/markup-compatibility/2006">
          <mc:Choice Requires="x14">
            <control shapeId="14887" r:id="rId382" name="Check Box 551">
              <controlPr defaultSize="0" autoFill="0" autoLine="0" autoPict="0">
                <anchor moveWithCells="1">
                  <from>
                    <xdr:col>26</xdr:col>
                    <xdr:colOff>28575</xdr:colOff>
                    <xdr:row>27</xdr:row>
                    <xdr:rowOff>95250</xdr:rowOff>
                  </from>
                  <to>
                    <xdr:col>26</xdr:col>
                    <xdr:colOff>238125</xdr:colOff>
                    <xdr:row>27</xdr:row>
                    <xdr:rowOff>285750</xdr:rowOff>
                  </to>
                </anchor>
              </controlPr>
            </control>
          </mc:Choice>
        </mc:AlternateContent>
        <mc:AlternateContent xmlns:mc="http://schemas.openxmlformats.org/markup-compatibility/2006">
          <mc:Choice Requires="x14">
            <control shapeId="14888" r:id="rId383" name="Check Box 552">
              <controlPr defaultSize="0" autoFill="0" autoLine="0" autoPict="0">
                <anchor moveWithCells="1">
                  <from>
                    <xdr:col>27</xdr:col>
                    <xdr:colOff>28575</xdr:colOff>
                    <xdr:row>27</xdr:row>
                    <xdr:rowOff>95250</xdr:rowOff>
                  </from>
                  <to>
                    <xdr:col>27</xdr:col>
                    <xdr:colOff>238125</xdr:colOff>
                    <xdr:row>27</xdr:row>
                    <xdr:rowOff>285750</xdr:rowOff>
                  </to>
                </anchor>
              </controlPr>
            </control>
          </mc:Choice>
        </mc:AlternateContent>
        <mc:AlternateContent xmlns:mc="http://schemas.openxmlformats.org/markup-compatibility/2006">
          <mc:Choice Requires="x14">
            <control shapeId="14889" r:id="rId384" name="Check Box 553">
              <controlPr defaultSize="0" autoFill="0" autoLine="0" autoPict="0">
                <anchor moveWithCells="1">
                  <from>
                    <xdr:col>15</xdr:col>
                    <xdr:colOff>152400</xdr:colOff>
                    <xdr:row>11</xdr:row>
                    <xdr:rowOff>219075</xdr:rowOff>
                  </from>
                  <to>
                    <xdr:col>15</xdr:col>
                    <xdr:colOff>438150</xdr:colOff>
                    <xdr:row>13</xdr:row>
                    <xdr:rowOff>19050</xdr:rowOff>
                  </to>
                </anchor>
              </controlPr>
            </control>
          </mc:Choice>
        </mc:AlternateContent>
        <mc:AlternateContent xmlns:mc="http://schemas.openxmlformats.org/markup-compatibility/2006">
          <mc:Choice Requires="x14">
            <control shapeId="14890" r:id="rId385" name="Check Box 554">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891" r:id="rId386" name="Check Box 555">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4892" r:id="rId387" name="Check Box 556">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14893" r:id="rId388" name="Check Box 557">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14894" r:id="rId389" name="Check Box 558">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14895" r:id="rId390" name="Check Box 559">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14896" r:id="rId391" name="Check Box 560">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14897" r:id="rId392" name="Check Box 561">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14898" r:id="rId393" name="Check Box 562">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14899" r:id="rId394" name="Check Box 563">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14900" r:id="rId395" name="Check Box 564">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14901" r:id="rId396" name="Check Box 565">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14902" r:id="rId397" name="Check Box 566">
              <controlPr defaultSize="0" autoFill="0" autoLine="0" autoPict="0">
                <anchor moveWithCells="1">
                  <from>
                    <xdr:col>26</xdr:col>
                    <xdr:colOff>28575</xdr:colOff>
                    <xdr:row>11</xdr:row>
                    <xdr:rowOff>9525</xdr:rowOff>
                  </from>
                  <to>
                    <xdr:col>26</xdr:col>
                    <xdr:colOff>238125</xdr:colOff>
                    <xdr:row>11</xdr:row>
                    <xdr:rowOff>200025</xdr:rowOff>
                  </to>
                </anchor>
              </controlPr>
            </control>
          </mc:Choice>
        </mc:AlternateContent>
        <mc:AlternateContent xmlns:mc="http://schemas.openxmlformats.org/markup-compatibility/2006">
          <mc:Choice Requires="x14">
            <control shapeId="14903" r:id="rId398" name="Check Box 567">
              <controlPr defaultSize="0" autoFill="0" autoLine="0" autoPict="0">
                <anchor moveWithCells="1">
                  <from>
                    <xdr:col>27</xdr:col>
                    <xdr:colOff>28575</xdr:colOff>
                    <xdr:row>11</xdr:row>
                    <xdr:rowOff>9525</xdr:rowOff>
                  </from>
                  <to>
                    <xdr:col>27</xdr:col>
                    <xdr:colOff>238125</xdr:colOff>
                    <xdr:row>11</xdr:row>
                    <xdr:rowOff>200025</xdr:rowOff>
                  </to>
                </anchor>
              </controlPr>
            </control>
          </mc:Choice>
        </mc:AlternateContent>
        <mc:AlternateContent xmlns:mc="http://schemas.openxmlformats.org/markup-compatibility/2006">
          <mc:Choice Requires="x14">
            <control shapeId="14904" r:id="rId399" name="Check Box 568">
              <controlPr defaultSize="0" autoFill="0" autoLine="0" autoPict="0">
                <anchor moveWithCells="1">
                  <from>
                    <xdr:col>27</xdr:col>
                    <xdr:colOff>28575</xdr:colOff>
                    <xdr:row>43</xdr:row>
                    <xdr:rowOff>9525</xdr:rowOff>
                  </from>
                  <to>
                    <xdr:col>27</xdr:col>
                    <xdr:colOff>238125</xdr:colOff>
                    <xdr:row>43</xdr:row>
                    <xdr:rowOff>200025</xdr:rowOff>
                  </to>
                </anchor>
              </controlPr>
            </control>
          </mc:Choice>
        </mc:AlternateContent>
        <mc:AlternateContent xmlns:mc="http://schemas.openxmlformats.org/markup-compatibility/2006">
          <mc:Choice Requires="x14">
            <control shapeId="14905" r:id="rId400" name="Check Box 569">
              <controlPr defaultSize="0" autoFill="0" autoLine="0" autoPict="0">
                <anchor moveWithCells="1">
                  <from>
                    <xdr:col>27</xdr:col>
                    <xdr:colOff>28575</xdr:colOff>
                    <xdr:row>44</xdr:row>
                    <xdr:rowOff>9525</xdr:rowOff>
                  </from>
                  <to>
                    <xdr:col>27</xdr:col>
                    <xdr:colOff>238125</xdr:colOff>
                    <xdr:row>44</xdr:row>
                    <xdr:rowOff>200025</xdr:rowOff>
                  </to>
                </anchor>
              </controlPr>
            </control>
          </mc:Choice>
        </mc:AlternateContent>
        <mc:AlternateContent xmlns:mc="http://schemas.openxmlformats.org/markup-compatibility/2006">
          <mc:Choice Requires="x14">
            <control shapeId="14906" r:id="rId401" name="Check Box 570">
              <controlPr defaultSize="0" autoFill="0" autoLine="0" autoPict="0">
                <anchor moveWithCells="1">
                  <from>
                    <xdr:col>27</xdr:col>
                    <xdr:colOff>28575</xdr:colOff>
                    <xdr:row>45</xdr:row>
                    <xdr:rowOff>9525</xdr:rowOff>
                  </from>
                  <to>
                    <xdr:col>27</xdr:col>
                    <xdr:colOff>238125</xdr:colOff>
                    <xdr:row>45</xdr:row>
                    <xdr:rowOff>200025</xdr:rowOff>
                  </to>
                </anchor>
              </controlPr>
            </control>
          </mc:Choice>
        </mc:AlternateContent>
        <mc:AlternateContent xmlns:mc="http://schemas.openxmlformats.org/markup-compatibility/2006">
          <mc:Choice Requires="x14">
            <control shapeId="14907" r:id="rId402" name="Check Box 571">
              <controlPr defaultSize="0" autoFill="0" autoLine="0" autoPict="0">
                <anchor moveWithCells="1">
                  <from>
                    <xdr:col>27</xdr:col>
                    <xdr:colOff>28575</xdr:colOff>
                    <xdr:row>40</xdr:row>
                    <xdr:rowOff>9525</xdr:rowOff>
                  </from>
                  <to>
                    <xdr:col>27</xdr:col>
                    <xdr:colOff>238125</xdr:colOff>
                    <xdr:row>40</xdr:row>
                    <xdr:rowOff>200025</xdr:rowOff>
                  </to>
                </anchor>
              </controlPr>
            </control>
          </mc:Choice>
        </mc:AlternateContent>
        <mc:AlternateContent xmlns:mc="http://schemas.openxmlformats.org/markup-compatibility/2006">
          <mc:Choice Requires="x14">
            <control shapeId="14908" r:id="rId403" name="Check Box 572">
              <controlPr defaultSize="0" autoFill="0" autoLine="0" autoPict="0">
                <anchor moveWithCells="1">
                  <from>
                    <xdr:col>27</xdr:col>
                    <xdr:colOff>28575</xdr:colOff>
                    <xdr:row>17</xdr:row>
                    <xdr:rowOff>9525</xdr:rowOff>
                  </from>
                  <to>
                    <xdr:col>27</xdr:col>
                    <xdr:colOff>238125</xdr:colOff>
                    <xdr:row>17</xdr:row>
                    <xdr:rowOff>200025</xdr:rowOff>
                  </to>
                </anchor>
              </controlPr>
            </control>
          </mc:Choice>
        </mc:AlternateContent>
        <mc:AlternateContent xmlns:mc="http://schemas.openxmlformats.org/markup-compatibility/2006">
          <mc:Choice Requires="x14">
            <control shapeId="14909" r:id="rId404" name="Check Box 573">
              <controlPr defaultSize="0" autoFill="0" autoLine="0" autoPict="0">
                <anchor moveWithCells="1">
                  <from>
                    <xdr:col>27</xdr:col>
                    <xdr:colOff>28575</xdr:colOff>
                    <xdr:row>47</xdr:row>
                    <xdr:rowOff>9525</xdr:rowOff>
                  </from>
                  <to>
                    <xdr:col>27</xdr:col>
                    <xdr:colOff>238125</xdr:colOff>
                    <xdr:row>47</xdr:row>
                    <xdr:rowOff>200025</xdr:rowOff>
                  </to>
                </anchor>
              </controlPr>
            </control>
          </mc:Choice>
        </mc:AlternateContent>
        <mc:AlternateContent xmlns:mc="http://schemas.openxmlformats.org/markup-compatibility/2006">
          <mc:Choice Requires="x14">
            <control shapeId="14982" r:id="rId405" name="Check Box 646">
              <controlPr defaultSize="0" autoFill="0" autoLine="0" autoPict="0">
                <anchor moveWithCells="1">
                  <from>
                    <xdr:col>16</xdr:col>
                    <xdr:colOff>28575</xdr:colOff>
                    <xdr:row>38</xdr:row>
                    <xdr:rowOff>9525</xdr:rowOff>
                  </from>
                  <to>
                    <xdr:col>16</xdr:col>
                    <xdr:colOff>238125</xdr:colOff>
                    <xdr:row>38</xdr:row>
                    <xdr:rowOff>200025</xdr:rowOff>
                  </to>
                </anchor>
              </controlPr>
            </control>
          </mc:Choice>
        </mc:AlternateContent>
        <mc:AlternateContent xmlns:mc="http://schemas.openxmlformats.org/markup-compatibility/2006">
          <mc:Choice Requires="x14">
            <control shapeId="14983" r:id="rId406" name="Check Box 647">
              <controlPr defaultSize="0" autoFill="0" autoLine="0" autoPict="0">
                <anchor moveWithCells="1">
                  <from>
                    <xdr:col>17</xdr:col>
                    <xdr:colOff>28575</xdr:colOff>
                    <xdr:row>38</xdr:row>
                    <xdr:rowOff>9525</xdr:rowOff>
                  </from>
                  <to>
                    <xdr:col>17</xdr:col>
                    <xdr:colOff>238125</xdr:colOff>
                    <xdr:row>38</xdr:row>
                    <xdr:rowOff>200025</xdr:rowOff>
                  </to>
                </anchor>
              </controlPr>
            </control>
          </mc:Choice>
        </mc:AlternateContent>
        <mc:AlternateContent xmlns:mc="http://schemas.openxmlformats.org/markup-compatibility/2006">
          <mc:Choice Requires="x14">
            <control shapeId="14984" r:id="rId407" name="Check Box 648">
              <controlPr defaultSize="0" autoFill="0" autoLine="0" autoPict="0">
                <anchor moveWithCells="1">
                  <from>
                    <xdr:col>18</xdr:col>
                    <xdr:colOff>28575</xdr:colOff>
                    <xdr:row>38</xdr:row>
                    <xdr:rowOff>9525</xdr:rowOff>
                  </from>
                  <to>
                    <xdr:col>18</xdr:col>
                    <xdr:colOff>238125</xdr:colOff>
                    <xdr:row>38</xdr:row>
                    <xdr:rowOff>200025</xdr:rowOff>
                  </to>
                </anchor>
              </controlPr>
            </control>
          </mc:Choice>
        </mc:AlternateContent>
        <mc:AlternateContent xmlns:mc="http://schemas.openxmlformats.org/markup-compatibility/2006">
          <mc:Choice Requires="x14">
            <control shapeId="14985" r:id="rId408" name="Check Box 649">
              <controlPr defaultSize="0" autoFill="0" autoLine="0" autoPict="0">
                <anchor moveWithCells="1">
                  <from>
                    <xdr:col>19</xdr:col>
                    <xdr:colOff>28575</xdr:colOff>
                    <xdr:row>38</xdr:row>
                    <xdr:rowOff>9525</xdr:rowOff>
                  </from>
                  <to>
                    <xdr:col>19</xdr:col>
                    <xdr:colOff>238125</xdr:colOff>
                    <xdr:row>38</xdr:row>
                    <xdr:rowOff>200025</xdr:rowOff>
                  </to>
                </anchor>
              </controlPr>
            </control>
          </mc:Choice>
        </mc:AlternateContent>
        <mc:AlternateContent xmlns:mc="http://schemas.openxmlformats.org/markup-compatibility/2006">
          <mc:Choice Requires="x14">
            <control shapeId="14986" r:id="rId409" name="Check Box 650">
              <controlPr defaultSize="0" autoFill="0" autoLine="0" autoPict="0">
                <anchor moveWithCells="1">
                  <from>
                    <xdr:col>20</xdr:col>
                    <xdr:colOff>28575</xdr:colOff>
                    <xdr:row>38</xdr:row>
                    <xdr:rowOff>9525</xdr:rowOff>
                  </from>
                  <to>
                    <xdr:col>20</xdr:col>
                    <xdr:colOff>238125</xdr:colOff>
                    <xdr:row>38</xdr:row>
                    <xdr:rowOff>200025</xdr:rowOff>
                  </to>
                </anchor>
              </controlPr>
            </control>
          </mc:Choice>
        </mc:AlternateContent>
        <mc:AlternateContent xmlns:mc="http://schemas.openxmlformats.org/markup-compatibility/2006">
          <mc:Choice Requires="x14">
            <control shapeId="14987" r:id="rId410" name="Check Box 651">
              <controlPr defaultSize="0" autoFill="0" autoLine="0" autoPict="0">
                <anchor moveWithCells="1">
                  <from>
                    <xdr:col>21</xdr:col>
                    <xdr:colOff>28575</xdr:colOff>
                    <xdr:row>38</xdr:row>
                    <xdr:rowOff>9525</xdr:rowOff>
                  </from>
                  <to>
                    <xdr:col>21</xdr:col>
                    <xdr:colOff>238125</xdr:colOff>
                    <xdr:row>38</xdr:row>
                    <xdr:rowOff>200025</xdr:rowOff>
                  </to>
                </anchor>
              </controlPr>
            </control>
          </mc:Choice>
        </mc:AlternateContent>
        <mc:AlternateContent xmlns:mc="http://schemas.openxmlformats.org/markup-compatibility/2006">
          <mc:Choice Requires="x14">
            <control shapeId="14988" r:id="rId411" name="Check Box 652">
              <controlPr defaultSize="0" autoFill="0" autoLine="0" autoPict="0">
                <anchor moveWithCells="1">
                  <from>
                    <xdr:col>22</xdr:col>
                    <xdr:colOff>28575</xdr:colOff>
                    <xdr:row>38</xdr:row>
                    <xdr:rowOff>9525</xdr:rowOff>
                  </from>
                  <to>
                    <xdr:col>22</xdr:col>
                    <xdr:colOff>238125</xdr:colOff>
                    <xdr:row>38</xdr:row>
                    <xdr:rowOff>200025</xdr:rowOff>
                  </to>
                </anchor>
              </controlPr>
            </control>
          </mc:Choice>
        </mc:AlternateContent>
        <mc:AlternateContent xmlns:mc="http://schemas.openxmlformats.org/markup-compatibility/2006">
          <mc:Choice Requires="x14">
            <control shapeId="14989" r:id="rId412" name="Check Box 653">
              <controlPr defaultSize="0" autoFill="0" autoLine="0" autoPict="0">
                <anchor moveWithCells="1">
                  <from>
                    <xdr:col>23</xdr:col>
                    <xdr:colOff>28575</xdr:colOff>
                    <xdr:row>38</xdr:row>
                    <xdr:rowOff>9525</xdr:rowOff>
                  </from>
                  <to>
                    <xdr:col>23</xdr:col>
                    <xdr:colOff>238125</xdr:colOff>
                    <xdr:row>38</xdr:row>
                    <xdr:rowOff>200025</xdr:rowOff>
                  </to>
                </anchor>
              </controlPr>
            </control>
          </mc:Choice>
        </mc:AlternateContent>
        <mc:AlternateContent xmlns:mc="http://schemas.openxmlformats.org/markup-compatibility/2006">
          <mc:Choice Requires="x14">
            <control shapeId="14990" r:id="rId413" name="Check Box 654">
              <controlPr defaultSize="0" autoFill="0" autoLine="0" autoPict="0">
                <anchor moveWithCells="1">
                  <from>
                    <xdr:col>24</xdr:col>
                    <xdr:colOff>28575</xdr:colOff>
                    <xdr:row>38</xdr:row>
                    <xdr:rowOff>9525</xdr:rowOff>
                  </from>
                  <to>
                    <xdr:col>24</xdr:col>
                    <xdr:colOff>238125</xdr:colOff>
                    <xdr:row>38</xdr:row>
                    <xdr:rowOff>200025</xdr:rowOff>
                  </to>
                </anchor>
              </controlPr>
            </control>
          </mc:Choice>
        </mc:AlternateContent>
        <mc:AlternateContent xmlns:mc="http://schemas.openxmlformats.org/markup-compatibility/2006">
          <mc:Choice Requires="x14">
            <control shapeId="14991" r:id="rId414" name="Check Box 655">
              <controlPr defaultSize="0" autoFill="0" autoLine="0" autoPict="0">
                <anchor moveWithCells="1">
                  <from>
                    <xdr:col>25</xdr:col>
                    <xdr:colOff>28575</xdr:colOff>
                    <xdr:row>38</xdr:row>
                    <xdr:rowOff>9525</xdr:rowOff>
                  </from>
                  <to>
                    <xdr:col>25</xdr:col>
                    <xdr:colOff>238125</xdr:colOff>
                    <xdr:row>38</xdr:row>
                    <xdr:rowOff>200025</xdr:rowOff>
                  </to>
                </anchor>
              </controlPr>
            </control>
          </mc:Choice>
        </mc:AlternateContent>
        <mc:AlternateContent xmlns:mc="http://schemas.openxmlformats.org/markup-compatibility/2006">
          <mc:Choice Requires="x14">
            <control shapeId="14992" r:id="rId415" name="Check Box 656">
              <controlPr defaultSize="0" autoFill="0" autoLine="0" autoPict="0">
                <anchor moveWithCells="1">
                  <from>
                    <xdr:col>26</xdr:col>
                    <xdr:colOff>28575</xdr:colOff>
                    <xdr:row>38</xdr:row>
                    <xdr:rowOff>9525</xdr:rowOff>
                  </from>
                  <to>
                    <xdr:col>26</xdr:col>
                    <xdr:colOff>238125</xdr:colOff>
                    <xdr:row>38</xdr:row>
                    <xdr:rowOff>200025</xdr:rowOff>
                  </to>
                </anchor>
              </controlPr>
            </control>
          </mc:Choice>
        </mc:AlternateContent>
        <mc:AlternateContent xmlns:mc="http://schemas.openxmlformats.org/markup-compatibility/2006">
          <mc:Choice Requires="x14">
            <control shapeId="14993" r:id="rId416" name="Check Box 657">
              <controlPr defaultSize="0" autoFill="0" autoLine="0" autoPict="0">
                <anchor moveWithCells="1">
                  <from>
                    <xdr:col>27</xdr:col>
                    <xdr:colOff>28575</xdr:colOff>
                    <xdr:row>38</xdr:row>
                    <xdr:rowOff>9525</xdr:rowOff>
                  </from>
                  <to>
                    <xdr:col>27</xdr:col>
                    <xdr:colOff>238125</xdr:colOff>
                    <xdr:row>38</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zoomScale="115" zoomScaleNormal="100" zoomScaleSheetLayoutView="115" workbookViewId="0">
      <selection activeCell="A12" sqref="A12"/>
    </sheetView>
  </sheetViews>
  <sheetFormatPr defaultRowHeight="18.75"/>
  <cols>
    <col min="1" max="2" width="3.125" customWidth="1"/>
    <col min="4" max="4" width="61.875" customWidth="1"/>
    <col min="5" max="5" width="3.25" customWidth="1"/>
  </cols>
  <sheetData>
    <row r="1" spans="1:9">
      <c r="A1" t="s">
        <v>154</v>
      </c>
      <c r="G1" s="102" t="s">
        <v>169</v>
      </c>
    </row>
    <row r="2" spans="1:9" ht="24.75" customHeight="1">
      <c r="A2" s="104" t="s">
        <v>176</v>
      </c>
      <c r="B2" s="104"/>
    </row>
    <row r="3" spans="1:9" ht="47.25" customHeight="1">
      <c r="A3" s="501" t="s">
        <v>285</v>
      </c>
      <c r="B3" s="502"/>
      <c r="C3" s="502"/>
      <c r="D3" s="502"/>
      <c r="E3" s="467"/>
    </row>
    <row r="4" spans="1:9" ht="4.5" customHeight="1"/>
    <row r="5" spans="1:9">
      <c r="A5" t="s">
        <v>175</v>
      </c>
    </row>
    <row r="6" spans="1:9">
      <c r="A6" s="500" t="s">
        <v>430</v>
      </c>
      <c r="B6" s="503"/>
      <c r="C6" s="503"/>
      <c r="D6" s="503"/>
      <c r="E6" s="504"/>
      <c r="F6" s="74"/>
      <c r="G6" s="74"/>
      <c r="H6" s="74"/>
      <c r="I6" s="74"/>
    </row>
    <row r="7" spans="1:9">
      <c r="A7" s="503"/>
      <c r="B7" s="503"/>
      <c r="C7" s="503"/>
      <c r="D7" s="503"/>
      <c r="E7" s="504"/>
      <c r="F7" s="74"/>
      <c r="G7" s="74"/>
      <c r="H7" s="74"/>
      <c r="I7" s="74"/>
    </row>
    <row r="8" spans="1:9" ht="19.5" thickBot="1">
      <c r="A8" s="505"/>
      <c r="B8" s="505"/>
      <c r="C8" s="505"/>
      <c r="D8" s="505"/>
      <c r="E8" s="506"/>
      <c r="F8" s="74"/>
      <c r="G8" s="74"/>
      <c r="H8" s="74"/>
      <c r="I8" s="74"/>
    </row>
    <row r="9" spans="1:9" ht="7.5" customHeight="1" thickTop="1">
      <c r="A9" s="14"/>
      <c r="B9" s="14"/>
      <c r="C9" s="14"/>
      <c r="D9" s="14"/>
      <c r="E9" s="14"/>
    </row>
    <row r="10" spans="1:9" ht="28.5" customHeight="1">
      <c r="A10" s="499" t="s">
        <v>289</v>
      </c>
      <c r="B10" s="499"/>
      <c r="C10" s="499"/>
      <c r="D10" s="221" t="str">
        <f>申請書!$O$22</f>
        <v>記載例認定こども園</v>
      </c>
      <c r="E10" s="14"/>
    </row>
    <row r="11" spans="1:9" ht="6.75" customHeight="1">
      <c r="A11" s="69"/>
      <c r="B11" s="69"/>
      <c r="C11" s="69"/>
      <c r="D11" s="221"/>
      <c r="E11" s="14"/>
    </row>
    <row r="12" spans="1:9">
      <c r="A12" s="3" t="s">
        <v>155</v>
      </c>
    </row>
    <row r="13" spans="1:9">
      <c r="A13" s="3" t="s">
        <v>494</v>
      </c>
    </row>
    <row r="14" spans="1:9">
      <c r="A14" s="3" t="s">
        <v>495</v>
      </c>
    </row>
    <row r="15" spans="1:9">
      <c r="C15" s="26" t="s">
        <v>156</v>
      </c>
      <c r="D15" s="21" t="s">
        <v>157</v>
      </c>
    </row>
    <row r="16" spans="1:9">
      <c r="C16" s="18"/>
      <c r="D16" s="23" t="s">
        <v>158</v>
      </c>
    </row>
    <row r="17" spans="1:4" ht="5.25" customHeight="1"/>
    <row r="18" spans="1:4">
      <c r="A18" s="3" t="s">
        <v>496</v>
      </c>
    </row>
    <row r="19" spans="1:4">
      <c r="C19" s="15" t="s">
        <v>156</v>
      </c>
      <c r="D19" s="6" t="s">
        <v>159</v>
      </c>
    </row>
    <row r="20" spans="1:4" ht="36.75" customHeight="1">
      <c r="B20" s="501" t="s">
        <v>431</v>
      </c>
      <c r="C20" s="502"/>
      <c r="D20" s="502"/>
    </row>
    <row r="21" spans="1:4" ht="24" customHeight="1">
      <c r="B21" s="497" t="s">
        <v>237</v>
      </c>
      <c r="C21" s="498"/>
      <c r="D21" s="498"/>
    </row>
    <row r="22" spans="1:4" ht="5.25" customHeight="1"/>
    <row r="23" spans="1:4">
      <c r="A23" s="3" t="s">
        <v>497</v>
      </c>
    </row>
    <row r="24" spans="1:4">
      <c r="C24" s="26" t="s">
        <v>156</v>
      </c>
      <c r="D24" s="21" t="s">
        <v>157</v>
      </c>
    </row>
    <row r="25" spans="1:4">
      <c r="C25" s="18"/>
      <c r="D25" s="23" t="s">
        <v>158</v>
      </c>
    </row>
    <row r="26" spans="1:4" ht="5.25" customHeight="1"/>
    <row r="27" spans="1:4">
      <c r="A27" s="3" t="s">
        <v>498</v>
      </c>
    </row>
    <row r="28" spans="1:4" ht="37.5">
      <c r="C28" s="15" t="s">
        <v>156</v>
      </c>
      <c r="D28" s="103" t="s">
        <v>174</v>
      </c>
    </row>
    <row r="29" spans="1:4" ht="51" customHeight="1">
      <c r="B29" s="501" t="s">
        <v>236</v>
      </c>
      <c r="C29" s="498"/>
      <c r="D29" s="498"/>
    </row>
    <row r="30" spans="1:4" ht="6" customHeight="1"/>
    <row r="31" spans="1:4" ht="19.5" thickBot="1">
      <c r="A31" s="3" t="s">
        <v>499</v>
      </c>
    </row>
    <row r="32" spans="1:4">
      <c r="B32" s="507" t="s">
        <v>233</v>
      </c>
      <c r="C32" s="508"/>
    </row>
    <row r="33" spans="1:9" ht="19.5" thickBot="1">
      <c r="B33" s="509" t="s">
        <v>368</v>
      </c>
      <c r="C33" s="510"/>
    </row>
    <row r="34" spans="1:9" ht="39.75" customHeight="1">
      <c r="C34" s="18" t="s">
        <v>234</v>
      </c>
      <c r="D34" s="103" t="s">
        <v>235</v>
      </c>
    </row>
    <row r="35" spans="1:9" ht="38.25" customHeight="1">
      <c r="B35" s="501" t="s">
        <v>238</v>
      </c>
      <c r="C35" s="502"/>
      <c r="D35" s="502"/>
    </row>
    <row r="36" spans="1:9" ht="18.75" customHeight="1"/>
    <row r="37" spans="1:9">
      <c r="A37" s="3" t="s">
        <v>500</v>
      </c>
    </row>
    <row r="38" spans="1:9">
      <c r="B38" s="463" t="s">
        <v>459</v>
      </c>
      <c r="C38" s="463"/>
      <c r="D38" s="463"/>
      <c r="I38" s="214" t="str">
        <f>IF(OR(申請書!$Q$25="",申請書!$Q$25=0),"該当","非該当")</f>
        <v>非該当</v>
      </c>
    </row>
    <row r="39" spans="1:9">
      <c r="B39" s="463"/>
      <c r="C39" s="463"/>
      <c r="D39" s="463"/>
      <c r="I39" s="214">
        <f>IF(申請書!$Q$25="",0,申請書!$Q$25)</f>
        <v>15</v>
      </c>
    </row>
    <row r="40" spans="1:9" ht="10.5" customHeight="1"/>
    <row r="41" spans="1:9" ht="19.5" thickBot="1">
      <c r="A41" s="3" t="s">
        <v>501</v>
      </c>
    </row>
    <row r="42" spans="1:9">
      <c r="C42" s="215" t="s">
        <v>286</v>
      </c>
      <c r="D42" s="500" t="s">
        <v>287</v>
      </c>
    </row>
    <row r="43" spans="1:9" ht="19.5" thickBot="1">
      <c r="C43" s="219"/>
      <c r="D43" s="467"/>
    </row>
    <row r="44" spans="1:9">
      <c r="D44" s="467"/>
    </row>
    <row r="45" spans="1:9">
      <c r="D45" s="467"/>
    </row>
    <row r="46" spans="1:9">
      <c r="D46" s="467"/>
    </row>
    <row r="47" spans="1:9" ht="10.5" customHeight="1">
      <c r="D47" s="158"/>
    </row>
    <row r="48" spans="1:9" ht="19.5" thickBot="1">
      <c r="A48" s="3" t="s">
        <v>502</v>
      </c>
      <c r="D48" s="158"/>
    </row>
    <row r="49" spans="1:4">
      <c r="C49" s="215" t="s">
        <v>286</v>
      </c>
      <c r="D49" s="500" t="s">
        <v>288</v>
      </c>
    </row>
    <row r="50" spans="1:4" ht="19.5" thickBot="1">
      <c r="C50" s="219"/>
      <c r="D50" s="467"/>
    </row>
    <row r="51" spans="1:4">
      <c r="D51" s="467"/>
    </row>
    <row r="52" spans="1:4">
      <c r="D52" s="467"/>
    </row>
    <row r="53" spans="1:4" ht="33" customHeight="1">
      <c r="D53" s="467"/>
    </row>
    <row r="54" spans="1:4" ht="9" customHeight="1"/>
    <row r="55" spans="1:4">
      <c r="A55" s="3" t="s">
        <v>503</v>
      </c>
    </row>
    <row r="56" spans="1:4">
      <c r="C56" s="15" t="s">
        <v>93</v>
      </c>
      <c r="D56" s="6" t="s">
        <v>159</v>
      </c>
    </row>
    <row r="57" spans="1:4">
      <c r="B57" s="497" t="s">
        <v>429</v>
      </c>
      <c r="C57" s="498"/>
      <c r="D57" s="498"/>
    </row>
  </sheetData>
  <mergeCells count="13">
    <mergeCell ref="A3:E3"/>
    <mergeCell ref="A6:E8"/>
    <mergeCell ref="B32:C32"/>
    <mergeCell ref="B33:C33"/>
    <mergeCell ref="B29:D29"/>
    <mergeCell ref="B21:D21"/>
    <mergeCell ref="B20:D20"/>
    <mergeCell ref="B57:D57"/>
    <mergeCell ref="A10:C10"/>
    <mergeCell ref="B38:D39"/>
    <mergeCell ref="D42:D46"/>
    <mergeCell ref="D49:D53"/>
    <mergeCell ref="B35:D35"/>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topLeftCell="A13" zoomScaleNormal="100" zoomScaleSheetLayoutView="100" workbookViewId="0">
      <selection activeCell="C17" sqref="C17:J18"/>
    </sheetView>
  </sheetViews>
  <sheetFormatPr defaultRowHeight="18.75"/>
  <cols>
    <col min="1" max="1" width="2.25" customWidth="1"/>
    <col min="2" max="2" width="7.25" customWidth="1"/>
    <col min="11" max="11" width="2.25" customWidth="1"/>
  </cols>
  <sheetData>
    <row r="1" spans="1:14">
      <c r="H1" s="511" t="str">
        <f>"令和"&amp;申請書!$V$6&amp;"年"&amp;申請書!$X$6&amp;"月"&amp;申請書!$AA$6&amp;"日"</f>
        <v>令和6年9月1日</v>
      </c>
      <c r="I1" s="511"/>
      <c r="J1" s="511"/>
      <c r="M1" s="102" t="s">
        <v>169</v>
      </c>
    </row>
    <row r="3" spans="1:14" ht="24">
      <c r="B3" s="512" t="s">
        <v>162</v>
      </c>
      <c r="C3" s="467"/>
      <c r="D3" s="467"/>
      <c r="E3" s="467"/>
      <c r="F3" s="467"/>
      <c r="G3" s="467"/>
      <c r="H3" s="467"/>
      <c r="I3" s="467"/>
      <c r="J3" s="467"/>
    </row>
    <row r="4" spans="1:14">
      <c r="A4" s="25"/>
      <c r="B4" s="25"/>
    </row>
    <row r="5" spans="1:14" ht="24" customHeight="1">
      <c r="A5" s="522" t="s">
        <v>9</v>
      </c>
      <c r="B5" s="523"/>
      <c r="C5" s="513" t="str">
        <f>申請書!$O$22</f>
        <v>記載例認定こども園</v>
      </c>
      <c r="D5" s="514"/>
      <c r="E5" s="515"/>
      <c r="F5" s="369"/>
      <c r="G5" s="370"/>
      <c r="H5" s="370"/>
      <c r="I5" s="370"/>
      <c r="J5" s="370"/>
      <c r="K5" s="369"/>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518" t="s">
        <v>542</v>
      </c>
      <c r="D12" s="519"/>
      <c r="E12" s="520"/>
      <c r="F12" s="516" t="s">
        <v>12</v>
      </c>
      <c r="G12" s="516"/>
      <c r="H12" s="233"/>
      <c r="I12" s="234"/>
      <c r="J12" s="230"/>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25"/>
      <c r="C17" s="517" t="s">
        <v>17</v>
      </c>
      <c r="D17" s="517"/>
      <c r="E17" s="517"/>
      <c r="F17" s="517"/>
      <c r="G17" s="517"/>
      <c r="H17" s="517"/>
      <c r="I17" s="517"/>
      <c r="J17" s="517"/>
      <c r="K17" s="28"/>
    </row>
    <row r="18" spans="1:11">
      <c r="A18" s="27"/>
      <c r="B18" s="14"/>
      <c r="C18" s="517"/>
      <c r="D18" s="517"/>
      <c r="E18" s="517"/>
      <c r="F18" s="517"/>
      <c r="G18" s="517"/>
      <c r="H18" s="517"/>
      <c r="I18" s="517"/>
      <c r="J18" s="517"/>
      <c r="K18" s="28"/>
    </row>
    <row r="19" spans="1:11" ht="5.25" customHeight="1">
      <c r="A19" s="27"/>
      <c r="B19" s="14"/>
      <c r="C19" s="29"/>
      <c r="D19" s="29"/>
      <c r="E19" s="29"/>
      <c r="F19" s="29"/>
      <c r="G19" s="29"/>
      <c r="H19" s="29"/>
      <c r="I19" s="29"/>
      <c r="J19" s="29"/>
      <c r="K19" s="28"/>
    </row>
    <row r="20" spans="1:11">
      <c r="A20" s="27"/>
      <c r="B20" s="225"/>
      <c r="C20" s="517" t="s">
        <v>18</v>
      </c>
      <c r="D20" s="517"/>
      <c r="E20" s="517"/>
      <c r="F20" s="517"/>
      <c r="G20" s="517"/>
      <c r="H20" s="517"/>
      <c r="I20" s="517"/>
      <c r="J20" s="517"/>
      <c r="K20" s="28"/>
    </row>
    <row r="21" spans="1:11">
      <c r="A21" s="27"/>
      <c r="B21" s="14"/>
      <c r="C21" s="517"/>
      <c r="D21" s="517"/>
      <c r="E21" s="517"/>
      <c r="F21" s="517"/>
      <c r="G21" s="517"/>
      <c r="H21" s="517"/>
      <c r="I21" s="517"/>
      <c r="J21" s="517"/>
      <c r="K21" s="28"/>
    </row>
    <row r="22" spans="1:11">
      <c r="A22" s="27"/>
      <c r="B22" s="14"/>
      <c r="C22" s="517"/>
      <c r="D22" s="517"/>
      <c r="E22" s="517"/>
      <c r="F22" s="517"/>
      <c r="G22" s="517"/>
      <c r="H22" s="517"/>
      <c r="I22" s="517"/>
      <c r="J22" s="517"/>
      <c r="K22" s="28"/>
    </row>
    <row r="23" spans="1:11">
      <c r="A23" s="27"/>
      <c r="B23" s="14"/>
      <c r="C23" s="529" t="s">
        <v>19</v>
      </c>
      <c r="D23" s="530"/>
      <c r="E23" s="530"/>
      <c r="F23" s="530"/>
      <c r="G23" s="530"/>
      <c r="H23" s="530"/>
      <c r="I23" s="530"/>
      <c r="J23" s="531"/>
      <c r="K23" s="28"/>
    </row>
    <row r="24" spans="1:11">
      <c r="A24" s="27"/>
      <c r="B24" s="14"/>
      <c r="C24" s="532"/>
      <c r="D24" s="533"/>
      <c r="E24" s="533"/>
      <c r="F24" s="533"/>
      <c r="G24" s="533"/>
      <c r="H24" s="533"/>
      <c r="I24" s="533"/>
      <c r="J24" s="534"/>
      <c r="K24" s="28"/>
    </row>
    <row r="25" spans="1:11">
      <c r="A25" s="27"/>
      <c r="B25" s="14"/>
      <c r="C25" s="535" t="s">
        <v>20</v>
      </c>
      <c r="D25" s="536"/>
      <c r="E25" s="536"/>
      <c r="F25" s="536"/>
      <c r="G25" s="536"/>
      <c r="H25" s="536"/>
      <c r="I25" s="536"/>
      <c r="J25" s="537"/>
      <c r="K25" s="28"/>
    </row>
    <row r="26" spans="1:11">
      <c r="A26" s="27"/>
      <c r="B26" s="14"/>
      <c r="C26" s="538"/>
      <c r="D26" s="539"/>
      <c r="E26" s="539"/>
      <c r="F26" s="539"/>
      <c r="G26" s="539"/>
      <c r="H26" s="539"/>
      <c r="I26" s="539"/>
      <c r="J26" s="540"/>
      <c r="K26" s="28"/>
    </row>
    <row r="27" spans="1:11">
      <c r="A27" s="27"/>
      <c r="B27" s="14"/>
      <c r="C27" s="541"/>
      <c r="D27" s="539"/>
      <c r="E27" s="539"/>
      <c r="F27" s="539"/>
      <c r="G27" s="539"/>
      <c r="H27" s="539"/>
      <c r="I27" s="539"/>
      <c r="J27" s="540"/>
      <c r="K27" s="28"/>
    </row>
    <row r="28" spans="1:11">
      <c r="A28" s="27"/>
      <c r="B28" s="14"/>
      <c r="C28" s="542"/>
      <c r="D28" s="543"/>
      <c r="E28" s="543"/>
      <c r="F28" s="543"/>
      <c r="G28" s="543"/>
      <c r="H28" s="543"/>
      <c r="I28" s="543"/>
      <c r="J28" s="544"/>
      <c r="K28" s="28"/>
    </row>
    <row r="29" spans="1:11" ht="7.5" customHeight="1">
      <c r="A29" s="27"/>
      <c r="B29" s="14"/>
      <c r="C29" s="14"/>
      <c r="D29" s="14"/>
      <c r="E29" s="14"/>
      <c r="F29" s="14"/>
      <c r="G29" s="14"/>
      <c r="H29" s="14"/>
      <c r="I29" s="14"/>
      <c r="J29" s="14"/>
      <c r="K29" s="28"/>
    </row>
    <row r="30" spans="1:11">
      <c r="A30" s="27"/>
      <c r="B30" s="225"/>
      <c r="C30" s="526" t="s">
        <v>21</v>
      </c>
      <c r="D30" s="526"/>
      <c r="E30" s="526"/>
      <c r="F30" s="526"/>
      <c r="G30" s="526"/>
      <c r="H30" s="14"/>
      <c r="I30" s="14"/>
      <c r="J30" s="14"/>
      <c r="K30" s="28"/>
    </row>
    <row r="31" spans="1:11">
      <c r="A31" s="27"/>
      <c r="B31" s="14"/>
      <c r="C31" s="522" t="s">
        <v>22</v>
      </c>
      <c r="D31" s="516"/>
      <c r="E31" s="516"/>
      <c r="F31" s="516"/>
      <c r="G31" s="524"/>
      <c r="H31" s="519">
        <v>160</v>
      </c>
      <c r="I31" s="519"/>
      <c r="J31" s="6" t="s">
        <v>24</v>
      </c>
      <c r="K31" s="28"/>
    </row>
    <row r="32" spans="1:11">
      <c r="A32" s="27"/>
      <c r="B32" s="14"/>
      <c r="C32" s="525" t="s">
        <v>23</v>
      </c>
      <c r="D32" s="526"/>
      <c r="E32" s="526"/>
      <c r="F32" s="526"/>
      <c r="G32" s="527"/>
      <c r="H32" s="528">
        <v>160</v>
      </c>
      <c r="I32" s="528"/>
      <c r="J32" s="23" t="s">
        <v>24</v>
      </c>
      <c r="K32" s="28"/>
    </row>
    <row r="33" spans="1:11" ht="7.5" customHeight="1">
      <c r="A33" s="27"/>
      <c r="B33" s="14"/>
      <c r="C33" s="14"/>
      <c r="D33" s="14"/>
      <c r="E33" s="14"/>
      <c r="F33" s="14"/>
      <c r="G33" s="14"/>
      <c r="H33" s="14"/>
      <c r="I33" s="14"/>
      <c r="J33" s="14"/>
      <c r="K33" s="28"/>
    </row>
    <row r="34" spans="1:11">
      <c r="A34" s="27"/>
      <c r="B34" s="225"/>
      <c r="C34" s="504" t="s">
        <v>25</v>
      </c>
      <c r="D34" s="504"/>
      <c r="E34" s="504"/>
      <c r="F34" s="504"/>
      <c r="G34" s="504"/>
      <c r="H34" s="504"/>
      <c r="I34" s="504"/>
      <c r="J34" s="504"/>
      <c r="K34" s="28"/>
    </row>
    <row r="35" spans="1:11">
      <c r="A35" s="27"/>
      <c r="B35" s="14"/>
      <c r="C35" s="14"/>
      <c r="D35" s="14"/>
      <c r="E35" s="14"/>
      <c r="F35" s="14"/>
      <c r="G35" s="14"/>
      <c r="H35" s="14"/>
      <c r="I35" s="14"/>
      <c r="J35" s="14"/>
      <c r="K35" s="28"/>
    </row>
    <row r="36" spans="1:11">
      <c r="A36" s="27"/>
      <c r="B36" s="225"/>
      <c r="C36" s="517" t="s">
        <v>26</v>
      </c>
      <c r="D36" s="517"/>
      <c r="E36" s="517"/>
      <c r="F36" s="517"/>
      <c r="G36" s="517"/>
      <c r="H36" s="517"/>
      <c r="I36" s="517"/>
      <c r="J36" s="517"/>
      <c r="K36" s="28"/>
    </row>
    <row r="37" spans="1:11">
      <c r="A37" s="27"/>
      <c r="B37" s="14"/>
      <c r="C37" s="517"/>
      <c r="D37" s="517"/>
      <c r="E37" s="517"/>
      <c r="F37" s="517"/>
      <c r="G37" s="517"/>
      <c r="H37" s="517"/>
      <c r="I37" s="517"/>
      <c r="J37" s="517"/>
      <c r="K37" s="28"/>
    </row>
    <row r="38" spans="1:11" ht="9" customHeight="1">
      <c r="A38" s="18"/>
      <c r="B38" s="25"/>
      <c r="C38" s="30"/>
      <c r="D38" s="30"/>
      <c r="E38" s="30"/>
      <c r="F38" s="30"/>
      <c r="G38" s="30"/>
      <c r="H38" s="30"/>
      <c r="I38" s="30"/>
      <c r="J38" s="30"/>
      <c r="K38" s="23"/>
    </row>
    <row r="39" spans="1:11" ht="9.75" customHeight="1"/>
    <row r="40" spans="1:11">
      <c r="B40" s="521" t="s">
        <v>27</v>
      </c>
      <c r="C40" s="521"/>
      <c r="D40" s="521"/>
      <c r="E40" s="521"/>
      <c r="F40" s="521"/>
      <c r="G40" s="521"/>
      <c r="H40" s="521"/>
      <c r="I40" s="521"/>
      <c r="J40" s="521"/>
    </row>
    <row r="41" spans="1:11">
      <c r="B41" s="521"/>
      <c r="C41" s="521"/>
      <c r="D41" s="521"/>
      <c r="E41" s="521"/>
      <c r="F41" s="521"/>
      <c r="G41" s="521"/>
      <c r="H41" s="521"/>
      <c r="I41" s="521"/>
      <c r="J41" s="521"/>
    </row>
    <row r="42" spans="1:11">
      <c r="B42" s="521"/>
      <c r="C42" s="521"/>
      <c r="D42" s="521"/>
      <c r="E42" s="521"/>
      <c r="F42" s="521"/>
      <c r="G42" s="521"/>
      <c r="H42" s="521"/>
      <c r="I42" s="521"/>
      <c r="J42" s="521"/>
    </row>
  </sheetData>
  <mergeCells count="19">
    <mergeCell ref="B40:J42"/>
    <mergeCell ref="A5:B5"/>
    <mergeCell ref="C31:G31"/>
    <mergeCell ref="C32:G32"/>
    <mergeCell ref="H31:I31"/>
    <mergeCell ref="H32:I32"/>
    <mergeCell ref="C30:G30"/>
    <mergeCell ref="C34:J34"/>
    <mergeCell ref="C17:J18"/>
    <mergeCell ref="C20:J22"/>
    <mergeCell ref="C23:J24"/>
    <mergeCell ref="C25:J25"/>
    <mergeCell ref="C26:J28"/>
    <mergeCell ref="H1:J1"/>
    <mergeCell ref="B3:J3"/>
    <mergeCell ref="C5:E5"/>
    <mergeCell ref="F12:G12"/>
    <mergeCell ref="C36:J37"/>
    <mergeCell ref="C12:E1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view="pageBreakPreview" zoomScaleNormal="100" zoomScaleSheetLayoutView="100" workbookViewId="0">
      <selection activeCell="L22" sqref="L22"/>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511" t="str">
        <f>"令和"&amp;申請書!$V$6&amp;"年"&amp;申請書!$X$6&amp;"月"&amp;申請書!$AA$6&amp;"日"</f>
        <v>令和6年9月1日</v>
      </c>
      <c r="H1" s="511"/>
      <c r="I1" s="511"/>
      <c r="K1" s="102" t="s">
        <v>169</v>
      </c>
    </row>
    <row r="2" spans="1:11" ht="6" customHeight="1"/>
    <row r="3" spans="1:11" ht="24">
      <c r="B3" s="512" t="s">
        <v>161</v>
      </c>
      <c r="C3" s="467"/>
      <c r="D3" s="467"/>
      <c r="E3" s="467"/>
      <c r="F3" s="467"/>
      <c r="G3" s="467"/>
      <c r="H3" s="467"/>
    </row>
    <row r="4" spans="1:11" ht="7.5" customHeight="1" thickBot="1"/>
    <row r="5" spans="1:11" ht="27" customHeight="1" thickBot="1">
      <c r="A5" s="556" t="s">
        <v>0</v>
      </c>
      <c r="B5" s="557"/>
      <c r="C5" s="558" t="str">
        <f>申請書!$O$22</f>
        <v>記載例認定こども園</v>
      </c>
      <c r="D5" s="558"/>
      <c r="E5" s="558"/>
      <c r="F5" s="558"/>
      <c r="G5" s="558"/>
      <c r="H5" s="558"/>
      <c r="I5" s="559"/>
    </row>
    <row r="6" spans="1:11" ht="9" customHeight="1">
      <c r="A6" s="551"/>
      <c r="B6" s="551"/>
    </row>
    <row r="7" spans="1:11" ht="19.5" thickBot="1">
      <c r="A7" s="3" t="s">
        <v>2</v>
      </c>
    </row>
    <row r="8" spans="1:11" ht="38.25" customHeight="1">
      <c r="A8" s="4" t="s">
        <v>3</v>
      </c>
      <c r="B8" s="560" t="s">
        <v>4</v>
      </c>
      <c r="C8" s="560"/>
      <c r="D8" s="560"/>
      <c r="E8" s="561" t="s">
        <v>367</v>
      </c>
      <c r="F8" s="562"/>
      <c r="G8" s="560" t="s">
        <v>5</v>
      </c>
      <c r="H8" s="560"/>
      <c r="I8" s="563"/>
    </row>
    <row r="9" spans="1:11" ht="39.950000000000003" customHeight="1">
      <c r="A9" s="5">
        <v>1</v>
      </c>
      <c r="B9" s="229" t="s">
        <v>543</v>
      </c>
      <c r="C9" s="230">
        <v>3</v>
      </c>
      <c r="D9" s="1" t="s">
        <v>6</v>
      </c>
      <c r="E9" s="229">
        <v>15</v>
      </c>
      <c r="F9" s="6" t="s">
        <v>7</v>
      </c>
      <c r="G9" s="552" t="s">
        <v>549</v>
      </c>
      <c r="H9" s="552"/>
      <c r="I9" s="553"/>
    </row>
    <row r="10" spans="1:11" ht="39.950000000000003" customHeight="1">
      <c r="A10" s="5">
        <v>2</v>
      </c>
      <c r="B10" s="229" t="s">
        <v>544</v>
      </c>
      <c r="C10" s="230">
        <v>3</v>
      </c>
      <c r="D10" s="1" t="s">
        <v>6</v>
      </c>
      <c r="E10" s="229">
        <v>15</v>
      </c>
      <c r="F10" s="6" t="s">
        <v>7</v>
      </c>
      <c r="G10" s="552" t="s">
        <v>550</v>
      </c>
      <c r="H10" s="552"/>
      <c r="I10" s="553"/>
    </row>
    <row r="11" spans="1:11" ht="39.950000000000003" customHeight="1">
      <c r="A11" s="5">
        <v>3</v>
      </c>
      <c r="B11" s="229" t="s">
        <v>545</v>
      </c>
      <c r="C11" s="230">
        <v>4</v>
      </c>
      <c r="D11" s="1" t="s">
        <v>6</v>
      </c>
      <c r="E11" s="229">
        <v>14</v>
      </c>
      <c r="F11" s="6" t="s">
        <v>7</v>
      </c>
      <c r="G11" s="552" t="s">
        <v>551</v>
      </c>
      <c r="H11" s="552"/>
      <c r="I11" s="553"/>
    </row>
    <row r="12" spans="1:11" ht="39.950000000000003" customHeight="1">
      <c r="A12" s="5">
        <v>4</v>
      </c>
      <c r="B12" s="229" t="s">
        <v>546</v>
      </c>
      <c r="C12" s="230">
        <v>4</v>
      </c>
      <c r="D12" s="1" t="s">
        <v>6</v>
      </c>
      <c r="E12" s="229">
        <v>13</v>
      </c>
      <c r="F12" s="6" t="s">
        <v>7</v>
      </c>
      <c r="G12" s="552" t="s">
        <v>552</v>
      </c>
      <c r="H12" s="552"/>
      <c r="I12" s="553"/>
    </row>
    <row r="13" spans="1:11" ht="39.950000000000003" customHeight="1">
      <c r="A13" s="5">
        <v>5</v>
      </c>
      <c r="B13" s="229" t="s">
        <v>547</v>
      </c>
      <c r="C13" s="230">
        <v>5</v>
      </c>
      <c r="D13" s="1" t="s">
        <v>6</v>
      </c>
      <c r="E13" s="229">
        <v>18</v>
      </c>
      <c r="F13" s="6" t="s">
        <v>7</v>
      </c>
      <c r="G13" s="552" t="s">
        <v>553</v>
      </c>
      <c r="H13" s="552"/>
      <c r="I13" s="553"/>
    </row>
    <row r="14" spans="1:11" ht="39.950000000000003" customHeight="1">
      <c r="A14" s="5">
        <v>6</v>
      </c>
      <c r="B14" s="229" t="s">
        <v>548</v>
      </c>
      <c r="C14" s="230">
        <v>5</v>
      </c>
      <c r="D14" s="1" t="s">
        <v>6</v>
      </c>
      <c r="E14" s="229">
        <v>18</v>
      </c>
      <c r="F14" s="6" t="s">
        <v>7</v>
      </c>
      <c r="G14" s="552" t="s">
        <v>554</v>
      </c>
      <c r="H14" s="552"/>
      <c r="I14" s="553"/>
    </row>
    <row r="15" spans="1:11" ht="39.950000000000003" customHeight="1">
      <c r="A15" s="5">
        <v>7</v>
      </c>
      <c r="B15" s="229"/>
      <c r="C15" s="230"/>
      <c r="D15" s="1" t="s">
        <v>6</v>
      </c>
      <c r="E15" s="229"/>
      <c r="F15" s="6" t="s">
        <v>7</v>
      </c>
      <c r="G15" s="552"/>
      <c r="H15" s="552"/>
      <c r="I15" s="553"/>
    </row>
    <row r="16" spans="1:11" ht="39.950000000000003" customHeight="1">
      <c r="A16" s="5">
        <v>8</v>
      </c>
      <c r="B16" s="229"/>
      <c r="C16" s="230"/>
      <c r="D16" s="1" t="s">
        <v>6</v>
      </c>
      <c r="E16" s="229"/>
      <c r="F16" s="6" t="s">
        <v>7</v>
      </c>
      <c r="G16" s="552"/>
      <c r="H16" s="552"/>
      <c r="I16" s="553"/>
    </row>
    <row r="17" spans="1:9" ht="39.950000000000003" customHeight="1">
      <c r="A17" s="5">
        <v>9</v>
      </c>
      <c r="B17" s="229"/>
      <c r="C17" s="230"/>
      <c r="D17" s="1" t="s">
        <v>6</v>
      </c>
      <c r="E17" s="229"/>
      <c r="F17" s="6" t="s">
        <v>7</v>
      </c>
      <c r="G17" s="552"/>
      <c r="H17" s="552"/>
      <c r="I17" s="553"/>
    </row>
    <row r="18" spans="1:9" ht="39.950000000000003" customHeight="1">
      <c r="A18" s="5">
        <v>10</v>
      </c>
      <c r="B18" s="229"/>
      <c r="C18" s="230"/>
      <c r="D18" s="1" t="s">
        <v>6</v>
      </c>
      <c r="E18" s="229"/>
      <c r="F18" s="6" t="s">
        <v>7</v>
      </c>
      <c r="G18" s="552"/>
      <c r="H18" s="552"/>
      <c r="I18" s="553"/>
    </row>
    <row r="19" spans="1:9" ht="39.950000000000003" customHeight="1">
      <c r="A19" s="5">
        <v>11</v>
      </c>
      <c r="B19" s="229"/>
      <c r="C19" s="230"/>
      <c r="D19" s="1" t="s">
        <v>6</v>
      </c>
      <c r="E19" s="229"/>
      <c r="F19" s="6" t="s">
        <v>7</v>
      </c>
      <c r="G19" s="552"/>
      <c r="H19" s="552"/>
      <c r="I19" s="553"/>
    </row>
    <row r="20" spans="1:9" ht="39.950000000000003" customHeight="1" thickBot="1">
      <c r="A20" s="7">
        <v>12</v>
      </c>
      <c r="B20" s="231"/>
      <c r="C20" s="232"/>
      <c r="D20" s="9" t="s">
        <v>6</v>
      </c>
      <c r="E20" s="231"/>
      <c r="F20" s="8" t="s">
        <v>7</v>
      </c>
      <c r="G20" s="554"/>
      <c r="H20" s="554"/>
      <c r="I20" s="555"/>
    </row>
    <row r="21" spans="1:9" ht="39.950000000000003" customHeight="1" thickTop="1" thickBot="1">
      <c r="A21" s="10" t="s">
        <v>8</v>
      </c>
      <c r="B21" s="545" t="str">
        <f>COUNTA(B9:B20)&amp;"　　学級　　　"</f>
        <v>6　　学級　　　</v>
      </c>
      <c r="C21" s="546"/>
      <c r="D21" s="547"/>
      <c r="E21" s="11">
        <f>SUM(E9:E20)</f>
        <v>93</v>
      </c>
      <c r="F21" s="12" t="s">
        <v>7</v>
      </c>
      <c r="G21" s="548"/>
      <c r="H21" s="548"/>
      <c r="I21" s="549"/>
    </row>
    <row r="22" spans="1:9" ht="39.950000000000003" customHeight="1">
      <c r="A22" s="550" t="s">
        <v>458</v>
      </c>
      <c r="B22" s="551"/>
      <c r="C22" s="551"/>
      <c r="D22" s="551"/>
      <c r="E22" s="551"/>
      <c r="F22" s="551"/>
      <c r="G22" s="551"/>
      <c r="H22" s="551"/>
      <c r="I22" s="551"/>
    </row>
    <row r="23" spans="1:9" ht="61.5" customHeight="1">
      <c r="A23" s="467"/>
      <c r="B23" s="467"/>
      <c r="C23" s="467"/>
      <c r="D23" s="467"/>
      <c r="E23" s="467"/>
      <c r="F23" s="467"/>
      <c r="G23" s="467"/>
      <c r="H23" s="467"/>
      <c r="I23" s="467"/>
    </row>
  </sheetData>
  <mergeCells count="23">
    <mergeCell ref="G14:I14"/>
    <mergeCell ref="G1:I1"/>
    <mergeCell ref="B3:H3"/>
    <mergeCell ref="A5:B5"/>
    <mergeCell ref="C5:I5"/>
    <mergeCell ref="B8:D8"/>
    <mergeCell ref="E8:F8"/>
    <mergeCell ref="G8:I8"/>
    <mergeCell ref="G9:I9"/>
    <mergeCell ref="G10:I10"/>
    <mergeCell ref="G11:I11"/>
    <mergeCell ref="G12:I12"/>
    <mergeCell ref="G13:I13"/>
    <mergeCell ref="A6:B6"/>
    <mergeCell ref="B21:D21"/>
    <mergeCell ref="G21:I21"/>
    <mergeCell ref="A22:I23"/>
    <mergeCell ref="G15:I15"/>
    <mergeCell ref="G16:I16"/>
    <mergeCell ref="G17:I17"/>
    <mergeCell ref="G18:I18"/>
    <mergeCell ref="G19:I19"/>
    <mergeCell ref="G20:I20"/>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C19" sqref="C19:J20"/>
    </sheetView>
  </sheetViews>
  <sheetFormatPr defaultRowHeight="18.75"/>
  <cols>
    <col min="1" max="1" width="2.625" customWidth="1"/>
    <col min="2" max="2" width="7.375" customWidth="1"/>
    <col min="11" max="11" width="2.125" customWidth="1"/>
  </cols>
  <sheetData>
    <row r="1" spans="1:13">
      <c r="H1" s="511" t="str">
        <f>"令和"&amp;申請書!$V$6&amp;"年"&amp;申請書!$X$6&amp;"月"&amp;申請書!$AA$6&amp;"日"</f>
        <v>令和6年9月1日</v>
      </c>
      <c r="I1" s="511"/>
      <c r="J1" s="511"/>
      <c r="M1" s="102" t="s">
        <v>169</v>
      </c>
    </row>
    <row r="3" spans="1:13" ht="24">
      <c r="B3" s="512" t="s">
        <v>160</v>
      </c>
      <c r="C3" s="467"/>
      <c r="D3" s="467"/>
      <c r="E3" s="467"/>
      <c r="F3" s="467"/>
      <c r="G3" s="467"/>
      <c r="H3" s="467"/>
      <c r="I3" s="467"/>
      <c r="J3" s="467"/>
    </row>
    <row r="4" spans="1:13">
      <c r="A4" s="25"/>
      <c r="B4" s="25"/>
    </row>
    <row r="5" spans="1:13" ht="24" customHeight="1">
      <c r="A5" s="522" t="s">
        <v>9</v>
      </c>
      <c r="B5" s="523"/>
      <c r="C5" s="513" t="str">
        <f>申請書!$O$22</f>
        <v>記載例認定こども園</v>
      </c>
      <c r="D5" s="514"/>
      <c r="E5" s="515"/>
      <c r="F5" s="371"/>
      <c r="G5" s="184"/>
      <c r="H5" s="184"/>
      <c r="I5" s="184"/>
      <c r="J5" s="184"/>
      <c r="K5" s="371"/>
    </row>
    <row r="6" spans="1:13">
      <c r="C6" s="19"/>
    </row>
    <row r="7" spans="1:13">
      <c r="C7" s="19"/>
      <c r="D7" s="14"/>
    </row>
    <row r="8" spans="1:13">
      <c r="A8" s="26"/>
      <c r="B8" s="17"/>
      <c r="C8" s="17"/>
      <c r="D8" s="17"/>
      <c r="E8" s="17"/>
      <c r="F8" s="17"/>
      <c r="G8" s="17"/>
      <c r="H8" s="17"/>
      <c r="I8" s="17"/>
      <c r="J8" s="17"/>
      <c r="K8" s="21"/>
    </row>
    <row r="9" spans="1:13">
      <c r="A9" s="27"/>
      <c r="B9" s="564" t="s">
        <v>30</v>
      </c>
      <c r="C9" s="564"/>
      <c r="D9" s="564"/>
      <c r="E9" s="564"/>
      <c r="F9" s="564"/>
      <c r="G9" s="14"/>
      <c r="H9" s="14"/>
      <c r="I9" s="14"/>
      <c r="J9" s="14"/>
      <c r="K9" s="28"/>
    </row>
    <row r="10" spans="1:13" ht="21.95" customHeight="1">
      <c r="A10" s="27"/>
      <c r="B10" s="14"/>
      <c r="C10" s="590" t="s">
        <v>28</v>
      </c>
      <c r="D10" s="591"/>
      <c r="E10" s="516">
        <f>申請書!$Q$25</f>
        <v>15</v>
      </c>
      <c r="F10" s="516"/>
      <c r="G10" s="516"/>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590" t="s">
        <v>32</v>
      </c>
      <c r="D13" s="591"/>
      <c r="E13" s="519">
        <v>8</v>
      </c>
      <c r="F13" s="519"/>
      <c r="G13" s="519"/>
      <c r="H13" s="6" t="s">
        <v>29</v>
      </c>
      <c r="I13" s="14"/>
      <c r="J13" s="14"/>
      <c r="K13" s="28"/>
    </row>
    <row r="14" spans="1:13" ht="11.25" customHeight="1">
      <c r="A14" s="27"/>
      <c r="B14" s="32"/>
      <c r="I14" s="14"/>
      <c r="J14" s="14"/>
      <c r="K14" s="28"/>
    </row>
    <row r="15" spans="1:13" ht="24" customHeight="1">
      <c r="A15" s="27"/>
      <c r="B15" s="564" t="s">
        <v>33</v>
      </c>
      <c r="C15" s="564"/>
      <c r="D15" s="564"/>
      <c r="E15" s="564"/>
      <c r="F15" s="564"/>
      <c r="I15" s="14"/>
      <c r="J15" s="14"/>
      <c r="K15" s="28"/>
    </row>
    <row r="16" spans="1:13">
      <c r="A16" s="27"/>
      <c r="B16" s="14" t="s">
        <v>163</v>
      </c>
      <c r="C16" s="14"/>
      <c r="D16" s="14"/>
      <c r="E16" s="14"/>
      <c r="F16" s="14"/>
      <c r="G16" s="14"/>
      <c r="H16" s="14"/>
      <c r="I16" s="14"/>
      <c r="J16" s="14"/>
      <c r="K16" s="28"/>
    </row>
    <row r="17" spans="1:11">
      <c r="A17" s="27"/>
      <c r="C17" s="15" t="s">
        <v>164</v>
      </c>
      <c r="D17" s="519" t="s">
        <v>555</v>
      </c>
      <c r="E17" s="519"/>
      <c r="F17" s="520"/>
      <c r="G17" s="15" t="s">
        <v>165</v>
      </c>
      <c r="H17" s="519" t="s">
        <v>556</v>
      </c>
      <c r="I17" s="519"/>
      <c r="J17" s="520"/>
      <c r="K17" s="28"/>
    </row>
    <row r="18" spans="1:11">
      <c r="A18" s="27"/>
      <c r="C18" s="26" t="s">
        <v>166</v>
      </c>
      <c r="D18" s="17"/>
      <c r="E18" s="17"/>
      <c r="F18" s="17"/>
      <c r="G18" s="17"/>
      <c r="H18" s="17"/>
      <c r="I18" s="17"/>
      <c r="J18" s="21"/>
      <c r="K18" s="28"/>
    </row>
    <row r="19" spans="1:11">
      <c r="A19" s="27"/>
      <c r="C19" s="574" t="s">
        <v>557</v>
      </c>
      <c r="D19" s="575"/>
      <c r="E19" s="575"/>
      <c r="F19" s="575"/>
      <c r="G19" s="575"/>
      <c r="H19" s="575"/>
      <c r="I19" s="575"/>
      <c r="J19" s="576"/>
      <c r="K19" s="28"/>
    </row>
    <row r="20" spans="1:11">
      <c r="A20" s="27"/>
      <c r="B20" s="14"/>
      <c r="C20" s="577"/>
      <c r="D20" s="528"/>
      <c r="E20" s="528"/>
      <c r="F20" s="528"/>
      <c r="G20" s="528"/>
      <c r="H20" s="528"/>
      <c r="I20" s="528"/>
      <c r="J20" s="578"/>
      <c r="K20" s="28"/>
    </row>
    <row r="21" spans="1:11">
      <c r="A21" s="27"/>
      <c r="B21" s="14"/>
      <c r="C21" s="579" t="s">
        <v>457</v>
      </c>
      <c r="D21" s="580"/>
      <c r="E21" s="580"/>
      <c r="F21" s="580"/>
      <c r="G21" s="580"/>
      <c r="H21" s="580"/>
      <c r="I21" s="580"/>
      <c r="J21" s="580"/>
      <c r="K21" s="28"/>
    </row>
    <row r="22" spans="1:11" ht="19.5" customHeight="1">
      <c r="A22" s="27"/>
      <c r="B22" s="14"/>
      <c r="C22" s="581"/>
      <c r="D22" s="581"/>
      <c r="E22" s="581"/>
      <c r="F22" s="581"/>
      <c r="G22" s="581"/>
      <c r="H22" s="581"/>
      <c r="I22" s="581"/>
      <c r="J22" s="581"/>
      <c r="K22" s="28"/>
    </row>
    <row r="23" spans="1:11">
      <c r="A23" s="27"/>
      <c r="B23" s="14" t="s">
        <v>167</v>
      </c>
      <c r="C23" s="14"/>
      <c r="D23" s="14"/>
      <c r="E23" s="14"/>
      <c r="F23" s="14"/>
      <c r="G23" s="14"/>
      <c r="H23" s="14"/>
      <c r="I23" s="14"/>
      <c r="J23" s="14"/>
      <c r="K23" s="28"/>
    </row>
    <row r="24" spans="1:11">
      <c r="A24" s="27"/>
      <c r="B24" s="14"/>
      <c r="C24" s="565" t="s">
        <v>558</v>
      </c>
      <c r="D24" s="566"/>
      <c r="E24" s="566"/>
      <c r="F24" s="566"/>
      <c r="G24" s="566"/>
      <c r="H24" s="566"/>
      <c r="I24" s="566"/>
      <c r="J24" s="567"/>
      <c r="K24" s="28"/>
    </row>
    <row r="25" spans="1:11">
      <c r="A25" s="27"/>
      <c r="B25" s="14"/>
      <c r="C25" s="568"/>
      <c r="D25" s="569"/>
      <c r="E25" s="569"/>
      <c r="F25" s="569"/>
      <c r="G25" s="569"/>
      <c r="H25" s="569"/>
      <c r="I25" s="569"/>
      <c r="J25" s="570"/>
      <c r="K25" s="28"/>
    </row>
    <row r="26" spans="1:11">
      <c r="A26" s="27"/>
      <c r="B26" s="14"/>
      <c r="C26" s="568"/>
      <c r="D26" s="569"/>
      <c r="E26" s="569"/>
      <c r="F26" s="569"/>
      <c r="G26" s="569"/>
      <c r="H26" s="569"/>
      <c r="I26" s="569"/>
      <c r="J26" s="570"/>
      <c r="K26" s="28"/>
    </row>
    <row r="27" spans="1:11">
      <c r="A27" s="27"/>
      <c r="B27" s="14"/>
      <c r="C27" s="571"/>
      <c r="D27" s="572"/>
      <c r="E27" s="572"/>
      <c r="F27" s="572"/>
      <c r="G27" s="572"/>
      <c r="H27" s="572"/>
      <c r="I27" s="572"/>
      <c r="J27" s="573"/>
      <c r="K27" s="28"/>
    </row>
    <row r="28" spans="1:11">
      <c r="A28" s="27"/>
      <c r="B28" s="14"/>
      <c r="C28" s="530" t="s">
        <v>311</v>
      </c>
      <c r="D28" s="530"/>
      <c r="E28" s="530"/>
      <c r="F28" s="530"/>
      <c r="G28" s="530"/>
      <c r="H28" s="530"/>
      <c r="I28" s="530"/>
      <c r="J28" s="530"/>
      <c r="K28" s="28"/>
    </row>
    <row r="29" spans="1:11">
      <c r="A29" s="27"/>
      <c r="B29" s="14"/>
      <c r="C29" s="517"/>
      <c r="D29" s="517"/>
      <c r="E29" s="517"/>
      <c r="F29" s="517"/>
      <c r="G29" s="517"/>
      <c r="H29" s="517"/>
      <c r="I29" s="517"/>
      <c r="J29" s="517"/>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582" t="s">
        <v>559</v>
      </c>
      <c r="D32" s="583"/>
      <c r="E32" s="583"/>
      <c r="F32" s="583"/>
      <c r="G32" s="583"/>
      <c r="H32" s="583"/>
      <c r="I32" s="583"/>
      <c r="J32" s="584"/>
      <c r="K32" s="28"/>
    </row>
    <row r="33" spans="1:11">
      <c r="A33" s="27"/>
      <c r="B33" s="14"/>
      <c r="C33" s="538"/>
      <c r="D33" s="585"/>
      <c r="E33" s="585"/>
      <c r="F33" s="585"/>
      <c r="G33" s="585"/>
      <c r="H33" s="585"/>
      <c r="I33" s="585"/>
      <c r="J33" s="586"/>
      <c r="K33" s="28"/>
    </row>
    <row r="34" spans="1:11">
      <c r="A34" s="27"/>
      <c r="B34" s="14"/>
      <c r="C34" s="538"/>
      <c r="D34" s="585"/>
      <c r="E34" s="585"/>
      <c r="F34" s="585"/>
      <c r="G34" s="585"/>
      <c r="H34" s="585"/>
      <c r="I34" s="585"/>
      <c r="J34" s="586"/>
      <c r="K34" s="28"/>
    </row>
    <row r="35" spans="1:11">
      <c r="A35" s="27"/>
      <c r="B35" s="14"/>
      <c r="C35" s="587"/>
      <c r="D35" s="588"/>
      <c r="E35" s="588"/>
      <c r="F35" s="588"/>
      <c r="G35" s="588"/>
      <c r="H35" s="588"/>
      <c r="I35" s="588"/>
      <c r="J35" s="589"/>
      <c r="K35" s="28"/>
    </row>
    <row r="36" spans="1:11">
      <c r="A36" s="27"/>
      <c r="B36" s="14"/>
      <c r="C36" s="530" t="s">
        <v>35</v>
      </c>
      <c r="D36" s="530"/>
      <c r="E36" s="530"/>
      <c r="F36" s="530"/>
      <c r="G36" s="530"/>
      <c r="H36" s="530"/>
      <c r="I36" s="530"/>
      <c r="J36" s="530"/>
      <c r="K36" s="28"/>
    </row>
    <row r="37" spans="1:11">
      <c r="A37" s="27"/>
      <c r="B37" s="14"/>
      <c r="C37" s="517"/>
      <c r="D37" s="517"/>
      <c r="E37" s="517"/>
      <c r="F37" s="517"/>
      <c r="G37" s="517"/>
      <c r="H37" s="517"/>
      <c r="I37" s="517"/>
      <c r="J37" s="517"/>
      <c r="K37" s="28"/>
    </row>
    <row r="38" spans="1:11">
      <c r="A38" s="18"/>
      <c r="B38" s="25"/>
      <c r="C38" s="25"/>
      <c r="D38" s="25"/>
      <c r="E38" s="25"/>
      <c r="F38" s="25"/>
      <c r="G38" s="25"/>
      <c r="H38" s="25"/>
      <c r="I38" s="25"/>
      <c r="J38" s="25"/>
      <c r="K38" s="23"/>
    </row>
  </sheetData>
  <mergeCells count="18">
    <mergeCell ref="C32:J35"/>
    <mergeCell ref="C28:J29"/>
    <mergeCell ref="C36:J37"/>
    <mergeCell ref="C10:D10"/>
    <mergeCell ref="C13:D13"/>
    <mergeCell ref="E13:G13"/>
    <mergeCell ref="B9:F9"/>
    <mergeCell ref="B15:F15"/>
    <mergeCell ref="C24:J27"/>
    <mergeCell ref="H1:J1"/>
    <mergeCell ref="B3:J3"/>
    <mergeCell ref="A5:B5"/>
    <mergeCell ref="C5:E5"/>
    <mergeCell ref="E10:G10"/>
    <mergeCell ref="C19:J20"/>
    <mergeCell ref="D17:F17"/>
    <mergeCell ref="H17:J17"/>
    <mergeCell ref="C21:J2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1"/>
  <sheetViews>
    <sheetView view="pageBreakPreview" zoomScaleNormal="100" zoomScaleSheetLayoutView="100" workbookViewId="0">
      <selection activeCell="F15" sqref="F15:J15"/>
    </sheetView>
  </sheetViews>
  <sheetFormatPr defaultRowHeight="18.75"/>
  <cols>
    <col min="1" max="1" width="2.625" customWidth="1"/>
    <col min="2" max="2" width="7.375" customWidth="1"/>
    <col min="3" max="14" width="5.625" customWidth="1"/>
    <col min="15" max="15" width="5.5" customWidth="1"/>
  </cols>
  <sheetData>
    <row r="1" spans="1:17">
      <c r="L1" s="511" t="str">
        <f>"令和"&amp;申請書!$V$6&amp;"年"&amp;申請書!$X$6&amp;"月"&amp;申請書!$AA$6&amp;"日"</f>
        <v>令和6年9月1日</v>
      </c>
      <c r="M1" s="511"/>
      <c r="N1" s="511"/>
      <c r="Q1" s="102" t="s">
        <v>169</v>
      </c>
    </row>
    <row r="3" spans="1:17" ht="24">
      <c r="B3" s="512" t="s">
        <v>168</v>
      </c>
      <c r="C3" s="467"/>
      <c r="D3" s="467"/>
      <c r="E3" s="467"/>
      <c r="F3" s="467"/>
      <c r="G3" s="467"/>
      <c r="H3" s="467"/>
      <c r="I3" s="467"/>
      <c r="J3" s="467"/>
      <c r="K3" s="467"/>
      <c r="L3" s="467"/>
      <c r="M3" s="467"/>
      <c r="N3" s="467"/>
    </row>
    <row r="4" spans="1:17" ht="8.25" customHeight="1">
      <c r="A4" s="14"/>
      <c r="B4" s="14"/>
    </row>
    <row r="5" spans="1:17" ht="24" customHeight="1">
      <c r="A5" s="522" t="s">
        <v>9</v>
      </c>
      <c r="B5" s="523"/>
      <c r="C5" s="513" t="str">
        <f>申請書!$O$22</f>
        <v>記載例認定こども園</v>
      </c>
      <c r="D5" s="514"/>
      <c r="E5" s="514"/>
      <c r="F5" s="514"/>
      <c r="G5" s="514"/>
      <c r="H5" s="515"/>
      <c r="I5" s="303"/>
      <c r="J5" s="371"/>
      <c r="K5" s="184"/>
      <c r="L5" s="184"/>
      <c r="M5" s="184"/>
      <c r="N5" s="184"/>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564" t="s">
        <v>30</v>
      </c>
      <c r="C9" s="564"/>
      <c r="D9" s="564"/>
      <c r="E9" s="564"/>
      <c r="F9" s="564"/>
      <c r="G9" s="564"/>
      <c r="H9" s="564"/>
      <c r="I9" s="564"/>
      <c r="J9" s="564"/>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590" t="s">
        <v>28</v>
      </c>
      <c r="D11" s="591"/>
      <c r="E11" s="591">
        <f>申請書!$Q$25</f>
        <v>15</v>
      </c>
      <c r="F11" s="591"/>
      <c r="G11" s="591"/>
      <c r="H11" s="591"/>
      <c r="I11" s="591"/>
      <c r="J11" s="591"/>
      <c r="K11" s="591"/>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564" t="s">
        <v>37</v>
      </c>
      <c r="C13" s="564"/>
      <c r="D13" s="564"/>
      <c r="E13" s="564"/>
      <c r="F13" s="564"/>
      <c r="G13" s="564"/>
      <c r="H13" s="564"/>
      <c r="I13" s="564"/>
      <c r="J13" s="564"/>
      <c r="K13" s="14"/>
      <c r="L13" s="14"/>
      <c r="M13" s="14"/>
      <c r="N13" s="14"/>
      <c r="O13" s="28"/>
    </row>
    <row r="14" spans="1:17" ht="39.950000000000003" customHeight="1" thickBot="1">
      <c r="A14" s="27"/>
      <c r="B14" s="14"/>
      <c r="C14" s="153" t="s">
        <v>170</v>
      </c>
      <c r="D14" s="154"/>
      <c r="E14" s="154"/>
      <c r="F14" s="154"/>
      <c r="G14" s="154"/>
      <c r="H14" s="154"/>
      <c r="I14" s="154"/>
      <c r="J14" s="154"/>
      <c r="K14" s="154"/>
      <c r="L14" s="155">
        <v>20</v>
      </c>
      <c r="M14" s="156" t="s">
        <v>171</v>
      </c>
      <c r="N14" s="14"/>
      <c r="O14" s="28"/>
    </row>
    <row r="15" spans="1:17" ht="39.950000000000003" customHeight="1" thickBot="1">
      <c r="A15" s="27"/>
      <c r="B15" s="32"/>
      <c r="C15" s="150">
        <f>IF($L$14="","",$L$14)</f>
        <v>20</v>
      </c>
      <c r="D15" s="593" t="s">
        <v>172</v>
      </c>
      <c r="E15" s="594"/>
      <c r="F15" s="595" t="s">
        <v>173</v>
      </c>
      <c r="G15" s="557"/>
      <c r="H15" s="557"/>
      <c r="I15" s="557"/>
      <c r="J15" s="557"/>
      <c r="K15" s="151"/>
      <c r="L15" s="152">
        <f>IFERROR(ROUND($C$15/4,0),"")</f>
        <v>5</v>
      </c>
      <c r="M15" s="117" t="s">
        <v>171</v>
      </c>
      <c r="N15" s="14"/>
      <c r="O15" s="28"/>
    </row>
    <row r="16" spans="1:17" ht="24" customHeight="1">
      <c r="A16" s="27"/>
      <c r="B16" s="32"/>
      <c r="C16" s="592" t="s">
        <v>38</v>
      </c>
      <c r="D16" s="592"/>
      <c r="E16" s="592"/>
      <c r="F16" s="592"/>
      <c r="G16" s="592"/>
      <c r="H16" s="592"/>
      <c r="I16" s="592"/>
      <c r="J16" s="592"/>
      <c r="K16" s="592"/>
      <c r="L16" s="592"/>
      <c r="M16" s="592"/>
      <c r="N16" s="504"/>
      <c r="O16" s="28"/>
      <c r="P16" s="74"/>
    </row>
    <row r="17" spans="1:18" ht="24" customHeight="1">
      <c r="A17" s="27"/>
      <c r="B17" s="367"/>
      <c r="C17" s="365"/>
      <c r="D17" s="365"/>
      <c r="E17" s="365"/>
      <c r="F17" s="365"/>
      <c r="G17" s="365"/>
      <c r="H17" s="365"/>
      <c r="I17" s="365"/>
      <c r="J17" s="365"/>
      <c r="K17" s="365"/>
      <c r="L17" s="365"/>
      <c r="M17" s="365"/>
      <c r="N17" s="360"/>
      <c r="O17" s="28"/>
      <c r="P17" s="359"/>
    </row>
    <row r="18" spans="1:18" ht="24" customHeight="1" thickBot="1">
      <c r="A18" s="27"/>
      <c r="B18" s="596" t="s">
        <v>456</v>
      </c>
      <c r="C18" s="597"/>
      <c r="D18" s="597"/>
      <c r="E18" s="597"/>
      <c r="F18" s="597"/>
      <c r="G18" s="594"/>
      <c r="H18" s="594"/>
      <c r="I18" s="594"/>
      <c r="J18" s="594"/>
      <c r="K18" s="594"/>
      <c r="L18" s="594"/>
      <c r="M18" s="594"/>
      <c r="N18" s="594"/>
      <c r="O18" s="28"/>
      <c r="P18" s="359"/>
    </row>
    <row r="19" spans="1:18" ht="24" customHeight="1">
      <c r="A19" s="27"/>
      <c r="B19" s="4" t="s">
        <v>448</v>
      </c>
      <c r="C19" s="362" t="s">
        <v>449</v>
      </c>
      <c r="D19" s="362" t="s">
        <v>248</v>
      </c>
      <c r="E19" s="362" t="s">
        <v>196</v>
      </c>
      <c r="F19" s="362" t="s">
        <v>197</v>
      </c>
      <c r="G19" s="362" t="s">
        <v>198</v>
      </c>
      <c r="H19" s="362" t="s">
        <v>199</v>
      </c>
      <c r="I19" s="362" t="s">
        <v>200</v>
      </c>
      <c r="J19" s="362" t="s">
        <v>201</v>
      </c>
      <c r="K19" s="362" t="s">
        <v>202</v>
      </c>
      <c r="L19" s="362" t="s">
        <v>203</v>
      </c>
      <c r="M19" s="362" t="s">
        <v>204</v>
      </c>
      <c r="N19" s="363" t="s">
        <v>205</v>
      </c>
      <c r="O19" s="28"/>
      <c r="P19" s="359"/>
    </row>
    <row r="20" spans="1:18" ht="24" customHeight="1" thickBot="1">
      <c r="A20" s="27"/>
      <c r="B20" s="372" t="s">
        <v>450</v>
      </c>
      <c r="C20" s="373">
        <v>10</v>
      </c>
      <c r="D20" s="373">
        <v>20</v>
      </c>
      <c r="E20" s="373">
        <v>22</v>
      </c>
      <c r="F20" s="373">
        <v>13</v>
      </c>
      <c r="G20" s="373">
        <v>0</v>
      </c>
      <c r="H20" s="373">
        <v>20</v>
      </c>
      <c r="I20" s="373">
        <v>21</v>
      </c>
      <c r="J20" s="373">
        <v>20</v>
      </c>
      <c r="K20" s="373">
        <v>14</v>
      </c>
      <c r="L20" s="373">
        <v>17</v>
      </c>
      <c r="M20" s="373">
        <v>19</v>
      </c>
      <c r="N20" s="374">
        <v>13</v>
      </c>
      <c r="O20" s="28"/>
      <c r="P20" s="359"/>
    </row>
    <row r="21" spans="1:18" ht="24" customHeight="1">
      <c r="A21" s="27"/>
      <c r="B21" s="377" t="str">
        <f>"※令和"&amp;申請書!$E$3&amp;"年度各月の、1号認定児の給食実施（予定）日数を入力してください。"</f>
        <v>※令和6年度各月の、1号認定児の給食実施（予定）日数を入力してください。</v>
      </c>
      <c r="D21" s="365"/>
      <c r="E21" s="365"/>
      <c r="F21" s="365"/>
      <c r="G21" s="365"/>
      <c r="H21" s="365"/>
      <c r="I21" s="365"/>
      <c r="J21" s="365"/>
      <c r="K21" s="365"/>
      <c r="L21" s="365"/>
      <c r="M21" s="365"/>
      <c r="N21" s="360"/>
      <c r="O21" s="28"/>
      <c r="P21" s="359"/>
    </row>
    <row r="22" spans="1:18">
      <c r="A22" s="27"/>
      <c r="B22" s="14"/>
      <c r="C22" s="14"/>
      <c r="D22" s="14"/>
      <c r="E22" s="14"/>
      <c r="F22" s="14"/>
      <c r="G22" s="14"/>
      <c r="H22" s="14"/>
      <c r="I22" s="14"/>
      <c r="J22" s="14"/>
      <c r="K22" s="14"/>
      <c r="L22" s="14"/>
      <c r="M22" s="14"/>
      <c r="N22" s="14"/>
      <c r="O22" s="28"/>
    </row>
    <row r="23" spans="1:18">
      <c r="A23" s="27"/>
      <c r="B23" s="564" t="s">
        <v>455</v>
      </c>
      <c r="C23" s="564"/>
      <c r="D23" s="564"/>
      <c r="E23" s="564"/>
      <c r="F23" s="564"/>
      <c r="G23" s="564"/>
      <c r="H23" s="564"/>
      <c r="I23" s="564"/>
      <c r="J23" s="564"/>
      <c r="K23" s="14"/>
      <c r="L23" s="14"/>
      <c r="M23" s="14"/>
      <c r="N23" s="14"/>
      <c r="O23" s="28"/>
    </row>
    <row r="24" spans="1:18">
      <c r="A24" s="27"/>
      <c r="B24" s="40"/>
      <c r="C24" s="40"/>
      <c r="D24" s="40"/>
      <c r="E24" s="40"/>
      <c r="F24" s="364"/>
      <c r="G24" s="364"/>
      <c r="H24" s="364"/>
      <c r="I24" s="364"/>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84"/>
      <c r="C26" s="20" t="s">
        <v>39</v>
      </c>
      <c r="D26" s="14"/>
      <c r="E26" s="14"/>
      <c r="F26" s="14"/>
      <c r="G26" s="14"/>
      <c r="H26" s="14"/>
      <c r="I26" s="14"/>
      <c r="J26" s="14"/>
      <c r="K26" s="14"/>
      <c r="L26" s="14"/>
      <c r="M26" s="14"/>
      <c r="N26" s="28"/>
      <c r="O26" s="28"/>
      <c r="P26" s="333">
        <f>IF(R26=TRUE,1,0)</f>
        <v>1</v>
      </c>
      <c r="Q26" s="334" t="str">
        <f>IF(P26=1,"施設内調理",IF(P28=1,"外部搬入",IF(P30=1,"その他","")))</f>
        <v>施設内調理</v>
      </c>
      <c r="R26" s="333" t="b">
        <v>1</v>
      </c>
    </row>
    <row r="27" spans="1:18" ht="30" customHeight="1">
      <c r="A27" s="27"/>
      <c r="B27" s="27"/>
      <c r="C27" s="20"/>
      <c r="D27" s="34"/>
      <c r="E27" s="34"/>
      <c r="F27" s="34"/>
      <c r="G27" s="34"/>
      <c r="H27" s="34"/>
      <c r="I27" s="34"/>
      <c r="J27" s="34"/>
      <c r="K27" s="34"/>
      <c r="L27" s="34"/>
      <c r="M27" s="34"/>
      <c r="N27" s="36"/>
      <c r="O27" s="28"/>
      <c r="P27" s="333"/>
      <c r="Q27" s="333"/>
      <c r="R27" s="333"/>
    </row>
    <row r="28" spans="1:18" ht="30" customHeight="1">
      <c r="A28" s="27"/>
      <c r="B28" s="284"/>
      <c r="C28" s="20" t="s">
        <v>40</v>
      </c>
      <c r="D28" s="34"/>
      <c r="E28" s="34"/>
      <c r="F28" s="34"/>
      <c r="G28" s="34"/>
      <c r="H28" s="34"/>
      <c r="I28" s="34"/>
      <c r="J28" s="34"/>
      <c r="K28" s="34"/>
      <c r="L28" s="34"/>
      <c r="M28" s="34"/>
      <c r="N28" s="36"/>
      <c r="O28" s="28"/>
      <c r="P28" s="333">
        <f>IF(R28=TRUE,1,0)</f>
        <v>0</v>
      </c>
      <c r="Q28" s="333"/>
      <c r="R28" s="333" t="b">
        <v>0</v>
      </c>
    </row>
    <row r="29" spans="1:18" ht="30" customHeight="1">
      <c r="A29" s="27"/>
      <c r="B29" s="27"/>
      <c r="C29" s="20"/>
      <c r="D29" s="34"/>
      <c r="E29" s="34"/>
      <c r="F29" s="34"/>
      <c r="G29" s="34"/>
      <c r="H29" s="34"/>
      <c r="I29" s="34"/>
      <c r="J29" s="34"/>
      <c r="K29" s="34"/>
      <c r="L29" s="34"/>
      <c r="M29" s="34"/>
      <c r="N29" s="36"/>
      <c r="O29" s="28"/>
      <c r="P29" s="333"/>
      <c r="Q29" s="333"/>
      <c r="R29" s="333"/>
    </row>
    <row r="30" spans="1:18" ht="30" customHeight="1">
      <c r="A30" s="27"/>
      <c r="B30" s="284"/>
      <c r="C30" s="379" t="s">
        <v>41</v>
      </c>
      <c r="D30" s="572"/>
      <c r="E30" s="572"/>
      <c r="F30" s="572"/>
      <c r="G30" s="572"/>
      <c r="H30" s="572"/>
      <c r="I30" s="572"/>
      <c r="J30" s="572"/>
      <c r="K30" s="572"/>
      <c r="L30" s="572"/>
      <c r="M30" s="572"/>
      <c r="N30" s="37" t="s">
        <v>42</v>
      </c>
      <c r="O30" s="28"/>
      <c r="P30" s="333">
        <f>IF(R30=TRUE,1,0)</f>
        <v>0</v>
      </c>
      <c r="Q30" s="333"/>
      <c r="R30" s="333" t="b">
        <v>0</v>
      </c>
    </row>
    <row r="31" spans="1:18" ht="10.5" customHeight="1">
      <c r="A31" s="27"/>
      <c r="B31" s="27"/>
      <c r="C31" s="20"/>
      <c r="D31" s="20"/>
      <c r="E31" s="20"/>
      <c r="F31" s="360"/>
      <c r="G31" s="360"/>
      <c r="H31" s="360"/>
      <c r="I31" s="360"/>
      <c r="J31" s="20"/>
      <c r="K31" s="20"/>
      <c r="L31" s="20"/>
      <c r="M31" s="20"/>
      <c r="N31" s="41"/>
      <c r="O31" s="28"/>
    </row>
    <row r="32" spans="1:18">
      <c r="A32" s="27"/>
      <c r="B32" s="18" t="s">
        <v>43</v>
      </c>
      <c r="C32" s="38"/>
      <c r="D32" s="38"/>
      <c r="E32" s="38"/>
      <c r="F32" s="361"/>
      <c r="G32" s="361"/>
      <c r="H32" s="361"/>
      <c r="I32" s="361"/>
      <c r="J32" s="38"/>
      <c r="K32" s="38"/>
      <c r="L32" s="38"/>
      <c r="M32" s="38"/>
      <c r="N32" s="39"/>
      <c r="O32" s="28"/>
    </row>
    <row r="33" spans="1:15">
      <c r="A33" s="18"/>
      <c r="B33" s="25"/>
      <c r="C33" s="38"/>
      <c r="D33" s="38"/>
      <c r="E33" s="38"/>
      <c r="F33" s="361"/>
      <c r="G33" s="361"/>
      <c r="H33" s="361"/>
      <c r="I33" s="361"/>
      <c r="J33" s="38"/>
      <c r="K33" s="38"/>
      <c r="L33" s="38"/>
      <c r="M33" s="38"/>
      <c r="N33" s="38"/>
      <c r="O33" s="23"/>
    </row>
    <row r="34" spans="1:15">
      <c r="A34" s="14"/>
      <c r="B34" s="14" t="s">
        <v>44</v>
      </c>
      <c r="C34" s="20"/>
      <c r="D34" s="20"/>
      <c r="E34" s="20"/>
      <c r="F34" s="360"/>
      <c r="G34" s="360"/>
      <c r="H34" s="360"/>
      <c r="I34" s="360"/>
      <c r="J34" s="20"/>
      <c r="K34" s="20"/>
      <c r="L34" s="20"/>
      <c r="M34" s="20"/>
      <c r="N34" s="20"/>
      <c r="O34" s="14"/>
    </row>
    <row r="35" spans="1:15">
      <c r="A35" s="14"/>
      <c r="B35" s="14" t="s">
        <v>177</v>
      </c>
      <c r="C35" s="20"/>
      <c r="D35" s="20"/>
      <c r="E35" s="20"/>
      <c r="F35" s="360"/>
      <c r="G35" s="360"/>
      <c r="H35" s="360"/>
      <c r="I35" s="360"/>
      <c r="J35" s="20"/>
      <c r="K35" s="20"/>
      <c r="L35" s="20"/>
      <c r="M35" s="20"/>
      <c r="N35" s="20"/>
      <c r="O35" s="14"/>
    </row>
    <row r="36" spans="1:15">
      <c r="A36" s="14"/>
      <c r="B36" s="14"/>
      <c r="C36" s="20"/>
      <c r="D36" s="20"/>
      <c r="E36" s="20"/>
      <c r="F36" s="360"/>
      <c r="G36" s="360"/>
      <c r="H36" s="360"/>
      <c r="I36" s="360"/>
      <c r="J36" s="20"/>
      <c r="K36" s="20"/>
      <c r="L36" s="20"/>
      <c r="M36" s="20"/>
      <c r="N36" s="20"/>
      <c r="O36" s="14"/>
    </row>
    <row r="37" spans="1:15">
      <c r="A37" s="14"/>
      <c r="B37" s="14"/>
      <c r="C37" s="20"/>
      <c r="D37" s="20"/>
      <c r="E37" s="20"/>
      <c r="F37" s="360"/>
      <c r="G37" s="360"/>
      <c r="H37" s="360"/>
      <c r="I37" s="360"/>
      <c r="J37" s="20"/>
      <c r="K37" s="20"/>
      <c r="L37" s="20"/>
      <c r="M37" s="20"/>
      <c r="N37" s="20"/>
      <c r="O37" s="14"/>
    </row>
    <row r="38" spans="1:15">
      <c r="A38" s="14"/>
      <c r="B38" s="14"/>
      <c r="C38" s="20"/>
      <c r="D38" s="20"/>
      <c r="E38" s="20"/>
      <c r="F38" s="360"/>
      <c r="G38" s="360"/>
      <c r="H38" s="360"/>
      <c r="I38" s="360"/>
      <c r="J38" s="20"/>
      <c r="K38" s="20"/>
      <c r="L38" s="20"/>
      <c r="M38" s="20"/>
      <c r="N38" s="20"/>
      <c r="O38" s="14"/>
    </row>
    <row r="39" spans="1:15">
      <c r="A39" s="14"/>
      <c r="B39" s="14"/>
      <c r="C39" s="20"/>
      <c r="D39" s="20"/>
      <c r="E39" s="20"/>
      <c r="F39" s="360"/>
      <c r="G39" s="360"/>
      <c r="H39" s="360"/>
      <c r="I39" s="360"/>
      <c r="J39" s="20"/>
      <c r="K39" s="20"/>
      <c r="L39" s="20"/>
      <c r="M39" s="20"/>
      <c r="N39" s="20"/>
      <c r="O39" s="14"/>
    </row>
    <row r="40" spans="1:15">
      <c r="A40" s="14"/>
      <c r="B40" s="14"/>
      <c r="C40" s="20"/>
      <c r="D40" s="20"/>
      <c r="E40" s="20"/>
      <c r="F40" s="360"/>
      <c r="G40" s="360"/>
      <c r="H40" s="360"/>
      <c r="I40" s="360"/>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6:N16"/>
    <mergeCell ref="D30:M30"/>
    <mergeCell ref="B13:J13"/>
    <mergeCell ref="B23:J23"/>
    <mergeCell ref="D15:E15"/>
    <mergeCell ref="F15:J15"/>
    <mergeCell ref="B18:N18"/>
    <mergeCell ref="C11:D11"/>
    <mergeCell ref="E11:K11"/>
    <mergeCell ref="L1:N1"/>
    <mergeCell ref="B3:N3"/>
    <mergeCell ref="A5:B5"/>
    <mergeCell ref="B9:J9"/>
    <mergeCell ref="C5:H5"/>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view="pageBreakPreview" topLeftCell="A37" zoomScaleNormal="100" zoomScaleSheetLayoutView="100" workbookViewId="0">
      <selection activeCell="T41" sqref="T41"/>
    </sheetView>
  </sheetViews>
  <sheetFormatPr defaultRowHeight="18.75"/>
  <cols>
    <col min="1" max="1" width="2.25" customWidth="1"/>
    <col min="2" max="2" width="6.625" customWidth="1"/>
    <col min="3" max="16" width="4.875" customWidth="1"/>
    <col min="17" max="17" width="2.25" customWidth="1"/>
    <col min="18" max="18" width="9" style="335"/>
  </cols>
  <sheetData>
    <row r="1" spans="1:20">
      <c r="M1" s="511" t="str">
        <f>"令和"&amp;申請書!$V$6&amp;"年"&amp;申請書!$X$6&amp;"月"&amp;申請書!$AA$6&amp;"日"</f>
        <v>令和6年9月1日</v>
      </c>
      <c r="N1" s="511"/>
      <c r="O1" s="511"/>
      <c r="P1" s="511"/>
      <c r="S1" s="102" t="s">
        <v>169</v>
      </c>
    </row>
    <row r="2" spans="1:20" ht="3.75" customHeight="1"/>
    <row r="3" spans="1:20" ht="24">
      <c r="B3" s="512" t="s">
        <v>178</v>
      </c>
      <c r="C3" s="467"/>
      <c r="D3" s="467"/>
      <c r="E3" s="467"/>
      <c r="F3" s="467"/>
      <c r="G3" s="467"/>
      <c r="H3" s="467"/>
      <c r="I3" s="467"/>
      <c r="J3" s="467"/>
      <c r="K3" s="467"/>
      <c r="L3" s="467"/>
      <c r="M3" s="467"/>
      <c r="N3" s="467"/>
      <c r="O3" s="467"/>
      <c r="P3" s="467"/>
    </row>
    <row r="4" spans="1:20" ht="3" customHeight="1">
      <c r="A4" s="25"/>
      <c r="B4" s="25"/>
    </row>
    <row r="5" spans="1:20" ht="24" customHeight="1">
      <c r="A5" s="522" t="s">
        <v>9</v>
      </c>
      <c r="B5" s="523"/>
      <c r="C5" s="513" t="str">
        <f>申請書!$O$22</f>
        <v>記載例認定こども園</v>
      </c>
      <c r="D5" s="514"/>
      <c r="E5" s="514"/>
      <c r="F5" s="514"/>
      <c r="G5" s="514"/>
      <c r="H5" s="514"/>
      <c r="I5" s="105"/>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427</v>
      </c>
      <c r="C8" s="14"/>
      <c r="D8" s="14"/>
      <c r="E8" s="14"/>
      <c r="F8" s="14"/>
      <c r="G8" s="14"/>
      <c r="H8" s="14"/>
      <c r="I8" s="14"/>
      <c r="J8" s="14"/>
      <c r="K8" s="14"/>
      <c r="L8" s="14"/>
      <c r="M8" s="14"/>
      <c r="N8" s="14"/>
      <c r="O8" s="14"/>
      <c r="P8" s="14"/>
      <c r="Q8" s="28"/>
    </row>
    <row r="9" spans="1:20" ht="3.75" customHeight="1">
      <c r="A9" s="27"/>
      <c r="B9" s="206"/>
      <c r="C9" s="206"/>
      <c r="D9" s="206"/>
      <c r="E9" s="206"/>
      <c r="F9" s="206"/>
      <c r="G9" s="206"/>
      <c r="H9" s="206"/>
      <c r="I9" s="206"/>
      <c r="J9" s="206"/>
      <c r="K9" s="206"/>
      <c r="L9" s="206"/>
      <c r="M9" s="206"/>
      <c r="N9" s="206"/>
      <c r="O9" s="206"/>
      <c r="P9" s="206"/>
      <c r="Q9" s="28"/>
    </row>
    <row r="10" spans="1:20" ht="18" customHeight="1">
      <c r="A10" s="27"/>
      <c r="B10" s="1"/>
      <c r="C10" s="645" t="s">
        <v>193</v>
      </c>
      <c r="D10" s="645"/>
      <c r="E10" s="645"/>
      <c r="F10" s="645"/>
      <c r="G10" s="645"/>
      <c r="H10" s="645"/>
      <c r="I10" s="645"/>
      <c r="J10" s="645"/>
      <c r="K10" s="645"/>
      <c r="L10" s="645"/>
      <c r="M10" s="645"/>
      <c r="N10" s="645"/>
      <c r="O10" s="655" t="s">
        <v>180</v>
      </c>
      <c r="P10" s="645"/>
      <c r="Q10" s="28"/>
      <c r="R10" s="343">
        <f>IF(AND(R13=TRUE,R23=TRUE,R27=TRUE,R28=TRUE),1,0)</f>
        <v>1</v>
      </c>
    </row>
    <row r="11" spans="1:20" ht="18" customHeight="1">
      <c r="A11" s="27"/>
      <c r="B11" s="649">
        <v>1</v>
      </c>
      <c r="C11" s="646" t="s">
        <v>179</v>
      </c>
      <c r="D11" s="647"/>
      <c r="E11" s="647"/>
      <c r="F11" s="647"/>
      <c r="G11" s="647"/>
      <c r="H11" s="647"/>
      <c r="I11" s="647"/>
      <c r="J11" s="647"/>
      <c r="K11" s="647"/>
      <c r="L11" s="647"/>
      <c r="M11" s="647"/>
      <c r="N11" s="648"/>
      <c r="O11" s="599"/>
      <c r="P11" s="645"/>
      <c r="Q11" s="28"/>
      <c r="R11" s="343"/>
    </row>
    <row r="12" spans="1:20" ht="18" customHeight="1">
      <c r="A12" s="27"/>
      <c r="B12" s="649"/>
      <c r="C12" s="650" t="s">
        <v>182</v>
      </c>
      <c r="D12" s="650"/>
      <c r="E12" s="650"/>
      <c r="F12" s="651"/>
      <c r="G12" s="651"/>
      <c r="H12" s="651"/>
      <c r="I12" s="651"/>
      <c r="J12" s="651"/>
      <c r="K12" s="651"/>
      <c r="L12" s="651"/>
      <c r="M12" s="651"/>
      <c r="N12" s="652"/>
      <c r="O12" s="599"/>
      <c r="P12" s="645"/>
      <c r="Q12" s="28"/>
      <c r="R12" s="343"/>
    </row>
    <row r="13" spans="1:20" ht="18" customHeight="1">
      <c r="A13" s="27"/>
      <c r="B13" s="649"/>
      <c r="C13" s="653"/>
      <c r="D13" s="653"/>
      <c r="E13" s="653"/>
      <c r="F13" s="653"/>
      <c r="G13" s="653"/>
      <c r="H13" s="653"/>
      <c r="I13" s="653"/>
      <c r="J13" s="653"/>
      <c r="K13" s="653"/>
      <c r="L13" s="653"/>
      <c r="M13" s="653"/>
      <c r="N13" s="600"/>
      <c r="O13" s="599"/>
      <c r="P13" s="645"/>
      <c r="Q13" s="28"/>
      <c r="R13" s="343" t="b">
        <v>1</v>
      </c>
    </row>
    <row r="14" spans="1:20" ht="18" customHeight="1">
      <c r="A14" s="27"/>
      <c r="B14" s="649"/>
      <c r="C14" s="653"/>
      <c r="D14" s="653"/>
      <c r="E14" s="653"/>
      <c r="F14" s="653"/>
      <c r="G14" s="653"/>
      <c r="H14" s="653"/>
      <c r="I14" s="653"/>
      <c r="J14" s="653"/>
      <c r="K14" s="653"/>
      <c r="L14" s="653"/>
      <c r="M14" s="653"/>
      <c r="N14" s="600"/>
      <c r="O14" s="599"/>
      <c r="P14" s="645"/>
      <c r="Q14" s="28"/>
      <c r="R14" s="343"/>
    </row>
    <row r="15" spans="1:20" ht="12" customHeight="1">
      <c r="A15" s="27"/>
      <c r="B15" s="600">
        <v>2</v>
      </c>
      <c r="C15" s="640" t="s">
        <v>190</v>
      </c>
      <c r="D15" s="640"/>
      <c r="E15" s="640"/>
      <c r="F15" s="641"/>
      <c r="G15" s="641"/>
      <c r="H15" s="641"/>
      <c r="I15" s="641"/>
      <c r="J15" s="641"/>
      <c r="K15" s="641"/>
      <c r="L15" s="641"/>
      <c r="M15" s="641"/>
      <c r="N15" s="642"/>
      <c r="O15" s="656"/>
      <c r="P15" s="657"/>
      <c r="Q15" s="28"/>
      <c r="R15" s="343"/>
    </row>
    <row r="16" spans="1:20" ht="18" customHeight="1">
      <c r="A16" s="27"/>
      <c r="B16" s="600"/>
      <c r="C16" s="641"/>
      <c r="D16" s="641"/>
      <c r="E16" s="641"/>
      <c r="F16" s="641"/>
      <c r="G16" s="641"/>
      <c r="H16" s="641"/>
      <c r="I16" s="641"/>
      <c r="J16" s="641"/>
      <c r="K16" s="641"/>
      <c r="L16" s="641"/>
      <c r="M16" s="641"/>
      <c r="N16" s="642"/>
      <c r="O16" s="658"/>
      <c r="P16" s="659"/>
      <c r="Q16" s="28"/>
      <c r="R16" s="343"/>
    </row>
    <row r="17" spans="1:18" ht="18" customHeight="1">
      <c r="A17" s="27"/>
      <c r="B17" s="600"/>
      <c r="C17" s="641"/>
      <c r="D17" s="641"/>
      <c r="E17" s="641"/>
      <c r="F17" s="641"/>
      <c r="G17" s="641"/>
      <c r="H17" s="641"/>
      <c r="I17" s="641"/>
      <c r="J17" s="641"/>
      <c r="K17" s="641"/>
      <c r="L17" s="641"/>
      <c r="M17" s="641"/>
      <c r="N17" s="642"/>
      <c r="O17" s="658"/>
      <c r="P17" s="659"/>
      <c r="Q17" s="28"/>
      <c r="R17" s="343"/>
    </row>
    <row r="18" spans="1:18" ht="18" customHeight="1">
      <c r="A18" s="27"/>
      <c r="B18" s="600"/>
      <c r="C18" s="641"/>
      <c r="D18" s="641"/>
      <c r="E18" s="641"/>
      <c r="F18" s="641"/>
      <c r="G18" s="641"/>
      <c r="H18" s="641"/>
      <c r="I18" s="641"/>
      <c r="J18" s="641"/>
      <c r="K18" s="641"/>
      <c r="L18" s="641"/>
      <c r="M18" s="641"/>
      <c r="N18" s="642"/>
      <c r="O18" s="658"/>
      <c r="P18" s="659"/>
      <c r="Q18" s="28"/>
      <c r="R18" s="343"/>
    </row>
    <row r="19" spans="1:18" ht="18" customHeight="1">
      <c r="A19" s="27"/>
      <c r="B19" s="600"/>
      <c r="C19" s="641"/>
      <c r="D19" s="641"/>
      <c r="E19" s="641"/>
      <c r="F19" s="641"/>
      <c r="G19" s="641"/>
      <c r="H19" s="641"/>
      <c r="I19" s="641"/>
      <c r="J19" s="641"/>
      <c r="K19" s="641"/>
      <c r="L19" s="641"/>
      <c r="M19" s="641"/>
      <c r="N19" s="642"/>
      <c r="O19" s="658"/>
      <c r="P19" s="659"/>
      <c r="Q19" s="28"/>
      <c r="R19" s="343"/>
    </row>
    <row r="20" spans="1:18" ht="18" customHeight="1">
      <c r="A20" s="27"/>
      <c r="B20" s="600"/>
      <c r="C20" s="641"/>
      <c r="D20" s="641"/>
      <c r="E20" s="641"/>
      <c r="F20" s="641"/>
      <c r="G20" s="641"/>
      <c r="H20" s="641"/>
      <c r="I20" s="641"/>
      <c r="J20" s="641"/>
      <c r="K20" s="641"/>
      <c r="L20" s="641"/>
      <c r="M20" s="641"/>
      <c r="N20" s="642"/>
      <c r="O20" s="658"/>
      <c r="P20" s="659"/>
      <c r="Q20" s="28"/>
      <c r="R20" s="343"/>
    </row>
    <row r="21" spans="1:18" ht="18" customHeight="1">
      <c r="A21" s="27"/>
      <c r="B21" s="600"/>
      <c r="C21" s="641"/>
      <c r="D21" s="641"/>
      <c r="E21" s="641"/>
      <c r="F21" s="641"/>
      <c r="G21" s="641"/>
      <c r="H21" s="641"/>
      <c r="I21" s="641"/>
      <c r="J21" s="641"/>
      <c r="K21" s="641"/>
      <c r="L21" s="641"/>
      <c r="M21" s="641"/>
      <c r="N21" s="642"/>
      <c r="O21" s="658"/>
      <c r="P21" s="659"/>
      <c r="Q21" s="28"/>
      <c r="R21" s="343"/>
    </row>
    <row r="22" spans="1:18" ht="9.75" customHeight="1">
      <c r="A22" s="27"/>
      <c r="B22" s="600"/>
      <c r="C22" s="641"/>
      <c r="D22" s="641"/>
      <c r="E22" s="641"/>
      <c r="F22" s="641"/>
      <c r="G22" s="641"/>
      <c r="H22" s="641"/>
      <c r="I22" s="641"/>
      <c r="J22" s="641"/>
      <c r="K22" s="641"/>
      <c r="L22" s="641"/>
      <c r="M22" s="641"/>
      <c r="N22" s="642"/>
      <c r="O22" s="658"/>
      <c r="P22" s="659"/>
      <c r="Q22" s="28"/>
      <c r="R22" s="343"/>
    </row>
    <row r="23" spans="1:18" ht="35.1" customHeight="1">
      <c r="A23" s="27"/>
      <c r="B23" s="600"/>
      <c r="C23" s="600" t="s">
        <v>184</v>
      </c>
      <c r="D23" s="600"/>
      <c r="E23" s="600"/>
      <c r="F23" s="600"/>
      <c r="G23" s="654" t="s">
        <v>188</v>
      </c>
      <c r="H23" s="600"/>
      <c r="I23" s="600"/>
      <c r="J23" s="600"/>
      <c r="K23" s="654" t="s">
        <v>189</v>
      </c>
      <c r="L23" s="645"/>
      <c r="M23" s="645"/>
      <c r="N23" s="645"/>
      <c r="O23" s="658"/>
      <c r="P23" s="659"/>
      <c r="Q23" s="28"/>
      <c r="R23" s="343" t="b">
        <v>1</v>
      </c>
    </row>
    <row r="24" spans="1:18" ht="18" customHeight="1">
      <c r="A24" s="27"/>
      <c r="B24" s="600"/>
      <c r="C24" s="631" t="s">
        <v>183</v>
      </c>
      <c r="D24" s="631"/>
      <c r="E24" s="631"/>
      <c r="F24" s="631"/>
      <c r="G24" s="633">
        <v>0</v>
      </c>
      <c r="H24" s="634"/>
      <c r="I24" s="634"/>
      <c r="J24" s="635"/>
      <c r="K24" s="628"/>
      <c r="L24" s="629"/>
      <c r="M24" s="629"/>
      <c r="N24" s="629"/>
      <c r="O24" s="658"/>
      <c r="P24" s="659"/>
      <c r="Q24" s="28"/>
      <c r="R24" s="343"/>
    </row>
    <row r="25" spans="1:18" ht="18" customHeight="1">
      <c r="A25" s="27"/>
      <c r="B25" s="600"/>
      <c r="C25" s="631" t="s">
        <v>185</v>
      </c>
      <c r="D25" s="631"/>
      <c r="E25" s="631"/>
      <c r="F25" s="631"/>
      <c r="G25" s="633">
        <v>2</v>
      </c>
      <c r="H25" s="634"/>
      <c r="I25" s="634"/>
      <c r="J25" s="635"/>
      <c r="K25" s="629"/>
      <c r="L25" s="629"/>
      <c r="M25" s="629"/>
      <c r="N25" s="629"/>
      <c r="O25" s="658"/>
      <c r="P25" s="659"/>
      <c r="Q25" s="28"/>
      <c r="R25" s="343"/>
    </row>
    <row r="26" spans="1:18" ht="18" customHeight="1">
      <c r="A26" s="27"/>
      <c r="B26" s="600"/>
      <c r="C26" s="631" t="s">
        <v>186</v>
      </c>
      <c r="D26" s="631"/>
      <c r="E26" s="631"/>
      <c r="F26" s="631"/>
      <c r="G26" s="633">
        <v>2</v>
      </c>
      <c r="H26" s="634"/>
      <c r="I26" s="634"/>
      <c r="J26" s="635"/>
      <c r="K26" s="629"/>
      <c r="L26" s="629"/>
      <c r="M26" s="629"/>
      <c r="N26" s="629"/>
      <c r="O26" s="658"/>
      <c r="P26" s="659"/>
      <c r="Q26" s="28"/>
      <c r="R26" s="343"/>
    </row>
    <row r="27" spans="1:18" ht="18" customHeight="1">
      <c r="A27" s="27"/>
      <c r="B27" s="600"/>
      <c r="C27" s="631" t="s">
        <v>187</v>
      </c>
      <c r="D27" s="631"/>
      <c r="E27" s="631"/>
      <c r="F27" s="631"/>
      <c r="G27" s="633">
        <v>0</v>
      </c>
      <c r="H27" s="634"/>
      <c r="I27" s="634"/>
      <c r="J27" s="635"/>
      <c r="K27" s="629"/>
      <c r="L27" s="629"/>
      <c r="M27" s="629"/>
      <c r="N27" s="629"/>
      <c r="O27" s="660"/>
      <c r="P27" s="661"/>
      <c r="Q27" s="28"/>
      <c r="R27" s="343" t="b">
        <v>1</v>
      </c>
    </row>
    <row r="28" spans="1:18" ht="18" customHeight="1">
      <c r="A28" s="27"/>
      <c r="B28" s="600"/>
      <c r="C28" s="600" t="s">
        <v>1</v>
      </c>
      <c r="D28" s="600"/>
      <c r="E28" s="600"/>
      <c r="F28" s="600"/>
      <c r="G28" s="636">
        <f>SUM(G24:J27)</f>
        <v>4</v>
      </c>
      <c r="H28" s="516"/>
      <c r="I28" s="516"/>
      <c r="J28" s="524"/>
      <c r="K28" s="630">
        <v>2</v>
      </c>
      <c r="L28" s="552"/>
      <c r="M28" s="552"/>
      <c r="N28" s="552"/>
      <c r="O28" s="525"/>
      <c r="P28" s="527"/>
      <c r="Q28" s="28"/>
      <c r="R28" s="343" t="b">
        <v>1</v>
      </c>
    </row>
    <row r="29" spans="1:18" ht="27" customHeight="1">
      <c r="A29" s="27"/>
      <c r="B29" s="207">
        <v>3</v>
      </c>
      <c r="C29" s="207" t="s">
        <v>191</v>
      </c>
      <c r="D29" s="207"/>
      <c r="E29" s="207"/>
      <c r="F29" s="207"/>
      <c r="G29" s="207"/>
      <c r="H29" s="207"/>
      <c r="I29" s="202"/>
      <c r="J29" s="203"/>
      <c r="K29" s="203"/>
      <c r="L29" s="203"/>
      <c r="M29" s="203"/>
      <c r="N29" s="204"/>
      <c r="O29" s="598"/>
      <c r="P29" s="524"/>
      <c r="Q29" s="28"/>
      <c r="R29" s="343"/>
    </row>
    <row r="30" spans="1:18" ht="18" customHeight="1">
      <c r="A30" s="213"/>
      <c r="B30" s="600">
        <v>4</v>
      </c>
      <c r="C30" s="643" t="s">
        <v>192</v>
      </c>
      <c r="D30" s="643"/>
      <c r="E30" s="643"/>
      <c r="F30" s="643"/>
      <c r="G30" s="643"/>
      <c r="H30" s="643"/>
      <c r="I30" s="643"/>
      <c r="J30" s="643"/>
      <c r="K30" s="643"/>
      <c r="L30" s="643"/>
      <c r="M30" s="643"/>
      <c r="N30" s="643"/>
      <c r="O30" s="599"/>
      <c r="P30" s="600"/>
      <c r="Q30" s="28"/>
      <c r="R30" s="343"/>
    </row>
    <row r="31" spans="1:18" ht="18" customHeight="1" thickBot="1">
      <c r="A31" s="213"/>
      <c r="B31" s="639"/>
      <c r="C31" s="644"/>
      <c r="D31" s="644"/>
      <c r="E31" s="644"/>
      <c r="F31" s="644"/>
      <c r="G31" s="644"/>
      <c r="H31" s="644"/>
      <c r="I31" s="644"/>
      <c r="J31" s="644"/>
      <c r="K31" s="644"/>
      <c r="L31" s="644"/>
      <c r="M31" s="644"/>
      <c r="N31" s="644"/>
      <c r="O31" s="601"/>
      <c r="P31" s="602"/>
      <c r="Q31" s="28"/>
    </row>
    <row r="32" spans="1:18" ht="18" customHeight="1" thickBot="1">
      <c r="A32" s="213"/>
      <c r="B32" s="610"/>
      <c r="C32" s="610"/>
      <c r="D32" s="107" t="s">
        <v>194</v>
      </c>
      <c r="E32" s="108" t="s">
        <v>195</v>
      </c>
      <c r="F32" s="108" t="s">
        <v>196</v>
      </c>
      <c r="G32" s="108" t="s">
        <v>197</v>
      </c>
      <c r="H32" s="108" t="s">
        <v>198</v>
      </c>
      <c r="I32" s="108" t="s">
        <v>199</v>
      </c>
      <c r="J32" s="108" t="s">
        <v>200</v>
      </c>
      <c r="K32" s="108" t="s">
        <v>201</v>
      </c>
      <c r="L32" s="108" t="s">
        <v>202</v>
      </c>
      <c r="M32" s="108" t="s">
        <v>203</v>
      </c>
      <c r="N32" s="108" t="s">
        <v>204</v>
      </c>
      <c r="O32" s="108" t="s">
        <v>205</v>
      </c>
      <c r="P32" s="107" t="s">
        <v>8</v>
      </c>
      <c r="Q32" s="28"/>
    </row>
    <row r="33" spans="1:17" ht="24.95" customHeight="1" thickTop="1">
      <c r="A33" s="213"/>
      <c r="B33" s="637" t="s">
        <v>206</v>
      </c>
      <c r="C33" s="638"/>
      <c r="D33" s="106">
        <v>4</v>
      </c>
      <c r="E33" s="106">
        <v>4</v>
      </c>
      <c r="F33" s="106">
        <v>4</v>
      </c>
      <c r="G33" s="106">
        <v>4</v>
      </c>
      <c r="H33" s="106">
        <v>2</v>
      </c>
      <c r="I33" s="106">
        <v>4</v>
      </c>
      <c r="J33" s="106">
        <v>4</v>
      </c>
      <c r="K33" s="106">
        <v>4</v>
      </c>
      <c r="L33" s="106">
        <v>2</v>
      </c>
      <c r="M33" s="106">
        <v>2</v>
      </c>
      <c r="N33" s="106">
        <v>4</v>
      </c>
      <c r="O33" s="454">
        <v>4</v>
      </c>
      <c r="P33" s="211">
        <f>SUM($D$33:$O$33)</f>
        <v>42</v>
      </c>
      <c r="Q33" s="28"/>
    </row>
    <row r="34" spans="1:17" ht="24.95" customHeight="1">
      <c r="A34" s="213"/>
      <c r="B34" s="608" t="s">
        <v>207</v>
      </c>
      <c r="C34" s="609"/>
      <c r="D34" s="210">
        <v>4</v>
      </c>
      <c r="E34" s="210">
        <v>4</v>
      </c>
      <c r="F34" s="210">
        <v>4</v>
      </c>
      <c r="G34" s="210">
        <v>4</v>
      </c>
      <c r="H34" s="210">
        <v>2</v>
      </c>
      <c r="I34" s="210">
        <v>4</v>
      </c>
      <c r="J34" s="210">
        <v>4</v>
      </c>
      <c r="K34" s="210">
        <v>4</v>
      </c>
      <c r="L34" s="210">
        <v>4</v>
      </c>
      <c r="M34" s="210">
        <v>4</v>
      </c>
      <c r="N34" s="210">
        <v>4</v>
      </c>
      <c r="O34" s="210">
        <v>4</v>
      </c>
      <c r="P34" s="207">
        <f>SUM($D$34:$O$34)</f>
        <v>46</v>
      </c>
      <c r="Q34" s="28"/>
    </row>
    <row r="35" spans="1:17" ht="18" customHeight="1">
      <c r="A35" s="213"/>
      <c r="B35" s="632" t="s">
        <v>208</v>
      </c>
      <c r="C35" s="504"/>
      <c r="D35" s="504"/>
      <c r="E35" s="504"/>
      <c r="F35" s="504"/>
      <c r="G35" s="504"/>
      <c r="H35" s="504"/>
      <c r="I35" s="504"/>
      <c r="J35" s="504"/>
      <c r="K35" s="504"/>
      <c r="L35" s="504"/>
      <c r="M35" s="504"/>
      <c r="N35" s="504"/>
      <c r="O35" s="504"/>
      <c r="P35" s="504"/>
      <c r="Q35" s="28"/>
    </row>
    <row r="36" spans="1:17" ht="30" customHeight="1">
      <c r="A36" s="213"/>
      <c r="B36" s="607" t="s">
        <v>209</v>
      </c>
      <c r="C36" s="606"/>
      <c r="D36" s="606"/>
      <c r="E36" s="606"/>
      <c r="F36" s="606"/>
      <c r="G36" s="606"/>
      <c r="H36" s="606"/>
      <c r="I36" s="606"/>
      <c r="J36" s="606"/>
      <c r="K36" s="606"/>
      <c r="L36" s="606"/>
      <c r="M36" s="606"/>
      <c r="N36" s="606"/>
      <c r="O36" s="606"/>
      <c r="P36" s="606"/>
      <c r="Q36" s="28"/>
    </row>
    <row r="37" spans="1:17" ht="30" customHeight="1">
      <c r="A37" s="213"/>
      <c r="B37" s="607" t="s">
        <v>210</v>
      </c>
      <c r="C37" s="606"/>
      <c r="D37" s="606"/>
      <c r="E37" s="606"/>
      <c r="F37" s="606"/>
      <c r="G37" s="606"/>
      <c r="H37" s="606"/>
      <c r="I37" s="606"/>
      <c r="J37" s="606"/>
      <c r="K37" s="606"/>
      <c r="L37" s="606"/>
      <c r="M37" s="606"/>
      <c r="N37" s="606"/>
      <c r="O37" s="606"/>
      <c r="P37" s="606"/>
      <c r="Q37" s="28"/>
    </row>
    <row r="38" spans="1:17" ht="30" customHeight="1" thickBot="1">
      <c r="A38" s="213"/>
      <c r="B38" s="607" t="s">
        <v>211</v>
      </c>
      <c r="C38" s="606"/>
      <c r="D38" s="606"/>
      <c r="E38" s="606"/>
      <c r="F38" s="606"/>
      <c r="G38" s="606"/>
      <c r="H38" s="606"/>
      <c r="I38" s="606"/>
      <c r="J38" s="606"/>
      <c r="K38" s="606"/>
      <c r="L38" s="606"/>
      <c r="M38" s="606"/>
      <c r="N38" s="606"/>
      <c r="O38" s="606"/>
      <c r="P38" s="606"/>
      <c r="Q38" s="28"/>
    </row>
    <row r="39" spans="1:17" ht="27.75" customHeight="1" thickBot="1">
      <c r="A39" s="213"/>
      <c r="B39" s="209"/>
      <c r="C39" s="212"/>
      <c r="D39" s="212"/>
      <c r="E39" s="212"/>
      <c r="F39" s="212"/>
      <c r="G39" s="212"/>
      <c r="H39" s="212"/>
      <c r="I39" s="212"/>
      <c r="J39" s="212"/>
      <c r="K39" s="118"/>
      <c r="L39" s="119"/>
      <c r="M39" s="119"/>
      <c r="N39" s="120" t="s">
        <v>227</v>
      </c>
      <c r="O39" s="611" t="str">
        <f>IF(AND(R10=1,$P$34&gt;0,SUM($D$34:$J$34)&gt;0,$G$28&gt;0,$K$28&gt;0),"可","不可")</f>
        <v>可</v>
      </c>
      <c r="P39" s="612"/>
      <c r="Q39" s="28"/>
    </row>
    <row r="40" spans="1:17" ht="18" customHeight="1">
      <c r="A40" s="213"/>
      <c r="B40" s="208" t="s">
        <v>212</v>
      </c>
      <c r="C40" s="206"/>
      <c r="D40" s="206"/>
      <c r="E40" s="206"/>
      <c r="F40" s="206"/>
      <c r="G40" s="206"/>
      <c r="H40" s="206"/>
      <c r="I40" s="206"/>
      <c r="J40" s="206"/>
      <c r="K40" s="206"/>
      <c r="L40" s="206"/>
      <c r="M40" s="206"/>
      <c r="N40" s="206"/>
      <c r="O40" s="206"/>
      <c r="P40" s="206"/>
      <c r="Q40" s="28"/>
    </row>
    <row r="41" spans="1:17" ht="18" customHeight="1">
      <c r="A41" s="213"/>
      <c r="B41" s="500" t="s">
        <v>213</v>
      </c>
      <c r="C41" s="503"/>
      <c r="D41" s="503"/>
      <c r="E41" s="503"/>
      <c r="F41" s="503"/>
      <c r="G41" s="503"/>
      <c r="H41" s="503"/>
      <c r="I41" s="503"/>
      <c r="J41" s="503"/>
      <c r="K41" s="503"/>
      <c r="L41" s="503"/>
      <c r="M41" s="503"/>
      <c r="N41" s="503"/>
      <c r="O41" s="503"/>
      <c r="P41" s="503"/>
      <c r="Q41" s="28"/>
    </row>
    <row r="42" spans="1:17" ht="18" customHeight="1">
      <c r="A42" s="205"/>
      <c r="B42" s="619"/>
      <c r="C42" s="619"/>
      <c r="D42" s="619"/>
      <c r="E42" s="619"/>
      <c r="F42" s="619"/>
      <c r="G42" s="619"/>
      <c r="H42" s="619"/>
      <c r="I42" s="619"/>
      <c r="J42" s="619"/>
      <c r="K42" s="619"/>
      <c r="L42" s="619"/>
      <c r="M42" s="619"/>
      <c r="N42" s="619"/>
      <c r="O42" s="619"/>
      <c r="P42" s="619"/>
      <c r="Q42" s="23"/>
    </row>
    <row r="43" spans="1:17" ht="12" customHeight="1" thickBot="1">
      <c r="A43" s="283"/>
      <c r="B43" s="78"/>
      <c r="C43" s="78"/>
      <c r="D43" s="78"/>
      <c r="E43" s="78"/>
      <c r="F43" s="78"/>
      <c r="G43" s="78"/>
      <c r="H43" s="78"/>
      <c r="I43" s="78"/>
      <c r="J43" s="78"/>
      <c r="K43" s="78"/>
      <c r="L43" s="78"/>
      <c r="M43" s="78"/>
      <c r="N43" s="78"/>
      <c r="O43" s="78"/>
      <c r="P43" s="78"/>
      <c r="Q43" s="283"/>
    </row>
    <row r="44" spans="1:17" ht="18" customHeight="1">
      <c r="A44" s="111"/>
      <c r="B44" s="76"/>
      <c r="C44" s="76"/>
      <c r="D44" s="76"/>
      <c r="E44" s="76"/>
      <c r="F44" s="76"/>
      <c r="G44" s="76"/>
      <c r="H44" s="76"/>
      <c r="I44" s="76"/>
      <c r="J44" s="76"/>
      <c r="K44" s="76"/>
      <c r="L44" s="76"/>
      <c r="M44" s="76"/>
      <c r="N44" s="76"/>
      <c r="O44" s="76"/>
      <c r="P44" s="76"/>
      <c r="Q44" s="112"/>
    </row>
    <row r="45" spans="1:17" ht="18" customHeight="1" thickBot="1">
      <c r="A45" s="113"/>
      <c r="B45" s="75" t="s">
        <v>214</v>
      </c>
      <c r="C45" s="75"/>
      <c r="D45" s="75"/>
      <c r="E45" s="75" t="s">
        <v>226</v>
      </c>
      <c r="F45" s="75"/>
      <c r="G45" s="75"/>
      <c r="H45" s="75"/>
      <c r="I45" s="75"/>
      <c r="J45" s="75"/>
      <c r="K45" s="75"/>
      <c r="L45" s="75"/>
      <c r="M45" s="75"/>
      <c r="N45" s="75"/>
      <c r="O45" s="75"/>
      <c r="P45" s="75"/>
      <c r="Q45" s="114"/>
    </row>
    <row r="46" spans="1:17" ht="30" customHeight="1">
      <c r="A46" s="113"/>
      <c r="B46" s="620" t="s">
        <v>215</v>
      </c>
      <c r="C46" s="621"/>
      <c r="D46" s="621"/>
      <c r="E46" s="621" t="s">
        <v>216</v>
      </c>
      <c r="F46" s="624"/>
      <c r="G46" s="624"/>
      <c r="H46" s="625" t="s">
        <v>217</v>
      </c>
      <c r="I46" s="625"/>
      <c r="J46" s="625"/>
      <c r="K46" s="625"/>
      <c r="L46" s="625"/>
      <c r="M46" s="625"/>
      <c r="N46" s="560" t="s">
        <v>219</v>
      </c>
      <c r="O46" s="560"/>
      <c r="P46" s="563"/>
      <c r="Q46" s="114"/>
    </row>
    <row r="47" spans="1:17" ht="36" customHeight="1" thickBot="1">
      <c r="A47" s="113"/>
      <c r="B47" s="622"/>
      <c r="C47" s="623"/>
      <c r="D47" s="623"/>
      <c r="E47" s="623"/>
      <c r="F47" s="623"/>
      <c r="G47" s="623"/>
      <c r="H47" s="109"/>
      <c r="I47" s="110"/>
      <c r="J47" s="626" t="s">
        <v>218</v>
      </c>
      <c r="K47" s="627"/>
      <c r="L47" s="627"/>
      <c r="M47" s="627"/>
      <c r="N47" s="613"/>
      <c r="O47" s="613"/>
      <c r="P47" s="614"/>
      <c r="Q47" s="114"/>
    </row>
    <row r="48" spans="1:17" ht="20.25" thickTop="1" thickBot="1">
      <c r="A48" s="113"/>
      <c r="B48" s="615" t="s">
        <v>7</v>
      </c>
      <c r="C48" s="616"/>
      <c r="D48" s="616"/>
      <c r="E48" s="617" t="s">
        <v>29</v>
      </c>
      <c r="F48" s="617"/>
      <c r="G48" s="617"/>
      <c r="H48" s="617" t="s">
        <v>29</v>
      </c>
      <c r="I48" s="617"/>
      <c r="J48" s="617" t="s">
        <v>29</v>
      </c>
      <c r="K48" s="617"/>
      <c r="L48" s="617"/>
      <c r="M48" s="617"/>
      <c r="N48" s="617" t="s">
        <v>220</v>
      </c>
      <c r="O48" s="617"/>
      <c r="P48" s="618"/>
      <c r="Q48" s="114"/>
    </row>
    <row r="49" spans="1:17" ht="29.25" customHeight="1">
      <c r="A49" s="113"/>
      <c r="B49" s="603" t="s">
        <v>224</v>
      </c>
      <c r="C49" s="604"/>
      <c r="D49" s="604"/>
      <c r="E49" s="604"/>
      <c r="F49" s="604"/>
      <c r="G49" s="604"/>
      <c r="H49" s="604"/>
      <c r="I49" s="604"/>
      <c r="J49" s="604"/>
      <c r="K49" s="604"/>
      <c r="L49" s="604"/>
      <c r="M49" s="604"/>
      <c r="N49" s="604"/>
      <c r="O49" s="604"/>
      <c r="P49" s="604"/>
      <c r="Q49" s="114"/>
    </row>
    <row r="50" spans="1:17">
      <c r="A50" s="113"/>
      <c r="B50" s="605" t="s">
        <v>221</v>
      </c>
      <c r="C50" s="605"/>
      <c r="D50" s="605"/>
      <c r="E50" s="605"/>
      <c r="F50" s="605"/>
      <c r="G50" s="605"/>
      <c r="H50" s="605"/>
      <c r="I50" s="605"/>
      <c r="J50" s="605"/>
      <c r="K50" s="605"/>
      <c r="L50" s="605"/>
      <c r="M50" s="605"/>
      <c r="N50" s="605"/>
      <c r="O50" s="605"/>
      <c r="P50" s="605"/>
      <c r="Q50" s="114"/>
    </row>
    <row r="51" spans="1:17" ht="30" customHeight="1">
      <c r="A51" s="113"/>
      <c r="B51" s="606" t="s">
        <v>223</v>
      </c>
      <c r="C51" s="606"/>
      <c r="D51" s="606"/>
      <c r="E51" s="606"/>
      <c r="F51" s="606"/>
      <c r="G51" s="606"/>
      <c r="H51" s="606"/>
      <c r="I51" s="606"/>
      <c r="J51" s="606"/>
      <c r="K51" s="606"/>
      <c r="L51" s="606"/>
      <c r="M51" s="606"/>
      <c r="N51" s="606"/>
      <c r="O51" s="606"/>
      <c r="P51" s="606"/>
      <c r="Q51" s="114"/>
    </row>
    <row r="52" spans="1:17" ht="30" customHeight="1">
      <c r="A52" s="113"/>
      <c r="B52" s="606" t="s">
        <v>225</v>
      </c>
      <c r="C52" s="606"/>
      <c r="D52" s="606"/>
      <c r="E52" s="606"/>
      <c r="F52" s="606"/>
      <c r="G52" s="606"/>
      <c r="H52" s="606"/>
      <c r="I52" s="606"/>
      <c r="J52" s="606"/>
      <c r="K52" s="606"/>
      <c r="L52" s="606"/>
      <c r="M52" s="606"/>
      <c r="N52" s="606"/>
      <c r="O52" s="606"/>
      <c r="P52" s="606"/>
      <c r="Q52" s="114"/>
    </row>
    <row r="53" spans="1:17">
      <c r="A53" s="113"/>
      <c r="B53" s="605" t="s">
        <v>222</v>
      </c>
      <c r="C53" s="605"/>
      <c r="D53" s="605"/>
      <c r="E53" s="605"/>
      <c r="F53" s="605"/>
      <c r="G53" s="605"/>
      <c r="H53" s="605"/>
      <c r="I53" s="605"/>
      <c r="J53" s="605"/>
      <c r="K53" s="605"/>
      <c r="L53" s="605"/>
      <c r="M53" s="605"/>
      <c r="N53" s="605"/>
      <c r="O53" s="605"/>
      <c r="P53" s="605"/>
      <c r="Q53" s="114"/>
    </row>
    <row r="54" spans="1:17">
      <c r="A54" s="113"/>
      <c r="B54" s="14"/>
      <c r="C54" s="14"/>
      <c r="D54" s="14"/>
      <c r="E54" s="14"/>
      <c r="F54" s="14"/>
      <c r="G54" s="14"/>
      <c r="H54" s="14"/>
      <c r="I54" s="14"/>
      <c r="J54" s="14"/>
      <c r="K54" s="14"/>
      <c r="L54" s="14"/>
      <c r="M54" s="14"/>
      <c r="N54" s="14"/>
      <c r="O54" s="14"/>
      <c r="P54" s="14"/>
      <c r="Q54" s="114"/>
    </row>
    <row r="55" spans="1:17" ht="19.5" thickBot="1">
      <c r="A55" s="115"/>
      <c r="B55" s="116"/>
      <c r="C55" s="116"/>
      <c r="D55" s="116"/>
      <c r="E55" s="116"/>
      <c r="F55" s="116"/>
      <c r="G55" s="116"/>
      <c r="H55" s="116"/>
      <c r="I55" s="116"/>
      <c r="J55" s="116"/>
      <c r="K55" s="116"/>
      <c r="L55" s="116"/>
      <c r="M55" s="116"/>
      <c r="N55" s="116"/>
      <c r="O55" s="116"/>
      <c r="P55" s="116"/>
      <c r="Q55" s="117"/>
    </row>
  </sheetData>
  <mergeCells count="56">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O29:P29"/>
    <mergeCell ref="O30:P31"/>
    <mergeCell ref="B49:P49"/>
    <mergeCell ref="B50:P50"/>
    <mergeCell ref="B51:P51"/>
    <mergeCell ref="B36:P36"/>
    <mergeCell ref="B37:P37"/>
    <mergeCell ref="B38:P38"/>
    <mergeCell ref="B34:C34"/>
    <mergeCell ref="B32:C32"/>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22</vt:i4>
      </vt:variant>
    </vt:vector>
  </HeadingPairs>
  <TitlesOfParts>
    <vt:vector size="46" baseType="lpstr">
      <vt:lpstr>各種選択肢</vt:lpstr>
      <vt:lpstr>申請書</vt:lpstr>
      <vt:lpstr>総括表</vt:lpstr>
      <vt:lpstr>要確認資料</vt:lpstr>
      <vt:lpstr>副園長・教頭配置加算</vt:lpstr>
      <vt:lpstr>学級編成調整加配加算</vt:lpstr>
      <vt:lpstr>通園送迎加算</vt:lpstr>
      <vt:lpstr>給食実施加算</vt:lpstr>
      <vt:lpstr>休日保育加算</vt:lpstr>
      <vt:lpstr>減価償却費加算</vt:lpstr>
      <vt:lpstr>賃借料加算</vt:lpstr>
      <vt:lpstr>土曜日閉所（4-9月）</vt:lpstr>
      <vt:lpstr>土曜日閉所（10-3月）</vt:lpstr>
      <vt:lpstr>定員を恒常的に超過する場合</vt:lpstr>
      <vt:lpstr>療育支援加算</vt:lpstr>
      <vt:lpstr>主幹専任化要件</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栄養管理加算!Print_Area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'土曜日閉所（10-3月）'!Print_Area</vt:lpstr>
      <vt:lpstr>'土曜日閉所（4-9月）'!Print_Area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2024-07-05T08:33:39Z</cp:lastPrinted>
  <dcterms:created xsi:type="dcterms:W3CDTF">2021-05-06T02:57:41Z</dcterms:created>
  <dcterms:modified xsi:type="dcterms:W3CDTF">2024-07-12T07:40:25Z</dcterms:modified>
</cp:coreProperties>
</file>