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市民税\国保税\★当初賦課\勉強会\R07\"/>
    </mc:Choice>
  </mc:AlternateContent>
  <bookViews>
    <workbookView xWindow="-15" yWindow="75" windowWidth="20520" windowHeight="4020" tabRatio="599"/>
  </bookViews>
  <sheets>
    <sheet name="試算表R7" sheetId="24" r:id="rId1"/>
  </sheets>
  <definedNames>
    <definedName name="_xlnm.Print_Area" localSheetId="0">試算表R7!$P$1:$AS$43</definedName>
    <definedName name="印刷範囲１" localSheetId="0">試算表R7!$P$1:$AC$41</definedName>
    <definedName name="印刷範囲2" localSheetId="0">試算表R7!#REF!</definedName>
  </definedNames>
  <calcPr calcId="162913"/>
</workbook>
</file>

<file path=xl/calcChain.xml><?xml version="1.0" encoding="utf-8"?>
<calcChain xmlns="http://schemas.openxmlformats.org/spreadsheetml/2006/main">
  <c r="T16" i="24" l="1"/>
  <c r="E21" i="24" l="1"/>
  <c r="Z20" i="24"/>
  <c r="J19" i="24"/>
  <c r="L19" i="24" s="1"/>
  <c r="E19" i="24"/>
  <c r="W18" i="24"/>
  <c r="Z18" i="24" s="1"/>
  <c r="L18" i="24"/>
  <c r="J18" i="24"/>
  <c r="E18" i="24"/>
  <c r="J17" i="24"/>
  <c r="L17" i="24" s="1"/>
  <c r="E17" i="24"/>
  <c r="AI16" i="24"/>
  <c r="L16" i="24"/>
  <c r="J16" i="24"/>
  <c r="E16" i="24"/>
  <c r="L15" i="24"/>
  <c r="J15" i="24"/>
  <c r="E15" i="24"/>
  <c r="J14" i="24"/>
  <c r="L14" i="24" s="1"/>
  <c r="E14" i="24"/>
  <c r="J13" i="24"/>
  <c r="L13" i="24" s="1"/>
  <c r="E13" i="24"/>
  <c r="J12" i="24"/>
  <c r="L12" i="24" s="1"/>
  <c r="E12" i="24"/>
  <c r="J11" i="24"/>
  <c r="L11" i="24" s="1"/>
  <c r="E11" i="24"/>
  <c r="J10" i="24"/>
  <c r="L10" i="24" s="1"/>
  <c r="Z16" i="24" s="1"/>
  <c r="Z22" i="24" s="1"/>
  <c r="Z24" i="24" s="1"/>
  <c r="E10" i="24"/>
  <c r="L23" i="24" s="1"/>
  <c r="T27" i="24" s="1"/>
  <c r="Z27" i="24" s="1"/>
  <c r="Z9" i="24"/>
  <c r="W7" i="24"/>
  <c r="Z7" i="24" s="1"/>
  <c r="AP1" i="24"/>
  <c r="L21" i="24" l="1"/>
  <c r="T5" i="24" s="1"/>
  <c r="Z5" i="24" s="1"/>
  <c r="Z11" i="24" s="1"/>
  <c r="Z13" i="24" s="1"/>
  <c r="E23" i="24"/>
  <c r="W29" i="24" s="1"/>
  <c r="W31" i="24" l="1"/>
  <c r="Z31" i="24" s="1"/>
  <c r="Z29" i="24"/>
  <c r="Z33" i="24" l="1"/>
  <c r="Z35" i="24" s="1"/>
  <c r="Z37" i="24" s="1"/>
  <c r="Z40" i="24" s="1"/>
  <c r="Z39" i="24" l="1"/>
</calcChain>
</file>

<file path=xl/comments1.xml><?xml version="1.0" encoding="utf-8"?>
<comments xmlns="http://schemas.openxmlformats.org/spreadsheetml/2006/main">
  <authors>
    <author>三木市役所　情報政策課</author>
  </authors>
  <commentList>
    <comment ref="AI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６月届出 ９回
７月届出 ８回
８月届出　７回
９月届出　６回
10月届出　５回
11月届出　４回
12月届出　３回
１月届出　２回
２月以降届出　１回</t>
        </r>
      </text>
    </comment>
  </commentList>
</comments>
</file>

<file path=xl/sharedStrings.xml><?xml version="1.0" encoding="utf-8"?>
<sst xmlns="http://schemas.openxmlformats.org/spreadsheetml/2006/main" count="224" uniqueCount="140">
  <si>
    <t>基　礎　課　税　分</t>
    <rPh sb="0" eb="3">
      <t>キソ</t>
    </rPh>
    <rPh sb="4" eb="7">
      <t>カゼイ</t>
    </rPh>
    <rPh sb="8" eb="9">
      <t>ブン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</si>
  <si>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</si>
  <si>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</si>
  <si>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>世帯</t>
    <rPh sb="0" eb="2">
      <t>セタイ</t>
    </rPh>
    <phoneticPr fontId="2"/>
  </si>
  <si>
    <t>課税分　</t>
    <rPh sb="0" eb="2">
      <t>カゼイ</t>
    </rPh>
    <rPh sb="2" eb="3">
      <t>ブン</t>
    </rPh>
    <phoneticPr fontId="2"/>
  </si>
  <si>
    <t>　後期高齢者支援金等</t>
    <rPh sb="1" eb="3">
      <t>コウキ</t>
    </rPh>
    <phoneticPr fontId="2"/>
  </si>
  <si>
    <t>加入月数を入力してください。</t>
    <rPh sb="0" eb="2">
      <t>カニュウ</t>
    </rPh>
    <rPh sb="2" eb="3">
      <t>ツキ</t>
    </rPh>
    <rPh sb="3" eb="4">
      <t>カズ</t>
    </rPh>
    <rPh sb="5" eb="7">
      <t>ニュウリョク</t>
    </rPh>
    <phoneticPr fontId="2"/>
  </si>
  <si>
    <t>年齢</t>
    <rPh sb="0" eb="2">
      <t>ネンレイ</t>
    </rPh>
    <phoneticPr fontId="2"/>
  </si>
  <si>
    <t>所得金額</t>
    <rPh sb="0" eb="2">
      <t>ショトク</t>
    </rPh>
    <rPh sb="2" eb="4">
      <t>キンガク</t>
    </rPh>
    <phoneticPr fontId="2"/>
  </si>
  <si>
    <t>　基礎控除</t>
    <rPh sb="1" eb="3">
      <t>キソ</t>
    </rPh>
    <rPh sb="3" eb="5">
      <t>コウジョ</t>
    </rPh>
    <phoneticPr fontId="2"/>
  </si>
  <si>
    <t>介護</t>
    <rPh sb="0" eb="2">
      <t>カイゴ</t>
    </rPh>
    <phoneticPr fontId="2"/>
  </si>
  <si>
    <t>必要事項を入力してください。</t>
    <rPh sb="0" eb="2">
      <t>ヒツヨウ</t>
    </rPh>
    <rPh sb="2" eb="4">
      <t>ジコウ</t>
    </rPh>
    <rPh sb="5" eb="7">
      <t>ニュウリョク</t>
    </rPh>
    <phoneticPr fontId="2"/>
  </si>
  <si>
    <t>の部分を入力してください。</t>
    <rPh sb="1" eb="3">
      <t>ブブン</t>
    </rPh>
    <rPh sb="4" eb="6">
      <t>ニュウリョク</t>
    </rPh>
    <phoneticPr fontId="2"/>
  </si>
  <si>
    <t>７５歳未満の方が対象になります。</t>
    <rPh sb="2" eb="3">
      <t>サイ</t>
    </rPh>
    <rPh sb="3" eb="5">
      <t>ミマン</t>
    </rPh>
    <rPh sb="6" eb="7">
      <t>ホウ</t>
    </rPh>
    <rPh sb="8" eb="10">
      <t>タイショウ</t>
    </rPh>
    <phoneticPr fontId="2"/>
  </si>
  <si>
    <t>加入人数</t>
    <rPh sb="0" eb="2">
      <t>カニュウ</t>
    </rPh>
    <rPh sb="2" eb="4">
      <t>ニンズウ</t>
    </rPh>
    <phoneticPr fontId="2"/>
  </si>
  <si>
    <t>介護納付金課税分対象人数</t>
    <rPh sb="0" eb="2">
      <t>カイゴ</t>
    </rPh>
    <rPh sb="2" eb="4">
      <t>ノウフ</t>
    </rPh>
    <rPh sb="4" eb="5">
      <t>キン</t>
    </rPh>
    <rPh sb="5" eb="7">
      <t>カゼイ</t>
    </rPh>
    <rPh sb="7" eb="8">
      <t>ブン</t>
    </rPh>
    <rPh sb="8" eb="10">
      <t>タイショウ</t>
    </rPh>
    <rPh sb="10" eb="12">
      <t>ニンズウ</t>
    </rPh>
    <phoneticPr fontId="2"/>
  </si>
  <si>
    <t>介護納付金課税分対象所得</t>
    <rPh sb="0" eb="2">
      <t>カイゴ</t>
    </rPh>
    <rPh sb="2" eb="4">
      <t>ノウフ</t>
    </rPh>
    <rPh sb="4" eb="5">
      <t>キン</t>
    </rPh>
    <rPh sb="5" eb="7">
      <t>カゼイ</t>
    </rPh>
    <rPh sb="7" eb="8">
      <t>ブン</t>
    </rPh>
    <rPh sb="8" eb="10">
      <t>タイショウ</t>
    </rPh>
    <rPh sb="10" eb="12">
      <t>ショトク</t>
    </rPh>
    <phoneticPr fontId="2"/>
  </si>
  <si>
    <t>基準総所得金額</t>
    <rPh sb="0" eb="2">
      <t>キジュン</t>
    </rPh>
    <rPh sb="2" eb="3">
      <t>ソウ</t>
    </rPh>
    <rPh sb="3" eb="5">
      <t>ショトク</t>
    </rPh>
    <rPh sb="5" eb="7">
      <t>キンガク</t>
    </rPh>
    <phoneticPr fontId="2"/>
  </si>
  <si>
    <t>（メモ欄）</t>
    <rPh sb="3" eb="4">
      <t>ラン</t>
    </rPh>
    <phoneticPr fontId="2"/>
  </si>
  <si>
    <t>　　国民健康保険税は、被保険者である世帯主に対して課税されます。</t>
    <rPh sb="2" eb="4">
      <t>コクミン</t>
    </rPh>
    <rPh sb="4" eb="6">
      <t>ケンコウ</t>
    </rPh>
    <rPh sb="6" eb="8">
      <t>ホケン</t>
    </rPh>
    <rPh sb="8" eb="9">
      <t>ゼイ</t>
    </rPh>
    <rPh sb="11" eb="12">
      <t>ヒ</t>
    </rPh>
    <rPh sb="12" eb="15">
      <t>ホケンシャ</t>
    </rPh>
    <rPh sb="18" eb="21">
      <t>セタイヌシ</t>
    </rPh>
    <rPh sb="22" eb="23">
      <t>タイ</t>
    </rPh>
    <rPh sb="25" eb="26">
      <t>カ</t>
    </rPh>
    <rPh sb="26" eb="27">
      <t>ゼイ</t>
    </rPh>
    <phoneticPr fontId="2"/>
  </si>
  <si>
    <t>　　もし世帯主に国民健康保険の資格が無い場合であっても、国民健康保険</t>
    <rPh sb="4" eb="7">
      <t>セタイヌシ</t>
    </rPh>
    <rPh sb="8" eb="10">
      <t>コクミン</t>
    </rPh>
    <rPh sb="10" eb="12">
      <t>ケンコウ</t>
    </rPh>
    <rPh sb="12" eb="14">
      <t>ホケン</t>
    </rPh>
    <rPh sb="15" eb="17">
      <t>シカク</t>
    </rPh>
    <rPh sb="18" eb="19">
      <t>ナ</t>
    </rPh>
    <rPh sb="20" eb="22">
      <t>バアイ</t>
    </rPh>
    <rPh sb="28" eb="30">
      <t>コクミン</t>
    </rPh>
    <rPh sb="30" eb="32">
      <t>ケンコウ</t>
    </rPh>
    <rPh sb="32" eb="34">
      <t>ホケン</t>
    </rPh>
    <phoneticPr fontId="2"/>
  </si>
  <si>
    <t>　の世帯主とみなされ、保険税が課されます。（世帯主課税）</t>
    <rPh sb="2" eb="5">
      <t>セタイヌシ</t>
    </rPh>
    <rPh sb="11" eb="13">
      <t>ホケン</t>
    </rPh>
    <rPh sb="13" eb="14">
      <t>ゼイ</t>
    </rPh>
    <rPh sb="15" eb="16">
      <t>カ</t>
    </rPh>
    <rPh sb="22" eb="25">
      <t>セタイヌシ</t>
    </rPh>
    <rPh sb="25" eb="27">
      <t>カゼイ</t>
    </rPh>
    <phoneticPr fontId="2"/>
  </si>
  <si>
    <t>普通徴収</t>
    <rPh sb="0" eb="2">
      <t>フツウ</t>
    </rPh>
    <rPh sb="2" eb="4">
      <t>チョウシュウ</t>
    </rPh>
    <phoneticPr fontId="2"/>
  </si>
  <si>
    <t>４月</t>
    <rPh sb="1" eb="2">
      <t>ツキ</t>
    </rPh>
    <phoneticPr fontId="2"/>
  </si>
  <si>
    <t>５月</t>
    <rPh sb="1" eb="2">
      <t>ツキ</t>
    </rPh>
    <phoneticPr fontId="2"/>
  </si>
  <si>
    <t>６月</t>
    <rPh sb="1" eb="2">
      <t>ツキ</t>
    </rPh>
    <phoneticPr fontId="2"/>
  </si>
  <si>
    <t>７月</t>
    <rPh sb="1" eb="2">
      <t>ツキ</t>
    </rPh>
    <phoneticPr fontId="2"/>
  </si>
  <si>
    <t>８月</t>
    <rPh sb="1" eb="2">
      <t>ツキ</t>
    </rPh>
    <phoneticPr fontId="2"/>
  </si>
  <si>
    <t>９月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</si>
  <si>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</si>
  <si>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</si>
  <si>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</si>
  <si>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１月</t>
    <rPh sb="1" eb="2">
      <t>ツキ</t>
    </rPh>
    <phoneticPr fontId="2"/>
  </si>
  <si>
    <t>２月</t>
    <rPh sb="1" eb="2">
      <t>ツキ</t>
    </rPh>
    <phoneticPr fontId="2"/>
  </si>
  <si>
    <t>３月</t>
    <rPh sb="1" eb="2">
      <t>ツキ</t>
    </rPh>
    <phoneticPr fontId="2"/>
  </si>
  <si>
    <t>１期</t>
    <rPh sb="1" eb="2">
      <t>キ</t>
    </rPh>
    <phoneticPr fontId="2"/>
  </si>
  <si>
    <t>２期</t>
    <rPh sb="1" eb="2">
      <t>キ</t>
    </rPh>
    <phoneticPr fontId="2"/>
  </si>
  <si>
    <t>３期</t>
    <rPh sb="1" eb="2">
      <t>キ</t>
    </rPh>
    <phoneticPr fontId="2"/>
  </si>
  <si>
    <t>４期</t>
    <rPh sb="1" eb="2">
      <t>キ</t>
    </rPh>
    <phoneticPr fontId="2"/>
  </si>
  <si>
    <t>５期</t>
    <rPh sb="1" eb="2">
      <t>キ</t>
    </rPh>
    <phoneticPr fontId="2"/>
  </si>
  <si>
    <t>６期</t>
    <rPh sb="1" eb="2">
      <t>キ</t>
    </rPh>
    <phoneticPr fontId="2"/>
  </si>
  <si>
    <t>７期</t>
    <rPh sb="1" eb="2">
      <t>キ</t>
    </rPh>
    <phoneticPr fontId="2"/>
  </si>
  <si>
    <t>８期</t>
    <rPh sb="1" eb="2">
      <t>キ</t>
    </rPh>
    <phoneticPr fontId="2"/>
  </si>
  <si>
    <t>特別徴収（年金から天引き）</t>
    <rPh sb="0" eb="2">
      <t>トクベツ</t>
    </rPh>
    <rPh sb="2" eb="4">
      <t>チョウシュウ</t>
    </rPh>
    <rPh sb="5" eb="7">
      <t>ネンキン</t>
    </rPh>
    <rPh sb="9" eb="11">
      <t>テンビ</t>
    </rPh>
    <phoneticPr fontId="2"/>
  </si>
  <si>
    <t>1期</t>
    <rPh sb="1" eb="2">
      <t>キ</t>
    </rPh>
    <phoneticPr fontId="2"/>
  </si>
  <si>
    <t>2期</t>
    <rPh sb="1" eb="2">
      <t>キ</t>
    </rPh>
    <phoneticPr fontId="2"/>
  </si>
  <si>
    <t>3期</t>
    <rPh sb="1" eb="2">
      <t>キ</t>
    </rPh>
    <phoneticPr fontId="2"/>
  </si>
  <si>
    <t>月</t>
    <rPh sb="0" eb="1">
      <t>ツキ</t>
    </rPh>
    <phoneticPr fontId="2"/>
  </si>
  <si>
    <t>○　支払回数</t>
    <rPh sb="2" eb="4">
      <t>シハライ</t>
    </rPh>
    <rPh sb="4" eb="6">
      <t>カイスウ</t>
    </rPh>
    <phoneticPr fontId="2"/>
  </si>
  <si>
    <t>回</t>
    <rPh sb="0" eb="1">
      <t>カイ</t>
    </rPh>
    <phoneticPr fontId="2"/>
  </si>
  <si>
    <t>○　支払期間　　　　　</t>
    <rPh sb="2" eb="4">
      <t>シハライ</t>
    </rPh>
    <rPh sb="4" eb="6">
      <t>キカン</t>
    </rPh>
    <phoneticPr fontId="2"/>
  </si>
  <si>
    <t>○　加入月数</t>
    <rPh sb="2" eb="4">
      <t>カニュウ</t>
    </rPh>
    <rPh sb="4" eb="5">
      <t>ツキ</t>
    </rPh>
    <rPh sb="5" eb="6">
      <t>カズ</t>
    </rPh>
    <phoneticPr fontId="2"/>
  </si>
  <si>
    <t>ヶ月</t>
    <rPh sb="1" eb="2">
      <t>ゲツ</t>
    </rPh>
    <phoneticPr fontId="2"/>
  </si>
  <si>
    <t>○ 試算表ですので､実際の請求額と異なる場合がありますので､</t>
    <rPh sb="2" eb="4">
      <t>シサン</t>
    </rPh>
    <rPh sb="4" eb="5">
      <t>ヒョウ</t>
    </rPh>
    <rPh sb="10" eb="12">
      <t>ジッサイ</t>
    </rPh>
    <rPh sb="13" eb="15">
      <t>セイキュウ</t>
    </rPh>
    <rPh sb="15" eb="16">
      <t>ガク</t>
    </rPh>
    <rPh sb="17" eb="18">
      <t>コト</t>
    </rPh>
    <rPh sb="20" eb="22">
      <t>バアイ</t>
    </rPh>
    <phoneticPr fontId="2"/>
  </si>
  <si>
    <t xml:space="preserve">     ご了承ください｡</t>
    <rPh sb="6" eb="8">
      <t>リョウショウ</t>
    </rPh>
    <phoneticPr fontId="2"/>
  </si>
  <si>
    <t>●窓口にて相談された時と加入までの間に世帯構成、加入者数、</t>
  </si>
  <si>
    <t>(40～64歳の間　加算）</t>
    <rPh sb="6" eb="7">
      <t>サイ</t>
    </rPh>
    <rPh sb="8" eb="9">
      <t>アイダ</t>
    </rPh>
    <rPh sb="10" eb="12">
      <t>カサン</t>
    </rPh>
    <phoneticPr fontId="2"/>
  </si>
  <si>
    <t>　は、年金からの天引き（特別徴収）になることがあります。</t>
    <rPh sb="3" eb="5">
      <t>ネンキン</t>
    </rPh>
    <rPh sb="8" eb="10">
      <t>テンビ</t>
    </rPh>
    <rPh sb="12" eb="14">
      <t>トクベツ</t>
    </rPh>
    <rPh sb="14" eb="16">
      <t>チョウシュウ</t>
    </rPh>
    <phoneticPr fontId="2"/>
  </si>
  <si>
    <t>●加入者すべての方が６５歳以上で、納付書で納付される場合</t>
    <rPh sb="1" eb="3">
      <t>カニュウ</t>
    </rPh>
    <rPh sb="3" eb="4">
      <t>モノ</t>
    </rPh>
    <rPh sb="8" eb="9">
      <t>ホウ</t>
    </rPh>
    <rPh sb="12" eb="13">
      <t>サイ</t>
    </rPh>
    <rPh sb="13" eb="15">
      <t>イジョウ</t>
    </rPh>
    <rPh sb="17" eb="19">
      <t>ノウフ</t>
    </rPh>
    <rPh sb="19" eb="20">
      <t>カ</t>
    </rPh>
    <rPh sb="21" eb="23">
      <t>ノウフ</t>
    </rPh>
    <rPh sb="26" eb="28">
      <t>バアイ</t>
    </rPh>
    <phoneticPr fontId="2"/>
  </si>
  <si>
    <r>
      <t>＊</t>
    </r>
    <r>
      <rPr>
        <sz val="11"/>
        <rFont val="ＭＳ Ｐゴシック"/>
        <family val="3"/>
        <charset val="128"/>
      </rPr>
      <t>　世帯主課税について</t>
    </r>
    <rPh sb="2" eb="5">
      <t>セタイヌシ</t>
    </rPh>
    <rPh sb="5" eb="7">
      <t>カゼイ</t>
    </rPh>
    <phoneticPr fontId="2"/>
  </si>
  <si>
    <t>９期</t>
    <rPh sb="1" eb="2">
      <t>キ</t>
    </rPh>
    <phoneticPr fontId="2"/>
  </si>
  <si>
    <t>　所得の異動（変更）がある等の場合は、仮に算定した税額と異なる</t>
    <rPh sb="13" eb="14">
      <t>トウ</t>
    </rPh>
    <phoneticPr fontId="2"/>
  </si>
  <si>
    <r>
      <t>●減免申請をされている方につきましては、</t>
    </r>
    <r>
      <rPr>
        <b/>
        <u/>
        <sz val="11"/>
        <rFont val="ＭＳ Ｐゴシック"/>
        <family val="3"/>
        <charset val="128"/>
      </rPr>
      <t>試算は出来ません。</t>
    </r>
    <rPh sb="1" eb="5">
      <t>ゲンメンシンセイ</t>
    </rPh>
    <rPh sb="11" eb="12">
      <t>カタ</t>
    </rPh>
    <rPh sb="20" eb="22">
      <t>シサン</t>
    </rPh>
    <rPh sb="23" eb="25">
      <t>デキ</t>
    </rPh>
    <phoneticPr fontId="2"/>
  </si>
  <si>
    <t>１０期</t>
    <rPh sb="2" eb="3">
      <t>キ</t>
    </rPh>
    <phoneticPr fontId="2"/>
  </si>
  <si>
    <t>均等割＝１人当たり１４，０００ 円×人数</t>
    <rPh sb="18" eb="20">
      <t>ニンズウ</t>
    </rPh>
    <phoneticPr fontId="2"/>
  </si>
  <si>
    <t>支払回数の入力は､右側にあります｡</t>
    <rPh sb="0" eb="2">
      <t>シハライ</t>
    </rPh>
    <rPh sb="2" eb="4">
      <t>カイスウ</t>
    </rPh>
    <rPh sb="5" eb="7">
      <t>ニュウリョク</t>
    </rPh>
    <rPh sb="9" eb="11">
      <t>ミギガワ</t>
    </rPh>
    <phoneticPr fontId="2"/>
  </si>
  <si>
    <t>加入者の年齢と所得を入力してください。</t>
    <rPh sb="0" eb="2">
      <t>カニュウ</t>
    </rPh>
    <rPh sb="2" eb="3">
      <t>モノ</t>
    </rPh>
    <rPh sb="4" eb="6">
      <t>ネンレイ</t>
    </rPh>
    <rPh sb="7" eb="9">
      <t>ショトク</t>
    </rPh>
    <rPh sb="10" eb="12">
      <t>ニュウリョク</t>
    </rPh>
    <phoneticPr fontId="2"/>
  </si>
  <si>
    <t>　ことがあります。税額は必ず納税通知書をご確認ください。</t>
    <rPh sb="9" eb="11">
      <t>ゼイガク</t>
    </rPh>
    <rPh sb="12" eb="13">
      <t>カナラ</t>
    </rPh>
    <rPh sb="14" eb="19">
      <t>ノウゼイツウチショ</t>
    </rPh>
    <rPh sb="21" eb="23">
      <t>カクニン</t>
    </rPh>
    <phoneticPr fontId="2"/>
  </si>
  <si>
    <r>
      <t>※　１期から３期は、前年度の国民健康保険税額を基準とした</t>
    </r>
    <r>
      <rPr>
        <u/>
        <sz val="10"/>
        <rFont val="ＭＳ Ｐ明朝"/>
        <family val="1"/>
        <charset val="128"/>
      </rPr>
      <t>仮徴収</t>
    </r>
    <r>
      <rPr>
        <sz val="10"/>
        <rFont val="ＭＳ Ｐ明朝"/>
        <family val="1"/>
        <charset val="128"/>
      </rPr>
      <t>となります。</t>
    </r>
    <rPh sb="3" eb="4">
      <t>キ</t>
    </rPh>
    <rPh sb="7" eb="8">
      <t>キ</t>
    </rPh>
    <rPh sb="10" eb="13">
      <t>ゼンネンド</t>
    </rPh>
    <rPh sb="14" eb="16">
      <t>コクミン</t>
    </rPh>
    <rPh sb="16" eb="18">
      <t>ケンコウ</t>
    </rPh>
    <rPh sb="18" eb="20">
      <t>ホケン</t>
    </rPh>
    <rPh sb="20" eb="21">
      <t>ゼイ</t>
    </rPh>
    <rPh sb="21" eb="22">
      <t>ガク</t>
    </rPh>
    <rPh sb="23" eb="25">
      <t>キジュン</t>
    </rPh>
    <rPh sb="28" eb="29">
      <t>カリ</t>
    </rPh>
    <rPh sb="29" eb="31">
      <t>チョウシュウ</t>
    </rPh>
    <phoneticPr fontId="2"/>
  </si>
  <si>
    <t>（１期当たりの納付額</t>
    <rPh sb="2" eb="3">
      <t>キ</t>
    </rPh>
    <rPh sb="3" eb="4">
      <t>ア</t>
    </rPh>
    <rPh sb="7" eb="9">
      <t>ノウフ</t>
    </rPh>
    <rPh sb="9" eb="10">
      <t>ガク</t>
    </rPh>
    <phoneticPr fontId="2"/>
  </si>
  <si>
    <t>（ １か月あたり　</t>
    <rPh sb="4" eb="5">
      <t>ゲツ</t>
    </rPh>
    <phoneticPr fontId="2"/>
  </si>
  <si>
    <t>均等割＝１人当たり３２，０００ 円×人数</t>
    <rPh sb="18" eb="20">
      <t>ニンズウ</t>
    </rPh>
    <phoneticPr fontId="2"/>
  </si>
  <si>
    <t>均等割＝１人当たり１３，０００ 円×人数</t>
    <rPh sb="18" eb="20">
      <t>ニンズウ</t>
    </rPh>
    <phoneticPr fontId="2"/>
  </si>
  <si>
    <t>※ 基準総所得金額 ＝ 所得金額等の合計額 － 基礎控除 （前年の合計所得金額が2,400万円以下の場合、43万円）</t>
    <rPh sb="2" eb="4">
      <t>キジュン</t>
    </rPh>
    <rPh sb="4" eb="5">
      <t>ソウ</t>
    </rPh>
    <rPh sb="5" eb="7">
      <t>ショトク</t>
    </rPh>
    <rPh sb="7" eb="9">
      <t>キンガク</t>
    </rPh>
    <rPh sb="12" eb="14">
      <t>ショトク</t>
    </rPh>
    <rPh sb="14" eb="16">
      <t>キンガク</t>
    </rPh>
    <rPh sb="16" eb="17">
      <t>トウ</t>
    </rPh>
    <rPh sb="18" eb="20">
      <t>ゴウケイ</t>
    </rPh>
    <rPh sb="20" eb="21">
      <t>ガク</t>
    </rPh>
    <rPh sb="24" eb="26">
      <t>キソ</t>
    </rPh>
    <rPh sb="26" eb="28">
      <t>コウジョ</t>
    </rPh>
    <rPh sb="30" eb="32">
      <t>ゼンネン</t>
    </rPh>
    <rPh sb="33" eb="39">
      <t>ゴウケイショトクキンガク</t>
    </rPh>
    <rPh sb="45" eb="47">
      <t>マンエン</t>
    </rPh>
    <rPh sb="47" eb="49">
      <t>イカ</t>
    </rPh>
    <rPh sb="50" eb="52">
      <t>バアイ</t>
    </rPh>
    <rPh sb="55" eb="57">
      <t>マンエン</t>
    </rPh>
    <phoneticPr fontId="2"/>
  </si>
  <si>
    <t xml:space="preserve"> </t>
    <phoneticPr fontId="2"/>
  </si>
  <si>
    <t>①</t>
    <phoneticPr fontId="2"/>
  </si>
  <si>
    <t>×</t>
    <phoneticPr fontId="2"/>
  </si>
  <si>
    <t>％</t>
    <phoneticPr fontId="2"/>
  </si>
  <si>
    <t>＝</t>
    <phoneticPr fontId="2"/>
  </si>
  <si>
    <t>①</t>
    <phoneticPr fontId="2"/>
  </si>
  <si>
    <t>②</t>
    <phoneticPr fontId="2"/>
  </si>
  <si>
    <t>×</t>
    <phoneticPr fontId="2"/>
  </si>
  <si>
    <t>＝</t>
    <phoneticPr fontId="2"/>
  </si>
  <si>
    <t>②</t>
    <phoneticPr fontId="2"/>
  </si>
  <si>
    <t>③</t>
    <phoneticPr fontId="2"/>
  </si>
  <si>
    <t>③</t>
    <phoneticPr fontId="2"/>
  </si>
  <si>
    <t>×</t>
    <phoneticPr fontId="2"/>
  </si>
  <si>
    <t>＝</t>
    <phoneticPr fontId="2"/>
  </si>
  <si>
    <t>-</t>
    <phoneticPr fontId="2"/>
  </si>
  <si>
    <t>＝</t>
    <phoneticPr fontId="2"/>
  </si>
  <si>
    <t>＝</t>
    <phoneticPr fontId="2"/>
  </si>
  <si>
    <t xml:space="preserve"> </t>
    <phoneticPr fontId="2"/>
  </si>
  <si>
    <t>①＋②＋③</t>
    <phoneticPr fontId="2"/>
  </si>
  <si>
    <t>④</t>
    <phoneticPr fontId="2"/>
  </si>
  <si>
    <t>④の100円未満を切捨てる（④が</t>
  </si>
  <si>
    <t>⑤</t>
    <phoneticPr fontId="2"/>
  </si>
  <si>
    <t>⑤</t>
    <phoneticPr fontId="2"/>
  </si>
  <si>
    <t>⑥</t>
    <phoneticPr fontId="2"/>
  </si>
  <si>
    <t>⑪</t>
    <phoneticPr fontId="2"/>
  </si>
  <si>
    <t>⑦</t>
    <phoneticPr fontId="2"/>
  </si>
  <si>
    <t>×</t>
    <phoneticPr fontId="2"/>
  </si>
  <si>
    <t>％</t>
    <phoneticPr fontId="2"/>
  </si>
  <si>
    <t>⑪</t>
    <phoneticPr fontId="2"/>
  </si>
  <si>
    <t>⑧</t>
    <phoneticPr fontId="2"/>
  </si>
  <si>
    <t>-</t>
    <phoneticPr fontId="2"/>
  </si>
  <si>
    <t>⑫</t>
    <phoneticPr fontId="2"/>
  </si>
  <si>
    <t>⑫</t>
    <phoneticPr fontId="2"/>
  </si>
  <si>
    <t>⑨</t>
    <phoneticPr fontId="2"/>
  </si>
  <si>
    <t>～</t>
    <phoneticPr fontId="2"/>
  </si>
  <si>
    <t>⑩</t>
    <phoneticPr fontId="2"/>
  </si>
  <si>
    <t>-</t>
    <phoneticPr fontId="2"/>
  </si>
  <si>
    <t>＝</t>
    <phoneticPr fontId="2"/>
  </si>
  <si>
    <t>⑬</t>
    <phoneticPr fontId="2"/>
  </si>
  <si>
    <t>平等割＝１世帯当たり８，０００ 円</t>
    <phoneticPr fontId="2"/>
  </si>
  <si>
    <t>×</t>
    <phoneticPr fontId="2"/>
  </si>
  <si>
    <t>⑬</t>
    <phoneticPr fontId="2"/>
  </si>
  <si>
    <t>①と⑪へ</t>
    <phoneticPr fontId="2"/>
  </si>
  <si>
    <t>⇒</t>
    <phoneticPr fontId="2"/>
  </si>
  <si>
    <t>⑪＋⑫＋⑬</t>
    <phoneticPr fontId="2"/>
  </si>
  <si>
    <t>⑭</t>
    <phoneticPr fontId="2"/>
  </si>
  <si>
    <t>⑥へ</t>
    <phoneticPr fontId="2"/>
  </si>
  <si>
    <t>⑮</t>
    <phoneticPr fontId="2"/>
  </si>
  <si>
    <t>介護納付金課税分</t>
    <phoneticPr fontId="2"/>
  </si>
  <si>
    <t>⑥</t>
    <phoneticPr fontId="2"/>
  </si>
  <si>
    <t>－</t>
    <phoneticPr fontId="2"/>
  </si>
  <si>
    <t>⑧</t>
    <phoneticPr fontId="2"/>
  </si>
  <si>
    <t>平等割＝１世帯当たり７，０００ 円</t>
    <phoneticPr fontId="2"/>
  </si>
  <si>
    <t>⑥＋⑦＋⑧</t>
    <phoneticPr fontId="2"/>
  </si>
  <si>
    <t>⑨</t>
    <phoneticPr fontId="2"/>
  </si>
  <si>
    <t>円を超えるときは17万円）</t>
    <phoneticPr fontId="2"/>
  </si>
  <si>
    <t>⑩</t>
    <phoneticPr fontId="2"/>
  </si>
  <si>
    <t>）</t>
    <phoneticPr fontId="2"/>
  </si>
  <si>
    <t>令和７年度　三木市国民健康保険税</t>
    <phoneticPr fontId="2"/>
  </si>
  <si>
    <t>所得割＝令和6年中の※基準総所得金額×税率</t>
    <rPh sb="8" eb="9">
      <t>チュウ</t>
    </rPh>
    <rPh sb="19" eb="21">
      <t>ゼイリツ</t>
    </rPh>
    <phoneticPr fontId="2"/>
  </si>
  <si>
    <t>平等割＝１世帯当たり２０，０００ 円</t>
    <phoneticPr fontId="2"/>
  </si>
  <si>
    <t>所得割＝令和6年中の※基準総所得金額×税率</t>
    <phoneticPr fontId="2"/>
  </si>
  <si>
    <t>令和７年度　年税額 (⑤＋⑩＋⑮)</t>
    <rPh sb="5" eb="7">
      <t>ヘイネンド</t>
    </rPh>
    <rPh sb="6" eb="9">
      <t>ネンゼイガク</t>
    </rPh>
    <phoneticPr fontId="2"/>
  </si>
  <si>
    <t>＊　令和７年度の納期について</t>
    <rPh sb="7" eb="9">
      <t>ヘイネンド</t>
    </rPh>
    <rPh sb="8" eb="10">
      <t>ノウキ</t>
    </rPh>
    <phoneticPr fontId="2"/>
  </si>
  <si>
    <t>円を超えるときは66万円）</t>
    <phoneticPr fontId="2"/>
  </si>
  <si>
    <t>円を超えるときは26万円）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</si>
</sst>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_ ;[Red]\-#,##0\ "/>
    <numFmt numFmtId="178" formatCode="0_ "/>
    <numFmt numFmtId="179" formatCode="0.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b/>
      <sz val="16"/>
      <color indexed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4">
    <xf numFmtId="0" fontId="0" fillId="0" borderId="0" xfId="0"/>
    <xf numFmtId="0" fontId="3" fillId="0" borderId="0" xfId="0" applyFont="1"/>
    <xf numFmtId="0" fontId="0" fillId="0" borderId="0" xfId="0" applyNumberFormat="1" applyFill="1" applyBorder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Border="1" applyAlignment="1"/>
    <xf numFmtId="0" fontId="0" fillId="0" borderId="0" xfId="0" applyAlignment="1">
      <alignment horizontal="center"/>
    </xf>
    <xf numFmtId="0" fontId="0" fillId="0" borderId="0" xfId="0" applyNumberFormat="1" applyBorder="1" applyAlignment="1"/>
    <xf numFmtId="0" fontId="0" fillId="0" borderId="0" xfId="0" applyBorder="1"/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NumberForma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NumberFormat="1" applyFont="1" applyBorder="1" applyAlignment="1">
      <alignment vertical="center" textRotation="255"/>
    </xf>
    <xf numFmtId="0" fontId="12" fillId="0" borderId="0" xfId="1" applyNumberFormat="1" applyFont="1" applyBorder="1" applyAlignment="1">
      <alignment vertical="center"/>
    </xf>
    <xf numFmtId="0" fontId="12" fillId="0" borderId="0" xfId="0" applyNumberFormat="1" applyFont="1" applyBorder="1" applyAlignment="1"/>
    <xf numFmtId="0" fontId="12" fillId="0" borderId="0" xfId="0" applyFont="1"/>
    <xf numFmtId="0" fontId="15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0" fillId="0" borderId="0" xfId="0" applyNumberFormat="1" applyFont="1" applyBorder="1" applyAlignment="1"/>
    <xf numFmtId="38" fontId="15" fillId="2" borderId="0" xfId="1" applyFont="1" applyFill="1" applyBorder="1" applyAlignment="1" applyProtection="1"/>
    <xf numFmtId="0" fontId="0" fillId="2" borderId="0" xfId="0" applyNumberFormat="1" applyFill="1" applyBorder="1" applyAlignment="1">
      <alignment horizontal="left"/>
    </xf>
    <xf numFmtId="0" fontId="15" fillId="2" borderId="0" xfId="0" applyNumberFormat="1" applyFont="1" applyFill="1" applyBorder="1" applyAlignment="1">
      <alignment horizontal="left"/>
    </xf>
    <xf numFmtId="0" fontId="15" fillId="2" borderId="0" xfId="0" applyNumberFormat="1" applyFont="1" applyFill="1" applyBorder="1" applyAlignment="1">
      <alignment horizontal="center"/>
    </xf>
    <xf numFmtId="0" fontId="0" fillId="2" borderId="0" xfId="0" applyFill="1"/>
    <xf numFmtId="0" fontId="4" fillId="2" borderId="0" xfId="0" applyFont="1" applyFill="1"/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5" fillId="2" borderId="0" xfId="0" applyFont="1" applyFill="1" applyBorder="1"/>
    <xf numFmtId="0" fontId="0" fillId="2" borderId="8" xfId="0" applyFill="1" applyBorder="1"/>
    <xf numFmtId="0" fontId="0" fillId="2" borderId="1" xfId="0" applyFill="1" applyBorder="1"/>
    <xf numFmtId="176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38" fontId="16" fillId="2" borderId="9" xfId="1" applyFont="1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38" fontId="1" fillId="2" borderId="0" xfId="1" applyFill="1" applyBorder="1" applyAlignment="1">
      <alignment vertical="center"/>
    </xf>
    <xf numFmtId="177" fontId="16" fillId="2" borderId="9" xfId="1" applyNumberFormat="1" applyFont="1" applyFill="1" applyBorder="1" applyAlignment="1">
      <alignment horizontal="right" vertical="center"/>
    </xf>
    <xf numFmtId="0" fontId="0" fillId="2" borderId="10" xfId="0" applyFill="1" applyBorder="1"/>
    <xf numFmtId="177" fontId="16" fillId="2" borderId="9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/>
    <xf numFmtId="38" fontId="1" fillId="2" borderId="0" xfId="0" applyNumberFormat="1" applyFont="1" applyFill="1" applyBorder="1" applyAlignment="1">
      <alignment horizontal="center" vertical="center"/>
    </xf>
    <xf numFmtId="38" fontId="16" fillId="2" borderId="9" xfId="1" applyFont="1" applyFill="1" applyBorder="1" applyAlignment="1">
      <alignment horizontal="right" vertical="center"/>
    </xf>
    <xf numFmtId="38" fontId="16" fillId="2" borderId="14" xfId="0" applyNumberFormat="1" applyFont="1" applyFill="1" applyBorder="1" applyAlignment="1">
      <alignment horizontal="right" vertical="center"/>
    </xf>
    <xf numFmtId="177" fontId="16" fillId="2" borderId="9" xfId="1" applyNumberFormat="1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38" fontId="14" fillId="2" borderId="17" xfId="0" applyNumberFormat="1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8" fontId="17" fillId="2" borderId="0" xfId="1" applyFont="1" applyFill="1" applyBorder="1" applyAlignment="1">
      <alignment vertical="center"/>
    </xf>
    <xf numFmtId="0" fontId="0" fillId="2" borderId="19" xfId="0" applyFill="1" applyBorder="1"/>
    <xf numFmtId="0" fontId="0" fillId="2" borderId="20" xfId="0" applyFill="1" applyBorder="1"/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right"/>
    </xf>
    <xf numFmtId="0" fontId="0" fillId="2" borderId="21" xfId="0" applyFill="1" applyBorder="1"/>
    <xf numFmtId="0" fontId="0" fillId="2" borderId="0" xfId="0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0" xfId="0" applyNumberFormat="1" applyFill="1" applyBorder="1" applyAlignment="1"/>
    <xf numFmtId="0" fontId="21" fillId="2" borderId="0" xfId="0" applyNumberFormat="1" applyFont="1" applyFill="1" applyBorder="1" applyAlignment="1"/>
    <xf numFmtId="0" fontId="3" fillId="2" borderId="0" xfId="0" applyNumberFormat="1" applyFont="1" applyFill="1" applyBorder="1" applyAlignment="1"/>
    <xf numFmtId="38" fontId="1" fillId="2" borderId="0" xfId="0" applyNumberFormat="1" applyFont="1" applyFill="1" applyBorder="1" applyAlignment="1">
      <alignment horizontal="right" vertical="center"/>
    </xf>
    <xf numFmtId="0" fontId="0" fillId="2" borderId="2" xfId="0" applyNumberFormat="1" applyFill="1" applyBorder="1" applyAlignment="1"/>
    <xf numFmtId="0" fontId="0" fillId="2" borderId="6" xfId="0" applyNumberFormat="1" applyFill="1" applyBorder="1" applyAlignment="1"/>
    <xf numFmtId="0" fontId="0" fillId="2" borderId="1" xfId="0" applyNumberFormat="1" applyFill="1" applyBorder="1" applyAlignment="1"/>
    <xf numFmtId="0" fontId="0" fillId="2" borderId="6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15" fillId="2" borderId="0" xfId="0" applyFont="1" applyFill="1" applyBorder="1" applyAlignment="1">
      <alignment horizontal="left"/>
    </xf>
    <xf numFmtId="0" fontId="0" fillId="2" borderId="19" xfId="0" applyNumberFormat="1" applyFill="1" applyBorder="1" applyAlignment="1"/>
    <xf numFmtId="0" fontId="0" fillId="2" borderId="20" xfId="0" applyNumberFormat="1" applyFill="1" applyBorder="1" applyAlignment="1"/>
    <xf numFmtId="0" fontId="0" fillId="2" borderId="21" xfId="0" applyNumberFormat="1" applyFill="1" applyBorder="1" applyAlignment="1"/>
    <xf numFmtId="38" fontId="1" fillId="3" borderId="22" xfId="1" applyFont="1" applyFill="1" applyBorder="1" applyAlignment="1">
      <alignment vertical="center"/>
    </xf>
    <xf numFmtId="0" fontId="0" fillId="2" borderId="3" xfId="0" applyNumberFormat="1" applyFill="1" applyBorder="1" applyAlignment="1"/>
    <xf numFmtId="0" fontId="0" fillId="2" borderId="5" xfId="0" applyNumberFormat="1" applyFill="1" applyBorder="1" applyAlignment="1"/>
    <xf numFmtId="38" fontId="0" fillId="2" borderId="0" xfId="0" applyNumberFormat="1" applyFill="1" applyBorder="1" applyAlignment="1">
      <alignment horizontal="right"/>
    </xf>
    <xf numFmtId="38" fontId="0" fillId="2" borderId="6" xfId="0" applyNumberFormat="1" applyFill="1" applyBorder="1" applyAlignment="1">
      <alignment horizontal="right"/>
    </xf>
    <xf numFmtId="38" fontId="1" fillId="2" borderId="0" xfId="1" applyFont="1" applyFill="1" applyBorder="1" applyAlignment="1">
      <alignment vertical="center"/>
    </xf>
    <xf numFmtId="38" fontId="1" fillId="2" borderId="6" xfId="1" applyFont="1" applyFill="1" applyBorder="1" applyAlignment="1">
      <alignment vertical="center"/>
    </xf>
    <xf numFmtId="0" fontId="15" fillId="4" borderId="0" xfId="0" applyFont="1" applyFill="1" applyBorder="1"/>
    <xf numFmtId="0" fontId="15" fillId="0" borderId="0" xfId="0" applyFont="1" applyBorder="1"/>
    <xf numFmtId="0" fontId="22" fillId="0" borderId="0" xfId="0" applyFont="1" applyBorder="1"/>
    <xf numFmtId="0" fontId="0" fillId="0" borderId="11" xfId="0" applyBorder="1"/>
    <xf numFmtId="0" fontId="15" fillId="0" borderId="0" xfId="0" applyFont="1"/>
    <xf numFmtId="0" fontId="15" fillId="3" borderId="0" xfId="0" applyFont="1" applyFill="1"/>
    <xf numFmtId="0" fontId="0" fillId="2" borderId="23" xfId="0" applyNumberFormat="1" applyFill="1" applyBorder="1" applyAlignment="1">
      <alignment horizontal="center"/>
    </xf>
    <xf numFmtId="38" fontId="1" fillId="3" borderId="24" xfId="1" applyFont="1" applyFill="1" applyBorder="1" applyAlignment="1">
      <alignment vertical="center"/>
    </xf>
    <xf numFmtId="0" fontId="15" fillId="2" borderId="23" xfId="0" applyFont="1" applyFill="1" applyBorder="1" applyAlignment="1">
      <alignment horizontal="center"/>
    </xf>
    <xf numFmtId="38" fontId="15" fillId="2" borderId="23" xfId="1" applyFont="1" applyFill="1" applyBorder="1" applyAlignment="1" applyProtection="1"/>
    <xf numFmtId="38" fontId="1" fillId="2" borderId="23" xfId="0" applyNumberFormat="1" applyFont="1" applyFill="1" applyBorder="1" applyAlignment="1">
      <alignment horizontal="right" vertical="center"/>
    </xf>
    <xf numFmtId="0" fontId="15" fillId="2" borderId="11" xfId="0" applyFont="1" applyFill="1" applyBorder="1" applyAlignment="1">
      <alignment horizontal="center"/>
    </xf>
    <xf numFmtId="38" fontId="15" fillId="2" borderId="11" xfId="1" applyFont="1" applyFill="1" applyBorder="1" applyAlignment="1" applyProtection="1"/>
    <xf numFmtId="38" fontId="1" fillId="2" borderId="11" xfId="0" applyNumberFormat="1" applyFont="1" applyFill="1" applyBorder="1" applyAlignment="1">
      <alignment horizontal="right" vertical="center"/>
    </xf>
    <xf numFmtId="38" fontId="1" fillId="3" borderId="25" xfId="1" applyFont="1" applyFill="1" applyBorder="1" applyAlignment="1">
      <alignment vertical="center"/>
    </xf>
    <xf numFmtId="0" fontId="0" fillId="2" borderId="11" xfId="0" applyNumberFormat="1" applyFill="1" applyBorder="1" applyAlignment="1">
      <alignment horizontal="center"/>
    </xf>
    <xf numFmtId="38" fontId="19" fillId="3" borderId="17" xfId="0" applyNumberFormat="1" applyFont="1" applyFill="1" applyBorder="1" applyAlignment="1">
      <alignment horizontal="right"/>
    </xf>
    <xf numFmtId="38" fontId="15" fillId="5" borderId="17" xfId="1" applyFont="1" applyFill="1" applyBorder="1"/>
    <xf numFmtId="0" fontId="15" fillId="5" borderId="0" xfId="0" applyFont="1" applyFill="1"/>
    <xf numFmtId="38" fontId="16" fillId="2" borderId="0" xfId="1" applyFont="1" applyFill="1" applyBorder="1" applyAlignment="1">
      <alignment vertical="center"/>
    </xf>
    <xf numFmtId="177" fontId="16" fillId="2" borderId="0" xfId="1" applyNumberFormat="1" applyFont="1" applyFill="1" applyBorder="1" applyAlignment="1">
      <alignment horizontal="right" vertical="center"/>
    </xf>
    <xf numFmtId="177" fontId="16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>
      <alignment vertical="center"/>
    </xf>
    <xf numFmtId="38" fontId="16" fillId="2" borderId="0" xfId="1" applyFont="1" applyFill="1" applyBorder="1" applyAlignment="1">
      <alignment horizontal="right" vertical="center"/>
    </xf>
    <xf numFmtId="38" fontId="16" fillId="2" borderId="0" xfId="0" applyNumberFormat="1" applyFont="1" applyFill="1" applyBorder="1" applyAlignment="1">
      <alignment horizontal="right" vertical="center"/>
    </xf>
    <xf numFmtId="178" fontId="0" fillId="2" borderId="0" xfId="0" applyNumberFormat="1" applyFill="1" applyBorder="1" applyAlignment="1">
      <alignment vertical="center"/>
    </xf>
    <xf numFmtId="177" fontId="16" fillId="2" borderId="0" xfId="1" applyNumberFormat="1" applyFont="1" applyFill="1" applyBorder="1" applyAlignment="1">
      <alignment vertical="center"/>
    </xf>
    <xf numFmtId="177" fontId="0" fillId="2" borderId="0" xfId="0" applyNumberFormat="1" applyFill="1" applyBorder="1" applyAlignment="1">
      <alignment vertical="center"/>
    </xf>
    <xf numFmtId="38" fontId="14" fillId="2" borderId="0" xfId="0" applyNumberFormat="1" applyFont="1" applyFill="1" applyBorder="1" applyAlignment="1">
      <alignment vertical="center"/>
    </xf>
    <xf numFmtId="38" fontId="23" fillId="2" borderId="0" xfId="1" applyFont="1" applyFill="1" applyBorder="1" applyAlignment="1">
      <alignment vertical="center"/>
    </xf>
    <xf numFmtId="0" fontId="7" fillId="2" borderId="0" xfId="0" applyFont="1" applyFill="1" applyBorder="1" applyAlignment="1">
      <alignment horizontal="right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7" xfId="0" applyNumberFormat="1" applyFill="1" applyBorder="1" applyAlignment="1" applyProtection="1">
      <alignment horizontal="center"/>
      <protection locked="0"/>
    </xf>
    <xf numFmtId="0" fontId="0" fillId="4" borderId="26" xfId="0" applyNumberForma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NumberFormat="1" applyFill="1" applyBorder="1" applyAlignment="1" applyProtection="1">
      <alignment horizontal="left"/>
      <protection locked="0"/>
    </xf>
    <xf numFmtId="0" fontId="15" fillId="2" borderId="0" xfId="0" applyNumberFormat="1" applyFont="1" applyFill="1" applyBorder="1" applyAlignment="1" applyProtection="1">
      <alignment horizontal="left"/>
      <protection locked="0"/>
    </xf>
    <xf numFmtId="0" fontId="0" fillId="2" borderId="6" xfId="0" applyFill="1" applyBorder="1" applyProtection="1"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38" fontId="1" fillId="2" borderId="0" xfId="0" applyNumberFormat="1" applyFont="1" applyFill="1" applyBorder="1" applyAlignment="1" applyProtection="1">
      <alignment horizontal="right" vertical="center"/>
      <protection locked="0"/>
    </xf>
    <xf numFmtId="38" fontId="1" fillId="2" borderId="0" xfId="1" applyFont="1" applyFill="1" applyBorder="1" applyAlignment="1" applyProtection="1">
      <alignment vertical="center"/>
      <protection locked="0"/>
    </xf>
    <xf numFmtId="38" fontId="0" fillId="2" borderId="0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22" fillId="2" borderId="0" xfId="0" applyNumberFormat="1" applyFont="1" applyFill="1" applyBorder="1" applyAlignment="1">
      <alignment horizontal="left"/>
    </xf>
    <xf numFmtId="0" fontId="15" fillId="2" borderId="0" xfId="0" applyNumberFormat="1" applyFont="1" applyFill="1" applyBorder="1" applyAlignment="1"/>
    <xf numFmtId="38" fontId="1" fillId="2" borderId="0" xfId="1" applyFill="1" applyBorder="1"/>
    <xf numFmtId="38" fontId="1" fillId="2" borderId="6" xfId="1" applyFill="1" applyBorder="1" applyAlignment="1"/>
    <xf numFmtId="38" fontId="1" fillId="2" borderId="0" xfId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Border="1" applyAlignment="1"/>
    <xf numFmtId="0" fontId="0" fillId="0" borderId="21" xfId="0" applyNumberFormat="1" applyBorder="1" applyAlignment="1"/>
    <xf numFmtId="0" fontId="0" fillId="0" borderId="1" xfId="0" applyNumberFormat="1" applyFill="1" applyBorder="1" applyAlignment="1"/>
    <xf numFmtId="0" fontId="0" fillId="0" borderId="5" xfId="0" applyNumberFormat="1" applyFill="1" applyBorder="1" applyAlignment="1"/>
    <xf numFmtId="0" fontId="1" fillId="2" borderId="0" xfId="0" applyFont="1" applyFill="1" applyBorder="1" applyAlignment="1" applyProtection="1">
      <alignment horizontal="left"/>
      <protection locked="0"/>
    </xf>
    <xf numFmtId="0" fontId="26" fillId="0" borderId="0" xfId="0" applyFont="1" applyAlignment="1">
      <alignment vertical="center"/>
    </xf>
    <xf numFmtId="0" fontId="0" fillId="6" borderId="11" xfId="0" applyFill="1" applyBorder="1"/>
    <xf numFmtId="0" fontId="0" fillId="6" borderId="0" xfId="0" applyFill="1" applyBorder="1" applyAlignment="1">
      <alignment horizontal="right"/>
    </xf>
    <xf numFmtId="38" fontId="1" fillId="6" borderId="0" xfId="1" applyFont="1" applyFill="1" applyBorder="1" applyAlignment="1"/>
    <xf numFmtId="38" fontId="1" fillId="0" borderId="0" xfId="1" applyFont="1" applyBorder="1" applyAlignment="1">
      <alignment horizontal="center"/>
    </xf>
    <xf numFmtId="38" fontId="1" fillId="4" borderId="0" xfId="1" applyFill="1" applyBorder="1" applyAlignment="1" applyProtection="1">
      <protection locked="0"/>
    </xf>
    <xf numFmtId="38" fontId="1" fillId="4" borderId="11" xfId="1" applyFill="1" applyBorder="1" applyAlignment="1" applyProtection="1">
      <protection locked="0"/>
    </xf>
    <xf numFmtId="38" fontId="1" fillId="4" borderId="23" xfId="1" applyFont="1" applyFill="1" applyBorder="1" applyAlignment="1" applyProtection="1">
      <alignment wrapText="1"/>
      <protection locked="0"/>
    </xf>
    <xf numFmtId="0" fontId="12" fillId="7" borderId="9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179" fontId="0" fillId="2" borderId="0" xfId="0" applyNumberForma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left" vertical="center"/>
    </xf>
    <xf numFmtId="0" fontId="0" fillId="7" borderId="0" xfId="0" applyFill="1" applyBorder="1"/>
    <xf numFmtId="0" fontId="12" fillId="7" borderId="0" xfId="0" applyFont="1" applyFill="1" applyBorder="1" applyAlignment="1">
      <alignment vertical="center"/>
    </xf>
    <xf numFmtId="0" fontId="12" fillId="7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/>
    <xf numFmtId="0" fontId="0" fillId="2" borderId="0" xfId="0" applyFill="1" applyBorder="1" applyAlignment="1">
      <alignment vertical="center" textRotation="255"/>
    </xf>
    <xf numFmtId="38" fontId="1" fillId="2" borderId="0" xfId="1" applyFill="1" applyBorder="1" applyAlignment="1"/>
    <xf numFmtId="0" fontId="12" fillId="0" borderId="0" xfId="0" applyFont="1" applyBorder="1" applyAlignment="1">
      <alignment vertical="center"/>
    </xf>
    <xf numFmtId="0" fontId="0" fillId="2" borderId="7" xfId="0" applyFill="1" applyBorder="1" applyAlignment="1">
      <alignment vertical="center" textRotation="255"/>
    </xf>
    <xf numFmtId="0" fontId="8" fillId="2" borderId="0" xfId="0" applyFont="1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27" fillId="2" borderId="0" xfId="0" applyFont="1" applyFill="1" applyAlignment="1">
      <alignment horizontal="center"/>
    </xf>
    <xf numFmtId="14" fontId="8" fillId="2" borderId="0" xfId="0" applyNumberFormat="1" applyFont="1" applyFill="1" applyBorder="1" applyAlignment="1"/>
    <xf numFmtId="0" fontId="0" fillId="0" borderId="0" xfId="0" applyAlignment="1"/>
    <xf numFmtId="0" fontId="19" fillId="0" borderId="3" xfId="0" applyFont="1" applyBorder="1" applyAlignment="1"/>
    <xf numFmtId="0" fontId="10" fillId="0" borderId="3" xfId="0" applyFont="1" applyBorder="1" applyAlignment="1"/>
    <xf numFmtId="0" fontId="10" fillId="0" borderId="0" xfId="0" applyFont="1" applyAlignment="1"/>
    <xf numFmtId="0" fontId="0" fillId="2" borderId="7" xfId="0" applyFill="1" applyBorder="1" applyAlignment="1">
      <alignment vertical="center" textRotation="255"/>
    </xf>
    <xf numFmtId="0" fontId="0" fillId="2" borderId="8" xfId="0" applyFill="1" applyBorder="1" applyAlignment="1">
      <alignment vertical="center" textRotation="255"/>
    </xf>
    <xf numFmtId="0" fontId="0" fillId="2" borderId="26" xfId="0" applyFill="1" applyBorder="1" applyAlignment="1">
      <alignment vertical="center" textRotation="255"/>
    </xf>
    <xf numFmtId="0" fontId="0" fillId="2" borderId="10" xfId="0" applyFill="1" applyBorder="1" applyAlignment="1">
      <alignment vertical="center" textRotation="255"/>
    </xf>
    <xf numFmtId="0" fontId="0" fillId="2" borderId="13" xfId="0" applyFill="1" applyBorder="1" applyAlignment="1">
      <alignment vertical="center" textRotation="255"/>
    </xf>
    <xf numFmtId="0" fontId="0" fillId="2" borderId="12" xfId="0" applyFill="1" applyBorder="1" applyAlignment="1">
      <alignment vertical="center" textRotation="255"/>
    </xf>
    <xf numFmtId="38" fontId="16" fillId="2" borderId="27" xfId="1" applyFont="1" applyFill="1" applyBorder="1" applyAlignment="1"/>
    <xf numFmtId="38" fontId="16" fillId="2" borderId="28" xfId="1" applyFont="1" applyFill="1" applyBorder="1" applyAlignment="1"/>
    <xf numFmtId="38" fontId="0" fillId="0" borderId="0" xfId="1" applyFont="1" applyAlignment="1">
      <alignment horizontal="center"/>
    </xf>
    <xf numFmtId="0" fontId="1" fillId="2" borderId="7" xfId="0" applyFont="1" applyFill="1" applyBorder="1" applyAlignment="1">
      <alignment horizontal="right" textRotation="255"/>
    </xf>
    <xf numFmtId="0" fontId="0" fillId="2" borderId="26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1" fillId="2" borderId="8" xfId="0" applyFont="1" applyFill="1" applyBorder="1" applyAlignment="1">
      <alignment horizontal="left" vertical="top" textRotation="255"/>
    </xf>
    <xf numFmtId="0" fontId="1" fillId="2" borderId="10" xfId="0" applyFont="1" applyFill="1" applyBorder="1" applyAlignment="1">
      <alignment horizontal="left" vertical="top" textRotation="255"/>
    </xf>
    <xf numFmtId="0" fontId="1" fillId="2" borderId="12" xfId="0" applyFont="1" applyFill="1" applyBorder="1" applyAlignment="1">
      <alignment horizontal="left" vertical="top" textRotation="255"/>
    </xf>
    <xf numFmtId="38" fontId="1" fillId="2" borderId="0" xfId="1" applyFill="1" applyBorder="1" applyAlignment="1" applyProtection="1">
      <protection locked="0"/>
    </xf>
    <xf numFmtId="38" fontId="15" fillId="2" borderId="0" xfId="1" applyFont="1" applyFill="1" applyBorder="1" applyAlignment="1" applyProtection="1">
      <protection locked="0"/>
    </xf>
    <xf numFmtId="0" fontId="2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2" borderId="8" xfId="0" applyFill="1" applyBorder="1" applyAlignment="1">
      <alignment horizontal="left" vertical="center" textRotation="255"/>
    </xf>
    <xf numFmtId="0" fontId="0" fillId="2" borderId="10" xfId="0" applyFill="1" applyBorder="1" applyAlignment="1">
      <alignment horizontal="left" vertical="center" textRotation="255"/>
    </xf>
    <xf numFmtId="0" fontId="0" fillId="2" borderId="12" xfId="0" applyFill="1" applyBorder="1" applyAlignment="1">
      <alignment horizontal="left" vertical="center" textRotation="255"/>
    </xf>
    <xf numFmtId="0" fontId="9" fillId="2" borderId="26" xfId="0" applyFont="1" applyFill="1" applyBorder="1" applyAlignment="1">
      <alignment horizontal="right" vertical="center" textRotation="255"/>
    </xf>
    <xf numFmtId="0" fontId="9" fillId="2" borderId="13" xfId="0" applyFont="1" applyFill="1" applyBorder="1" applyAlignment="1">
      <alignment horizontal="right" vertical="center" textRotation="255"/>
    </xf>
    <xf numFmtId="38" fontId="16" fillId="2" borderId="27" xfId="0" applyNumberFormat="1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/>
    <xf numFmtId="0" fontId="5" fillId="2" borderId="0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center"/>
    </xf>
    <xf numFmtId="0" fontId="0" fillId="2" borderId="0" xfId="0" applyFill="1" applyBorder="1" applyAlignment="1">
      <alignment vertical="center" textRotation="255"/>
    </xf>
    <xf numFmtId="38" fontId="1" fillId="2" borderId="0" xfId="1" applyFill="1" applyBorder="1" applyAlignment="1"/>
    <xf numFmtId="0" fontId="0" fillId="2" borderId="0" xfId="0" applyFill="1" applyBorder="1" applyAlignment="1">
      <alignment horizontal="left" vertical="center" textRotation="255"/>
    </xf>
    <xf numFmtId="0" fontId="9" fillId="2" borderId="0" xfId="0" applyFont="1" applyFill="1" applyBorder="1" applyAlignment="1">
      <alignment horizontal="right" vertical="center" textRotation="255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horizontal="right" textRotation="255"/>
    </xf>
    <xf numFmtId="0" fontId="0" fillId="2" borderId="0" xfId="0" applyFill="1" applyBorder="1" applyAlignment="1">
      <alignment horizontal="right"/>
    </xf>
    <xf numFmtId="0" fontId="1" fillId="2" borderId="0" xfId="0" applyFont="1" applyFill="1" applyBorder="1" applyAlignment="1">
      <alignment horizontal="left" vertical="top" textRotation="255"/>
    </xf>
    <xf numFmtId="38" fontId="0" fillId="2" borderId="0" xfId="0" applyNumberFormat="1" applyFill="1" applyBorder="1" applyAlignment="1"/>
    <xf numFmtId="0" fontId="0" fillId="2" borderId="0" xfId="0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B1:IV232"/>
  <sheetViews>
    <sheetView tabSelected="1" topLeftCell="A7" zoomScaleNormal="100" workbookViewId="0">
      <selection activeCell="T27" sqref="T27:U27"/>
    </sheetView>
  </sheetViews>
  <sheetFormatPr defaultRowHeight="13.5" x14ac:dyDescent="0.15"/>
  <cols>
    <col min="1" max="1" width="3.5" customWidth="1"/>
    <col min="2" max="3" width="4.25" customWidth="1"/>
    <col min="5" max="5" width="6.75" customWidth="1"/>
    <col min="6" max="6" width="10.25" customWidth="1"/>
    <col min="7" max="7" width="3.5" customWidth="1"/>
    <col min="8" max="8" width="8.625" customWidth="1"/>
    <col min="9" max="9" width="2.75" customWidth="1"/>
    <col min="10" max="10" width="8.75" customWidth="1"/>
    <col min="11" max="11" width="3" customWidth="1"/>
    <col min="12" max="12" width="11.5" customWidth="1"/>
    <col min="13" max="13" width="11.875" customWidth="1"/>
    <col min="14" max="14" width="4" customWidth="1"/>
    <col min="15" max="15" width="3.125" customWidth="1"/>
    <col min="16" max="16" width="2.125" customWidth="1"/>
    <col min="17" max="18" width="3.125" customWidth="1"/>
    <col min="19" max="19" width="3.625" style="5" customWidth="1"/>
    <col min="20" max="21" width="7.125" customWidth="1"/>
    <col min="22" max="22" width="4.125" style="5" customWidth="1"/>
    <col min="23" max="23" width="4.625" style="5" customWidth="1"/>
    <col min="24" max="24" width="4.125" style="5" customWidth="1"/>
    <col min="25" max="25" width="4.625" style="5" customWidth="1"/>
    <col min="26" max="26" width="13.625" customWidth="1"/>
    <col min="27" max="28" width="3.125" customWidth="1"/>
    <col min="29" max="29" width="2.125" customWidth="1"/>
    <col min="30" max="30" width="4.625" customWidth="1"/>
    <col min="31" max="31" width="2.875" customWidth="1"/>
    <col min="32" max="36" width="5" customWidth="1"/>
    <col min="37" max="37" width="5.125" customWidth="1"/>
    <col min="38" max="44" width="5" customWidth="1"/>
    <col min="45" max="45" width="2.625" customWidth="1"/>
  </cols>
  <sheetData>
    <row r="1" spans="2:256" s="1" customFormat="1" ht="18.75" x14ac:dyDescent="0.2">
      <c r="B1" s="83"/>
      <c r="C1" s="83"/>
      <c r="D1" s="84" t="s">
        <v>11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194" t="s">
        <v>132</v>
      </c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E1" s="83"/>
      <c r="AF1" s="84"/>
      <c r="AG1" s="85"/>
      <c r="AH1" s="85"/>
      <c r="AI1" s="85"/>
      <c r="AJ1" s="85"/>
      <c r="AK1" s="85"/>
      <c r="AL1" s="85"/>
      <c r="AM1" s="85"/>
      <c r="AN1" s="85"/>
      <c r="AO1" s="85"/>
      <c r="AP1" s="195">
        <f ca="1">TODAY()</f>
        <v>45743</v>
      </c>
      <c r="AQ1" s="196"/>
      <c r="AR1" s="3"/>
      <c r="AS1" s="4"/>
      <c r="IV1" s="1" t="s">
        <v>74</v>
      </c>
    </row>
    <row r="2" spans="2:256" ht="5.0999999999999996" customHeight="1" thickBot="1" x14ac:dyDescent="0.25"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3"/>
      <c r="O2" s="83"/>
      <c r="P2" s="29"/>
      <c r="Q2" s="29"/>
      <c r="R2" s="29"/>
      <c r="S2" s="30"/>
      <c r="T2" s="29"/>
      <c r="U2" s="29"/>
      <c r="V2" s="31"/>
      <c r="W2" s="31"/>
      <c r="X2" s="31"/>
      <c r="Y2" s="31"/>
      <c r="Z2" s="29"/>
      <c r="AA2" s="29"/>
      <c r="AB2" s="29"/>
      <c r="AC2" s="29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2"/>
      <c r="AS2" s="6"/>
    </row>
    <row r="3" spans="2:256" ht="5.0999999999999996" customHeight="1" x14ac:dyDescent="0.15">
      <c r="B3" s="87"/>
      <c r="C3" s="97"/>
      <c r="D3" s="197" t="s">
        <v>13</v>
      </c>
      <c r="E3" s="198"/>
      <c r="F3" s="198"/>
      <c r="G3" s="198"/>
      <c r="H3" s="198"/>
      <c r="I3" s="97"/>
      <c r="J3" s="97"/>
      <c r="K3" s="97"/>
      <c r="L3" s="97"/>
      <c r="M3" s="98"/>
      <c r="N3" s="83"/>
      <c r="O3" s="89"/>
      <c r="P3" s="32"/>
      <c r="Q3" s="33"/>
      <c r="R3" s="33"/>
      <c r="S3" s="34"/>
      <c r="T3" s="35"/>
      <c r="U3" s="35"/>
      <c r="V3" s="34"/>
      <c r="W3" s="34"/>
      <c r="X3" s="34"/>
      <c r="Y3" s="34"/>
      <c r="Z3" s="35"/>
      <c r="AA3" s="35"/>
      <c r="AB3" s="35"/>
      <c r="AC3" s="36"/>
      <c r="AE3" s="8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168"/>
      <c r="AS3" s="6"/>
    </row>
    <row r="4" spans="2:256" ht="15.4" customHeight="1" x14ac:dyDescent="0.15">
      <c r="B4" s="88"/>
      <c r="C4" s="83"/>
      <c r="D4" s="199"/>
      <c r="E4" s="199"/>
      <c r="F4" s="199"/>
      <c r="G4" s="199"/>
      <c r="H4" s="199"/>
      <c r="I4" s="7"/>
      <c r="J4" s="7"/>
      <c r="K4" s="7"/>
      <c r="L4" s="7"/>
      <c r="M4" s="8"/>
      <c r="N4" s="83"/>
      <c r="O4" s="89"/>
      <c r="P4" s="37"/>
      <c r="Q4" s="200" t="s">
        <v>0</v>
      </c>
      <c r="R4" s="201"/>
      <c r="S4" s="23" t="s">
        <v>75</v>
      </c>
      <c r="T4" s="38" t="s">
        <v>133</v>
      </c>
      <c r="U4" s="21"/>
      <c r="V4" s="23"/>
      <c r="W4" s="23"/>
      <c r="X4" s="23"/>
      <c r="Y4" s="23"/>
      <c r="Z4" s="21"/>
      <c r="AA4" s="21"/>
      <c r="AB4" s="39"/>
      <c r="AC4" s="40"/>
      <c r="AE4" s="139"/>
      <c r="AF4" s="140" t="s">
        <v>18</v>
      </c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67"/>
      <c r="AS4" s="6"/>
    </row>
    <row r="5" spans="2:256" ht="15.4" customHeight="1" x14ac:dyDescent="0.15">
      <c r="B5" s="90"/>
      <c r="C5" s="22"/>
      <c r="D5" s="103"/>
      <c r="E5" s="105" t="s">
        <v>12</v>
      </c>
      <c r="F5" s="104"/>
      <c r="G5" s="7"/>
      <c r="H5" s="7"/>
      <c r="I5" s="7"/>
      <c r="J5" s="7"/>
      <c r="K5" s="7"/>
      <c r="L5" s="7"/>
      <c r="M5" s="89"/>
      <c r="N5" s="90"/>
      <c r="O5" s="91"/>
      <c r="P5" s="37"/>
      <c r="Q5" s="202"/>
      <c r="R5" s="203"/>
      <c r="S5" s="23"/>
      <c r="T5" s="206">
        <f>L21</f>
        <v>0</v>
      </c>
      <c r="U5" s="207"/>
      <c r="V5" s="185" t="s">
        <v>76</v>
      </c>
      <c r="W5" s="41">
        <v>7.3</v>
      </c>
      <c r="X5" s="42" t="s">
        <v>77</v>
      </c>
      <c r="Y5" s="42" t="s">
        <v>78</v>
      </c>
      <c r="Z5" s="43">
        <f>INT(T5*W5/100*D7/12)</f>
        <v>0</v>
      </c>
      <c r="AA5" s="185" t="s">
        <v>1</v>
      </c>
      <c r="AB5" s="44" t="s">
        <v>79</v>
      </c>
      <c r="AC5" s="40"/>
      <c r="AE5" s="141"/>
      <c r="AF5" s="145" t="s">
        <v>55</v>
      </c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64"/>
      <c r="AS5" s="6"/>
    </row>
    <row r="6" spans="2:256" ht="15.4" customHeight="1" thickBot="1" x14ac:dyDescent="0.2">
      <c r="B6" s="90"/>
      <c r="C6" s="22"/>
      <c r="D6" s="153" t="s">
        <v>6</v>
      </c>
      <c r="E6" s="83"/>
      <c r="F6" s="83"/>
      <c r="G6" s="83"/>
      <c r="H6" s="83"/>
      <c r="I6" s="83"/>
      <c r="J6" s="83"/>
      <c r="K6" s="83"/>
      <c r="L6" s="83"/>
      <c r="M6" s="22"/>
      <c r="N6" s="90"/>
      <c r="O6" s="91"/>
      <c r="P6" s="37"/>
      <c r="Q6" s="202"/>
      <c r="R6" s="203"/>
      <c r="S6" s="23" t="s">
        <v>80</v>
      </c>
      <c r="T6" s="38" t="s">
        <v>71</v>
      </c>
      <c r="U6" s="21"/>
      <c r="V6" s="23"/>
      <c r="W6" s="23"/>
      <c r="X6" s="23"/>
      <c r="Y6" s="23"/>
      <c r="Z6" s="21"/>
      <c r="AA6" s="21"/>
      <c r="AB6" s="45"/>
      <c r="AC6" s="40"/>
      <c r="AE6" s="141"/>
      <c r="AF6" s="145" t="s">
        <v>61</v>
      </c>
      <c r="AG6" s="145"/>
      <c r="AH6" s="5"/>
      <c r="AI6" s="142"/>
      <c r="AJ6" s="142"/>
      <c r="AK6" s="142"/>
      <c r="AL6" s="142"/>
      <c r="AM6" s="142"/>
      <c r="AN6" s="142"/>
      <c r="AO6" s="142"/>
      <c r="AP6" s="142"/>
      <c r="AQ6" s="142"/>
      <c r="AR6" s="164"/>
      <c r="AS6" s="6"/>
    </row>
    <row r="7" spans="2:256" ht="15.4" customHeight="1" thickBot="1" x14ac:dyDescent="0.2">
      <c r="B7" s="90"/>
      <c r="C7" s="91"/>
      <c r="D7" s="135">
        <v>12</v>
      </c>
      <c r="E7" s="22"/>
      <c r="F7" s="152"/>
      <c r="G7" s="22"/>
      <c r="H7" s="22"/>
      <c r="I7" s="22"/>
      <c r="J7" s="22"/>
      <c r="K7" s="22"/>
      <c r="L7" s="22"/>
      <c r="M7" s="22"/>
      <c r="N7" s="90"/>
      <c r="O7" s="91"/>
      <c r="P7" s="37"/>
      <c r="Q7" s="202"/>
      <c r="R7" s="203"/>
      <c r="S7" s="23"/>
      <c r="T7" s="21"/>
      <c r="U7" s="46">
        <v>32000</v>
      </c>
      <c r="V7" s="42" t="s">
        <v>81</v>
      </c>
      <c r="W7" s="179">
        <f>E21</f>
        <v>0</v>
      </c>
      <c r="X7" s="42" t="s">
        <v>2</v>
      </c>
      <c r="Y7" s="42" t="s">
        <v>82</v>
      </c>
      <c r="Z7" s="43">
        <f>U7*W7*D7/12</f>
        <v>0</v>
      </c>
      <c r="AA7" s="185" t="s">
        <v>1</v>
      </c>
      <c r="AB7" s="44" t="s">
        <v>83</v>
      </c>
      <c r="AC7" s="40"/>
      <c r="AE7" s="141"/>
      <c r="AF7" s="145" t="s">
        <v>67</v>
      </c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64"/>
      <c r="AS7" s="6"/>
    </row>
    <row r="8" spans="2:256" ht="15.4" customHeight="1" x14ac:dyDescent="0.15">
      <c r="B8" s="90"/>
      <c r="C8" s="22"/>
      <c r="D8" s="27" t="s">
        <v>66</v>
      </c>
      <c r="E8" s="26"/>
      <c r="F8" s="22"/>
      <c r="G8" s="22"/>
      <c r="H8" s="22"/>
      <c r="I8" s="22"/>
      <c r="J8" s="22"/>
      <c r="K8" s="22"/>
      <c r="L8" s="22"/>
      <c r="M8" s="22"/>
      <c r="N8" s="90"/>
      <c r="O8" s="91"/>
      <c r="P8" s="37"/>
      <c r="Q8" s="202"/>
      <c r="R8" s="203"/>
      <c r="S8" s="23" t="s">
        <v>85</v>
      </c>
      <c r="T8" s="38" t="s">
        <v>134</v>
      </c>
      <c r="U8" s="21"/>
      <c r="V8" s="23"/>
      <c r="W8" s="23"/>
      <c r="X8" s="23"/>
      <c r="Y8" s="23"/>
      <c r="Z8" s="21"/>
      <c r="AA8" s="21"/>
      <c r="AB8" s="45"/>
      <c r="AC8" s="40"/>
      <c r="AE8" s="141"/>
      <c r="AF8" s="145" t="s">
        <v>58</v>
      </c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64"/>
      <c r="AS8" s="6"/>
    </row>
    <row r="9" spans="2:256" ht="15.4" customHeight="1" x14ac:dyDescent="0.15">
      <c r="B9" s="90"/>
      <c r="C9" s="22"/>
      <c r="D9" s="28" t="s">
        <v>7</v>
      </c>
      <c r="E9" s="28" t="s">
        <v>10</v>
      </c>
      <c r="F9" s="92" t="s">
        <v>8</v>
      </c>
      <c r="G9" s="28"/>
      <c r="H9" s="23" t="s">
        <v>9</v>
      </c>
      <c r="I9" s="22"/>
      <c r="J9" s="22"/>
      <c r="K9" s="22"/>
      <c r="L9" s="22" t="s">
        <v>17</v>
      </c>
      <c r="M9" s="22"/>
      <c r="N9" s="90"/>
      <c r="O9" s="91"/>
      <c r="P9" s="37"/>
      <c r="Q9" s="202"/>
      <c r="R9" s="203"/>
      <c r="S9" s="23"/>
      <c r="T9" s="21"/>
      <c r="U9" s="46">
        <v>20000</v>
      </c>
      <c r="V9" s="42" t="s">
        <v>86</v>
      </c>
      <c r="W9" s="42">
        <v>1</v>
      </c>
      <c r="X9" s="42" t="s">
        <v>3</v>
      </c>
      <c r="Y9" s="42" t="s">
        <v>87</v>
      </c>
      <c r="Z9" s="47">
        <f>U9*W9*D7/12</f>
        <v>20000</v>
      </c>
      <c r="AA9" s="185" t="s">
        <v>1</v>
      </c>
      <c r="AB9" s="44" t="s">
        <v>84</v>
      </c>
      <c r="AC9" s="40"/>
      <c r="AE9" s="141"/>
      <c r="AF9" s="145" t="s">
        <v>57</v>
      </c>
      <c r="AG9" s="145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64"/>
      <c r="AS9" s="6"/>
    </row>
    <row r="10" spans="2:256" ht="15.75" customHeight="1" x14ac:dyDescent="0.15">
      <c r="B10" s="90"/>
      <c r="C10" s="22" t="s">
        <v>79</v>
      </c>
      <c r="D10" s="136"/>
      <c r="E10" s="109" t="str">
        <f t="shared" ref="E10:E19" si="0">IF(D10&gt;=65,"",IF(D10&lt;40,"","介護"))</f>
        <v/>
      </c>
      <c r="F10" s="177"/>
      <c r="G10" s="111" t="s">
        <v>88</v>
      </c>
      <c r="H10" s="112">
        <v>430000</v>
      </c>
      <c r="I10" s="111" t="s">
        <v>90</v>
      </c>
      <c r="J10" s="113">
        <f t="shared" ref="J10:J19" si="1">F10-H10</f>
        <v>-430000</v>
      </c>
      <c r="K10" s="109"/>
      <c r="L10" s="96">
        <f t="shared" ref="L10:L19" si="2">IF(J10&lt;=0,0,F10-H10)</f>
        <v>0</v>
      </c>
      <c r="M10" s="22"/>
      <c r="N10" s="90"/>
      <c r="O10" s="91"/>
      <c r="P10" s="37"/>
      <c r="Q10" s="202"/>
      <c r="R10" s="203"/>
      <c r="S10" s="23"/>
      <c r="T10" s="21"/>
      <c r="U10" s="21"/>
      <c r="V10" s="23"/>
      <c r="W10" s="23"/>
      <c r="X10" s="23"/>
      <c r="Y10" s="23"/>
      <c r="Z10" s="21"/>
      <c r="AA10" s="21"/>
      <c r="AB10" s="48"/>
      <c r="AC10" s="40"/>
      <c r="AE10" s="141"/>
      <c r="AF10" s="145" t="s">
        <v>62</v>
      </c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64"/>
      <c r="AS10" s="6"/>
    </row>
    <row r="11" spans="2:256" ht="15.75" customHeight="1" x14ac:dyDescent="0.15">
      <c r="B11" s="90"/>
      <c r="C11" s="22" t="s">
        <v>83</v>
      </c>
      <c r="D11" s="137"/>
      <c r="E11" s="22" t="str">
        <f t="shared" si="0"/>
        <v/>
      </c>
      <c r="F11" s="175"/>
      <c r="G11" s="20" t="s">
        <v>88</v>
      </c>
      <c r="H11" s="25">
        <v>430000</v>
      </c>
      <c r="I11" s="20" t="s">
        <v>90</v>
      </c>
      <c r="J11" s="86">
        <f t="shared" si="1"/>
        <v>-430000</v>
      </c>
      <c r="K11" s="22"/>
      <c r="L11" s="110">
        <f t="shared" si="2"/>
        <v>0</v>
      </c>
      <c r="M11" s="22" t="s">
        <v>91</v>
      </c>
      <c r="N11" s="90"/>
      <c r="O11" s="91"/>
      <c r="P11" s="37"/>
      <c r="Q11" s="202"/>
      <c r="R11" s="203"/>
      <c r="S11" s="23"/>
      <c r="T11" s="21"/>
      <c r="U11" s="185"/>
      <c r="V11" s="185" t="s">
        <v>92</v>
      </c>
      <c r="W11" s="42"/>
      <c r="X11" s="42"/>
      <c r="Y11" s="42" t="s">
        <v>90</v>
      </c>
      <c r="Z11" s="49">
        <f>Z5+Z7+Z9</f>
        <v>20000</v>
      </c>
      <c r="AA11" s="185" t="s">
        <v>1</v>
      </c>
      <c r="AB11" s="44" t="s">
        <v>93</v>
      </c>
      <c r="AC11" s="40"/>
      <c r="AE11" s="141"/>
      <c r="AF11" s="145"/>
      <c r="AG11" s="145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64"/>
      <c r="AS11" s="6"/>
    </row>
    <row r="12" spans="2:256" ht="15.75" customHeight="1" x14ac:dyDescent="0.15">
      <c r="B12" s="90"/>
      <c r="C12" s="22" t="s">
        <v>84</v>
      </c>
      <c r="D12" s="137"/>
      <c r="E12" s="22" t="str">
        <f t="shared" si="0"/>
        <v/>
      </c>
      <c r="F12" s="175"/>
      <c r="G12" s="20" t="s">
        <v>88</v>
      </c>
      <c r="H12" s="25">
        <v>430000</v>
      </c>
      <c r="I12" s="20" t="s">
        <v>90</v>
      </c>
      <c r="J12" s="86">
        <f t="shared" si="1"/>
        <v>-430000</v>
      </c>
      <c r="K12" s="22"/>
      <c r="L12" s="110">
        <f t="shared" si="2"/>
        <v>0</v>
      </c>
      <c r="M12" s="22"/>
      <c r="N12" s="90"/>
      <c r="O12" s="91"/>
      <c r="P12" s="37"/>
      <c r="Q12" s="202"/>
      <c r="R12" s="203"/>
      <c r="S12" s="192"/>
      <c r="T12" s="21"/>
      <c r="U12" s="21"/>
      <c r="W12" s="186" t="s">
        <v>94</v>
      </c>
      <c r="X12" s="208">
        <v>660000</v>
      </c>
      <c r="Y12" s="208"/>
      <c r="Z12" s="192" t="s">
        <v>138</v>
      </c>
      <c r="AB12" s="193"/>
      <c r="AC12" s="40"/>
      <c r="AE12" s="141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64"/>
      <c r="AS12" s="6"/>
    </row>
    <row r="13" spans="2:256" ht="15.75" customHeight="1" thickBot="1" x14ac:dyDescent="0.2">
      <c r="B13" s="90"/>
      <c r="C13" s="22" t="s">
        <v>93</v>
      </c>
      <c r="D13" s="137"/>
      <c r="E13" s="22" t="str">
        <f t="shared" si="0"/>
        <v/>
      </c>
      <c r="F13" s="175"/>
      <c r="G13" s="20" t="s">
        <v>88</v>
      </c>
      <c r="H13" s="25">
        <v>430000</v>
      </c>
      <c r="I13" s="20" t="s">
        <v>82</v>
      </c>
      <c r="J13" s="86">
        <f t="shared" si="1"/>
        <v>-430000</v>
      </c>
      <c r="K13" s="22"/>
      <c r="L13" s="110">
        <f t="shared" si="2"/>
        <v>0</v>
      </c>
      <c r="M13" s="22"/>
      <c r="N13" s="90"/>
      <c r="O13" s="91"/>
      <c r="P13" s="37"/>
      <c r="Q13" s="204"/>
      <c r="R13" s="205"/>
      <c r="S13" s="52"/>
      <c r="T13" s="53"/>
      <c r="U13" s="54"/>
      <c r="V13" s="54"/>
      <c r="W13" s="55"/>
      <c r="X13" s="55"/>
      <c r="Y13" s="56"/>
      <c r="Z13" s="62">
        <f>IF(Z11&gt;=X12*$D$7/12,ROUNDDOWN(X12*$D$7/12,-2),ROUNDDOWN(Z5+Z7+Z9,-2))</f>
        <v>20000</v>
      </c>
      <c r="AA13" s="57" t="s">
        <v>1</v>
      </c>
      <c r="AB13" s="58" t="s">
        <v>95</v>
      </c>
      <c r="AC13" s="40"/>
      <c r="AE13" s="141"/>
      <c r="AF13" s="144" t="s">
        <v>53</v>
      </c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64"/>
      <c r="AS13" s="6"/>
    </row>
    <row r="14" spans="2:256" ht="15.75" customHeight="1" thickTop="1" x14ac:dyDescent="0.15">
      <c r="B14" s="90"/>
      <c r="C14" s="22" t="s">
        <v>96</v>
      </c>
      <c r="D14" s="137"/>
      <c r="E14" s="22" t="str">
        <f t="shared" si="0"/>
        <v/>
      </c>
      <c r="F14" s="175"/>
      <c r="G14" s="20" t="s">
        <v>88</v>
      </c>
      <c r="H14" s="25">
        <v>430000</v>
      </c>
      <c r="I14" s="20" t="s">
        <v>90</v>
      </c>
      <c r="J14" s="86">
        <f t="shared" si="1"/>
        <v>-430000</v>
      </c>
      <c r="K14" s="22"/>
      <c r="L14" s="110">
        <f t="shared" si="2"/>
        <v>0</v>
      </c>
      <c r="M14" s="22"/>
      <c r="N14" s="90"/>
      <c r="O14" s="91"/>
      <c r="P14" s="37"/>
      <c r="Q14" s="21"/>
      <c r="R14" s="21"/>
      <c r="S14" s="52"/>
      <c r="T14" s="53"/>
      <c r="U14" s="53"/>
      <c r="V14" s="52"/>
      <c r="W14" s="52"/>
      <c r="X14" s="52"/>
      <c r="Y14" s="52"/>
      <c r="Z14" s="53"/>
      <c r="AA14" s="53"/>
      <c r="AB14" s="59"/>
      <c r="AC14" s="40"/>
      <c r="AE14" s="141"/>
      <c r="AF14" s="144" t="s">
        <v>54</v>
      </c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3"/>
      <c r="AS14" s="6"/>
    </row>
    <row r="15" spans="2:256" ht="15.75" customHeight="1" x14ac:dyDescent="0.15">
      <c r="B15" s="90"/>
      <c r="C15" s="22" t="s">
        <v>97</v>
      </c>
      <c r="D15" s="137"/>
      <c r="E15" s="22" t="str">
        <f t="shared" si="0"/>
        <v/>
      </c>
      <c r="F15" s="175"/>
      <c r="G15" s="20" t="s">
        <v>88</v>
      </c>
      <c r="H15" s="25">
        <v>430000</v>
      </c>
      <c r="I15" s="20" t="s">
        <v>90</v>
      </c>
      <c r="J15" s="86">
        <f t="shared" si="1"/>
        <v>-430000</v>
      </c>
      <c r="K15" s="22"/>
      <c r="L15" s="110">
        <f t="shared" si="2"/>
        <v>0</v>
      </c>
      <c r="M15" s="22"/>
      <c r="N15" s="90"/>
      <c r="O15" s="91"/>
      <c r="P15" s="37"/>
      <c r="Q15" s="209" t="s">
        <v>4</v>
      </c>
      <c r="R15" s="212" t="s">
        <v>5</v>
      </c>
      <c r="S15" s="23" t="s">
        <v>98</v>
      </c>
      <c r="T15" s="38" t="s">
        <v>135</v>
      </c>
      <c r="U15" s="21"/>
      <c r="V15" s="23"/>
      <c r="W15" s="23"/>
      <c r="X15" s="23"/>
      <c r="Y15" s="23"/>
      <c r="Z15" s="21"/>
      <c r="AA15" s="21"/>
      <c r="AB15" s="39"/>
      <c r="AC15" s="40"/>
      <c r="AE15" s="141"/>
      <c r="AF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8"/>
      <c r="AS15" s="6"/>
    </row>
    <row r="16" spans="2:256" ht="15.75" customHeight="1" x14ac:dyDescent="0.15">
      <c r="B16" s="37"/>
      <c r="C16" s="23" t="s">
        <v>99</v>
      </c>
      <c r="D16" s="137"/>
      <c r="E16" s="22" t="str">
        <f t="shared" si="0"/>
        <v/>
      </c>
      <c r="F16" s="175"/>
      <c r="G16" s="20" t="s">
        <v>88</v>
      </c>
      <c r="H16" s="25">
        <v>430000</v>
      </c>
      <c r="I16" s="20" t="s">
        <v>90</v>
      </c>
      <c r="J16" s="86">
        <f t="shared" si="1"/>
        <v>-430000</v>
      </c>
      <c r="K16" s="7"/>
      <c r="L16" s="110">
        <f t="shared" si="2"/>
        <v>0</v>
      </c>
      <c r="M16" s="22"/>
      <c r="N16" s="90"/>
      <c r="O16" s="91"/>
      <c r="P16" s="37"/>
      <c r="Q16" s="210"/>
      <c r="R16" s="213"/>
      <c r="S16" s="23"/>
      <c r="T16" s="206">
        <f>L21</f>
        <v>0</v>
      </c>
      <c r="U16" s="207"/>
      <c r="V16" s="42" t="s">
        <v>100</v>
      </c>
      <c r="W16" s="41">
        <v>3</v>
      </c>
      <c r="X16" s="42" t="s">
        <v>101</v>
      </c>
      <c r="Y16" s="42" t="s">
        <v>82</v>
      </c>
      <c r="Z16" s="43">
        <f>INT(T16*W16/100*D7/12)</f>
        <v>0</v>
      </c>
      <c r="AA16" s="185" t="s">
        <v>1</v>
      </c>
      <c r="AB16" s="44" t="s">
        <v>102</v>
      </c>
      <c r="AC16" s="40"/>
      <c r="AE16" s="146"/>
      <c r="AF16" s="7" t="s">
        <v>51</v>
      </c>
      <c r="AG16" s="7"/>
      <c r="AH16" s="7"/>
      <c r="AI16" s="106">
        <f>D7</f>
        <v>12</v>
      </c>
      <c r="AJ16" s="7" t="s">
        <v>52</v>
      </c>
      <c r="AK16" s="7"/>
      <c r="AL16" s="7"/>
      <c r="AM16" s="7"/>
      <c r="AN16" s="7"/>
      <c r="AO16" s="7"/>
      <c r="AP16" s="7"/>
      <c r="AQ16" s="7"/>
      <c r="AR16" s="8"/>
      <c r="AS16" s="6"/>
    </row>
    <row r="17" spans="2:45" ht="15.75" customHeight="1" x14ac:dyDescent="0.15">
      <c r="B17" s="37"/>
      <c r="C17" s="23" t="s">
        <v>103</v>
      </c>
      <c r="D17" s="137"/>
      <c r="E17" s="22" t="str">
        <f t="shared" si="0"/>
        <v/>
      </c>
      <c r="F17" s="175"/>
      <c r="G17" s="20" t="s">
        <v>104</v>
      </c>
      <c r="H17" s="25">
        <v>430000</v>
      </c>
      <c r="I17" s="20" t="s">
        <v>82</v>
      </c>
      <c r="J17" s="86">
        <f t="shared" si="1"/>
        <v>-430000</v>
      </c>
      <c r="K17" s="22"/>
      <c r="L17" s="110">
        <f t="shared" si="2"/>
        <v>0</v>
      </c>
      <c r="M17" s="22"/>
      <c r="N17" s="102"/>
      <c r="O17" s="91"/>
      <c r="P17" s="37"/>
      <c r="Q17" s="210"/>
      <c r="R17" s="213"/>
      <c r="S17" s="23" t="s">
        <v>106</v>
      </c>
      <c r="T17" s="38" t="s">
        <v>72</v>
      </c>
      <c r="U17" s="21"/>
      <c r="V17" s="23"/>
      <c r="W17" s="23"/>
      <c r="X17" s="23"/>
      <c r="Y17" s="23"/>
      <c r="Z17" s="21"/>
      <c r="AA17" s="21"/>
      <c r="AB17" s="45"/>
      <c r="AC17" s="40"/>
      <c r="AE17" s="146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8"/>
      <c r="AS17" s="6"/>
    </row>
    <row r="18" spans="2:45" ht="15.75" customHeight="1" x14ac:dyDescent="0.15">
      <c r="B18" s="37"/>
      <c r="C18" s="23" t="s">
        <v>107</v>
      </c>
      <c r="D18" s="137"/>
      <c r="E18" s="22" t="str">
        <f t="shared" si="0"/>
        <v/>
      </c>
      <c r="F18" s="175"/>
      <c r="G18" s="20" t="s">
        <v>88</v>
      </c>
      <c r="H18" s="25">
        <v>430000</v>
      </c>
      <c r="I18" s="20" t="s">
        <v>82</v>
      </c>
      <c r="J18" s="86">
        <f t="shared" si="1"/>
        <v>-430000</v>
      </c>
      <c r="K18" s="7"/>
      <c r="L18" s="110">
        <f t="shared" si="2"/>
        <v>0</v>
      </c>
      <c r="M18" s="101"/>
      <c r="N18" s="102"/>
      <c r="O18" s="91"/>
      <c r="P18" s="37"/>
      <c r="Q18" s="210"/>
      <c r="R18" s="213"/>
      <c r="S18" s="23"/>
      <c r="T18" s="21"/>
      <c r="U18" s="46">
        <v>13000</v>
      </c>
      <c r="V18" s="42" t="s">
        <v>100</v>
      </c>
      <c r="W18" s="179">
        <f>E21</f>
        <v>0</v>
      </c>
      <c r="X18" s="42" t="s">
        <v>2</v>
      </c>
      <c r="Y18" s="42" t="s">
        <v>89</v>
      </c>
      <c r="Z18" s="63">
        <f>U18*W18*D7/12</f>
        <v>0</v>
      </c>
      <c r="AA18" s="185" t="s">
        <v>1</v>
      </c>
      <c r="AB18" s="44" t="s">
        <v>105</v>
      </c>
      <c r="AC18" s="40"/>
      <c r="AE18" s="146"/>
      <c r="AF18" s="7" t="s">
        <v>48</v>
      </c>
      <c r="AG18" s="7"/>
      <c r="AH18" s="7"/>
      <c r="AI18" s="171">
        <v>10</v>
      </c>
      <c r="AJ18" s="7" t="s">
        <v>49</v>
      </c>
      <c r="AK18" s="7" t="s">
        <v>50</v>
      </c>
      <c r="AL18" s="7"/>
      <c r="AM18" s="7"/>
      <c r="AN18" s="172">
        <v>6</v>
      </c>
      <c r="AO18" s="174" t="s">
        <v>108</v>
      </c>
      <c r="AP18" s="173">
        <v>3</v>
      </c>
      <c r="AQ18" s="7" t="s">
        <v>47</v>
      </c>
      <c r="AR18" s="8"/>
      <c r="AS18" s="6"/>
    </row>
    <row r="19" spans="2:45" ht="15.75" customHeight="1" x14ac:dyDescent="0.15">
      <c r="B19" s="37"/>
      <c r="C19" s="23" t="s">
        <v>109</v>
      </c>
      <c r="D19" s="138"/>
      <c r="E19" s="118" t="str">
        <f t="shared" si="0"/>
        <v/>
      </c>
      <c r="F19" s="176"/>
      <c r="G19" s="114" t="s">
        <v>110</v>
      </c>
      <c r="H19" s="115">
        <v>430000</v>
      </c>
      <c r="I19" s="114" t="s">
        <v>111</v>
      </c>
      <c r="J19" s="116">
        <f t="shared" si="1"/>
        <v>-430000</v>
      </c>
      <c r="K19" s="106"/>
      <c r="L19" s="117">
        <f t="shared" si="2"/>
        <v>0</v>
      </c>
      <c r="M19" s="101"/>
      <c r="N19" s="102"/>
      <c r="O19" s="91"/>
      <c r="P19" s="37"/>
      <c r="Q19" s="210"/>
      <c r="R19" s="213"/>
      <c r="S19" s="23" t="s">
        <v>112</v>
      </c>
      <c r="T19" s="38" t="s">
        <v>113</v>
      </c>
      <c r="U19" s="21"/>
      <c r="V19" s="23"/>
      <c r="W19" s="23"/>
      <c r="X19" s="23"/>
      <c r="Y19" s="23"/>
      <c r="Z19" s="21"/>
      <c r="AA19" s="21"/>
      <c r="AB19" s="45"/>
      <c r="AC19" s="40"/>
      <c r="AE19" s="146"/>
      <c r="AF19" s="142"/>
      <c r="AG19" s="142"/>
      <c r="AH19" s="215"/>
      <c r="AI19" s="215"/>
      <c r="AJ19" s="147"/>
      <c r="AK19" s="216"/>
      <c r="AL19" s="216"/>
      <c r="AM19" s="169"/>
      <c r="AN19" s="148"/>
      <c r="AO19" s="142"/>
      <c r="AP19" s="142"/>
      <c r="AQ19" s="149"/>
      <c r="AR19" s="143"/>
      <c r="AS19" s="6"/>
    </row>
    <row r="20" spans="2:45" ht="15.4" customHeight="1" thickBot="1" x14ac:dyDescent="0.2">
      <c r="B20" s="37"/>
      <c r="C20" s="21"/>
      <c r="M20" s="101"/>
      <c r="N20" s="102"/>
      <c r="O20" s="91"/>
      <c r="P20" s="37"/>
      <c r="Q20" s="210"/>
      <c r="R20" s="213"/>
      <c r="S20" s="23"/>
      <c r="T20" s="21"/>
      <c r="U20" s="46">
        <v>8000</v>
      </c>
      <c r="V20" s="42" t="s">
        <v>114</v>
      </c>
      <c r="W20" s="42">
        <v>1</v>
      </c>
      <c r="X20" s="42" t="s">
        <v>3</v>
      </c>
      <c r="Y20" s="42" t="s">
        <v>87</v>
      </c>
      <c r="Z20" s="61">
        <f>U20*W20*D7/12</f>
        <v>8000</v>
      </c>
      <c r="AA20" s="185" t="s">
        <v>1</v>
      </c>
      <c r="AB20" s="44" t="s">
        <v>115</v>
      </c>
      <c r="AC20" s="40"/>
      <c r="AE20" s="146"/>
      <c r="AF20" s="217" t="s">
        <v>59</v>
      </c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9"/>
      <c r="AS20" s="6"/>
    </row>
    <row r="21" spans="2:45" ht="15.4" customHeight="1" thickBot="1" x14ac:dyDescent="0.2">
      <c r="B21" s="37"/>
      <c r="C21" s="21"/>
      <c r="D21" s="107" t="s">
        <v>14</v>
      </c>
      <c r="E21" s="108">
        <f>COUNT(D10:D19)</f>
        <v>0</v>
      </c>
      <c r="F21" t="s">
        <v>2</v>
      </c>
      <c r="J21" s="28" t="s">
        <v>116</v>
      </c>
      <c r="K21" s="22" t="s">
        <v>117</v>
      </c>
      <c r="L21" s="119">
        <f>SUM(L10:L19)</f>
        <v>0</v>
      </c>
      <c r="M21" s="101"/>
      <c r="N21" s="102"/>
      <c r="O21" s="91"/>
      <c r="P21" s="37"/>
      <c r="Q21" s="210"/>
      <c r="R21" s="213"/>
      <c r="S21" s="23"/>
      <c r="T21" s="21"/>
      <c r="U21" s="21"/>
      <c r="V21" s="23"/>
      <c r="W21" s="23"/>
      <c r="X21" s="23"/>
      <c r="Y21" s="23"/>
      <c r="Z21" s="21"/>
      <c r="AA21" s="21"/>
      <c r="AB21" s="48"/>
      <c r="AC21" s="40"/>
      <c r="AE21" s="146"/>
      <c r="AF21" s="220" t="s">
        <v>19</v>
      </c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1"/>
      <c r="AS21" s="6"/>
    </row>
    <row r="22" spans="2:45" ht="15.4" customHeight="1" thickBot="1" x14ac:dyDescent="0.2">
      <c r="B22" s="90"/>
      <c r="C22" s="22"/>
      <c r="D22" s="107" t="s">
        <v>15</v>
      </c>
      <c r="J22" t="s">
        <v>16</v>
      </c>
      <c r="M22" s="101"/>
      <c r="N22" s="155"/>
      <c r="O22" s="91"/>
      <c r="P22" s="37"/>
      <c r="Q22" s="210"/>
      <c r="R22" s="213"/>
      <c r="S22" s="23"/>
      <c r="T22" s="21"/>
      <c r="U22" s="185"/>
      <c r="V22" s="185" t="s">
        <v>118</v>
      </c>
      <c r="W22" s="42"/>
      <c r="X22" s="42"/>
      <c r="Y22" s="42" t="s">
        <v>89</v>
      </c>
      <c r="Z22" s="49">
        <f>Z16+Z18+Z20</f>
        <v>8000</v>
      </c>
      <c r="AA22" s="185" t="s">
        <v>1</v>
      </c>
      <c r="AB22" s="44" t="s">
        <v>119</v>
      </c>
      <c r="AC22" s="40"/>
      <c r="AE22" s="141"/>
      <c r="AF22" s="220" t="s">
        <v>20</v>
      </c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1"/>
      <c r="AS22" s="6"/>
    </row>
    <row r="23" spans="2:45" ht="15.4" customHeight="1" thickBot="1" x14ac:dyDescent="0.2">
      <c r="B23" s="90"/>
      <c r="C23" s="22"/>
      <c r="E23" s="121">
        <f>COUNTIF(E10:E19,"介護")</f>
        <v>0</v>
      </c>
      <c r="F23" t="s">
        <v>2</v>
      </c>
      <c r="J23" s="107" t="s">
        <v>120</v>
      </c>
      <c r="K23" t="s">
        <v>117</v>
      </c>
      <c r="L23" s="120">
        <f>SUMIF(E10:E19,E9,L10:L19)</f>
        <v>0</v>
      </c>
      <c r="M23" s="189"/>
      <c r="N23" s="90"/>
      <c r="O23" s="91"/>
      <c r="P23" s="37"/>
      <c r="Q23" s="210"/>
      <c r="R23" s="213"/>
      <c r="S23" s="192"/>
      <c r="T23" s="21"/>
      <c r="U23" s="21"/>
      <c r="W23" s="186" t="s">
        <v>94</v>
      </c>
      <c r="X23" s="208">
        <v>260000</v>
      </c>
      <c r="Y23" s="208"/>
      <c r="Z23" s="192" t="s">
        <v>139</v>
      </c>
      <c r="AB23" s="193"/>
      <c r="AC23" s="40"/>
      <c r="AE23" s="141"/>
      <c r="AF23" s="220" t="s">
        <v>21</v>
      </c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1"/>
      <c r="AS23" s="6"/>
    </row>
    <row r="24" spans="2:45" ht="17.25" customHeight="1" thickBot="1" x14ac:dyDescent="0.2">
      <c r="B24" s="90"/>
      <c r="C24" s="22"/>
      <c r="D24" s="107" t="s">
        <v>65</v>
      </c>
      <c r="M24" s="22"/>
      <c r="N24" s="100"/>
      <c r="O24" s="40"/>
      <c r="P24" s="37"/>
      <c r="Q24" s="211"/>
      <c r="R24" s="214"/>
      <c r="S24" s="52"/>
      <c r="T24" s="53"/>
      <c r="U24" s="54"/>
      <c r="V24" s="54"/>
      <c r="W24" s="55"/>
      <c r="X24" s="55"/>
      <c r="Y24" s="56"/>
      <c r="Z24" s="62">
        <f>IF(Z22&gt;=X23*$D$7/12,ROUNDDOWN(X23*$D$7/12,-2),ROUNDDOWN(Z16+Z18+Z20,-2))</f>
        <v>8000</v>
      </c>
      <c r="AA24" s="57" t="s">
        <v>1</v>
      </c>
      <c r="AB24" s="58" t="s">
        <v>121</v>
      </c>
      <c r="AC24" s="40"/>
      <c r="AE24" s="141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50"/>
      <c r="AR24" s="151"/>
      <c r="AS24" s="24"/>
    </row>
    <row r="25" spans="2:45" ht="8.1" customHeight="1" thickTop="1" x14ac:dyDescent="0.15">
      <c r="B25" s="90"/>
      <c r="C25" s="22"/>
      <c r="M25" s="99"/>
      <c r="N25" s="90"/>
      <c r="O25" s="91"/>
      <c r="P25" s="37"/>
      <c r="Q25" s="21"/>
      <c r="R25" s="21"/>
      <c r="S25" s="52"/>
      <c r="T25" s="53"/>
      <c r="U25" s="53"/>
      <c r="V25" s="52"/>
      <c r="W25" s="52"/>
      <c r="X25" s="52"/>
      <c r="Y25" s="52"/>
      <c r="Z25" s="53"/>
      <c r="AA25" s="53"/>
      <c r="AB25" s="59"/>
      <c r="AC25" s="40"/>
      <c r="AE25" s="141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3"/>
      <c r="AS25" s="6"/>
    </row>
    <row r="26" spans="2:45" ht="15.4" customHeight="1" x14ac:dyDescent="0.15">
      <c r="B26" s="90"/>
      <c r="C26" s="22"/>
      <c r="M26" s="22"/>
      <c r="N26" s="90"/>
      <c r="O26" s="91"/>
      <c r="P26" s="37"/>
      <c r="Q26" s="191"/>
      <c r="R26" s="222" t="s">
        <v>122</v>
      </c>
      <c r="S26" s="23" t="s">
        <v>97</v>
      </c>
      <c r="T26" s="38" t="s">
        <v>135</v>
      </c>
      <c r="U26" s="21"/>
      <c r="V26" s="23"/>
      <c r="W26" s="23"/>
      <c r="X26" s="23"/>
      <c r="Y26" s="23"/>
      <c r="Z26" s="21"/>
      <c r="AA26" s="21"/>
      <c r="AB26" s="39"/>
      <c r="AC26" s="40"/>
      <c r="AE26" s="141"/>
      <c r="AF26" s="217" t="s">
        <v>137</v>
      </c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143"/>
      <c r="AS26" s="6"/>
    </row>
    <row r="27" spans="2:45" ht="15.4" customHeight="1" x14ac:dyDescent="0.15">
      <c r="B27" s="90"/>
      <c r="C27" s="22"/>
      <c r="D27" s="22"/>
      <c r="E27" s="22"/>
      <c r="F27" s="22"/>
      <c r="G27" s="22"/>
      <c r="H27" s="22"/>
      <c r="I27" s="22"/>
      <c r="M27" s="22"/>
      <c r="N27" s="90"/>
      <c r="O27" s="91"/>
      <c r="P27" s="37"/>
      <c r="Q27" s="225" t="s">
        <v>56</v>
      </c>
      <c r="R27" s="223"/>
      <c r="S27" s="23"/>
      <c r="T27" s="227">
        <f>L23</f>
        <v>0</v>
      </c>
      <c r="U27" s="228"/>
      <c r="V27" s="42" t="s">
        <v>81</v>
      </c>
      <c r="W27" s="180">
        <v>2.6</v>
      </c>
      <c r="X27" s="42" t="s">
        <v>101</v>
      </c>
      <c r="Y27" s="42" t="s">
        <v>90</v>
      </c>
      <c r="Z27" s="43">
        <f>INT(T27*W27/100*D7/12)</f>
        <v>0</v>
      </c>
      <c r="AA27" s="185" t="s">
        <v>1</v>
      </c>
      <c r="AB27" s="44" t="s">
        <v>123</v>
      </c>
      <c r="AC27" s="40"/>
      <c r="AE27" s="141"/>
      <c r="AF27" s="157" t="s">
        <v>22</v>
      </c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43"/>
      <c r="AS27" s="6"/>
    </row>
    <row r="28" spans="2:45" ht="15.4" customHeight="1" x14ac:dyDescent="0.15">
      <c r="B28" s="90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90"/>
      <c r="O28" s="91"/>
      <c r="P28" s="37"/>
      <c r="Q28" s="225"/>
      <c r="R28" s="223"/>
      <c r="S28" s="23" t="s">
        <v>99</v>
      </c>
      <c r="T28" s="38" t="s">
        <v>64</v>
      </c>
      <c r="U28" s="21"/>
      <c r="V28" s="23"/>
      <c r="W28" s="23"/>
      <c r="X28" s="23"/>
      <c r="Y28" s="23"/>
      <c r="Z28" s="21"/>
      <c r="AA28" s="21"/>
      <c r="AB28" s="45"/>
      <c r="AC28" s="40"/>
      <c r="AE28" s="141"/>
      <c r="AF28" s="158" t="s">
        <v>23</v>
      </c>
      <c r="AG28" s="158" t="s">
        <v>24</v>
      </c>
      <c r="AH28" s="158" t="s">
        <v>25</v>
      </c>
      <c r="AI28" s="159" t="s">
        <v>26</v>
      </c>
      <c r="AJ28" s="159" t="s">
        <v>27</v>
      </c>
      <c r="AK28" s="178" t="s">
        <v>28</v>
      </c>
      <c r="AL28" s="178" t="s">
        <v>29</v>
      </c>
      <c r="AM28" s="178" t="s">
        <v>30</v>
      </c>
      <c r="AN28" s="178" t="s">
        <v>31</v>
      </c>
      <c r="AO28" s="178" t="s">
        <v>32</v>
      </c>
      <c r="AP28" s="178" t="s">
        <v>33</v>
      </c>
      <c r="AQ28" s="178" t="s">
        <v>34</v>
      </c>
      <c r="AR28" s="143"/>
      <c r="AS28" s="6"/>
    </row>
    <row r="29" spans="2:45" ht="15.4" customHeight="1" x14ac:dyDescent="0.15">
      <c r="B29" s="90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90"/>
      <c r="O29" s="91"/>
      <c r="P29" s="37"/>
      <c r="Q29" s="225"/>
      <c r="R29" s="223"/>
      <c r="S29" s="23"/>
      <c r="T29" s="185"/>
      <c r="U29" s="46">
        <v>14000</v>
      </c>
      <c r="V29" s="42" t="s">
        <v>81</v>
      </c>
      <c r="W29" s="179">
        <f>E23</f>
        <v>0</v>
      </c>
      <c r="X29" s="42" t="s">
        <v>2</v>
      </c>
      <c r="Y29" s="42" t="s">
        <v>89</v>
      </c>
      <c r="Z29" s="43">
        <f>U29*W29*D7/12</f>
        <v>0</v>
      </c>
      <c r="AA29" s="185" t="s">
        <v>1</v>
      </c>
      <c r="AB29" s="44" t="s">
        <v>99</v>
      </c>
      <c r="AC29" s="40"/>
      <c r="AE29" s="141"/>
      <c r="AF29" s="158" t="s">
        <v>124</v>
      </c>
      <c r="AG29" s="158" t="s">
        <v>124</v>
      </c>
      <c r="AH29" s="159" t="s">
        <v>35</v>
      </c>
      <c r="AI29" s="159" t="s">
        <v>36</v>
      </c>
      <c r="AJ29" s="178" t="s">
        <v>37</v>
      </c>
      <c r="AK29" s="178" t="s">
        <v>38</v>
      </c>
      <c r="AL29" s="178" t="s">
        <v>39</v>
      </c>
      <c r="AM29" s="178" t="s">
        <v>40</v>
      </c>
      <c r="AN29" s="178" t="s">
        <v>41</v>
      </c>
      <c r="AO29" s="178" t="s">
        <v>42</v>
      </c>
      <c r="AP29" s="178" t="s">
        <v>60</v>
      </c>
      <c r="AQ29" s="178" t="s">
        <v>63</v>
      </c>
      <c r="AR29" s="143"/>
      <c r="AS29" s="6"/>
    </row>
    <row r="30" spans="2:45" ht="15.4" customHeight="1" x14ac:dyDescent="0.15">
      <c r="B30" s="90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90"/>
      <c r="O30" s="91"/>
      <c r="P30" s="37"/>
      <c r="Q30" s="225"/>
      <c r="R30" s="223"/>
      <c r="S30" s="23" t="s">
        <v>125</v>
      </c>
      <c r="T30" s="38" t="s">
        <v>126</v>
      </c>
      <c r="U30" s="21"/>
      <c r="V30" s="23"/>
      <c r="W30" s="23"/>
      <c r="X30" s="23"/>
      <c r="Y30" s="23"/>
      <c r="Z30" s="154"/>
      <c r="AA30" s="21"/>
      <c r="AB30" s="45"/>
      <c r="AC30" s="40"/>
      <c r="AE30" s="141"/>
      <c r="AF30" s="160"/>
      <c r="AG30" s="160"/>
      <c r="AH30" s="160"/>
      <c r="AI30" s="161"/>
      <c r="AJ30" s="161"/>
      <c r="AK30" s="161"/>
      <c r="AL30" s="161"/>
      <c r="AM30" s="161"/>
      <c r="AN30" s="161"/>
      <c r="AO30" s="161"/>
      <c r="AP30" s="161"/>
      <c r="AQ30" s="161"/>
      <c r="AR30" s="143"/>
      <c r="AS30" s="6"/>
    </row>
    <row r="31" spans="2:45" ht="15.4" customHeight="1" x14ac:dyDescent="0.15">
      <c r="B31" s="90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90"/>
      <c r="O31" s="91"/>
      <c r="P31" s="37"/>
      <c r="Q31" s="225"/>
      <c r="R31" s="223"/>
      <c r="S31" s="23"/>
      <c r="T31" s="185"/>
      <c r="U31" s="46">
        <v>7000</v>
      </c>
      <c r="V31" s="42" t="s">
        <v>81</v>
      </c>
      <c r="W31" s="60">
        <f>IF(W29&gt;=1,1,0)</f>
        <v>0</v>
      </c>
      <c r="X31" s="42" t="s">
        <v>3</v>
      </c>
      <c r="Y31" s="42" t="s">
        <v>87</v>
      </c>
      <c r="Z31" s="61">
        <f>U31*W31*D7/12</f>
        <v>0</v>
      </c>
      <c r="AA31" s="185" t="s">
        <v>1</v>
      </c>
      <c r="AB31" s="44" t="s">
        <v>125</v>
      </c>
      <c r="AC31" s="40"/>
      <c r="AE31" s="141"/>
      <c r="AF31" s="157" t="s">
        <v>43</v>
      </c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43"/>
      <c r="AS31" s="6"/>
    </row>
    <row r="32" spans="2:45" ht="15.4" customHeight="1" x14ac:dyDescent="0.15">
      <c r="B32" s="9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90"/>
      <c r="O32" s="91"/>
      <c r="P32" s="37"/>
      <c r="Q32" s="225"/>
      <c r="R32" s="223"/>
      <c r="S32" s="23"/>
      <c r="T32" s="21"/>
      <c r="U32" s="21"/>
      <c r="V32" s="23"/>
      <c r="W32" s="23"/>
      <c r="X32" s="23"/>
      <c r="Y32" s="23"/>
      <c r="Z32" s="21"/>
      <c r="AA32" s="21"/>
      <c r="AB32" s="48"/>
      <c r="AC32" s="40"/>
      <c r="AE32" s="141"/>
      <c r="AF32" s="158" t="s">
        <v>23</v>
      </c>
      <c r="AG32" s="158" t="s">
        <v>24</v>
      </c>
      <c r="AH32" s="158" t="s">
        <v>25</v>
      </c>
      <c r="AI32" s="159" t="s">
        <v>26</v>
      </c>
      <c r="AJ32" s="159" t="s">
        <v>27</v>
      </c>
      <c r="AK32" s="159" t="s">
        <v>28</v>
      </c>
      <c r="AL32" s="159" t="s">
        <v>29</v>
      </c>
      <c r="AM32" s="159" t="s">
        <v>30</v>
      </c>
      <c r="AN32" s="159" t="s">
        <v>31</v>
      </c>
      <c r="AO32" s="159" t="s">
        <v>32</v>
      </c>
      <c r="AP32" s="159" t="s">
        <v>33</v>
      </c>
      <c r="AQ32" s="159" t="s">
        <v>34</v>
      </c>
      <c r="AR32" s="143"/>
      <c r="AS32" s="6"/>
    </row>
    <row r="33" spans="2:45" ht="15.4" customHeight="1" x14ac:dyDescent="0.15">
      <c r="B33" s="9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90"/>
      <c r="O33" s="91"/>
      <c r="P33" s="37"/>
      <c r="Q33" s="225"/>
      <c r="R33" s="223"/>
      <c r="S33" s="23"/>
      <c r="T33" s="185"/>
      <c r="U33" s="185"/>
      <c r="V33" s="185" t="s">
        <v>127</v>
      </c>
      <c r="W33" s="42"/>
      <c r="X33" s="42"/>
      <c r="Y33" s="42" t="s">
        <v>90</v>
      </c>
      <c r="Z33" s="49">
        <f>Z27+Z29+Z31</f>
        <v>0</v>
      </c>
      <c r="AA33" s="185" t="s">
        <v>1</v>
      </c>
      <c r="AB33" s="44" t="s">
        <v>128</v>
      </c>
      <c r="AC33" s="40"/>
      <c r="AE33" s="141"/>
      <c r="AF33" s="158" t="s">
        <v>44</v>
      </c>
      <c r="AG33" s="158" t="s">
        <v>124</v>
      </c>
      <c r="AH33" s="158" t="s">
        <v>45</v>
      </c>
      <c r="AI33" s="162"/>
      <c r="AJ33" s="159" t="s">
        <v>46</v>
      </c>
      <c r="AK33" s="163"/>
      <c r="AL33" s="159" t="s">
        <v>38</v>
      </c>
      <c r="AM33" s="159" t="s">
        <v>124</v>
      </c>
      <c r="AN33" s="159" t="s">
        <v>39</v>
      </c>
      <c r="AO33" s="159" t="s">
        <v>124</v>
      </c>
      <c r="AP33" s="159" t="s">
        <v>40</v>
      </c>
      <c r="AQ33" s="159" t="s">
        <v>124</v>
      </c>
      <c r="AR33" s="143"/>
      <c r="AS33" s="6"/>
    </row>
    <row r="34" spans="2:45" ht="15.4" customHeight="1" x14ac:dyDescent="0.15">
      <c r="B34" s="90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90"/>
      <c r="O34" s="91"/>
      <c r="P34" s="37"/>
      <c r="Q34" s="225"/>
      <c r="R34" s="223"/>
      <c r="S34" s="192"/>
      <c r="T34" s="21"/>
      <c r="U34" s="21"/>
      <c r="W34" s="186" t="s">
        <v>94</v>
      </c>
      <c r="X34" s="208">
        <v>170000</v>
      </c>
      <c r="Y34" s="208"/>
      <c r="Z34" s="192" t="s">
        <v>129</v>
      </c>
      <c r="AB34" s="51"/>
      <c r="AC34" s="40"/>
      <c r="AE34" s="141"/>
      <c r="AF34" s="229" t="s">
        <v>68</v>
      </c>
      <c r="AG34" s="229"/>
      <c r="AH34" s="229"/>
      <c r="AI34" s="229"/>
      <c r="AJ34" s="229"/>
      <c r="AK34" s="229"/>
      <c r="AL34" s="229"/>
      <c r="AM34" s="229"/>
      <c r="AN34" s="229"/>
      <c r="AO34" s="229"/>
      <c r="AP34" s="229"/>
      <c r="AQ34" s="229"/>
      <c r="AR34" s="143"/>
      <c r="AS34" s="6"/>
    </row>
    <row r="35" spans="2:45" ht="15.4" customHeight="1" thickBot="1" x14ac:dyDescent="0.2">
      <c r="B35" s="90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90"/>
      <c r="O35" s="91"/>
      <c r="P35" s="37"/>
      <c r="Q35" s="226"/>
      <c r="R35" s="224"/>
      <c r="S35" s="52"/>
      <c r="T35" s="54"/>
      <c r="U35" s="54"/>
      <c r="V35" s="55"/>
      <c r="W35" s="55"/>
      <c r="X35" s="55"/>
      <c r="Y35" s="58"/>
      <c r="Z35" s="62">
        <f>IF(Z33&gt;=X34*$D$7/12,ROUNDDOWN(X34*$D$7/12,-2),ROUNDDOWN(Z27+Z29+Z31,-2))</f>
        <v>0</v>
      </c>
      <c r="AA35" s="57" t="s">
        <v>1</v>
      </c>
      <c r="AB35" s="58" t="s">
        <v>130</v>
      </c>
      <c r="AC35" s="40"/>
      <c r="AE35" s="141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64"/>
      <c r="AS35" s="6"/>
    </row>
    <row r="36" spans="2:45" ht="8.1" customHeight="1" thickTop="1" thickBot="1" x14ac:dyDescent="0.2">
      <c r="B36" s="90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90"/>
      <c r="O36" s="91"/>
      <c r="P36" s="37"/>
      <c r="Q36" s="21"/>
      <c r="R36" s="187"/>
      <c r="S36" s="23"/>
      <c r="T36" s="21"/>
      <c r="U36" s="21"/>
      <c r="V36" s="23"/>
      <c r="W36" s="23"/>
      <c r="X36" s="23"/>
      <c r="Y36" s="23"/>
      <c r="Z36" s="21"/>
      <c r="AA36" s="21"/>
      <c r="AB36" s="23"/>
      <c r="AC36" s="40"/>
      <c r="AE36" s="141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64"/>
      <c r="AS36" s="6"/>
    </row>
    <row r="37" spans="2:45" ht="17.25" customHeight="1" thickBot="1" x14ac:dyDescent="0.2">
      <c r="B37" s="9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90"/>
      <c r="O37" s="91"/>
      <c r="P37" s="37"/>
      <c r="Q37" s="21"/>
      <c r="R37" s="64" t="s">
        <v>136</v>
      </c>
      <c r="S37" s="65"/>
      <c r="T37" s="66"/>
      <c r="U37" s="66"/>
      <c r="V37" s="65"/>
      <c r="W37" s="65"/>
      <c r="X37" s="65"/>
      <c r="Y37" s="67"/>
      <c r="Z37" s="68">
        <f>ROUNDDOWN(Z13+Z24+Z35,-2)</f>
        <v>28000</v>
      </c>
      <c r="AA37" s="69" t="s">
        <v>1</v>
      </c>
      <c r="AB37" s="185"/>
      <c r="AC37" s="40"/>
      <c r="AE37" s="141"/>
      <c r="AF37" s="230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31"/>
      <c r="AS37" s="6"/>
    </row>
    <row r="38" spans="2:45" ht="15.4" customHeight="1" thickTop="1" x14ac:dyDescent="0.15">
      <c r="B38" s="90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90"/>
      <c r="O38" s="91"/>
      <c r="P38" s="37"/>
      <c r="Q38" s="21"/>
      <c r="R38" s="70"/>
      <c r="S38" s="42"/>
      <c r="T38" s="185"/>
      <c r="U38" s="185"/>
      <c r="V38" s="42"/>
      <c r="W38" s="42"/>
      <c r="X38" s="42"/>
      <c r="Y38" s="42"/>
      <c r="Z38" s="71"/>
      <c r="AA38" s="185"/>
      <c r="AB38" s="185"/>
      <c r="AC38" s="40"/>
      <c r="AE38" s="141"/>
      <c r="AF38" s="181"/>
      <c r="AG38" s="182"/>
      <c r="AH38" s="183"/>
      <c r="AI38" s="183"/>
      <c r="AJ38" s="183"/>
      <c r="AK38" s="183"/>
      <c r="AL38" s="184"/>
      <c r="AM38" s="183"/>
      <c r="AN38" s="183"/>
      <c r="AO38" s="183"/>
      <c r="AP38" s="183"/>
      <c r="AQ38" s="183"/>
      <c r="AR38" s="164"/>
      <c r="AS38" s="6"/>
    </row>
    <row r="39" spans="2:45" ht="15.4" customHeight="1" x14ac:dyDescent="0.15">
      <c r="B39" s="90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90"/>
      <c r="O39" s="91"/>
      <c r="P39" s="37"/>
      <c r="Q39" s="21"/>
      <c r="R39" s="70"/>
      <c r="S39" s="42"/>
      <c r="T39" s="185"/>
      <c r="U39" s="232" t="s">
        <v>69</v>
      </c>
      <c r="V39" s="232"/>
      <c r="W39" s="232"/>
      <c r="X39" s="232"/>
      <c r="Y39" s="232"/>
      <c r="Z39" s="133">
        <f>Z37/AI18</f>
        <v>2800</v>
      </c>
      <c r="AA39" s="73" t="s">
        <v>1</v>
      </c>
      <c r="AB39" s="73" t="s">
        <v>131</v>
      </c>
      <c r="AC39" s="40"/>
      <c r="AE39" s="141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64"/>
      <c r="AS39" s="6"/>
    </row>
    <row r="40" spans="2:45" ht="15.4" customHeight="1" x14ac:dyDescent="0.15">
      <c r="B40" s="88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9"/>
      <c r="N40" s="83"/>
      <c r="O40" s="89"/>
      <c r="P40" s="37"/>
      <c r="Q40" s="21"/>
      <c r="R40" s="70"/>
      <c r="S40" s="42"/>
      <c r="T40" s="185"/>
      <c r="U40" s="232" t="s">
        <v>70</v>
      </c>
      <c r="V40" s="232"/>
      <c r="W40" s="232"/>
      <c r="X40" s="232"/>
      <c r="Y40" s="232"/>
      <c r="Z40" s="133">
        <f>Z37/D7</f>
        <v>2333.3333333333335</v>
      </c>
      <c r="AA40" s="73" t="s">
        <v>1</v>
      </c>
      <c r="AB40" s="73" t="s">
        <v>131</v>
      </c>
      <c r="AC40" s="40"/>
      <c r="AE40" s="139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65"/>
      <c r="AS40" s="6"/>
    </row>
    <row r="41" spans="2:45" ht="5.0999999999999996" customHeight="1" thickBot="1" x14ac:dyDescent="0.2">
      <c r="B41" s="93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5"/>
      <c r="N41" s="83"/>
      <c r="O41" s="89"/>
      <c r="P41" s="75"/>
      <c r="Q41" s="76"/>
      <c r="R41" s="76"/>
      <c r="S41" s="77"/>
      <c r="T41" s="76"/>
      <c r="U41" s="78"/>
      <c r="V41" s="78"/>
      <c r="W41" s="78"/>
      <c r="X41" s="78"/>
      <c r="Y41" s="78"/>
      <c r="Z41" s="76"/>
      <c r="AA41" s="76"/>
      <c r="AB41" s="76"/>
      <c r="AC41" s="79"/>
      <c r="AE41" s="93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166"/>
      <c r="AS41" s="6"/>
    </row>
    <row r="42" spans="2:45" ht="5.0999999999999996" customHeight="1" x14ac:dyDescent="0.15">
      <c r="P42" s="21"/>
      <c r="Q42" s="21"/>
      <c r="R42" s="21"/>
      <c r="S42" s="23"/>
      <c r="T42" s="21"/>
      <c r="U42" s="186"/>
      <c r="V42" s="186"/>
      <c r="W42" s="186"/>
      <c r="X42" s="186"/>
      <c r="Y42" s="186"/>
      <c r="Z42" s="21"/>
      <c r="AA42" s="21"/>
      <c r="AB42" s="21"/>
      <c r="AC42" s="21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spans="2:45" s="9" customFormat="1" ht="15.75" customHeight="1" x14ac:dyDescent="0.15">
      <c r="P43" s="185"/>
      <c r="Q43" s="185"/>
      <c r="R43" s="80"/>
      <c r="S43" s="80"/>
      <c r="T43" s="81" t="s">
        <v>73</v>
      </c>
      <c r="U43" s="82"/>
      <c r="V43" s="82"/>
      <c r="W43" s="82"/>
      <c r="X43" s="82"/>
      <c r="Y43" s="82"/>
      <c r="Z43" s="185"/>
      <c r="AA43" s="185"/>
      <c r="AB43" s="185"/>
      <c r="AC43" s="185"/>
      <c r="AD43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</row>
    <row r="44" spans="2:45" s="12" customFormat="1" ht="20.100000000000001" customHeight="1" x14ac:dyDescent="0.15"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</row>
    <row r="45" spans="2:45" s="15" customFormat="1" ht="59.25" customHeight="1" x14ac:dyDescent="0.2"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170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2:45" s="15" customFormat="1" ht="15.95" customHeight="1" x14ac:dyDescent="0.2">
      <c r="B46" s="29"/>
      <c r="C46" s="29"/>
      <c r="D46" s="29"/>
      <c r="E46" s="29"/>
      <c r="F46" s="30"/>
      <c r="G46" s="29"/>
      <c r="H46" s="29"/>
      <c r="I46" s="31"/>
      <c r="J46" s="31"/>
      <c r="K46" s="31"/>
      <c r="L46" s="31"/>
      <c r="M46" s="29"/>
      <c r="N46" s="29"/>
      <c r="O46" s="29"/>
      <c r="P46" s="29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2:45" s="15" customFormat="1" ht="12" customHeight="1" x14ac:dyDescent="0.15">
      <c r="B47" s="21"/>
      <c r="C47" s="21"/>
      <c r="D47" s="21"/>
      <c r="E47" s="21"/>
      <c r="F47" s="23"/>
      <c r="G47" s="21"/>
      <c r="H47" s="21"/>
      <c r="I47" s="23"/>
      <c r="J47" s="23"/>
      <c r="K47" s="23"/>
      <c r="L47" s="23"/>
      <c r="M47" s="21"/>
      <c r="N47" s="21"/>
      <c r="O47" s="21"/>
      <c r="P47" s="21"/>
      <c r="R47" s="16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2:45" s="15" customFormat="1" ht="12" customHeight="1" x14ac:dyDescent="0.15">
      <c r="B48" s="21"/>
      <c r="C48" s="21"/>
      <c r="D48" s="234"/>
      <c r="E48" s="234"/>
      <c r="F48" s="23"/>
      <c r="G48" s="38"/>
      <c r="H48" s="21"/>
      <c r="I48" s="23"/>
      <c r="J48" s="23"/>
      <c r="K48" s="23"/>
      <c r="L48" s="23"/>
      <c r="M48" s="21"/>
      <c r="N48" s="21"/>
      <c r="O48" s="21"/>
      <c r="P48" s="21"/>
      <c r="R48" s="16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2:29" s="15" customFormat="1" ht="12" customHeight="1" x14ac:dyDescent="0.15">
      <c r="B49" s="21"/>
      <c r="C49" s="21"/>
      <c r="D49" s="234"/>
      <c r="E49" s="234"/>
      <c r="F49" s="23"/>
      <c r="G49" s="235"/>
      <c r="H49" s="235"/>
      <c r="I49" s="185"/>
      <c r="J49" s="41"/>
      <c r="K49" s="42"/>
      <c r="L49" s="42"/>
      <c r="M49" s="122"/>
      <c r="N49" s="185"/>
      <c r="O49" s="42"/>
      <c r="P49" s="21"/>
      <c r="R49" s="16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2:29" s="15" customFormat="1" ht="12" customHeight="1" x14ac:dyDescent="0.15">
      <c r="B50" s="21"/>
      <c r="C50" s="21"/>
      <c r="D50" s="234"/>
      <c r="E50" s="234"/>
      <c r="F50" s="23"/>
      <c r="G50" s="38"/>
      <c r="H50" s="21"/>
      <c r="I50" s="23"/>
      <c r="J50" s="23"/>
      <c r="K50" s="23"/>
      <c r="L50" s="23"/>
      <c r="M50" s="21"/>
      <c r="N50" s="21"/>
      <c r="O50" s="23"/>
      <c r="P50" s="21"/>
      <c r="R50" s="16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2:29" s="15" customFormat="1" ht="12" customHeight="1" x14ac:dyDescent="0.15">
      <c r="B51" s="21"/>
      <c r="C51" s="21"/>
      <c r="D51" s="234"/>
      <c r="E51" s="234"/>
      <c r="F51" s="23"/>
      <c r="G51" s="21"/>
      <c r="H51" s="46"/>
      <c r="I51" s="42"/>
      <c r="J51" s="42"/>
      <c r="K51" s="42"/>
      <c r="L51" s="42"/>
      <c r="M51" s="122"/>
      <c r="N51" s="185"/>
      <c r="O51" s="42"/>
      <c r="P51" s="21"/>
      <c r="R51" s="16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2:29" s="15" customFormat="1" ht="12" customHeight="1" x14ac:dyDescent="0.15">
      <c r="B52" s="21"/>
      <c r="C52" s="21"/>
      <c r="D52" s="234"/>
      <c r="E52" s="234"/>
      <c r="F52" s="23"/>
      <c r="G52" s="38"/>
      <c r="H52" s="21"/>
      <c r="I52" s="23"/>
      <c r="J52" s="23"/>
      <c r="K52" s="23"/>
      <c r="L52" s="23"/>
      <c r="M52" s="21"/>
      <c r="N52" s="21"/>
      <c r="O52" s="23"/>
      <c r="P52" s="21"/>
      <c r="R52" s="16"/>
      <c r="S52" s="14"/>
      <c r="T52" s="14"/>
      <c r="U52" s="17"/>
      <c r="V52" s="14"/>
      <c r="W52" s="14"/>
      <c r="X52" s="14"/>
      <c r="Y52" s="14"/>
      <c r="Z52" s="14"/>
      <c r="AA52" s="14"/>
      <c r="AB52" s="14"/>
      <c r="AC52" s="14"/>
    </row>
    <row r="53" spans="2:29" s="15" customFormat="1" ht="12" customHeight="1" x14ac:dyDescent="0.15">
      <c r="B53" s="21"/>
      <c r="C53" s="21"/>
      <c r="D53" s="234"/>
      <c r="E53" s="234"/>
      <c r="F53" s="23"/>
      <c r="G53" s="21"/>
      <c r="H53" s="46"/>
      <c r="I53" s="42"/>
      <c r="J53" s="42"/>
      <c r="K53" s="42"/>
      <c r="L53" s="42"/>
      <c r="M53" s="123"/>
      <c r="N53" s="185"/>
      <c r="O53" s="42"/>
      <c r="P53" s="21"/>
      <c r="R53" s="16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2:29" s="15" customFormat="1" ht="12" customHeight="1" x14ac:dyDescent="0.15">
      <c r="B54" s="21"/>
      <c r="C54" s="21"/>
      <c r="D54" s="234"/>
      <c r="E54" s="234"/>
      <c r="F54" s="23"/>
      <c r="G54" s="21"/>
      <c r="H54" s="21"/>
      <c r="I54" s="23"/>
      <c r="J54" s="23"/>
      <c r="K54" s="23"/>
      <c r="L54" s="23"/>
      <c r="M54" s="21"/>
      <c r="N54" s="21"/>
      <c r="O54" s="21"/>
      <c r="P54" s="21"/>
      <c r="R54" s="16"/>
      <c r="S54" s="14"/>
      <c r="T54" s="14"/>
      <c r="U54" s="17"/>
      <c r="V54" s="14"/>
      <c r="W54" s="14"/>
      <c r="X54" s="14"/>
      <c r="Y54" s="14"/>
      <c r="Z54" s="14"/>
      <c r="AA54" s="14"/>
      <c r="AB54" s="14"/>
      <c r="AC54" s="14"/>
    </row>
    <row r="55" spans="2:29" s="15" customFormat="1" ht="12" customHeight="1" x14ac:dyDescent="0.15">
      <c r="B55" s="21"/>
      <c r="C55" s="21"/>
      <c r="D55" s="234"/>
      <c r="E55" s="234"/>
      <c r="F55" s="23"/>
      <c r="G55" s="21"/>
      <c r="H55" s="185"/>
      <c r="I55" s="185"/>
      <c r="J55" s="42"/>
      <c r="K55" s="42"/>
      <c r="L55" s="42"/>
      <c r="M55" s="124"/>
      <c r="N55" s="185"/>
      <c r="O55" s="42"/>
      <c r="P55" s="21"/>
      <c r="R55" s="16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2:29" s="15" customFormat="1" ht="8.1" customHeight="1" x14ac:dyDescent="0.15">
      <c r="B56" s="21"/>
      <c r="C56" s="21"/>
      <c r="D56" s="234"/>
      <c r="E56" s="234"/>
      <c r="F56" s="23"/>
      <c r="G56" s="21"/>
      <c r="H56" s="21"/>
      <c r="I56" s="187"/>
      <c r="J56" s="23"/>
      <c r="K56" s="23"/>
      <c r="L56" s="23"/>
      <c r="M56" s="50"/>
      <c r="N56" s="21"/>
      <c r="O56" s="134"/>
      <c r="P56" s="21"/>
      <c r="R56" s="16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2:29" s="15" customFormat="1" ht="15.95" customHeight="1" x14ac:dyDescent="0.15">
      <c r="B57" s="21"/>
      <c r="C57" s="21"/>
      <c r="D57" s="234"/>
      <c r="E57" s="234"/>
      <c r="F57" s="23"/>
      <c r="G57" s="21"/>
      <c r="H57" s="185"/>
      <c r="I57" s="185"/>
      <c r="J57" s="42"/>
      <c r="K57" s="42"/>
      <c r="L57" s="125"/>
      <c r="M57" s="86"/>
      <c r="N57" s="185"/>
      <c r="O57" s="42"/>
      <c r="P57" s="21"/>
      <c r="R57" s="16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2:29" s="15" customFormat="1" ht="15.95" customHeight="1" x14ac:dyDescent="0.15">
      <c r="B58" s="21"/>
      <c r="C58" s="21"/>
      <c r="D58" s="21"/>
      <c r="E58" s="21"/>
      <c r="F58" s="23"/>
      <c r="G58" s="21"/>
      <c r="H58" s="21"/>
      <c r="I58" s="23"/>
      <c r="J58" s="23"/>
      <c r="K58" s="23"/>
      <c r="L58" s="23"/>
      <c r="M58" s="21"/>
      <c r="N58" s="21"/>
      <c r="O58" s="187"/>
      <c r="P58" s="21"/>
      <c r="R58" s="16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2:29" s="15" customFormat="1" ht="15.95" customHeight="1" x14ac:dyDescent="0.15">
      <c r="B59" s="21"/>
      <c r="C59" s="21"/>
      <c r="D59" s="188"/>
      <c r="E59" s="236"/>
      <c r="F59" s="23"/>
      <c r="G59" s="38"/>
      <c r="H59" s="21"/>
      <c r="I59" s="23"/>
      <c r="J59" s="23"/>
      <c r="K59" s="23"/>
      <c r="L59" s="23"/>
      <c r="M59" s="21"/>
      <c r="N59" s="21"/>
      <c r="O59" s="21"/>
      <c r="P59" s="21"/>
      <c r="R59" s="16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2:29" s="15" customFormat="1" ht="15.95" customHeight="1" x14ac:dyDescent="0.15">
      <c r="B60" s="21"/>
      <c r="C60" s="21"/>
      <c r="D60" s="237"/>
      <c r="E60" s="236"/>
      <c r="F60" s="23"/>
      <c r="G60" s="238"/>
      <c r="H60" s="238"/>
      <c r="I60" s="42"/>
      <c r="J60" s="42"/>
      <c r="K60" s="42"/>
      <c r="L60" s="42"/>
      <c r="M60" s="126"/>
      <c r="N60" s="185"/>
      <c r="O60" s="42"/>
      <c r="P60" s="21"/>
      <c r="R60" s="16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2:29" s="15" customFormat="1" ht="15.95" customHeight="1" x14ac:dyDescent="0.15">
      <c r="B61" s="21"/>
      <c r="C61" s="21"/>
      <c r="D61" s="237"/>
      <c r="E61" s="236"/>
      <c r="F61" s="23"/>
      <c r="G61" s="38"/>
      <c r="H61" s="21"/>
      <c r="I61" s="23"/>
      <c r="J61" s="23"/>
      <c r="K61" s="23"/>
      <c r="L61" s="23"/>
      <c r="M61" s="21"/>
      <c r="N61" s="21"/>
      <c r="O61" s="23"/>
      <c r="P61" s="21"/>
      <c r="R61" s="16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2:29" s="15" customFormat="1" ht="15.95" customHeight="1" x14ac:dyDescent="0.15">
      <c r="B62" s="21"/>
      <c r="C62" s="21"/>
      <c r="D62" s="237"/>
      <c r="E62" s="236"/>
      <c r="F62" s="23"/>
      <c r="G62" s="185"/>
      <c r="H62" s="46"/>
      <c r="I62" s="42"/>
      <c r="J62" s="42"/>
      <c r="K62" s="42"/>
      <c r="L62" s="42"/>
      <c r="M62" s="123"/>
      <c r="N62" s="185"/>
      <c r="O62" s="42"/>
      <c r="P62" s="21"/>
      <c r="R62" s="16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2:29" s="15" customFormat="1" ht="15.95" customHeight="1" x14ac:dyDescent="0.15">
      <c r="B63" s="21"/>
      <c r="C63" s="21"/>
      <c r="D63" s="237"/>
      <c r="E63" s="236"/>
      <c r="F63" s="23"/>
      <c r="G63" s="38"/>
      <c r="H63" s="21"/>
      <c r="I63" s="23"/>
      <c r="J63" s="23"/>
      <c r="K63" s="23"/>
      <c r="L63" s="23"/>
      <c r="M63" s="154"/>
      <c r="N63" s="21"/>
      <c r="O63" s="23"/>
      <c r="P63" s="21"/>
      <c r="R63" s="16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2:29" s="15" customFormat="1" ht="15.95" customHeight="1" x14ac:dyDescent="0.15">
      <c r="B64" s="21"/>
      <c r="C64" s="21"/>
      <c r="D64" s="237"/>
      <c r="E64" s="236"/>
      <c r="F64" s="23"/>
      <c r="G64" s="185"/>
      <c r="H64" s="46"/>
      <c r="I64" s="42"/>
      <c r="J64" s="60"/>
      <c r="K64" s="42"/>
      <c r="L64" s="42"/>
      <c r="M64" s="127"/>
      <c r="N64" s="185"/>
      <c r="O64" s="42"/>
      <c r="P64" s="21"/>
      <c r="R64" s="16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2:29" s="15" customFormat="1" ht="15.95" customHeight="1" x14ac:dyDescent="0.15">
      <c r="B65" s="21"/>
      <c r="C65" s="21"/>
      <c r="D65" s="237"/>
      <c r="E65" s="236"/>
      <c r="F65" s="23"/>
      <c r="G65" s="21"/>
      <c r="H65" s="21"/>
      <c r="I65" s="23"/>
      <c r="J65" s="23"/>
      <c r="K65" s="23"/>
      <c r="L65" s="23"/>
      <c r="M65" s="21"/>
      <c r="N65" s="21"/>
      <c r="O65" s="21"/>
      <c r="P65" s="21"/>
      <c r="R65" s="16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2:29" s="15" customFormat="1" ht="15.95" customHeight="1" x14ac:dyDescent="0.15">
      <c r="B66" s="21"/>
      <c r="C66" s="21"/>
      <c r="D66" s="237"/>
      <c r="E66" s="236"/>
      <c r="F66" s="23"/>
      <c r="G66" s="185"/>
      <c r="H66" s="185"/>
      <c r="I66" s="185"/>
      <c r="J66" s="42"/>
      <c r="K66" s="42"/>
      <c r="L66" s="42"/>
      <c r="M66" s="124"/>
      <c r="N66" s="185"/>
      <c r="O66" s="42"/>
      <c r="P66" s="21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2:29" s="15" customFormat="1" ht="15.95" customHeight="1" x14ac:dyDescent="0.15">
      <c r="B67" s="21"/>
      <c r="C67" s="21"/>
      <c r="D67" s="237"/>
      <c r="E67" s="236"/>
      <c r="F67" s="23"/>
      <c r="G67" s="21"/>
      <c r="H67" s="21"/>
      <c r="I67" s="23"/>
      <c r="J67" s="23"/>
      <c r="K67" s="23"/>
      <c r="L67" s="23"/>
      <c r="M67" s="21"/>
      <c r="N67" s="21"/>
      <c r="O67" s="134"/>
      <c r="P67" s="21"/>
      <c r="R67" s="16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2:29" s="15" customFormat="1" ht="15.95" customHeight="1" x14ac:dyDescent="0.15">
      <c r="B68" s="21"/>
      <c r="C68" s="21"/>
      <c r="D68" s="237"/>
      <c r="E68" s="236"/>
      <c r="F68" s="23"/>
      <c r="G68" s="185"/>
      <c r="H68" s="185"/>
      <c r="I68" s="42"/>
      <c r="J68" s="42"/>
      <c r="K68" s="42"/>
      <c r="L68" s="42"/>
      <c r="M68" s="128"/>
      <c r="N68" s="185"/>
      <c r="O68" s="42"/>
      <c r="P68" s="21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2:29" s="15" customFormat="1" ht="9.9499999999999993" customHeight="1" x14ac:dyDescent="0.15">
      <c r="B69" s="21"/>
      <c r="C69" s="21"/>
      <c r="D69" s="21"/>
      <c r="E69" s="21"/>
      <c r="F69" s="23"/>
      <c r="G69" s="21"/>
      <c r="H69" s="21"/>
      <c r="I69" s="23"/>
      <c r="J69" s="23"/>
      <c r="K69" s="23"/>
      <c r="L69" s="23"/>
      <c r="M69" s="21"/>
      <c r="N69" s="21"/>
      <c r="O69" s="187"/>
      <c r="P69" s="21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2:29" s="15" customFormat="1" ht="15.95" customHeight="1" x14ac:dyDescent="0.15">
      <c r="B70" s="21"/>
      <c r="C70" s="21"/>
      <c r="D70" s="239"/>
      <c r="E70" s="241"/>
      <c r="F70" s="23"/>
      <c r="G70" s="38"/>
      <c r="H70" s="21"/>
      <c r="I70" s="23"/>
      <c r="J70" s="23"/>
      <c r="K70" s="23"/>
      <c r="L70" s="23"/>
      <c r="M70" s="21"/>
      <c r="N70" s="21"/>
      <c r="O70" s="21"/>
      <c r="P70" s="21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2:29" s="15" customFormat="1" ht="15.95" customHeight="1" x14ac:dyDescent="0.15">
      <c r="B71" s="21"/>
      <c r="C71" s="21"/>
      <c r="D71" s="240"/>
      <c r="E71" s="241"/>
      <c r="F71" s="23"/>
      <c r="G71" s="242"/>
      <c r="H71" s="243"/>
      <c r="I71" s="42"/>
      <c r="J71" s="41"/>
      <c r="K71" s="42"/>
      <c r="L71" s="42"/>
      <c r="M71" s="129"/>
      <c r="N71" s="185"/>
      <c r="O71" s="42"/>
      <c r="P71" s="21"/>
      <c r="R71" s="14"/>
      <c r="S71" s="14"/>
      <c r="T71" s="14"/>
      <c r="U71" s="17"/>
      <c r="V71" s="14"/>
      <c r="W71" s="14"/>
      <c r="X71" s="14"/>
      <c r="Y71" s="14"/>
      <c r="Z71" s="14"/>
      <c r="AA71" s="14"/>
      <c r="AB71" s="14"/>
      <c r="AC71" s="14"/>
    </row>
    <row r="72" spans="2:29" s="15" customFormat="1" ht="15.95" customHeight="1" x14ac:dyDescent="0.15">
      <c r="B72" s="21"/>
      <c r="C72" s="21"/>
      <c r="D72" s="240"/>
      <c r="E72" s="241"/>
      <c r="F72" s="23"/>
      <c r="G72" s="38"/>
      <c r="H72" s="21"/>
      <c r="I72" s="23"/>
      <c r="J72" s="23"/>
      <c r="K72" s="23"/>
      <c r="L72" s="23"/>
      <c r="M72" s="21"/>
      <c r="N72" s="21"/>
      <c r="O72" s="23"/>
      <c r="P72" s="21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2:29" s="15" customFormat="1" ht="15.95" customHeight="1" x14ac:dyDescent="0.15">
      <c r="B73" s="21"/>
      <c r="C73" s="21"/>
      <c r="D73" s="240"/>
      <c r="E73" s="241"/>
      <c r="F73" s="23"/>
      <c r="G73" s="21"/>
      <c r="H73" s="46"/>
      <c r="I73" s="42"/>
      <c r="J73" s="42"/>
      <c r="K73" s="42"/>
      <c r="L73" s="42"/>
      <c r="M73" s="130"/>
      <c r="N73" s="185"/>
      <c r="O73" s="42"/>
      <c r="P73" s="21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2:29" s="15" customFormat="1" ht="15.95" customHeight="1" x14ac:dyDescent="0.15">
      <c r="B74" s="21"/>
      <c r="C74" s="21"/>
      <c r="D74" s="240"/>
      <c r="E74" s="241"/>
      <c r="F74" s="23"/>
      <c r="G74" s="38"/>
      <c r="H74" s="21"/>
      <c r="I74" s="23"/>
      <c r="J74" s="23"/>
      <c r="K74" s="23"/>
      <c r="L74" s="23"/>
      <c r="M74" s="21"/>
      <c r="N74" s="21"/>
      <c r="O74" s="23"/>
      <c r="P74" s="21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2:29" s="15" customFormat="1" ht="15.95" customHeight="1" x14ac:dyDescent="0.15">
      <c r="B75" s="21"/>
      <c r="C75" s="21"/>
      <c r="D75" s="240"/>
      <c r="E75" s="241"/>
      <c r="F75" s="23"/>
      <c r="G75" s="21"/>
      <c r="H75" s="46"/>
      <c r="I75" s="42"/>
      <c r="J75" s="42"/>
      <c r="K75" s="42"/>
      <c r="L75" s="42"/>
      <c r="M75" s="156"/>
      <c r="N75" s="185"/>
      <c r="O75" s="42"/>
      <c r="P75" s="21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</row>
    <row r="76" spans="2:29" s="15" customFormat="1" ht="15.95" customHeight="1" x14ac:dyDescent="0.15">
      <c r="B76" s="21"/>
      <c r="C76" s="21"/>
      <c r="D76" s="240"/>
      <c r="E76" s="241"/>
      <c r="F76" s="23"/>
      <c r="G76" s="21"/>
      <c r="H76" s="21"/>
      <c r="I76" s="23"/>
      <c r="J76" s="23"/>
      <c r="K76" s="23"/>
      <c r="L76" s="23"/>
      <c r="M76" s="21"/>
      <c r="N76" s="21"/>
      <c r="O76" s="21"/>
      <c r="P76" s="21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</row>
    <row r="77" spans="2:29" s="15" customFormat="1" ht="15.95" customHeight="1" x14ac:dyDescent="0.15">
      <c r="B77" s="21"/>
      <c r="C77" s="21"/>
      <c r="D77" s="240"/>
      <c r="E77" s="241"/>
      <c r="F77" s="23"/>
      <c r="G77" s="21"/>
      <c r="H77" s="185"/>
      <c r="I77" s="185"/>
      <c r="J77" s="42"/>
      <c r="K77" s="42"/>
      <c r="L77" s="42"/>
      <c r="M77" s="131"/>
      <c r="N77" s="185"/>
      <c r="O77" s="42"/>
      <c r="P77" s="21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</row>
    <row r="78" spans="2:29" s="15" customFormat="1" ht="15.95" customHeight="1" x14ac:dyDescent="0.15">
      <c r="B78" s="21"/>
      <c r="C78" s="21"/>
      <c r="D78" s="240"/>
      <c r="E78" s="241"/>
      <c r="F78" s="23"/>
      <c r="G78" s="21"/>
      <c r="H78" s="21"/>
      <c r="I78" s="187"/>
      <c r="J78" s="23"/>
      <c r="K78" s="23"/>
      <c r="L78" s="23"/>
      <c r="M78" s="50"/>
      <c r="N78" s="21"/>
      <c r="O78" s="134"/>
      <c r="P78" s="21"/>
      <c r="R78" s="14"/>
      <c r="S78" s="14"/>
      <c r="T78" s="14"/>
      <c r="U78" s="17"/>
      <c r="V78" s="14"/>
      <c r="W78" s="14"/>
      <c r="X78" s="14"/>
      <c r="Y78" s="14"/>
      <c r="Z78" s="14"/>
      <c r="AA78" s="14"/>
      <c r="AB78" s="14"/>
      <c r="AC78" s="14"/>
    </row>
    <row r="79" spans="2:29" s="190" customFormat="1" ht="15.95" customHeight="1" x14ac:dyDescent="0.15">
      <c r="B79" s="21"/>
      <c r="C79" s="21"/>
      <c r="D79" s="240"/>
      <c r="E79" s="241"/>
      <c r="F79" s="23"/>
      <c r="G79" s="21"/>
      <c r="H79" s="185"/>
      <c r="I79" s="185"/>
      <c r="J79" s="42"/>
      <c r="K79" s="42"/>
      <c r="L79" s="125"/>
      <c r="M79" s="128"/>
      <c r="N79" s="185"/>
      <c r="O79" s="42"/>
      <c r="P79" s="21"/>
      <c r="R79" s="14"/>
      <c r="S79" s="14"/>
      <c r="T79" s="14"/>
      <c r="U79" s="17"/>
      <c r="V79" s="14"/>
      <c r="W79" s="14"/>
      <c r="X79" s="14"/>
      <c r="Y79" s="14"/>
      <c r="Z79" s="14"/>
      <c r="AA79" s="14"/>
      <c r="AB79" s="14"/>
      <c r="AC79" s="14"/>
    </row>
    <row r="80" spans="2:29" s="190" customFormat="1" ht="15.95" customHeight="1" x14ac:dyDescent="0.15">
      <c r="B80" s="21"/>
      <c r="C80" s="21"/>
      <c r="D80" s="21"/>
      <c r="E80" s="187"/>
      <c r="F80" s="23"/>
      <c r="G80" s="21"/>
      <c r="H80" s="21"/>
      <c r="I80" s="23"/>
      <c r="J80" s="23"/>
      <c r="K80" s="23"/>
      <c r="L80" s="23"/>
      <c r="M80" s="21"/>
      <c r="N80" s="21"/>
      <c r="O80" s="23"/>
      <c r="P80" s="21"/>
      <c r="R80" s="14"/>
      <c r="S80" s="14"/>
      <c r="T80" s="14"/>
      <c r="U80" s="17"/>
      <c r="V80" s="14"/>
      <c r="W80" s="14"/>
      <c r="X80" s="14"/>
      <c r="Y80" s="14"/>
      <c r="Z80" s="14"/>
      <c r="AA80" s="14"/>
      <c r="AB80" s="14"/>
      <c r="AC80" s="14"/>
    </row>
    <row r="81" spans="2:29" s="190" customFormat="1" ht="15.95" customHeight="1" x14ac:dyDescent="0.15">
      <c r="B81" s="21"/>
      <c r="C81" s="21"/>
      <c r="D81" s="21"/>
      <c r="E81" s="70"/>
      <c r="F81" s="42"/>
      <c r="G81" s="185"/>
      <c r="H81" s="185"/>
      <c r="I81" s="42"/>
      <c r="J81" s="42"/>
      <c r="K81" s="42"/>
      <c r="L81" s="42"/>
      <c r="M81" s="132"/>
      <c r="N81" s="185"/>
      <c r="O81" s="185"/>
      <c r="P81" s="21"/>
      <c r="R81" s="14"/>
      <c r="S81" s="14"/>
      <c r="T81" s="14"/>
      <c r="U81" s="17"/>
      <c r="V81" s="14"/>
      <c r="W81" s="14"/>
      <c r="X81" s="14"/>
      <c r="Y81" s="14"/>
      <c r="Z81" s="14"/>
      <c r="AA81" s="14"/>
      <c r="AB81" s="14"/>
      <c r="AC81" s="14"/>
    </row>
    <row r="82" spans="2:29" s="19" customFormat="1" ht="15.75" customHeight="1" x14ac:dyDescent="0.15">
      <c r="B82" s="21"/>
      <c r="C82" s="21"/>
      <c r="D82" s="21"/>
      <c r="E82" s="70"/>
      <c r="F82" s="42"/>
      <c r="G82" s="185"/>
      <c r="H82" s="185"/>
      <c r="I82" s="42"/>
      <c r="J82" s="42"/>
      <c r="K82" s="42"/>
      <c r="L82" s="42"/>
      <c r="M82" s="185"/>
      <c r="N82" s="185"/>
      <c r="O82" s="185"/>
      <c r="P82" s="21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</row>
    <row r="83" spans="2:29" s="19" customFormat="1" ht="20.100000000000001" customHeight="1" x14ac:dyDescent="0.15">
      <c r="B83" s="21"/>
      <c r="C83" s="21"/>
      <c r="D83" s="21"/>
      <c r="E83" s="70"/>
      <c r="F83" s="42"/>
      <c r="G83" s="185"/>
      <c r="H83" s="232"/>
      <c r="I83" s="232"/>
      <c r="J83" s="232"/>
      <c r="K83" s="232"/>
      <c r="L83" s="232"/>
      <c r="M83" s="72"/>
      <c r="N83" s="73"/>
      <c r="O83" s="73"/>
      <c r="P83" s="21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</row>
    <row r="84" spans="2:29" s="19" customFormat="1" ht="15.95" customHeight="1" x14ac:dyDescent="0.15">
      <c r="B84" s="21"/>
      <c r="C84" s="21"/>
      <c r="D84" s="21"/>
      <c r="E84" s="70"/>
      <c r="F84" s="42"/>
      <c r="G84" s="185"/>
      <c r="H84" s="232"/>
      <c r="I84" s="232"/>
      <c r="J84" s="232"/>
      <c r="K84" s="232"/>
      <c r="L84" s="232"/>
      <c r="M84" s="74"/>
      <c r="N84" s="73"/>
      <c r="O84" s="73"/>
      <c r="P84" s="21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</row>
    <row r="85" spans="2:29" ht="15.95" customHeight="1" x14ac:dyDescent="0.15">
      <c r="B85" s="21"/>
      <c r="C85" s="21"/>
      <c r="D85" s="21"/>
      <c r="E85" s="21"/>
      <c r="F85" s="23"/>
      <c r="G85" s="21"/>
      <c r="H85" s="186"/>
      <c r="I85" s="186"/>
      <c r="J85" s="186"/>
      <c r="K85" s="186"/>
      <c r="L85" s="186"/>
      <c r="M85" s="21"/>
      <c r="N85" s="21"/>
      <c r="O85" s="21"/>
      <c r="P85" s="21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2:29" ht="15.95" customHeight="1" x14ac:dyDescent="0.15">
      <c r="B86" s="21"/>
      <c r="C86" s="21"/>
      <c r="D86" s="21"/>
      <c r="E86" s="21"/>
      <c r="F86" s="23"/>
      <c r="G86" s="21"/>
      <c r="H86" s="186"/>
      <c r="I86" s="186"/>
      <c r="J86" s="186"/>
      <c r="K86" s="186"/>
      <c r="L86" s="186"/>
      <c r="M86" s="21"/>
      <c r="N86" s="21"/>
      <c r="O86" s="21"/>
      <c r="P86" s="21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2:29" x14ac:dyDescent="0.15">
      <c r="B87" s="185"/>
      <c r="C87" s="185"/>
      <c r="D87" s="185"/>
      <c r="E87" s="80"/>
      <c r="F87" s="80"/>
      <c r="G87" s="81"/>
      <c r="H87" s="82"/>
      <c r="I87" s="82"/>
      <c r="J87" s="82"/>
      <c r="K87" s="82"/>
      <c r="L87" s="82"/>
      <c r="M87" s="185"/>
      <c r="N87" s="185"/>
      <c r="O87" s="185"/>
      <c r="P87" s="185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2:29" x14ac:dyDescent="0.15"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2:29" x14ac:dyDescent="0.15"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2:29" x14ac:dyDescent="0.15"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2:29" x14ac:dyDescent="0.15"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2:29" x14ac:dyDescent="0.15"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2:29" x14ac:dyDescent="0.15"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2:29" x14ac:dyDescent="0.15"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2:29" x14ac:dyDescent="0.15"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2:29" x14ac:dyDescent="0.15"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6:29" x14ac:dyDescent="0.15"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6:29" x14ac:dyDescent="0.15"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6:29" x14ac:dyDescent="0.15"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6:29" x14ac:dyDescent="0.15"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6:29" x14ac:dyDescent="0.15"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6:29" x14ac:dyDescent="0.15"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6:29" x14ac:dyDescent="0.15"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6:29" x14ac:dyDescent="0.15"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6:29" x14ac:dyDescent="0.15"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6:29" x14ac:dyDescent="0.15"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6:29" x14ac:dyDescent="0.15"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6:29" x14ac:dyDescent="0.15"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6:29" x14ac:dyDescent="0.15"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6:29" x14ac:dyDescent="0.15"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6:29" x14ac:dyDescent="0.15"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6:29" x14ac:dyDescent="0.15"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6:29" x14ac:dyDescent="0.15"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6:29" x14ac:dyDescent="0.15"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6:29" x14ac:dyDescent="0.15"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6:29" x14ac:dyDescent="0.15"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6:29" x14ac:dyDescent="0.15"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6:29" x14ac:dyDescent="0.15"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6:29" x14ac:dyDescent="0.15"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6:29" x14ac:dyDescent="0.15"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6:29" x14ac:dyDescent="0.15"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6:29" x14ac:dyDescent="0.15"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6:29" x14ac:dyDescent="0.15"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6:29" x14ac:dyDescent="0.15"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6:29" x14ac:dyDescent="0.15"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6:29" x14ac:dyDescent="0.15"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6:29" x14ac:dyDescent="0.15"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6:29" x14ac:dyDescent="0.15"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6:29" x14ac:dyDescent="0.15"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6:29" x14ac:dyDescent="0.15"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6:29" x14ac:dyDescent="0.15"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6:29" x14ac:dyDescent="0.15"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6:29" x14ac:dyDescent="0.15"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6:29" x14ac:dyDescent="0.15"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6:29" x14ac:dyDescent="0.15"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6:29" x14ac:dyDescent="0.15"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6:29" x14ac:dyDescent="0.15"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6:29" x14ac:dyDescent="0.15"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6:29" x14ac:dyDescent="0.15"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6:29" x14ac:dyDescent="0.15"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6:29" x14ac:dyDescent="0.15"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6:29" x14ac:dyDescent="0.15"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6:29" x14ac:dyDescent="0.15"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6:29" x14ac:dyDescent="0.15"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6:29" x14ac:dyDescent="0.15"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6:29" x14ac:dyDescent="0.15"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6:29" x14ac:dyDescent="0.15"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6:29" x14ac:dyDescent="0.15"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6:29" x14ac:dyDescent="0.15"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6:29" x14ac:dyDescent="0.15"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6:29" x14ac:dyDescent="0.15"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6:29" x14ac:dyDescent="0.15"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6:29" x14ac:dyDescent="0.15"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6:29" x14ac:dyDescent="0.15"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6:29" x14ac:dyDescent="0.15"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6:29" x14ac:dyDescent="0.15"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6:29" x14ac:dyDescent="0.15"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6:29" x14ac:dyDescent="0.15"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6:29" x14ac:dyDescent="0.15"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6:29" x14ac:dyDescent="0.15"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6:29" x14ac:dyDescent="0.15"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6:29" x14ac:dyDescent="0.15"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6:29" x14ac:dyDescent="0.15"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6:29" x14ac:dyDescent="0.15"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6:29" x14ac:dyDescent="0.15"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6:29" x14ac:dyDescent="0.15"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6:29" x14ac:dyDescent="0.15"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6:29" x14ac:dyDescent="0.15"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6:29" x14ac:dyDescent="0.15"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6:29" x14ac:dyDescent="0.15"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6:29" x14ac:dyDescent="0.15"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6:29" x14ac:dyDescent="0.15"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6:29" x14ac:dyDescent="0.15"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6:29" x14ac:dyDescent="0.15"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6:29" x14ac:dyDescent="0.15"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6:29" x14ac:dyDescent="0.15"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6:29" x14ac:dyDescent="0.15"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6:29" x14ac:dyDescent="0.15"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6:29" x14ac:dyDescent="0.15"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6:29" x14ac:dyDescent="0.15"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6:29" x14ac:dyDescent="0.15"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6:29" x14ac:dyDescent="0.15"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6:29" x14ac:dyDescent="0.15"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6:29" x14ac:dyDescent="0.15"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6:29" x14ac:dyDescent="0.15"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6:29" x14ac:dyDescent="0.15"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16:29" x14ac:dyDescent="0.15"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6:29" x14ac:dyDescent="0.15"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16:29" x14ac:dyDescent="0.15"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16:29" x14ac:dyDescent="0.15"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16:29" x14ac:dyDescent="0.15"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16:29" x14ac:dyDescent="0.15"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16:29" x14ac:dyDescent="0.15"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16:29" x14ac:dyDescent="0.15"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16:29" x14ac:dyDescent="0.15"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16:29" x14ac:dyDescent="0.15"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16:29" x14ac:dyDescent="0.15"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16:29" x14ac:dyDescent="0.15"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16:29" x14ac:dyDescent="0.15"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16:29" x14ac:dyDescent="0.15"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16:29" x14ac:dyDescent="0.15"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16:29" x14ac:dyDescent="0.15"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16:29" x14ac:dyDescent="0.15"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16:29" x14ac:dyDescent="0.15"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16:29" x14ac:dyDescent="0.15"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16:29" x14ac:dyDescent="0.15"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16:29" x14ac:dyDescent="0.15"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16:29" x14ac:dyDescent="0.15"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16:29" x14ac:dyDescent="0.15"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16:29" x14ac:dyDescent="0.15"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16:29" x14ac:dyDescent="0.15"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16:29" x14ac:dyDescent="0.15"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16:29" x14ac:dyDescent="0.15"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6:29" x14ac:dyDescent="0.15"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16:29" x14ac:dyDescent="0.15"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16:29" x14ac:dyDescent="0.15"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16:29" x14ac:dyDescent="0.15"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16:29" x14ac:dyDescent="0.15"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16:29" x14ac:dyDescent="0.15"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16:29" x14ac:dyDescent="0.15"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16:29" x14ac:dyDescent="0.15"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16:29" x14ac:dyDescent="0.15"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16:29" x14ac:dyDescent="0.15"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16:29" x14ac:dyDescent="0.15"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16:29" x14ac:dyDescent="0.15"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16:29" x14ac:dyDescent="0.15"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16:29" x14ac:dyDescent="0.15"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16:29" x14ac:dyDescent="0.15"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16:29" x14ac:dyDescent="0.15"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16:29" x14ac:dyDescent="0.15"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spans="16:29" x14ac:dyDescent="0.15"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6:29" x14ac:dyDescent="0.15"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</sheetData>
  <mergeCells count="36">
    <mergeCell ref="H83:L83"/>
    <mergeCell ref="H84:L84"/>
    <mergeCell ref="E59:E68"/>
    <mergeCell ref="D60:D68"/>
    <mergeCell ref="G60:H60"/>
    <mergeCell ref="D70:D79"/>
    <mergeCell ref="E70:E79"/>
    <mergeCell ref="G71:H71"/>
    <mergeCell ref="AF37:AR37"/>
    <mergeCell ref="U39:Y39"/>
    <mergeCell ref="U40:Y40"/>
    <mergeCell ref="B45:P45"/>
    <mergeCell ref="D48:E57"/>
    <mergeCell ref="G49:H49"/>
    <mergeCell ref="R26:R35"/>
    <mergeCell ref="AF26:AQ26"/>
    <mergeCell ref="Q27:Q35"/>
    <mergeCell ref="T27:U27"/>
    <mergeCell ref="X34:Y34"/>
    <mergeCell ref="AF34:AQ34"/>
    <mergeCell ref="Q15:Q24"/>
    <mergeCell ref="R15:R24"/>
    <mergeCell ref="T16:U16"/>
    <mergeCell ref="AH19:AI19"/>
    <mergeCell ref="AK19:AL19"/>
    <mergeCell ref="AF20:AR20"/>
    <mergeCell ref="AF21:AR21"/>
    <mergeCell ref="AF22:AR22"/>
    <mergeCell ref="X23:Y23"/>
    <mergeCell ref="AF23:AR23"/>
    <mergeCell ref="P1:AC1"/>
    <mergeCell ref="AP1:AQ1"/>
    <mergeCell ref="D3:H4"/>
    <mergeCell ref="Q4:R13"/>
    <mergeCell ref="T5:U5"/>
    <mergeCell ref="X12:Y12"/>
  </mergeCells>
  <phoneticPr fontId="2"/>
  <printOptions horizontalCentered="1"/>
  <pageMargins left="0.31496062992125984" right="0.19685039370078741" top="0.31496062992125984" bottom="0.19685039370078741" header="0" footer="0"/>
  <pageSetup paperSize="9" scale="98" orientation="landscape" r:id="rId1"/>
  <headerFooter alignWithMargins="0"/>
  <rowBreaks count="1" manualBreakCount="1">
    <brk id="43" min="15" max="4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試算表R7</vt:lpstr>
      <vt:lpstr>試算表R7!Print_Area</vt:lpstr>
      <vt:lpstr>試算表R7!印刷範囲１</vt:lpstr>
    </vt:vector>
  </TitlesOfParts>
  <Company>三木市役所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三木市総務部　税務課  吉田憲司</dc:creator>
  <cp:lastModifiedBy>三木市役所</cp:lastModifiedBy>
  <cp:lastPrinted>2024-03-10T02:40:28Z</cp:lastPrinted>
  <dcterms:created xsi:type="dcterms:W3CDTF">2008-05-22T11:24:19Z</dcterms:created>
  <dcterms:modified xsi:type="dcterms:W3CDTF">2025-03-26T23:55:34Z</dcterms:modified>
</cp:coreProperties>
</file>