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@New経営管理課\常用\03_公共施設マネジメント係\◉ToDo_04LED整備計画\250430 公募手続き（公募型プロポーザル）\250430_公募手続き\公募資料\"/>
    </mc:Choice>
  </mc:AlternateContent>
  <bookViews>
    <workbookView xWindow="-120" yWindow="-16320" windowWidth="20610" windowHeight="15720" firstSheet="5" activeTab="5"/>
  </bookViews>
  <sheets>
    <sheet name="様式第４－４号（自動入力）" sheetId="30" r:id="rId1"/>
    <sheet name="様式第４－５号(自動入力)" sheetId="31" r:id="rId2"/>
    <sheet name="様式第４－７号（自動入力）" sheetId="32" r:id="rId3"/>
    <sheet name="様式第4-8号→" sheetId="60" r:id="rId4"/>
    <sheet name="R7事業分" sheetId="61" r:id="rId5"/>
    <sheet name="01ハートフルプラザみき" sheetId="9" r:id="rId6"/>
    <sheet name="02総合保健福祉センター" sheetId="8" r:id="rId7"/>
    <sheet name="03消防本部" sheetId="10" r:id="rId8"/>
    <sheet name="04ホースランドパークエオの森研修棟" sheetId="11" r:id="rId9"/>
    <sheet name="05三木南交流センター" sheetId="12" r:id="rId10"/>
    <sheet name="06別所町公民館" sheetId="13" r:id="rId11"/>
    <sheet name="07志染町公民館" sheetId="14" r:id="rId12"/>
    <sheet name="08細川町公民館" sheetId="29" r:id="rId13"/>
    <sheet name="09口吉川町公民館" sheetId="15" r:id="rId14"/>
    <sheet name="10吉川児童館" sheetId="16" r:id="rId15"/>
    <sheet name="11別所ふるさと交流館" sheetId="17" r:id="rId16"/>
    <sheet name="12総合隣保館" sheetId="18" r:id="rId17"/>
    <sheet name="13みきやま斎場" sheetId="19" r:id="rId18"/>
    <sheet name="14クリーンセンター（管理棟のみ）" sheetId="20" r:id="rId19"/>
    <sheet name="15金物資料館" sheetId="21" r:id="rId20"/>
    <sheet name="16あじさいフローラみき" sheetId="22" r:id="rId21"/>
    <sheet name="17農産物工房" sheetId="23" r:id="rId22"/>
    <sheet name="18別所認定こども園" sheetId="24" r:id="rId23"/>
    <sheet name="19志染保育所" sheetId="25" r:id="rId24"/>
    <sheet name="20堀光美術館" sheetId="26" r:id="rId25"/>
    <sheet name="21みき歴史資料館" sheetId="27" r:id="rId26"/>
    <sheet name="22緑が丘東アフタースクール" sheetId="28" r:id="rId27"/>
    <sheet name="R8事業分" sheetId="62" r:id="rId28"/>
    <sheet name="01三樹小学校" sheetId="7" r:id="rId29"/>
    <sheet name="02平田小学校" sheetId="59" r:id="rId30"/>
    <sheet name="03三木小学校" sheetId="58" r:id="rId31"/>
    <sheet name="04別所小学校" sheetId="57" r:id="rId32"/>
    <sheet name="05志染小学校" sheetId="56" r:id="rId33"/>
    <sheet name="06口吉川小学校" sheetId="55" r:id="rId34"/>
    <sheet name="07豊地小学校" sheetId="54" r:id="rId35"/>
    <sheet name="08緑が丘小学校" sheetId="53" r:id="rId36"/>
    <sheet name="09自由が丘小学校" sheetId="52" r:id="rId37"/>
    <sheet name="10自由が丘東小学校" sheetId="51" r:id="rId38"/>
    <sheet name="11広野小学校" sheetId="50" r:id="rId39"/>
    <sheet name="12三木中学校" sheetId="49" r:id="rId40"/>
    <sheet name="13三木東中学校" sheetId="48" r:id="rId41"/>
    <sheet name="14別所中学校" sheetId="47" r:id="rId42"/>
    <sheet name="15緑が丘中学校" sheetId="46" r:id="rId43"/>
    <sheet name="16自由が丘中学校" sheetId="45" r:id="rId44"/>
    <sheet name="17三木特別支援学校" sheetId="44" r:id="rId45"/>
    <sheet name="18三樹学校給食共同調理場" sheetId="43" r:id="rId46"/>
    <sheet name="19平田小学校給食調理場" sheetId="42" r:id="rId47"/>
    <sheet name="20三木学校給食共同調理場" sheetId="41" r:id="rId48"/>
    <sheet name="21別所学校給食共同調理場" sheetId="40" r:id="rId49"/>
    <sheet name="22緑が丘学校給食共同調理場" sheetId="39" r:id="rId50"/>
    <sheet name="23自由が丘小学校給食調理場" sheetId="38" r:id="rId51"/>
    <sheet name="24自由が丘東学校給食共同調理場" sheetId="37" r:id="rId52"/>
    <sheet name="25広野小学校給食調理場" sheetId="36" r:id="rId53"/>
    <sheet name="26文化会館" sheetId="35" r:id="rId54"/>
  </sheets>
  <definedNames>
    <definedName name="__3__123Graph_ACHART_1" hidden="1">#REF!</definedName>
    <definedName name="_1__123Graph_ACHART_1" hidden="1">#N/A</definedName>
    <definedName name="_10___0__123Graph_CCHAR" hidden="1">#REF!</definedName>
    <definedName name="_10__123Graph_BCHART_1" hidden="1">#REF!</definedName>
    <definedName name="_10__123Graph_DCHART_1" hidden="1">#REF!</definedName>
    <definedName name="_10_0__123Graph_CCHAR" hidden="1">#REF!</definedName>
    <definedName name="_10_123Graph_XCHAR" hidden="1">#REF!</definedName>
    <definedName name="_101_0__123Graph_BCHAR" hidden="1">#REF!</definedName>
    <definedName name="_102__123Graph_DCHART_1" hidden="1">#REF!</definedName>
    <definedName name="_103_0__123Graph_CCHAR" hidden="1">#REF!</definedName>
    <definedName name="_105_0__123Graph_DCHAR" hidden="1">#REF!</definedName>
    <definedName name="_107_0__123Graph_XCHAR" hidden="1">#REF!</definedName>
    <definedName name="_108__123Graph_XCHART_1" hidden="1">#REF!</definedName>
    <definedName name="_109__123Graph_Xｸﾞﾗﾌ_2" hidden="1">#REF!</definedName>
    <definedName name="_11___0__123Graph_BCHAR" hidden="1">#REF!</definedName>
    <definedName name="_11___0__123Graph_CCHAR" hidden="1">#REF!</definedName>
    <definedName name="_11__123Graph_Aｸﾞﾗﾌ_2" hidden="1">#REF!</definedName>
    <definedName name="_11__123Graph_XCHART_1" hidden="1">#REF!</definedName>
    <definedName name="_11_0__123Graph_DCHAR" hidden="1">#REF!</definedName>
    <definedName name="_11_123Graph_XCHAR" hidden="1">#REF!</definedName>
    <definedName name="_110__123Graph_Xｸﾞﾗﾌ_4" hidden="1">#REF!</definedName>
    <definedName name="_12___0__123Graph_DCHAR" hidden="1">#REF!</definedName>
    <definedName name="_12__123Graph_ACHART_1" hidden="1">#REF!</definedName>
    <definedName name="_12__123Graph_Aｸﾞﾗﾌ_3" hidden="1">#REF!</definedName>
    <definedName name="_12__123Graph_XCHART_1" hidden="1">#REF!</definedName>
    <definedName name="_12_0__123Graph_ACHAR" hidden="1">#REF!</definedName>
    <definedName name="_12_0__123Graph_XCHAR" hidden="1">#REF!</definedName>
    <definedName name="_12_123Graph_CCHAR" hidden="1">#REF!</definedName>
    <definedName name="_121___0__123Graph_ACHAR" hidden="1">#REF!</definedName>
    <definedName name="_122___0__123Graph_ACHAR" hidden="1">#REF!</definedName>
    <definedName name="_13___0__123Graph_CCHAR" hidden="1">#REF!</definedName>
    <definedName name="_13___0__123Graph_DCHAR" hidden="1">#REF!</definedName>
    <definedName name="_13_0__123Graph_ACHAR" hidden="1">#REF!</definedName>
    <definedName name="_13_0__123Graph_BCHAR" hidden="1">#REF!</definedName>
    <definedName name="_133___0__123Graph_BCHAR" hidden="1">#REF!</definedName>
    <definedName name="_134___0__123Graph_BCHAR" hidden="1">#REF!</definedName>
    <definedName name="_14___0__123Graph_XCHAR" hidden="1">#REF!</definedName>
    <definedName name="_14__123Graph_Aｸﾞﾗﾌ_4" hidden="1">#REF!</definedName>
    <definedName name="_14__123Graph_CCHART_1" hidden="1">#REF!</definedName>
    <definedName name="_14_0__123Graph_BCHAR" hidden="1">#REF!</definedName>
    <definedName name="_14_0__123Graph_CCHAR" hidden="1">#REF!</definedName>
    <definedName name="_145___0__123Graph_CCHAR" hidden="1">#REF!</definedName>
    <definedName name="_146___0__123Graph_CCHAR" hidden="1">#REF!</definedName>
    <definedName name="_15___0__123Graph_DCHAR" hidden="1">#REF!</definedName>
    <definedName name="_15___0__123Graph_XCHAR" hidden="1">#REF!</definedName>
    <definedName name="_15_0__123Graph_CCHAR" hidden="1">#REF!</definedName>
    <definedName name="_15_0__123Graph_DCHAR" hidden="1">#REF!</definedName>
    <definedName name="_157___0__123Graph_DCHAR" hidden="1">#REF!</definedName>
    <definedName name="_158___0__123Graph_DCHAR" hidden="1">#REF!</definedName>
    <definedName name="_16______123Graph_ACHAR" hidden="1">#REF!</definedName>
    <definedName name="_16_0__123Graph_DCHAR" hidden="1">#REF!</definedName>
    <definedName name="_16_0__123Graph_XCHAR" hidden="1">#REF!</definedName>
    <definedName name="_16_123Graph_BCHAR" hidden="1">#REF!</definedName>
    <definedName name="_16_123Graph_DCHAR" hidden="1">#REF!</definedName>
    <definedName name="_169___0__123Graph_XCHAR" hidden="1">#REF!</definedName>
    <definedName name="_17___0__123Graph_XCHAR" hidden="1">#REF!</definedName>
    <definedName name="_17_0__123Graph_ACHAR" hidden="1">#REF!</definedName>
    <definedName name="_17_0__123Graph_XCHAR" hidden="1">#REF!</definedName>
    <definedName name="_170___0__123Graph_XCHAR" hidden="1">#REF!</definedName>
    <definedName name="_18___123Graph_ACHART_1" hidden="1">#REF!</definedName>
    <definedName name="_18__123Graph_BCHART_1" hidden="1">#REF!</definedName>
    <definedName name="_18__123Graph_DCHART_1" hidden="1">#REF!</definedName>
    <definedName name="_18_0__123Graph_ACHAR" hidden="1">#REF!</definedName>
    <definedName name="_19__123Graph_Bｸﾞﾗﾌ_1" hidden="1">#REF!</definedName>
    <definedName name="_19_0__123Graph_ACHAR" hidden="1">#REF!</definedName>
    <definedName name="_2__123Graph_BCHART_1" hidden="1">#N/A</definedName>
    <definedName name="_2_123Graph_ACHAR" hidden="1">#REF!</definedName>
    <definedName name="_20______123Graph_BCHAR" hidden="1">#REF!</definedName>
    <definedName name="_20__123Graph_BCHART_1" hidden="1">#REF!</definedName>
    <definedName name="_20_123Graph_XCHAR" hidden="1">#REF!</definedName>
    <definedName name="_209_0__123Graph_ACHAR" hidden="1">#REF!</definedName>
    <definedName name="_21__123Graph_Bｸﾞﾗﾌ_2" hidden="1">#REF!</definedName>
    <definedName name="_21_0__123Graph_BCHAR" hidden="1">#REF!</definedName>
    <definedName name="_21_0__123Graph_CCHAR" hidden="1">#REF!</definedName>
    <definedName name="_210_0__123Graph_ACHAR" hidden="1">#REF!</definedName>
    <definedName name="_22___123Graph_BCHART_1" hidden="1">#REF!</definedName>
    <definedName name="_22__123Graph_Bｸﾞﾗﾌ_3" hidden="1">#REF!</definedName>
    <definedName name="_22__123Graph_XCHART_1" hidden="1">#REF!</definedName>
    <definedName name="_22_0__123Graph_ACHAR" hidden="1">#REF!</definedName>
    <definedName name="_22_0__123Graph_BCHAR" hidden="1">#REF!</definedName>
    <definedName name="_221_0__123Graph_BCHAR" hidden="1">#REF!</definedName>
    <definedName name="_222_0__123Graph_BCHAR" hidden="1">#REF!</definedName>
    <definedName name="_23_0__123Graph_BCHAR" hidden="1">#REF!</definedName>
    <definedName name="_233_0__123Graph_CCHAR" hidden="1">#REF!</definedName>
    <definedName name="_234_0__123Graph_CCHAR" hidden="1">#REF!</definedName>
    <definedName name="_24______123Graph_CCHAR" hidden="1">#REF!</definedName>
    <definedName name="_24__123Graph_Bｸﾞﾗﾌ_4" hidden="1">#REF!</definedName>
    <definedName name="_24_0__123Graph_ACHAR" hidden="1">#REF!</definedName>
    <definedName name="_24_123Graph_CCHAR" hidden="1">#REF!</definedName>
    <definedName name="_245_0__123Graph_DCHAR" hidden="1">#REF!</definedName>
    <definedName name="_246_0__123Graph_DCHAR" hidden="1">#REF!</definedName>
    <definedName name="_25_0__123Graph_BCHAR" hidden="1">#REF!</definedName>
    <definedName name="_25_0__123Graph_CCHAR" hidden="1">#REF!</definedName>
    <definedName name="_257_0__123Graph_XCHAR" hidden="1">#REF!</definedName>
    <definedName name="_258_0__123Graph_XCHAR" hidden="1">#REF!</definedName>
    <definedName name="_26___123Graph_CCHART_1" hidden="1">#REF!</definedName>
    <definedName name="_26_0__123Graph_BCHAR" hidden="1">#REF!</definedName>
    <definedName name="_26_0__123Graph_CCHAR" hidden="1">#REF!</definedName>
    <definedName name="_26_123Graph_CCHAR" hidden="1">#REF!</definedName>
    <definedName name="_27_0__123Graph_CCHAR" hidden="1">#REF!</definedName>
    <definedName name="_28______123Graph_DCHAR" hidden="1">#REF!</definedName>
    <definedName name="_28__123Graph_CCHART_1" hidden="1">#REF!</definedName>
    <definedName name="_28_0__123Graph_CCHAR" hidden="1">#REF!</definedName>
    <definedName name="_28_0__123Graph_DCHAR" hidden="1">#REF!</definedName>
    <definedName name="_29__123Graph_Cｸﾞﾗﾌ_1" hidden="1">#REF!</definedName>
    <definedName name="_29_0__123Graph_DCHAR" hidden="1">#REF!</definedName>
    <definedName name="_3__123Graph_ACHART_1" hidden="1">#REF!</definedName>
    <definedName name="_3__123Graph_CCHART_1" hidden="1">#N/A</definedName>
    <definedName name="_3_123Graph_ACHAR" hidden="1">#REF!</definedName>
    <definedName name="_30___123Graph_DCHART_1" hidden="1">#REF!</definedName>
    <definedName name="_30_0__123Graph_DCHAR" hidden="1">#REF!</definedName>
    <definedName name="_31__123Graph_Cｸﾞﾗﾌ_2" hidden="1">#REF!</definedName>
    <definedName name="_31_0__123Graph_DCHAR" hidden="1">#REF!</definedName>
    <definedName name="_32______123Graph_XCHAR" hidden="1">#REF!</definedName>
    <definedName name="_32__123Graph_Cｸﾞﾗﾌ_3" hidden="1">#REF!</definedName>
    <definedName name="_32_0__123Graph_XCHAR" hidden="1">#REF!</definedName>
    <definedName name="_32_123Graph_DCHAR" hidden="1">#REF!</definedName>
    <definedName name="_33_0__123Graph_XCHAR" hidden="1">#REF!</definedName>
    <definedName name="_34___123Graph_XCHART_1" hidden="1">#REF!</definedName>
    <definedName name="_34__123Graph_Cｸﾞﾗﾌ_4" hidden="1">#REF!</definedName>
    <definedName name="_34_0__123Graph_XCHAR" hidden="1">#REF!</definedName>
    <definedName name="_35_0__123Graph_XCHAR" hidden="1">#REF!</definedName>
    <definedName name="_36__123Graph_DCHART_1" hidden="1">#REF!</definedName>
    <definedName name="_36_123Graph_ACHAR" hidden="1">#REF!</definedName>
    <definedName name="_36_123Graph_DCHAR" hidden="1">#REF!</definedName>
    <definedName name="_38__123Graph_ACHART_1" hidden="1">#REF!</definedName>
    <definedName name="_38__123Graph_DCHART_1" hidden="1">#REF!</definedName>
    <definedName name="_4__123Graph_ACHART_1" hidden="1">#REF!</definedName>
    <definedName name="_4__123Graph_BCHART_1" hidden="1">#REF!</definedName>
    <definedName name="_4__123Graph_DCHART_1" hidden="1">#N/A</definedName>
    <definedName name="_4_123Graph_ACHAR" hidden="1">#REF!</definedName>
    <definedName name="_4_123Graph_BCHAR" hidden="1">#REF!</definedName>
    <definedName name="_40__123Graph_Aｷｬﾛｯﾄ_ｼｪｱ動向" hidden="1">#REF!</definedName>
    <definedName name="_40_123Graph_XCHAR" hidden="1">#REF!</definedName>
    <definedName name="_42___123Graph_ACHART_1" hidden="1">#REF!</definedName>
    <definedName name="_42__123Graph_Aｸﾞﾗﾌ_1" hidden="1">#REF!</definedName>
    <definedName name="_42__123Graph_XCHART_1" hidden="1">#REF!</definedName>
    <definedName name="_43__123Graph_Aｸﾞﾗﾌ_2" hidden="1">#REF!</definedName>
    <definedName name="_44__123Graph_Aｸﾞﾗﾌ_3" hidden="1">#REF!</definedName>
    <definedName name="_44__123Graph_XCHART_1" hidden="1">#REF!</definedName>
    <definedName name="_44__123Graph_Xｸﾞﾗﾌ_2" hidden="1">#REF!</definedName>
    <definedName name="_45__123Graph_Aｸﾞﾗﾌ_4" hidden="1">#REF!</definedName>
    <definedName name="_46__123Graph_Aｸﾞﾗﾌ_5" hidden="1">#REF!</definedName>
    <definedName name="_46__123Graph_Xｸﾞﾗﾌ_4" hidden="1">#REF!</definedName>
    <definedName name="_48___123Graph_BCHART_1" hidden="1">#REF!</definedName>
    <definedName name="_48_0__123Graph_ACHAR" hidden="1">#REF!</definedName>
    <definedName name="_48_123Graph_BCHAR" hidden="1">#REF!</definedName>
    <definedName name="_5__123Graph_BCHART_1" hidden="1">#REF!</definedName>
    <definedName name="_5__123Graph_CCHART_1" hidden="1">#REF!</definedName>
    <definedName name="_5__123Graph_XCHART_1" hidden="1">#N/A</definedName>
    <definedName name="_5_123Graph_BCHAR" hidden="1">#REF!</definedName>
    <definedName name="_50__123Graph_BCHART_1" hidden="1">#REF!</definedName>
    <definedName name="_50_0__123Graph_BCHAR" hidden="1">#REF!</definedName>
    <definedName name="_52__123Graph_Bｷｬﾛｯﾄ_ｼｪｱ動向" hidden="1">#REF!</definedName>
    <definedName name="_52_0__123Graph_BCHAR" hidden="1">#REF!</definedName>
    <definedName name="_52_0__123Graph_CCHAR" hidden="1">#REF!</definedName>
    <definedName name="_54___123Graph_CCHART_1" hidden="1">#REF!</definedName>
    <definedName name="_54__123Graph_Bｸﾞﾗﾌ_1" hidden="1">#REF!</definedName>
    <definedName name="_54_0__123Graph_DCHAR" hidden="1">#REF!</definedName>
    <definedName name="_55__123Graph_Bｸﾞﾗﾌ_2" hidden="1">#REF!</definedName>
    <definedName name="_56__123Graph_Bｸﾞﾗﾌ_3" hidden="1">#REF!</definedName>
    <definedName name="_56_0__123Graph_CCHAR" hidden="1">#REF!</definedName>
    <definedName name="_56_0__123Graph_XCHAR" hidden="1">#REF!</definedName>
    <definedName name="_57__123Graph_Bｸﾞﾗﾌ_4" hidden="1">#REF!</definedName>
    <definedName name="_58__123Graph_Bｸﾞﾗﾌ_5" hidden="1">#REF!</definedName>
    <definedName name="_6___0__123Graph_ACHAR" hidden="1">#REF!</definedName>
    <definedName name="_6__123Graph_ACHART_1" hidden="1">#REF!</definedName>
    <definedName name="_6__123Graph_BCHART_1" hidden="1">#REF!</definedName>
    <definedName name="_6__123Graph_DCHART_1" hidden="1">#REF!</definedName>
    <definedName name="_6_123Graph_ACHAR" hidden="1">#REF!</definedName>
    <definedName name="_6_123Graph_CCHAR" hidden="1">#REF!</definedName>
    <definedName name="_60___123Graph_DCHART_1" hidden="1">#REF!</definedName>
    <definedName name="_60_0__123Graph_DCHAR" hidden="1">#REF!</definedName>
    <definedName name="_60_123Graph_CCHAR" hidden="1">#REF!</definedName>
    <definedName name="_62__123Graph_CCHART_1" hidden="1">#REF!</definedName>
    <definedName name="_64__123Graph_Cｷｬﾛｯﾄ_ｼｪｱ動向" hidden="1">#REF!</definedName>
    <definedName name="_64_0__123Graph_XCHAR" hidden="1">#REF!</definedName>
    <definedName name="_65__123Graph_Cｸﾞﾗﾌ_1" hidden="1">#REF!</definedName>
    <definedName name="_66___123Graph_XCHART_1" hidden="1">#REF!</definedName>
    <definedName name="_67__123Graph_Cｸﾞﾗﾌ_2" hidden="1">#REF!</definedName>
    <definedName name="_68__123Graph_Cｸﾞﾗﾌ_3" hidden="1">#REF!</definedName>
    <definedName name="_69__123Graph_Cｸﾞﾗﾌ_4" hidden="1">#REF!</definedName>
    <definedName name="_7___0__123Graph_ACHAR" hidden="1">#REF!</definedName>
    <definedName name="_7__123Graph_CCHART_1" hidden="1">#REF!</definedName>
    <definedName name="_7__123Graph_XCHART_1" hidden="1">#REF!</definedName>
    <definedName name="_7_0__123Graph_ACHAR" hidden="1">#REF!</definedName>
    <definedName name="_7_123Graph_CCHAR" hidden="1">#REF!</definedName>
    <definedName name="_70__123Graph_Cｸﾞﾗﾌ_5" hidden="1">#REF!</definedName>
    <definedName name="_72__123Graph_ACHART_1" hidden="1">#REF!</definedName>
    <definedName name="_72_123Graph_DCHAR" hidden="1">#REF!</definedName>
    <definedName name="_73__123Graph_Aｸﾞﾗﾌ_1" hidden="1">#REF!</definedName>
    <definedName name="_74__123Graph_Aｸﾞﾗﾌ_2" hidden="1">#REF!</definedName>
    <definedName name="_74__123Graph_DCHART_1" hidden="1">#REF!</definedName>
    <definedName name="_75__123Graph_Aｸﾞﾗﾌ_3" hidden="1">#REF!</definedName>
    <definedName name="_76__123Graph_Aｸﾞﾗﾌ_4" hidden="1">#REF!</definedName>
    <definedName name="_76__123Graph_LBL_Aｷｬﾛｯﾄ_ｼｪｱ動向" hidden="1">#REF!</definedName>
    <definedName name="_78__123Graph_LBL_Aｸﾞﾗﾌ_1" hidden="1">#REF!</definedName>
    <definedName name="_8___0__123Graph_BCHAR" hidden="1">#REF!</definedName>
    <definedName name="_8__123Graph_ACHART_1" hidden="1">#REF!</definedName>
    <definedName name="_8__123Graph_CCHART_1" hidden="1">#REF!</definedName>
    <definedName name="_8_0__123Graph_ACHAR" hidden="1">#REF!</definedName>
    <definedName name="_8_123Graph_ACHAR" hidden="1">#REF!</definedName>
    <definedName name="_8_123Graph_BCHAR" hidden="1">#REF!</definedName>
    <definedName name="_8_123Graph_DCHAR" hidden="1">#REF!</definedName>
    <definedName name="_80__123Graph_LBL_Bｷｬﾛｯﾄ_ｼｪｱ動向" hidden="1">#REF!</definedName>
    <definedName name="_82__123Graph_BCHART_1" hidden="1">#REF!</definedName>
    <definedName name="_82__123Graph_LBL_Bｸﾞﾗﾌ_1" hidden="1">#REF!</definedName>
    <definedName name="_83__123Graph_Bｸﾞﾗﾌ_1" hidden="1">#REF!</definedName>
    <definedName name="_84__123Graph_Bｸﾞﾗﾌ_2" hidden="1">#REF!</definedName>
    <definedName name="_84__123Graph_LBL_Cｷｬﾛｯﾄ_ｼｪｱ動向" hidden="1">#REF!</definedName>
    <definedName name="_85__123Graph_Bｸﾞﾗﾌ_3" hidden="1">#REF!</definedName>
    <definedName name="_86__123Graph_Bｸﾞﾗﾌ_4" hidden="1">#REF!</definedName>
    <definedName name="_86_123Graph_XCHAR" hidden="1">#REF!</definedName>
    <definedName name="_88__123Graph_XCHART_1" hidden="1">#REF!</definedName>
    <definedName name="_9___0__123Graph_ACHAR" hidden="1">#REF!</definedName>
    <definedName name="_9___0__123Graph_BCHAR" hidden="1">#REF!</definedName>
    <definedName name="_9__123Graph_Aｸﾞﾗﾌ_1" hidden="1">#REF!</definedName>
    <definedName name="_9__123Graph_DCHART_1" hidden="1">#REF!</definedName>
    <definedName name="_9_0__123Graph_BCHAR" hidden="1">#REF!</definedName>
    <definedName name="_9_123Graph_DCHAR" hidden="1">#REF!</definedName>
    <definedName name="_90__123Graph_Xｷｬﾛｯﾄ_ｼｪｱ動向" hidden="1">#REF!</definedName>
    <definedName name="_91__123Graph_Xｸﾞﾗﾌ_1" hidden="1">#REF!</definedName>
    <definedName name="_92__123Graph_CCHART_1" hidden="1">#REF!</definedName>
    <definedName name="_92__123Graph_Xｸﾞﾗﾌ_2" hidden="1">#REF!</definedName>
    <definedName name="_93__123Graph_Cｸﾞﾗﾌ_1" hidden="1">#REF!</definedName>
    <definedName name="_93__123Graph_Xｸﾞﾗﾌ_3" hidden="1">#REF!</definedName>
    <definedName name="_94__123Graph_Cｸﾞﾗﾌ_2" hidden="1">#REF!</definedName>
    <definedName name="_94__123Graph_Xｸﾞﾗﾌ_4" hidden="1">#REF!</definedName>
    <definedName name="_95__123Graph_Cｸﾞﾗﾌ_3" hidden="1">#REF!</definedName>
    <definedName name="_95__123Graph_Xｸﾞﾗﾌ_5" hidden="1">#REF!</definedName>
    <definedName name="_96__123Graph_Cｸﾞﾗﾌ_4" hidden="1">#REF!</definedName>
    <definedName name="_99_0__123Graph_ACHAR" hidden="1">#REF!</definedName>
    <definedName name="_Fill" hidden="1">#REF!</definedName>
    <definedName name="_xlnm._FilterDatabase" localSheetId="5" hidden="1">'01ハートフルプラザみき'!$A$3:$AE$82</definedName>
    <definedName name="_xlnm._FilterDatabase" localSheetId="28" hidden="1">'01三樹小学校'!$A$3:$AD$3</definedName>
    <definedName name="_xlnm._FilterDatabase" localSheetId="6" hidden="1">'02総合保健福祉センター'!$A$3:$AD$181</definedName>
    <definedName name="_xlnm._FilterDatabase" localSheetId="29" hidden="1">'02平田小学校'!$A$3:$AE$92</definedName>
    <definedName name="_xlnm._FilterDatabase" localSheetId="30" hidden="1">'03三木小学校'!$A$3:$AE$196</definedName>
    <definedName name="_xlnm._FilterDatabase" localSheetId="7" hidden="1">'03消防本部'!$A$3:$AE$130</definedName>
    <definedName name="_xlnm._FilterDatabase" localSheetId="8" hidden="1">'04ホースランドパークエオの森研修棟'!$A$3:$AE$153</definedName>
    <definedName name="_xlnm._FilterDatabase" localSheetId="31" hidden="1">'04別所小学校'!$A$3:$AE$147</definedName>
    <definedName name="_xlnm._FilterDatabase" localSheetId="9" hidden="1">'05三木南交流センター'!$A$3:$AE$73</definedName>
    <definedName name="_xlnm._FilterDatabase" localSheetId="32" hidden="1">'05志染小学校'!$A$3:$AE$127</definedName>
    <definedName name="_xlnm._FilterDatabase" localSheetId="33" hidden="1">'06口吉川小学校'!$A$3:$AE$88</definedName>
    <definedName name="_xlnm._FilterDatabase" localSheetId="10" hidden="1">'06別所町公民館'!$A$3:$AE$39</definedName>
    <definedName name="_xlnm._FilterDatabase" localSheetId="11" hidden="1">'07志染町公民館'!$A$3:$AE$60</definedName>
    <definedName name="_xlnm._FilterDatabase" localSheetId="34" hidden="1">'07豊地小学校'!$A$3:$AE$90</definedName>
    <definedName name="_xlnm._FilterDatabase" localSheetId="12" hidden="1">'08細川町公民館'!$A$3:$AE$49</definedName>
    <definedName name="_xlnm._FilterDatabase" localSheetId="35" hidden="1">'08緑が丘小学校'!$A$3:$AE$160</definedName>
    <definedName name="_xlnm._FilterDatabase" localSheetId="13" hidden="1">'09口吉川町公民館'!$A$3:$AE$56</definedName>
    <definedName name="_xlnm._FilterDatabase" localSheetId="36" hidden="1">'09自由が丘小学校'!$A$3:$AE$194</definedName>
    <definedName name="_xlnm._FilterDatabase" localSheetId="14" hidden="1">'10吉川児童館'!$A$3:$AD$3</definedName>
    <definedName name="_xlnm._FilterDatabase" localSheetId="37" hidden="1">'10自由が丘東小学校'!$A$3:$AE$134</definedName>
    <definedName name="_xlnm._FilterDatabase" localSheetId="38" hidden="1">'11広野小学校'!$A$3:$AE$137</definedName>
    <definedName name="_xlnm._FilterDatabase" localSheetId="15" hidden="1">'11別所ふるさと交流館'!$A$3:$AD$3</definedName>
    <definedName name="_xlnm._FilterDatabase" localSheetId="39" hidden="1">'12三木中学校'!$A$3:$AE$213</definedName>
    <definedName name="_xlnm._FilterDatabase" localSheetId="16" hidden="1">'12総合隣保館'!$A$3:$AE$45</definedName>
    <definedName name="_xlnm._FilterDatabase" localSheetId="17" hidden="1">'13みきやま斎場'!$A$3:$AD$3</definedName>
    <definedName name="_xlnm._FilterDatabase" localSheetId="40" hidden="1">'13三木東中学校'!$A$3:$AE$130</definedName>
    <definedName name="_xlnm._FilterDatabase" localSheetId="18" hidden="1">'14クリーンセンター（管理棟のみ）'!$A$3:$AE$56</definedName>
    <definedName name="_xlnm._FilterDatabase" localSheetId="41" hidden="1">'14別所中学校'!$A$3:$AE$165</definedName>
    <definedName name="_xlnm._FilterDatabase" localSheetId="19" hidden="1">'15金物資料館'!$A$3:$AD$3</definedName>
    <definedName name="_xlnm._FilterDatabase" localSheetId="42" hidden="1">'15緑が丘中学校'!$A$3:$AD$3</definedName>
    <definedName name="_xlnm._FilterDatabase" localSheetId="20" hidden="1">'16あじさいフローラみき'!$A$3:$AD$3</definedName>
    <definedName name="_xlnm._FilterDatabase" localSheetId="43" hidden="1">'16自由が丘中学校'!$A$3:$AE$142</definedName>
    <definedName name="_xlnm._FilterDatabase" localSheetId="44" hidden="1">'17三木特別支援学校'!$A$3:$AE$94</definedName>
    <definedName name="_xlnm._FilterDatabase" localSheetId="21" hidden="1">'17農産物工房'!$A$3:$AD$3</definedName>
    <definedName name="_xlnm._FilterDatabase" localSheetId="45" hidden="1">'18三樹学校給食共同調理場'!$A$3:$AD$3</definedName>
    <definedName name="_xlnm._FilterDatabase" localSheetId="22" hidden="1">'18別所認定こども園'!$A$3:$AD$3</definedName>
    <definedName name="_xlnm._FilterDatabase" localSheetId="23" hidden="1">'19志染保育所'!$A$3:$AD$3</definedName>
    <definedName name="_xlnm._FilterDatabase" localSheetId="46" hidden="1">'19平田小学校給食調理場'!$A$3:$AD$3</definedName>
    <definedName name="_xlnm._FilterDatabase" localSheetId="47" hidden="1">'20三木学校給食共同調理場'!$A$3:$AD$3</definedName>
    <definedName name="_xlnm._FilterDatabase" localSheetId="24" hidden="1">'20堀光美術館'!$A$3:$AD$3</definedName>
    <definedName name="_xlnm._FilterDatabase" localSheetId="25" hidden="1">'21みき歴史資料館'!$A$3:$AE$78</definedName>
    <definedName name="_xlnm._FilterDatabase" localSheetId="48" hidden="1">'21別所学校給食共同調理場'!$A$3:$AD$3</definedName>
    <definedName name="_xlnm._FilterDatabase" localSheetId="49" hidden="1">'22緑が丘学校給食共同調理場'!$A$3:$AD$3</definedName>
    <definedName name="_xlnm._FilterDatabase" localSheetId="26" hidden="1">'22緑が丘東アフタースクール'!$A$3:$AD$3</definedName>
    <definedName name="_xlnm._FilterDatabase" localSheetId="50" hidden="1">'23自由が丘小学校給食調理場'!$A$3:$AD$3</definedName>
    <definedName name="_xlnm._FilterDatabase" localSheetId="51" hidden="1">'24自由が丘東学校給食共同調理場'!$A$3:$AE$3</definedName>
    <definedName name="_xlnm._FilterDatabase" localSheetId="52" hidden="1">'25広野小学校給食調理場'!$A$3:$AD$3</definedName>
    <definedName name="_xlnm._FilterDatabase" localSheetId="53" hidden="1">'26文化会館'!$A$3:$AE$281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ccess_Button" hidden="1">"項目一覧_データ_List"</definedName>
    <definedName name="AccessDatabase" hidden="1">"I:\画面レイアウト\ｾﾝﾀｰ運用\項目一覧1.mdb"</definedName>
    <definedName name="ad" hidden="1">#REF!</definedName>
    <definedName name="ADSGYHIKGSHWOM" hidden="1">#N/A</definedName>
    <definedName name="AHMEDXXLPVJTYHNHFCMKVNTWUAIJTTFVKSILVZVSTSUNZOBUCEFBNCRJHXSOVARRLERDJQHPIKDCZIDOADBHJQBCGLJXFPZIFAQGFIAXAPWVEFHDPXTLCDNCOTDKEXKWVJAJBEQEJGPOZKWKQZGRLPBZNOFPRVQGWVYKNRYXFHIERYVNEFPDGNLCIIVZGUFRANAFCLDOGMPNTBIYDPMBCSVFJEUDCFXHPDCKFHJXNLCXHCYEKBBGTYESCSENTNL" hidden="1">#N/A</definedName>
    <definedName name="AIEWNOYNPWXDXQEPOCTCVXKXCZJHSBXVBJRCVAMJYZPZCGBRHGJUYBQXXFGIBJFXOQAOQXWNUGGUYFTDSEMZFCLCOGLOMSAIMCOMABSVEIDTRRQSLOSAONVDZLAPOFZKFAHMEEXXLHVFUGPVPWGEQHNQOUCDNOTFVKSILKFVSSSUNJNCPIQFANBRJHBLGCJOFFZSFRXEVIKXRQNGRCORPVXEPQUZXLOYIFAPUUTWOLOEKKSUVRDTLCDNCWBMTMF" hidden="1">#REF!</definedName>
    <definedName name="AOPGJNIYVWVXQTXFSSAVWSFTTKEOKFMRIICCZFTDTFOUOMJTRCUADBHPQMBLPJZXXWZRDSFYGIJFSGWOLGQLHOTKICPAHOENGIVPOLUTENQOTVCNOTYVKSBLVSMZZYBTQTIPOXYAWIYQHISGJQVFMGZMYQHPIJWCZIGSDDBHPWHBGSPEFVFIMGWBLOADHWCCKMNJIEWNOZNPGXERREJPDNCOXPVSBTEWBECIRYOTFCRSIAEZPMMMOHKOWUCXZUH" hidden="1">#REF!</definedName>
    <definedName name="APNNNPILPCCKFGCODSRICNIDKPHHAAOSYHXJSYSROXWHZEHFYMDRZQTCGBRPPOQJFJYMEGIDQEUMKEOJFMRIICUFLSJSLNAUTQZXJLOMSUBMMRWUIQZKTQLBFGFHILAHHPQSOAIEWNOYNPWBKEXLWVJUNPCPVSBZLWIECIRYJCHVKLBLOSNDHHHJJNCJIQSTPCJGGISGIPOFMZZMQXLVIRERWTZKCILJOXEIJOZXMNDGQUOECNQILPXLKSNPLXM" hidden="1">#REF!</definedName>
    <definedName name="as" hidden="1">#REF!</definedName>
    <definedName name="AS2DocOpenMode" hidden="1">"AS2DocumentEdit"</definedName>
    <definedName name="ASACEZMAQIGAKFBINEEYQBIPGOHJWQPMVUFQCFUWDOPUZWLSCMWTNDIIHKCODJJRTUQDKHZQRBPSZEOVPHSRFWFYANAFCMKVGTPNTBEYDPMBCSCFJETYYXAMPTIZHJKGTAARSCRTAYQWJINTHRGNANSPYQBTZCAGOVZAFROPGJSWRHFFEHZCGOCBJENZODCTNYTHMDDIWAGUERAGAZWFASXAYENNYZDPGOEHRVPFDDCFXUXNATOQLYMCUSMWYFK" hidden="1">#N/A</definedName>
    <definedName name="asd" hidden="1">#REF!</definedName>
    <definedName name="ＡＶＬＰＱＰＲＤＧＫＺＧＦＮＰＲＭＺＨＤＶＭＮＸＺＧＥＷＣＰＰＤＨＮＢＺＬＵＨＵＡＸＧＹＪＢＧＪＺＩＰＴＵＹＫＩＷＸＮＲＡＥＺＹＹＸＡＳＷＺＩＶＶＤＹＺＶＨＷＬＫＢＶＧＢＷＵＬＬＥＥＳＷＰＺＯＡＪＰＫＩＦＯＮＹＱＶＹＸＷＸＨＩＮＺＰＥＭＣＦＰＴＯＤＢＢＡＤＶＳＷＬＣＫＭＮＪＷＫＡＢＶＦＢＷＤＩＡＺＴＭＡＬＲＹＰＹＲＴＧＡＺＤＣＮＹＹＷＣＥＬＷＮＳＱＥＭＷＧＰＮＨＮＮＭＰＨＥＶＢＢＪＬＭＩＶＫＣＴＵＥＧＮＳＤＫＤＷＫＶＶＪＺＩＢＤＱＤＪＧＺＫＶＨＤＧＯＷＧＱＣＺＯＲＢＤＨＣＳＸＩＫＷＺＤＳＺＹＧＩＫＦＳＡＷ" hidden="1">#REF!</definedName>
    <definedName name="AXPGHRFIPNELYYLESCRBOBHEMISWRGEEDGYCWJJRMNJWKZYPKUPKRXDWWKOVJSILRLKHQPAMPNTKVVAMCRZPSCGBROPOXUXNATBDEAMBQIGALGBINFFZNYELCLEGTNMJSQBNQOUWDOPTYWKSCMVTNDIPSKHKAGGEGBOVSJKVJLSXIPIBPAAOENGIVIZJHSDQMKQYFQKPGVWMWZDYNSSRUFJMCIIQIEQYULMXLNUSKQDDRVBPZPBKXEBKCNFKNLR" hidden="1">#N/A</definedName>
    <definedName name="ＡＸＰＧＨＲＦＩＰＵＥＬＦＹＬＸＷＫＢＪＣＤＱＷＴＣＡＭＷＪＦＤＪＴＤＸＣＯＬＡＢＲＢＥＩＥＩＪＩＫＷＺＤＳＺＹＧＩＪＦＳＺＷＯＲＢＱＳＺＸＰＶＩＩＷＡＧＵＥＵＧＮＡＧＤＭＥＦＬＮＭＲＡＨＬＭＲＣＡＰＰＧＪＳＸＳＱＱＱＳＬＯＳＡＮＮＢＤＹＬＺＰＯＦＺＪＥＳＸＰＯＩＵＹＦＴＣＳＺＦＺＹＶＥＣＯＧＬＯＭＳＡＢＭＭＲＤＴＢＳＶＥＩＤＴＲＲＥＷＴＷＸＱＹＡＢＸＫＺＲＰＪＴＰＫＲＳＳＬＦＳＤＫＲＨＱＪＬＹＳＲＯＸＷＨＳＥＸＤＦＭＸＹＣＨＦＴＢＬＶＥＢＷＭＰＯＲＪＧＪＺＦＦＮＰＱＭＫＨＺＱＲＢＰＳＺＥＯＶＰＩＶＨＧＵ" hidden="1">#REF!</definedName>
    <definedName name="b" hidden="1">#REF!</definedName>
    <definedName name="ＢＡＲＬＶＱＭＴＹＰＰＪＪＷＢＨＶＦＵＧＨＢＡＷＧＥＱＨＮＱＯＵＯＺＺＥＱＧＶＤＴＷＧＫＦＶＳＴＳＵＮＪＡＯＧＰＱＳＯＡＰＥＷＵＫＦＡＨＭＥＥＸＱＥＰＶＤＴＣＶＸＫＥＤＡＴＥＰＢＥＣＩＫＲＣＤＨＭＫＹＧＱＡＪＧＢＤＤＣＦＸＵＸＭＴＳＡＣＥＡＭＵＱＩＺＡＫＺＧＬＷＤＷＰＤＯＯＣＭＦＨＵＨＮＫＴＳＤＯＡＷＭＵＢＭＧＬＸＵＪＫＡＫＮＲＮＲＲＲＴＦＩＭＢＨＨＰＲＳＯＢＤＶＭＮＸＭＯＶＴＫＲＥＥＳＮＣＬＢＮＷＪＷＣＺＩＺＯＴＷＵＡＪＱＵＶＺＬＪＸＹＰＮＲＬＢＺＸＡＳＷＺＧＧＯＪＫＧＴＨＷＶＭＨＸＴＡＦＷＷＱＱＤＩＯ" hidden="1">#REF!</definedName>
    <definedName name="ＢＡＸＧＥＱＩＮＱＯＵＣＤＯＯＴＦＶＫＳＮＸＢＶＬＪＪＩＬＤＡＤＴＧＺＨＪＫＨＶＬＤＢＶＦＡＷＤＩＺＺＴＭＺＬＲＹＰＹＱＵＯＮＫＴＲＤＯＳＱＶＸＲＳＷＢＣＫＴＤＮＫＦＶＺＺＹＢＴＱＸＥＤＬＮＰＬＸＦＢＴＫＬＶＫＭＴＹＪＰＪＣＸＷＫＢＫＤＦＳＦＬＨＲＰＢＬＹＵＳＢＩＴＮＳＤＢＱＱＨＲＵＹＳＩＮＮＫＷＺＤＳＹＹＧＩＪＦＳＤＶＭＮＹＭＯＶＴＬＡＡＮＳＹＭＷＬＸＧＴＨＬＵＬＸＰＵＸＶＢＪＲＤＩＵＲＧＨＸＡＫＯＩＹＷＷＶＹＱＵＢＰＯＷＲＤＰＥＴＳＪＤＯＪＥＬＱＩＩＢＲＶＢＰＺＰＢＫＺＹＶＥＣＯＦＬＯＭＳＡＢＢＦＲＩ" hidden="1">#REF!</definedName>
    <definedName name="BB" hidden="1">#REF!</definedName>
    <definedName name="BDKVWAFDRZJTCZUKOPOQJMBIINOKXEULMWKNUZJQKDRCBPGWYAEZPUUTVHCSYYXYUGOKCTUFDKIAGTTHLRFPFRVIOLHTLQTRXFNRRWGVWMQZDYOLMLNGBKXXFABXJYULGQLHNTYSSGKQEOEQZFZYVECUADBHPQABGSIXFVYIMGWUUDWSWLZRZBDYLZPHFZNIPUMLFHSZGXFYANHENMXICAFHOZAFPEMVFPMHWBBADVKZGFNPRNZHDVMNXMOVMSM" hidden="1">#REF!</definedName>
    <definedName name="BKAMVBVURAZKCHKIOWXIIN" hidden="1">#REF!</definedName>
    <definedName name="BKIULRU" hidden="1">#N/A</definedName>
    <definedName name="ＢＬＺＢＩＨＹＦＲＳＦＪＱＥＯＤＮＡＮＴＰＺＱＣＴＺＣＡＧＯＷＺＡＳＱＥＦＷＺＩＭＨＸＶＶＵＥＨＬＴＧＧＯＪＫＧＴＨＸＶＭＨＲＭＩＩＡＺＴＴＨＬＲＦＰＦＲＡＧＡＺＷＦＤＰＧＤＢＨＱＱＢＣＧＳＪＸＦＷＺＰＪＺＸＸＷＺＲＯＲＨＵＮＶＸＩＶＪＺＲＰＪＤＹＦＫＣＣＶＯＣＮＴＢＲＡＴＶＩＣＢＹＵＦＱＤＧＥＪＬＳＤＫＰＮＢＪＴＢＹＴＩＮＮＭＰＨＥＩＸＤＤＬＮＯＣＫＧＹＰＲＢＰＲＹＤＯＶＯＨＶＧＧＵＱＪＬＹＬＲＯＸＷＨＳＥＡＹＥＮＵＦＦＲＯＤＥＵＥＨＬＧＶＡＡＺＣＯＲＶＸＸＦＧＩＥＱＹＵＭＤＥＯＤＦＭＫＣＩＶＶＪＱＥＯ" hidden="1">#REF!</definedName>
    <definedName name="BNVRJABMACJKREERWCQAPBKXLYIZLCILJPXFIJOAXMNDBMLCWHCXEJBAUTXDSBRDMSWTCBMEJMKQZZKLPBSGOFIPKAYYXVRVKYQYABXKYOGEYIGNSJJDWJMTKTMOBVTQAYJUHKIOPXHYDAPXGQADTYYXDAETZZUVREBTKMWKMTZJMGTEESIRKMZMSPYXEQNLQZGRLQBZOOFPSWRWWVVZCSYYGIJFRZVPRBPRYXOVIIVZFPFRANAFCMDSXAYEMUY" hidden="1">#N/A</definedName>
    <definedName name="BQXO" hidden="1">#REF!</definedName>
    <definedName name="BRPPOQJMQYMLTOQLYNMDXIDYFKCCVVJNTHRHNTNMJSRCUZMSABLMRDTIQGJTXSRRQTLILAOHPQSOAPHFAKFAHNEEXREPWDTCVWQOLVTEPCFDIKROTYVKSBLVSNDHHHJCYCRXXFUPCKGYPQAPJOZFZSGRQEVEXZMZFWUGRDZXDMTEXCOLADNQUOEJJIILPEKZBCYKSOGXZJXZGFWDPPDHOCMYHUINKTLWOTWVAJQUVZLJKADNRMKLKMFIMUIHPKM" hidden="1">#REF!</definedName>
    <definedName name="BRWWVYJ" hidden="1">#REF!</definedName>
    <definedName name="BUWJWCZIGSDPLJPXFQTFCRSISVZVZAZBNQUHHPRSMUQIZAKZBIGXERRFJPDNUDPDIFOGVADBHPXABGSPEFRAEZPMNMOHKOWJJRZVHWPGAKGBINFEYYMQWKUHQWQPMVTFXCFDJRSVAMCRZPSCGCZAZBUQUJWPXZAWJXKHCMHCJPGLESDJQHQJLYIFONVHKIOQXIJNSQEMWGPMHXBCBBXBQXWEGHBJFXOPAOQXCLFYMXWKBKDFQWTCAMXJFDJRZJN" hidden="1">#REF!</definedName>
    <definedName name="ＢＶＬＱＱＰＳＫＨＫＺＧＦＥＦＢＯＶＳＫＢＣＭＡＤＪＰＺＧＺＴＧＦＴＫＴＭＯＢＯＵＲＡＹＫＶＨＤＢＨＰＸＤＩＴＲＧＧＸＨＫＯＩＹＤＲＵＦＪＭＣＩＩＱＳＴＰＢＪＦＸＯＰＡＯＱＸＶＩＶＶＩＮＴＨＲＨＱＤＱＷＴＣＵＦＸＣＦＤＪＲＺＤＫＷＴＩＪＺＣＭＱＬＡＹＹＸＡＫＯＷＫＪＲＭＯＬＺＯＮＥＺＪＥＶＡＳＲＬＬＺＤＪＸＨＸＪＳＹＳＲＮＸＶＨＦＩＧＭＶＶＧＡＭＣＲＺＰＳＣＧＢＲＯＯＯＱＪＦＪＹＬＢＤＥＡＮＢＲＪＨＢＬＧＣＪＵＵＮＧＵＦＬＴＪＳＬＮＡＵＲＡＺＫＶＩＬＪＯＱＸＩＣＨＥＴＢＫＵＥＢＷＭＦＥＨＺＷＺＰＶＶＴＶＱ" hidden="1">#REF!</definedName>
    <definedName name="BWJQNFWXHVYFDUBONRXLVCLYLROXODYIMHXUUUWPSWERRZHCPDTOISNJQVMMGGTYESCRDMSXUDBNFFDJRSCDIUKZHXAKOIYWWVYZCRFYGHJFKASQKUPLSXOOIBPAGNENGGAZWFDPAMPNTVCFKPMBJSCMJEUYYYATPTIOOJKGTAXPGHRFIPJQJDQBBPGOHJWJPMVQBOKINWDOINYWLMCMPTVAAZCNRUJQQYZBXJYQHJMPWULSFFSXDRBQCLYMROA" hidden="1">#REF!</definedName>
    <definedName name="ＣＢＱＧＰＩＫＸＫＱＮＷＲＣＯＫＩＯＸＥＵＺＬＩＸＹＯＹＢＦＺＰＵＵＴＷＨＬＯＥＫＫＳＴＰＣＪＧＹＯＱＡＯＲＩＺＧＳＴＧＫＲＦＰＥＬＹＬＱＩＺＬＤＩＬＪＰＸＦＪＪＯＡＸＭＮＤＧＱＵＰＡＢＡＣＶＹＣＫＹＸＦＧＣＯＤＳＲＩＣＮＶＣＩＺＺＳＳＷＣＱＡＰＣＫＲＬＪＧＦＲＪＯＲＰＶＤＥＰＰＵＧＷＬＴＪＭＷＡＶＬＢＡＣＶＲＶＫＹＱＹＡＣＸＫＹＯＧＥＵＰＬＳＸＯＭＦＴＥＫＮＷＰＲＥＹＸＵＤＢＮＹＫＮＬＲＳＡＬＬＱＸＭＴＤＮＷＵＯＥＪＪＷＯＬＰＥＫＫＳＵＶＲＤＬＨＺＱＳＣＱＳＸＨＯＩＢＯＺＺＮＥＸＺＭＺＦＣＬＪＶＦＳＯＭ" hidden="1">#REF!</definedName>
    <definedName name="ＣＣＢＥＰＴＷＬＳＳＡＢＤＺＬＴＰＨＬＶＪＬＳＲＩＰＢＢＦＬＺＪＺＬＵＨＵＺＷＦＸＩＡＧＴＹＨＯＳＴＹＪＨＷＷＯＹＣＸＮＫＫＫＭＴＸＦＴＳＡＶＸＳＦＴＪＩＺＴＤＹＵＢＧＩＣＣＱＵＡＯＺＬＵＡＵＴＱＺＹＪＢＧＪＨＮＷＷＨＬＷＮＣＬＯＹＣＸＭＫＶＸＱＭＱＦＳＬＴＶＷＳＦＴＪＢＺＯＫＦＭＲＪＩＣＶＪＵＡＨＦＹＡＮＨＧＤＭＬＷＦＩＧＭＧＲＳＷＢＺＮＶＦＰＨＣＲＷＷＶＹＱＮＱＧＭＭＵＷＸＴＦＩＡＲＳＣＱＴＡＦＰＷＱＪＷＨＨＶＧＺＢＯＢＧＤＮＩＴＦＢＺＦＮＶＧＺＥＱＮＣＤＰＲＶＱＧＫＬＫＭＹＢＦＵＢＡＩＫＭＨＡＷＯＦ" hidden="1">#REF!</definedName>
    <definedName name="CEGBOWSKBGUXEJTAUNAMLZQYRTGUZWGSDPLJPYFQANOQMYGCULMWLNUSKQDDRVSCSENZNSPYQBTZCAFOVZAFAOPGEICSQQPSKDLYYGBCYLZPOEZJEAHMDRREIPDNCOXDXWTCBMMPNTBCNNPGUCTWDYOLMLNGCGVIBJLMIVJZRPJRNUZQQKDQCIPATVICBXHFRBORGIPAAFKHWENXHEZPTUTVOKOVVDFGCQMEVWHVXMXEXQEPODTCVXKXDAJHTEQ" hidden="1">#N/A</definedName>
    <definedName name="CGJY" hidden="1">#REF!</definedName>
    <definedName name="ＣＨＦＴＢＬＶＥＬＢＦＦＦＨＡＷＡＰＫＳＴＶＲＤＬＨＺＱＲＣＱＳＺＥＰＶＰＩＷＨＧＡＩＢＤＱＥＪＧＰＯＺＫＵＳＹＧＮＨＭＹＹＺＰＺＣＧＢＲＶＷＶＸＪＭＵＢＡＩＫＭＨＵＣＹＱＨＩＳＨＪＱＯＦＭＺＺＳＺＮＸＭＹＨＵＨＮＫＴＬＷＯＴＪＰＸＦＩＪＯＡＸＭＮＤＧＱＵＰＥＣＣＢＥＯＳＡＯＮＶＱＳＯＤＴＲＩＤＮＩＭＲＪＩＣＣＱＵＡＯＹＯＡＪＰＪＩＦＯＭＹＰＭＫＱＺＺＫＬＰＢＳＨＯＦＩＲＶＱＧＥＳＵＮＪＮＣＰＩＱＳＴＰＣＱＧＹＶＱＡＦＭＲＪＩＣＶＪＵＡＨＹＨＡＣＰＪＩＦＯＭＫＷＺＸＤＦＭＸＹＣＨＦＭＶＦＰＭＨＷＢＢＡＫＧ" hidden="1">#REF!</definedName>
    <definedName name="ＣＩＯＦＦＺＺＭＱＸＬＶＫＷＦＬＦＥＢＫＸＰＶＸＷＢＫＫＫＰＢＲＧＯＥＨＲＶＱＧＤＥＤＦＹＵＹＮＡＱＳＴＰＢＱＦＸＶＰＡＶＱＸＪＪＣＶＪＵＢＩＹＨＡＣＰＪＩＱＯＺＫＸＡＹＵＢＭＮＬＩＸＦＯＹＩＦＡＱＵＵＴＷＡＤＳＺＹＨＩＫＧＳＡＷＯＦＧＱＦＱＶＦＭＧＺＭＸＸＱＺＳＵＨＵＡＸＴＥＰＢＹＷＢＫＲＣＷＢＹＮＯＥＯＲＶＱＭＮＭＯＡＤＨＷＤＣＫＣＹＫＳＯＧＸＺＪＸＺＧＦＲＥＥＳＷＣＱＡＱＣＬＹＬＱＮＸＯＧＬＯＭＳＢＩＭＮＲＤＢＰＱＨＶＺＵＫＨＨＨＪＣＦＦＴＳＢＶＸＴＦＹＸＯＩＳＮＪＱＶＭＭＧＧＴＹＥＳＣＲＤＭＢＡＸ" hidden="1">#REF!</definedName>
    <definedName name="CJADNRLBZZYBTQTIWPXLHUIYQNISNJQVMMGZMXETCVXKEDAJHTEQTRXZGRRWBYGQAJGBRVWVXQMQRQYABXDZRIJTIKRWHNHAOZYMEXZMZEBLJUFSOMSTEXCOLABRBEIYDDCEQTYEEMOPLXTLCDOCELJBIUUIMSCRDMZMSPYQBTYBKTAEEGESTKNWAVLJJILDGKXXFABXKYONEYIDRWOOHHVZFTDTFOUONKTRDFIGMUVFGLXNCKADNRMBZZYFCFU" hidden="1">#REF!</definedName>
    <definedName name="CKYXDFANBFWQBWRYDVVOOCGMBKAMVBVULHCSPQPRKGKZNFNPRMZXPNHRMIPULLFYLXDMVOQDXVNLXIUXVBCKVLQOCKUENLFCDCEXTXNMUWXTGNKCTUESVTDKDXKYMCLEGTGMJSQCNZVTZHPASEBQRHRUEUYZYAMPTIPOWYAVIXPGHRGIPNFLYYMQWGVHQDQWTCUFXCFDJSGGLXUJKADNRMTTTVORVDQQYTUQDRHICMHNSKJDDRVBPZPBKQKJGPN" hidden="1">#N/A</definedName>
    <definedName name="CLDOGMPNSZCDIURGHXAKOKHHHJCFWJJRMNJVKZYPKUPKRWZTTGLRFPEQZFZYVEDOGLOMSTEFJVMAIZCLPKJJILDADTZHJKGTHAYSCYTAFXWQJXIOVMVOVPNKUSDOBECIJRBSXUJRAKURMCGLNGCGVBBJLMIVCYQHJSVCHRYSLYJJXOWPRERMVUFQCYWCLSDXZWLMCMPSINNMPAEHWDDLMVIQMEVWGVXELSFFSXCMCOXKXDAJAMEJMKQYGJKGDST" hidden="1">#REF!</definedName>
    <definedName name="CMJDTYYXASPSIOOWYZVHPL" hidden="1">#REF!</definedName>
    <definedName name="CMJEUNMPHEIXDDLNOKWEARTDRTAGLFYMXTKSLNANTQZYJVRPVDLVPUGDSTJTWAVLPPZLOSHONVXJVDZRIJUIKRPHOAAAGVEUGPCPVSBSEWTRWFMQRWHFUULOYCUSSRUMQQEDLGIEQFUTKWSNUZRQKKYCIWGWIRXFCLJVMSVTZHISTYKAPXNIMHWUUUWPLPERKSKGSHWOMGRMHOTTMFTEKSIRKMZGDMLWHTWUACCDHMKZGQAJHBKLKMFBFUAAIKL" hidden="1">#REF!</definedName>
    <definedName name="ＣＮＦＫＮＬＲＡＡＹＣＯＦＴＢＲＶＵＯＥＣＣＢＥＷＴＷＬＺＳＡＯＫＸＬＡＳＱＬＶＱＬＳＹＰＰＩＣＰＡＨＯＥＥＨＴＯＭＥＣＯＺＬＯＭＦＭＸＸＣＨＥＴＢＫＵＥＢＷＭＱＲＱＳＴＷＬＳＲＡＢＤＺＬＴＰＨＹＩＷＹＦＫＶＣＶＯＣＮＮＢＲＡＴＶＩＶＪＳＲＣＮＺＶＵＺＩＰＡＵＺＫＩＥＶＦＩＭＧＷＭＬＯＡＤＨＷＣＣＫＭＮＪＶＤＺＲＩＫＵＩＱＯＦＭＺＺＭＲＸＬＶＫＷＦＳＧＬＩＲＪＵＭＲＥＫＳＡＤＥＪＶＳＨＪＭＷＡＶＬＩＪＩＫＤＧＫＳＦＹＴＶＲＤＳＨＧＸＲＢＸＳＺＥＷＶＰＰＤＨＡＪＺＬＵＡＵＴＱＺＸＪＢＧＪＨＮＶＷＨＨＭＡＯＷ" hidden="1">#REF!</definedName>
    <definedName name="CNHMFUVLVYCXMRRQTEILBHHCDZMTQIZVKMTRIPCCQUAOYOAJWJOGYJBGJHNWDHHMYVKLBFORHFFEHZDGPCCKFGCODSRUFAVCHZZSSVCQAPBKQKJGPOZRWZXDMMCHTJYGWZJNIXVVUXEIXKDLNOKXLBTRLCXEKBBUOBMTCLDGSNLIRQBKNLRSAQUZXLTDNWUOEJJIVSVLRRZBCYKSOGXYJKRWHOHAOZZNDMFHUROXWHSFBZENUFZEPNCCTDGXNRR" hidden="1">#N/A</definedName>
    <definedName name="CQBAPFOUHVAXGFQBNJIHPZTYTIJZJMQMQQQSEHLAGGOQRNAPHYZJYAHFXDQQEAOXNZIVIOLULAFIGMVCGHLXVJKPZDXNLLKNFJMVIIQXTGUJIZUEZUBHYYDRVBPZPBKQKIFPNYQKIOWXIINZPEMCFAVLIIIKDZDSJRTVQDRHZXRBWSZEVVTHSYGWFYANHGDMKWHTWLNUFGKPNBJTDMJEUZZYATEUAAIKLHTBXPGHSGIPUFMFXIIWMVOQDQWTCAM" hidden="1">#N/A</definedName>
    <definedName name="ＣＲＺＩＳＣＦＶＺＺＺＢＵＱＵＪＰＰＸＺＡＷＰＬＤＵＶＦＵＷＤＩＳＺＴＭＡＬＫＹＰＹＥＲＥＫＨＱＯＡＬＸＴＲＸＦＮＸＲＷＩＦＵＶＨＪＮＩＹＣＤＣＥＱＴＸＭＴＳＡＣＥＺＭＣＵＬＭＷＫＮＵＳＪＱＢＰＴＺＮＸＮＺＧＴＺＷＦＸＳＸＡＹＥＮＵＹＺＤＰＮＢＣＴＷＦＪＹＷＷＷＹＲＵＹＧＴＴＢＷＸＴＧＵＪＹＳＣＸＴＸＯＯＩＩＷＡＧＵＥＫＴＺＴＳＰＹＸＩＱＴＲＸＧＧＲＳＷＩＺＯＶＵＥＩＤＳＱＱＰＳＫＨＫＡＮＧＯＱＲＮＴＩＡＹＳＤＹＴＡＦＸＸＱＪＸＩＯＷＭＶＯＱＤＯＬＵＴＥＰＢＥＣＩＫＲＣＤＨＭＫＹＧＱＶＳＭＣＨＨＧＪＢＹＢ" hidden="1">#REF!</definedName>
    <definedName name="CUZCAGPPABFRIWGJSWSQQPSKWVQLSXPOIBPAGNENGIAZWFEMYBZFGOZZEJGOYIRVKPPORJGKZFFABXKZRIJTIKRWGSLZKJYOXQSFSYVECKWSQWFMXRVHFTULVXBWCCBEPTWMSSACKXEBTKLVJMTUBNOBFMALXGSGLIRJUMSVTYHOSTVSHIYBLPKAXXXZSVSGFNIRDSHGXRCXSZEWVPPDHNBLYHNHGXWHZEHXFGRRWIYNVLOYCXNKKKMFQFTLTVX" hidden="1">#N/A</definedName>
    <definedName name="CVJUT" hidden="1">#REF!</definedName>
    <definedName name="d" hidden="1">#REF!</definedName>
    <definedName name="DAJITERNLQZGRLQPEFVFIMHWBBITXAPWWEFHDPXXOPZOQXVMTGGUYESCSENAKHQITLFDJRHINZWLMCFPTODBBADVZWJJRMNJWKAHCMHCJPGGZZNRYMVLXGMGFWVGYEHFKTTEFKVGNEHQUPFDNQIFJYLEGHDQEUMJEOJFCTTNGUFLOXQSFZXUECNYLOMSMXXCHETBKUEBWMQQQSLHLYYGIJFRZVNEFQEGNSDKIVGGULTMOBZWFEPAMIGMVCNGLXU" hidden="1">#REF!</definedName>
    <definedName name="ＤＣＦＸＵＸＣＵＣＥＧＢＯＣＳＫＩＣＭＨＤＫＶＶＯＩＶＧＮＵＩＢＤＱＫＵＤＣＮＹＫＮＬＲＴＡＬＭＱＶＴＨＰＺＵＲＭＣＧＧＧＩＢＸＢＱＷＷＥＷＳＥＭＩＡＲＳＣＲＸＣＮＵＮＧＵＦＦＴＪＳＬＮＡＮＴＱＺＸＪＵＧＰＶＤＬＶＰＵＧＤＳＴＪＴＷＡＶＫＰＰＯＲＣＬＡＨＧＯＱＳＮＡＩＫＢＤＮＢＤＫＪＢＮＮＢＦＭＴＩＵＤＱＤＪＧＰＺＲＷＺＸＤＭＴＸＹＣＯＭＡＢＥＯＳＭＣＡＡＺＣＵＹＢＪＸＷＦＺＢＸＭＣＢＳＭＭＨＯＴＬＫＥＥＳＷＣＱＭＹＨＮＨＧＤＭＬＷＯＴＷＵＡＪＪＵＵＺＬＣＳＩＬＶＺＵＷＷＶＹＱＮＱＧＴＭＵＷＸＴＦＵＪＢＺ" hidden="1">#REF!</definedName>
    <definedName name="DCKMOJW" hidden="1">#REF!</definedName>
    <definedName name="ＤＤＷＰＤＯＵＣＳＢＵＷＪＤＣＺＶＧＲＥＨＦＫＭＴＥＦＫＰＭＢＩＲＢＹＴＩＮＮＭＰＨＪＹＦＥＭＯＱＬＹＧＣＵＬＬＺＢＩＯＹＦＹＳＦＱＱＥＶＬＮＡＮＴＰＭＸＩＵＱＯＵＤＫＶＰＴＦＤＲＳＪＴＶＺＭＱＱＱＳＥＨＬＡＧＧＯＱＲＮＡＨＤＢＣＮＢＤＸＯＶＩＩＶＡＧＵＥＴＦＯＢＰＧＰＧＳＫＰＳＱＷＥＭＱＱＶＨＥＴＵＫＮＸＢＯＬＭＬＮＧＪＮＶＪＦＡＢＸＪＹＮＭＤＹＩＤＹＺＱＱＫＫＹＣＩＷＧＷＩＲＸＲＰＭＷＵＭＲＵＳＹＨＨＳＴＸＪＱＹＯＲＢＦＡＰＣＢＥＷＴＷＬＺＲＡＢＤＺＬＡＰＨＯＹＴＰＶＢＳＳＬＨＳＹＦＷＦＹＡＮＨＥＮＭ" hidden="1">#REF!</definedName>
    <definedName name="ddyhgedytu" hidden="1">#REF!</definedName>
    <definedName name="dfg" hidden="1">#REF!</definedName>
    <definedName name="ＤＦＹＵＹＮＡＴＢＫＧＳＨＷＯＭＧＱＭＨＥＷＷＰＩＷＨＮＶＳＬＮＡＵＴＱＺＹＪＵＧＪＨＮＰＷＨＹＤＡＰＸＧＱＡＸＲＨＭＭＺＳＯＳＨＮＮＶＸＹＵＨＯＫＤＴＱＦＨＯＴＪＣＶＪＵＴＩＹＨＡＣＰＣＩＦＹＪＵＧＣＡＧＰＷＨＢＦＲＰＤＥＶＦＨＬＧＭＭＬＯＺＤＧＷＣＣＫＭＮＪＶＤＺＲＩＪＵＩＤＢＴＺＭＭＡＥＫＹＩＹＫＴＧＴＺＷＦＷＹＤＧＥＥＬＰＱＶＧＥＳＴＫＮＷＢＶＬＪＪＩＬＤＨＥＲＲＺＵＶＲＤＴＳＪＤＮＩＥＬＧＦＺＺＮＲＸＬＶＬＸＧＭＧＦＣＬＪＶＭＳＥＫＴＴＥＶＧＸＭＴＫＮＷＨＷＵＵＴＮＫＮＤＱＪＥＦＢＯＣＳＫＨＣＭ" hidden="1">#REF!</definedName>
    <definedName name="DLNOKXEASJLVJLSRIP" hidden="1">#REF!</definedName>
    <definedName name="DLNPHVLDBVFAWDLKEXLWCLUNPCWVSBALWILJPRYJZECQYISBYTJOONTQTJPIKLHUBYQHISGJQVFMGZMYXLWPRERXTDBNXKQVELWQVGETUKIMHXBBBDPSWDCKMOKWEASJKUWDBTAMMAWKUJVEREKHQITLQTRXYCDITRGGXAKOIYWWVCFJREEMHQCRGFWQAWRYDUZZNRXLVLXGMGFCLJVNHFLTUEFKWMBJZCMQLAYYLEAETGZHJKGTIAYSCYTAFWW" hidden="1">#N/A</definedName>
    <definedName name="ｄｓ" hidden="1">#REF!</definedName>
    <definedName name="DSAJTDA" hidden="1">#REF!</definedName>
    <definedName name="dtryj" hidden="1">#REF!</definedName>
    <definedName name="dtuy" hidden="1">#REF!</definedName>
    <definedName name="ＤＴＷＧＫＦＶＳＳＳＵＯＳＡＯＮＶＱＳＥＴＩＨＬＶＱＬＳＹＰＰＩＩＷＡＨＶＦＹＨＮＨＦＣＭＨＺＥＨＦＭＭＸＹＣＯＦＴＢＲＶＥＩＸＶＶＵＸＥＩＸＫＤＬＮＯＫＸＬＡＳＱＬＰＫＲＷＯＯＨＡＯＺＧＮＲＫＭＺＴＲＯＸＷＨＳＦＹＥＦＮＸＹＤＩＦＵＣＬＶＦＣＸＭＲＲＱＴＬＩＳＺＹＧＩＫＦＳＺＷＯＦＧＱＥＨＯＴＶＰＩＷＨＧＵＬＵＮＰＣＰＫＴＲＤＯＡＷＵＡＵＦＺＥＰＮＣＣＴＤＩＤＳＸＸＷＺＬＯＳＨＮＮＶＸＹＵＧＤＶＭＮＸＬＯＵＴＫＲＥＥＲＷＣＱＡＧＰＣＰＶＳＢＴＥＷＱＯＵＣＪＭＲＤＡＰＱＧＪＴＸＴＲＲＱＴＬＯＳＡＯＮＶＱＳ" hidden="1">#REF!</definedName>
    <definedName name="dty" hidden="1">#REF!</definedName>
    <definedName name="dtyd" hidden="1">#REF!</definedName>
    <definedName name="ＤＷＫＶＣＪＺＩＢＤＱＫＪＧＰＮＺＫＷＳＹＺＨＲＳＸＣＺＯＷＦＰＺＷＲＧＬＬＫＢＸＢＱＸＷＥＧＩＤＱＸＵＭＤＥＯＣＦＭＲＢＩＤＱＢＢＰＦＯＨＪＷＪＰＭＶＵＦＱＣＹＷＣＬＳＳＸＪＧＶＷＭＷＥＺＰＴＵＴＶＨＷＬＲＲＺＢＣＹＬＳＯＧＸＺＪＸＺＧＦＷＤＭＺＥＫＹＩＸＪＵＨＮＫＴＫＷＯＴＷＵＡＩＱＵＵＺＫＺＺＱＴＤＨＢＲＰＰＯＲＪＮＱＹＭＩＤＥＡＱＦＥＶＰＡＶＱＸＣＵＵＮＮＢＦＬＺＪＺＬＵＪＨＥＮＭＸＰＶＸＷＢＫＫＶＷＢＭＤＳＺＱＴＩＤＴＱＲＱＳＬＨＬＡＮＧＯＱＲＮＡＯＥＷＵＯＩＤＫＰＨＨＡＴＨＳＹＧＷＦＹＡＷＵＲ" hidden="1">#REF!</definedName>
    <definedName name="e" hidden="1">#REF!</definedName>
    <definedName name="ＥＡＴＪＬＶＪＭＳＲＩＰＣＣＩＯＣＭＣＬＹＭＲＯＸＰＡＳＸＡＹＯＷＡＡＦＲＯＤＥＵＸＡＵＫＩＩＨＫＣＧＪＳＴＢＷＹＴＧＵＫＪＡＵＥＺＱＶＮＮＩＷＡＧＵＥＵＧＰＶＰＺＩＨＳＫＰＳＱＷＦＦＱＲＶＨＹＭＡＤＭＱＬＢＺＺＹＢＥＩＸＫＤＬＮＭＹＮＣＵＳＭＸＳＮＵＺＲＲＫＤＲＣＩＱＥＷＺＬＧＥＢＸＪＵＧＪＨＮＰＷＨＨＭＲＯＤＬＵＥＯＬＧＷＡＯＲＪＧＪＺＦＦＮＰＱＭＹＧＣＵＬＹＭＰＷＢＬＳＭＦＳＳＧＷＦＹＡＮＡＧＢＺＫＶＩＥＣＦＮＸＲＷＩＦＵＶＬＶＹＣＸＮＲＳＶＧＫＮＣＪＩＲＳＵＱＣＫＧＹＰＱＡＰＲＬＣＪＷＷＪＯＵＧＷ" hidden="1">#REF!</definedName>
    <definedName name="ed" hidden="1">#REF!</definedName>
    <definedName name="EDUPZUPWCTTMMAELZIYKHBAXGFQINQOUDDOPTYNVLOYCXEEDGYVQHUFMTKFHUONKTBMZCAFHOZAFKHXHRAYSIYYATPTIOOWYYKSOGXYJXZGLWDJXIHVMVOQDQVSCALWJFDJRZGLWUJKAKNRLRRQTFIMBBJLMIVCYQHJTHJQJQCCQUAPYOAJWJPMVMYQVYWFMQRVHFGWZJNHXVVUXPTWFSSAZVHWLKBVGBWDIAZTTFLZJZLUAUTBALDJMKPYYJKP" hidden="1">#N/A</definedName>
    <definedName name="EFBOCSQHCMHDJPGGZANRYFVHQWQPMVTLQTFOOZAFQHWDUXGLFVTTSCYCRFXFHJENDVTNIDKPGGATHSYFWFYANHFCLKVBECIJRBCHMJYGPZVPFKKJMEBETAZHJLHTFXOPZOQXCNTNGUFESJSLNAHENMXIUQOUDKVPTFDARBDHCSWXWYKNRGNJLMIUCYQHJTHJQPGNZZNRYMTFOBPURASDVADBHQXBVHETUKNXBWMJJJLEHLTKSNOKWLAZQKVQLSX" hidden="1">#N/A</definedName>
    <definedName name="EGNL" hidden="1">#REF!</definedName>
    <definedName name="ELBKDF" hidden="1">#REF!</definedName>
    <definedName name="EPPUZWLTCMWTOEXWZRORHNNVXYUGOKCTUFTVPAHATHSSGWFYANAGDMKWHTPIQYICHTQFGWGJNIXCCBEPYNTTBDEIQMEVXHVXLCJWWJNUISHTCPXUDUGYDGSAIMGRPEEVYIMGWUBEWADMZZHCDZLAPOFZKFAHMSMMZEKYZLUAUTQZXJAGJHNVWGHMYODWAJNIYVWVXQUJWPXPLXMBTRLWRBGYYRKYJQXLEGTNLISQBMZCAFHOZASPEMVFPMHPQPR" hidden="1">#REF!</definedName>
    <definedName name="f" hidden="1">#REF!</definedName>
    <definedName name="FCFVBBJLMIUCYQHIT" hidden="1">#N/A</definedName>
    <definedName name="FCLKVGSVTZBITUYDBPX" hidden="1">#N/A</definedName>
    <definedName name="FCLKVNTWOXXIJOZQFNDGQUOECCBEWTWHAIKLHTIXPWHACPJIFOMXJMKQSZKLPUSGOYIROJZEENGCGVCBABXKRNFWQEHOTZSLZKKYOXBOBGDMLWHUQOTCJUOTECRSGJNIYCDCEQTXMSSKLHUBYQHISGJDUBNOBFMAKZLUHIFOGRJORPVELPQUGEIYBLPKFFFHADHPCCKFGCPDSRIDXSZEWVXLPVJTJVEKEDAJHTLQTRCDOOTFVKSILVZUPQPRKGK" hidden="1">#N/A</definedName>
    <definedName name="FDPHZXDLMWXCPEMCFPTOEBCBDWSWLYRGHDPETLJDOJELAATNALSZPCERLKHQPALXKQRZJKPURZITCZUKOPOQJFJYFEMOPLRNFWXHJQVGNGZFFTJSLNANTQZXJUGCAGOWFKVTHIZJLQKAFFELOSHNNVXYUGOKCTVFHOMDKXXKPVJTIUDQURASDVBECIQXBCHTQFGWZYTJGGGIBEIQDDLGHDQFEVPZVQXCUTNNBFLZJWFLFEBKIUMFDJSSDEIULZH" hidden="1">#REF!</definedName>
    <definedName name="FEGZVZOCUCEG" hidden="1">#REF!</definedName>
    <definedName name="FENHJFR" hidden="1">#N/A</definedName>
    <definedName name="fff" hidden="1">#REF!</definedName>
    <definedName name="ｆｇ" hidden="1">#REF!</definedName>
    <definedName name="FGRRWIYNVLOYIYVWVXQMQFTLTVXSFTJBZTKFMRJJCVJUAIYHACPJIFOJLOGDGVCCKLNJVDZTVFTVCISZSMZKKYOXQSFSYPOZKWTRWFMXRWHFUULVYCWMCCEQTXMSLNPKXFBTKLVKMTRIPCCQUAOZLUHUAXGYJBGTZHOSTYKHWXNQAEYOMMLOGKHVUCXZUHVLKBVFAWDLKEESWCQAQCLRLKHQOARXAPXYJJOAQFNDGQUPFCNPIEIXLDZAWIXMECW" hidden="1">#N/A</definedName>
    <definedName name="FGWZJNIYVWJBFIPPXSTPCQFEVQAVQOUFXDGEKSTDUGXLTJNWAVLIJIKDZDSFYTVRDSHZXRBXSZEWVPIWHNUGZBOIGDMLWHIGMNVFGBZNVEPYVQGKLKMFBFUBAIKTFNJBSTESUBGRYRKYJIXHACPCIFONYJVRPVELWQUGEEVFIMHMMLOASHONVXZUHPLDGRFHOMEKXXLHVFUGPCPVNFQINZFOVZAEQOCDUXGKFVTTSZCGOBUPRMZNDCTNXZGLCHH" hidden="1">#REF!</definedName>
    <definedName name="FHAWFLLTVWSFMMDFPDFMSCJCWJUUIMFHUHNKTRDOAGLUBMGLWUJJAKNRLBGGFITSHONVKGSAWOFGQFHOMEKXXLPVJTAJWJOLUMXPVYWCKRVWYVKLBEOSNDASUNQUCPIDFANBRHBMHCJOGGZYDJXHWIRXRQNWVGYDGEKTTXBNESAQUDHCBBADVSPDWEFHDPETLJDNJELQIMFTEKSIRKMZKGQOAKLJPROOTYVKSBLVSNDHIHJCYDJJRTUQDKQHITH" hidden="1">#REF!</definedName>
    <definedName name="fill" hidden="1">#REF!</definedName>
    <definedName name="FKBBVOBNTARZSUHBAXQCMZCAGHPZAVSHPYISPKAEFEKHKZGGOPRNZHDXZJXZGMWDWQDOOENGIVIOLUSEMIGMVCNHLXVJKWZDYNSSRUFYNTTBDEANCULMWLNUVBOOCGMAKAMVIVJSKVNSVTZIPTUYKIWXNMQLAYYXASWZIVVDYZVHXWNHRMIPULLFEIPDMCOXDHENMXPVXWBKKVWBMDSZEOSNDAAACVRVKXQYABXKYRPJTOCHZZSLZCJZIBDQKRA" hidden="1">#N/A</definedName>
    <definedName name="FKVBVOCNMARATVFKHQPALXTSXGNYSURGHXHKOJOPOQRUJQQYZBXJRNFWXIWYFDVBVJNTHRHTCPCIZRCUZCAGPWAAFRODEJTXRHQQSLOSANNBCYLZZQKUQDIAATTHDRBRDMSMKHQPASYBQYZJKPBRGOTDHBRPPORJGJZMFNPQMYOGDYIDZGLCCWPCNUBSATVONKTRDOADBHIQABGLIXFOYILBFGFHAWAPWVDFGCIEWNOYNPWBMSMFTEDRIRXKXDA" hidden="1">#REF!</definedName>
    <definedName name="FMRIICVJUAHYHACPJHEOMX" hidden="1">#N/A</definedName>
    <definedName name="FOEQZMZFCLCOGLOMSAPQUGEIZCLPKAYYHADHPCCKFGCPDTSJDNMTYPPJJWBHVFUGRLKHQOARXAFNOZZEQRYPSBGAQOONQIFIXLEMNPLXCUSNXSNUZRRKDRCJQGPZMGEBLJUFSVTZAISTYDAPVFPMHXBCBDWETZZHJKGSAWOFGNQXCMTNGTEEENGIVIOLUSEOBXVBJRWBNKZAQADHCSWWWYIMBIHPRTOBGYPQAPRYWOUHHVZFTDTFOBIFOGRJPSQ" hidden="1">#REF!</definedName>
    <definedName name="FPWQITSGXGMZMSPYXITFBZFHXWYKNRGNMUWYTGVNEFQEGNOVIIVAGUETFOBPCLDOGMPNSBIMNSDBQRHFJEURRRTMPTBOOWRSOBQPGAKGBINEEYYBIWFVHQWQPMVTFXCFDJRSDTFWKSJMVZUKIIHKCZDQJRTUQDRKICMIVBSSLFSVCTCVXKECUSEPPNTVCNNIGVCMWFDXNSSRUMJMBIHQRANUQJZBLZBIOYFYSFQQEPIKXKPMVUFQDZXCLSDXCNL" hidden="1">#N/A</definedName>
    <definedName name="ＦＲＺＶＮＥＦＰＥＧＮＬＤＪＹＬＱＷＫＵＪＶＥＴＺＷＦＷＯＵＸＶＡＧＪＫＰＢＹＮＯＥＨＲＶＱＦＤＤＣＺＣＧＯＣＢＪＥＧＣＯＤＦＷＲＢＷＳＹＥＶＶＯＰＣＧＮＺＰＢＫＱＫＪＧＣＮＦＫＮＴＢＣＮＮＳＥＵＪＲＨＫＵＹＴＪＶＵＸＰＭＰＥＺＨＪＫＧＴＨＸＰＮＨＲＭＩＰＵＡＴＭＡＬＲＺＰＹＲＴＧＡＺＷＦＤＰＡＲＰＶＸＥＰＱＵＺＸＬＴＣＮＷＴＯＸＸＷＺＲＯＳＨＮＮＶＸＹＵＤＺＲＩＪＴＩＫＲＷＧＮＨＡＯＺＹＭＤＭＦＨＵＢＹＨＧＲＣＯＫＩＯＸＥＰＪＮＹＮＯＥＦＫＥＵＺＺＹＢＭＱＴＩＰＯＷＵＰＣＪＧＹＰＱＡＯＨＦＸＤＱＱＥＩＯ" hidden="1">#REF!</definedName>
    <definedName name="ftry" hidden="1">#REF!</definedName>
    <definedName name="g" hidden="1">#REF!</definedName>
    <definedName name="GDDDFYBFNATOQMYNMDXIDYFKCCVVJNTCSENTNMJSRCUNLRAALMQCTIPGJSWRHFQSLHLANGOQRNAOHFZJEAHMDDXQEPVCTGIVPOLUPANQOUVDNOTYVDMXGDYOSTSUNJNUUCDMYGCULNXLNUZKRKDRCCQGPVIVBYHGRCWUAIPAUZLIXYOYBFZPUUTWWAPVVDFOAIEWNOYNPWUMSREJPYOAJWJPMVMYQVYNWDHYKHWXNQAEYOMMLOGKHUUCXYUHVLK" hidden="1">#REF!</definedName>
    <definedName name="ＧＤＭＬＷＯＴＷＵＫＬＶＷＢＮＤＳＡＱＴＤＲＨＥＥＥＧＺＶＺＯＢＵＣＥＦＢＯＣＲＪＨＡＷＲＹＤＶＵＯＪＵＢＩＺＨＡＣＰＪＩＦＯＮＹＪＡＹＥＦＮＹＹＤＩＦＵＣＬＴＲＬＢＧＧＦＩＡＸＡＰＷＷＥＦＨＤＰＸＡＲＳＣＱＴＡＦＰＷＱＪＷＩＨＶＭＵＮＰＣＫＨＱＯＡＬＸＴＲＸＦＮＴＹＪＨＷＸＮＸＡＥＹＯＴＴＳＶＧＫＮＣＪＪＲＩＥＲＹＶＮＥＦＰＤＧＮＬＣＪＬＺＤＪＸＨＸＪＳＦＭＪＳＫＶＮＳＶＴＺＩＰＴＵＹＫＨＷＸＮＲＡＥＱＯＯＮＱＩＭＰＹＬＬＴＯＰＬＢＱＰＧＺＵＱＷＣＴＴＭＮＡＥＬＺＪＹＫＯＩＨＥＮＹＱＶＹＷＣＬＬＷＸＢＮ" hidden="1">#REF!</definedName>
    <definedName name="GEEDGYCFO" hidden="1">#REF!</definedName>
    <definedName name="GFCLJVMSVT" hidden="1">#N/A</definedName>
    <definedName name="GFWQAVRYDUUOOBGMAKZLU" hidden="1">#REF!</definedName>
    <definedName name="GGFIIMBHHPRSOBIFXOPZNQXCMTNFQPDUDWYLYDONYJVRPVDOINYWLMCMEZPTUTVHKODKJRZVHPLDUVGUWDBTAMMAELZQCLYMROXPASXAYEGJKPBYNOECGBROPOQJMQYLLTOPLYMCBSHCYFKBBVVIXMVLXGMGFCLJVNSVTZHITTYTHPGJSWRHFFEHZWZOCUCENZODVTNYTOFXWQJXIOVMGIVPOLUTEPBETVCNOTYVDMWGDYOSSFYUYYYGHJFRNFW" hidden="1">#REF!</definedName>
    <definedName name="gh" hidden="1">#REF!</definedName>
    <definedName name="GHDQEUTKEONUZQQYMQXLVKWFLFEBKJUMRUSYHHBFRIWEUYHLGWTUTVZDSGYGIKFSGWOMGQLHUMLFYMXDKBKDFSMLHRPBLYUACJUVZECQYAJHBRWWVYQNQFMLUVXTFNJBBLZCIOYFYSFQQEVDWYLYEZYJURPVDLWPUGABRBEIDMMLOZDGWCCNPKXFBTGRFHONELXXLPWKTJVERSPYQBTYBZFOVHMYVKLBEOSNDPPRKNRZMMUPQMZNCBSNXSJOFFZ" hidden="1">#REF!</definedName>
    <definedName name="ＧＨＲＳＸＪＺＯＷＳＣＧＢＲＯＰＯＱＪＦＪＹＬＢＤＥＡＭＢＱＩＧＡＬＧＢＩＮＦＥＹＲＦＱＷＤＲＫＭＺＵＳＰＹＸＶＨＫＩＯＱＸＩＩＮＳＰＢＫＵＥＢＶＬＱＱＰＺＶＺＯＶＵＣＥＧＢＯＶＳＫＢＣＭＲＹＤＯＶＯＨＶＧＧＵＫＴＭＤＱＶＳＣＡＬＷＪＦＤＪＲＹＪＤＩＵＲＧＭＷＺＤＹＯＳＳＪＵＹＢＱＸＷＥＧＩＥＱＹＵＭＤＥＯＤＦＺＱＸＫＫＸＣＩＷＧＶＳＦＳＹＶＥＶＨＺＥＵＺＩＰＴＵＺＫＩＷＸＯＲＡＦＺＰＮＮＭＰＺＤＬＹＹＧＢＣＹＯＤＣＴＮＹＴＯＣＴＴＮＮＡＦＯＸＮＺＩＯＩＨＥＮＭＸＰＵＸＶＢＪＫＶＶＢＳＧＯＥＩＲＶＱＧＤＥ" hidden="1">#REF!</definedName>
    <definedName name="GIVIWFEPAMIGMVYSXJGVWMWZDXNSSRUFJMCIIDFBNVRJABLACJKRDDRVCQZPBKXKQNZKCILJOXEIJOIXYORBFAQNNNPILPXKKSNOIWMLCWGBXELLFFTXDRBRDMSMKHRPASMKQZZKKPBSGQTCHBRPPORJGJYMFNOQMYNFDYIDYFLCHAOZFNDMFHUONKTRDOADBUBMNIFUCLVFCXCDCEXTXMSSACDZMBTKLVXEJUAUNBXLCKDFSFLIRMXKGEKSAKE" hidden="1">#REF!</definedName>
    <definedName name="gjfj" hidden="1">#REF!</definedName>
    <definedName name="GJHN" hidden="1">#N/A</definedName>
    <definedName name="GJTXRHFFEHZDGPCCKFGCOCBSMWSNUZQQKJNUIRHTCICBYHGRJCAGPPABFRIXEVYHLHFFEHZWZPCVDFGCODSKICNOVBSSLFPVCTCVXKECZIHSBECIJRCCHMJYGPZJGCHHGJBNCJIQSTPCJGYPQAORYDNUSGRQEVEXZMZFBLJVFSOMSAEYCOMABSCEIDTXYXZLOSZZHIKGSAWOFGRFHOMEIIWAHVEUGPCPVMEPHMPNTCJNOSECQRILUYUSSRUMQTC" hidden="1">#REF!</definedName>
    <definedName name="ＧＭＵＢＭＧＬＸＵＶＬＶＹＣＸＮＲＣＥＱＴＸＲＲＺＢＣＷＥＡＳＪＫＶＪＬＳＴＡＭＮＡＥＬＺＪＹＫＴＧＴＺＷＦＸＬＲＵＳＸＧＮＲＳＸＩＧＶＫＮＸＢＷＬＪＪＪＬＥＨＬＴＧＧＯＪＫＧＳＩＨＹＳＣＸＴＡＦＷＢＢＰＴＺＮＸＮＺＩＯＳＰＹＸＩＥＧＦＫＴＴＥＦＫＸＭＵＫＪＮＩＸＶＶＵＸＰＭＱＤＷＥＧＨＤＱＥＵＭＫＥＯＪＦＭＲＩＩＣＶＩＹＦＷＦＹＡＮＨＦＣＭＫＶＧＴＷＵＡＢＪＴＫＰＭＢＪＳＣＭＰＦＫＫＪＰＭＰＦＬＬＴＵＱＤＫＨＺＱＲＢＰＳＰＡＧＡＴＨＳＲＦＷＦＹＹＬＲＯＸＶＨＱＭＫＱＹＧＲＫＰＢＹＮＯＥＯＴＯＥＩＪＩＫＷ" hidden="1">#REF!</definedName>
    <definedName name="ＧＱＴＸＲＨＭＭＬＯＺＤＧＶＣＣＸＹＵＧＯＫＣＴＶＦＴＶＣＢＳＺＬＬＰＷＫＴＪＶＥＲＥＫＨＱＩＴＬＱＴＲＲＹＣＤＳＰＥＦＶＹＩＭＨＦＧＦＨＩＬＵＨＨＰＫＬＨＴＩＸＷＮＫＦＡＨＭＥＥＸＸＬＰＷＫＴＪＶＥＫＥＹＨＧＲＪＷＵＡＩＪＴＵＺＬＢＱＧＪＴＸＳＩＲＲＴＭＩＭＢＺＨＩＫＧＳＨＷＯＭＪＥＺＧＬＨＢＵＨＴＺＧＸＦＹＡＮＨＧＤＷＩＳＦＩＧＭＮＶＦＧＬＱＨＰＹＩＳＰＫＡＥＥＥＧＺＤＳＺＹＧＩＫＧＳＨＺＱＲＣＱＳＺＥＰＷＰＯＺＺＮＥＭＦＨＺＥＢＬＪＵＦＳＯＥＭＴＥＹＤＰＭＢＣＳＱＵＰＦＪＪＪＬＬＰＥＬＫＳＵＷＲＥＭ" hidden="1">#REF!</definedName>
    <definedName name="GWUUTWTWFSSAVWSLAZQLVQLSAAUUHMSGQDIRVQGDEDFYUYNANOQMYNFDYIDYFKCCVOCNUBRATVICKTRDOADBHIQABGNBJTDMJEUZZYATLBHHPRSOAIEWNOZBINXEYREPOFOGHUAXGEQBNJHNVDNHMYVWNXZDYOTTSUGJNCJCEFBNVRJNXLOUTKREERWCQPBKXKFOGRJPSHPXBRDBPQHKTXSIGGFIASBOOWRSOAPEDAKFAHNEEXXLPVFUHPWQOLU" hidden="1">#N/A</definedName>
    <definedName name="GWYI" hidden="1">#REF!</definedName>
    <definedName name="GYDGEKT" hidden="1">#N/A</definedName>
    <definedName name="h" hidden="1">#REF!</definedName>
    <definedName name="HBGSPEFVFIMHXBBBDPSW" hidden="1">#N/A</definedName>
    <definedName name="HBRPPORJNQYMLUOQM" hidden="1">#N/A</definedName>
    <definedName name="HENMAMIHMVCNHMXVJMWZDYNSSRUFJNCIIQSTPBKCTUFTOMEKXXLPVJTJWIWBYHZKCILJOXEIJOIXYORBFAQNONPILPXPXSTPCRQHBLGAGXXQQEIPDNAJPJHEOMXPVYWCKLBGRIXEVYHMHFFEHZWAPCVDFGCOLDBVFAOTLKEXLWCJAJCERLJGQFPCFDJKSCDINKSBLVSNDZYBTQTJPPXLHUBULNXLNUAKRKERCCQBUWJWBYIGRCPLJPXEPJOAXMV" hidden="1">#REF!</definedName>
    <definedName name="HGJUNCIIQSTNVRJACMACJIZGSSGKRFPEQXLQNWOZRXZYDMJJOAXMNDGQUPFCCCEXAEMKSNPKXLBARLVQMTYPPUIMSGQGSBHBAXGEQINQFNOZZEQGVDTWGKFVSTSUNYNBTCDFBNCRJHBLHCJOFFZSCJQHPIKXBYHGRCPRQVXEPGLJXFPZIFAQVVUWPLPWWEGHDPXTLCDOCELMTMGTEESJRKMZMSPYXITFBRZHRLQCZOQADHDHIHJVYCRYXFHJERY" hidden="1">#N/A</definedName>
    <definedName name="hh" hidden="1">#REF!</definedName>
    <definedName name="ＨＪＷＱＰＭＶＵＦＱＣＦＹＺＨＲＳＤＢＰＸＨＲＡＹＳＩＮＮＭＷＳＷＬＲＲＺＢＣＹＬＳＰＨＹＺＪＸＶＡＬＲＬＥＳＤＦＷＥＸＺＭＡＦＣＬＫＶＧＳＯＵＣＫＶＯＴＦＣＲＳＩＳＶＺＵＫＯＯＯＱＣＦＮＵＴＢＤＦＡＮＵＲＪＶＦＴＷＤＢＳＺＭＭＺＴＨＲＨＴＣＰＣＨＰＨＳＫＰＳＱＷＦＭＱＲＶＨＩＪＺＣＭＱＬＮＮＭＰＨＬＯＷＫＪＲＭＯＫＷＬＡＺＱＫＪＦＭＲＩＩＣＣＰＵＡＯＹＯＡＪＦＥＢＫＩＵＭＲＵＳＹＧＨＲＳＸＪＩＱＧＪＴＸＳＨＦＦＥＨＺＷＡＰＣＶＤＶＲＥＳＨＡＸＳＣＸＳＴＬＫＥＸＬＷＣＪＡＪＣＥＲＬＩＲＱＢＭＹＢＺＦＨＩＪ" hidden="1">#REF!</definedName>
    <definedName name="HLGWABACO" hidden="1">#REF!</definedName>
    <definedName name="HLRGPFRAGAZWFDPHMPNTBCRVHYMULOXBWMKKJMEBETHTVWSETTQLVQMJAAUNBMSZQZSUHBZWFEPANQYAHSTXCAOWGQZXTXXXZSOSHNNVXYUHOKLMXLNUZKRKDRCCQGPIKXBYHGRCPNTBJUNSEBQRHRKEUZZYBMQAHGOQSNAIEWNOYNPWULSREJPDNCOXKYDAJBMORPVELPQUGESTKIMGWUUTWOSVERRZUVVKZYPJUVCIZXXLPVJTJVEKEDAJHTL" hidden="1">#REF!</definedName>
    <definedName name="ＨＭＥＥＸＱＥＰＳＪＲＫＭＺＴＥＮＬＸＩＵＸＶＢＣＫＵＶＡＦＣＲＺＩＤＢＶＬＱＱＰＳＫＨＫＺＧＦＯＰＢＯＶＳＫＢＣＭＡＤＫＶＢＶＯＣＮＭＡＲＡＴＶＩＩＦＯＮＹＪＶＳＱＭＵＦＹＤＰＭＢＣＳＣＦＪＥＵＧＦＩＴＸＡＱＷＷＥＧＨＤＰＸＴＲＳＣＱＴＡＹＰＷＪＪＷＹＭＷＭＹＨＵＨＭＪＴＱＩＯＱＰＵＤＫＯＰＵＦＤＲＥＨＲＶＱＧＤＤＤＦＹＢＦＮＡＡＩＤＥＡＱＦＥＶＯＪＦＭＲＩＩＣＣＰＵＡＯＹＮＺＱＫＪＧＰＧＹＥＨＦＬＴＵＥＦＲＨＷＥＵＸＨＬＧＷＴＵＫＣＺＣＳＦＹＧＩＪＦＲＧＶＮＬＦＱＩＰＵＬＬＦＹＭＸＤＫＢＫＤＦＳＭＫＨ" hidden="1">#REF!</definedName>
    <definedName name="HNXEXNYXLCLEGTGMJSQCNJHNWDOIMYWKLCMOSNDIIHDHKAGGOQRNZHDVCMADKHOBBOTZNXMYHUINKZLDILJPNRRWIFUVLPYCXNKZBUXBJWWEZAWJXMLFPKGMSJJCDJQEODPYGFCLKVNSVTZIITUYKBMCFPTOEBCBDWSWLYRZKGTHXPNHRMIPULLFYLXDKYRTGAZWFDPAMPNTUCMAFCRZISCZUKOOOQJFJTTBCEAMUQIZAHJQVGNGZNYYMCLVIVA" hidden="1">#N/A</definedName>
    <definedName name="HOUELEYL" hidden="1">#REF!</definedName>
    <definedName name="HPZTYKHWVFIMHWBBADPSWDDLNOKWEASJKUWDCTANNQBNKZAQUDHCSPQPRKJRFETUQCRGFWQBWRYZZTTGKRFPJSYSQNXVGYEHFLTQQVHXMUKNXBWMJKXPMPESKSUWSETIAYSCYMRIICVIUAHYGZBOIHENMNZCAGHPZAFKHWENXHEZPTTSGCGVCBJLNIVCZRIJTHKRWGSLZKJSBUWJWCZZKVHDBHQXICGSQEFWGIMJNNMPBEIXDDLNOKWEASJLUXE" hidden="1">#N/A</definedName>
    <definedName name="ＨＳＦＨＧＬＮＵＦＧＬＰＮＣＪＴＤＭＫＥＵＨＧＩＢＸＢＱＸＷＥＧＨＤＱＰＨＹＺＫＰＷＢＬＳＭＦＴＥＤＲＩＲＫＭＺＭＲＯＸＷＮＺＶＴＺＩＰＡＵＹＫＩＴＪＴＷＡＶＫＰＰＯＲＣＧＪＺＦＦＮＰＱＭＹＲＪＡＢＬＡＸＷＮＵＧＧＵＨＶＦＵＧＰＣＰＶＳＢＴＥＷＢＥＣＩＲＹＣＷＩＦＵＡＤＮＲＬＢＺＺＹＢＴＸＡＩＷＷＥＹＡＷＬＢＡＲＬＶＱＭＴＹＰＰＪＪＷＩＸＧＷＩＲＸＲＱＮＷＵＭＳＶＴＹＨＨＳＴＹＪＡＰＸＮＱＡＥＹＯＢＡＣＶＲＶＫＸＱＹＡＢＸＫＹＯＧＥＹＩＤＺＺＲＲＫＤＲＣＩＱＧＰＩＫＸＲＯＹＷＨＳＦＩＧＬＮＣＤＩＮＫＺＨＱ" hidden="1">#REF!</definedName>
    <definedName name="HSTXCAOWGQZ" hidden="1">#N/A</definedName>
    <definedName name="HTML_CodePage" hidden="1">932</definedName>
    <definedName name="HTML_Control" localSheetId="5" hidden="1">{"'Sheet1'!$A$1:$E$128"}</definedName>
    <definedName name="HTML_Control" localSheetId="28" hidden="1">{"'Sheet1'!$A$1:$E$128"}</definedName>
    <definedName name="HTML_Control" localSheetId="6" hidden="1">{"'Sheet1'!$A$1:$E$128"}</definedName>
    <definedName name="HTML_Control" localSheetId="29" hidden="1">{"'Sheet1'!$A$1:$E$128"}</definedName>
    <definedName name="HTML_Control" localSheetId="30" hidden="1">{"'Sheet1'!$A$1:$E$128"}</definedName>
    <definedName name="HTML_Control" localSheetId="7" hidden="1">{"'Sheet1'!$A$1:$E$128"}</definedName>
    <definedName name="HTML_Control" localSheetId="8" hidden="1">{"'Sheet1'!$A$1:$E$128"}</definedName>
    <definedName name="HTML_Control" localSheetId="31" hidden="1">{"'Sheet1'!$A$1:$E$128"}</definedName>
    <definedName name="HTML_Control" localSheetId="9" hidden="1">{"'Sheet1'!$A$1:$E$128"}</definedName>
    <definedName name="HTML_Control" localSheetId="32" hidden="1">{"'Sheet1'!$A$1:$E$128"}</definedName>
    <definedName name="HTML_Control" localSheetId="33" hidden="1">{"'Sheet1'!$A$1:$E$128"}</definedName>
    <definedName name="HTML_Control" localSheetId="10" hidden="1">{"'Sheet1'!$A$1:$E$128"}</definedName>
    <definedName name="HTML_Control" localSheetId="11" hidden="1">{"'Sheet1'!$A$1:$E$128"}</definedName>
    <definedName name="HTML_Control" localSheetId="34" hidden="1">{"'Sheet1'!$A$1:$E$128"}</definedName>
    <definedName name="HTML_Control" localSheetId="12" hidden="1">{"'Sheet1'!$A$1:$E$128"}</definedName>
    <definedName name="HTML_Control" localSheetId="35" hidden="1">{"'Sheet1'!$A$1:$E$128"}</definedName>
    <definedName name="HTML_Control" localSheetId="13" hidden="1">{"'Sheet1'!$A$1:$E$128"}</definedName>
    <definedName name="HTML_Control" localSheetId="36" hidden="1">{"'Sheet1'!$A$1:$E$128"}</definedName>
    <definedName name="HTML_Control" localSheetId="14" hidden="1">{"'Sheet1'!$A$1:$E$128"}</definedName>
    <definedName name="HTML_Control" localSheetId="37" hidden="1">{"'Sheet1'!$A$1:$E$128"}</definedName>
    <definedName name="HTML_Control" localSheetId="38" hidden="1">{"'Sheet1'!$A$1:$E$128"}</definedName>
    <definedName name="HTML_Control" localSheetId="15" hidden="1">{"'Sheet1'!$A$1:$E$128"}</definedName>
    <definedName name="HTML_Control" localSheetId="39" hidden="1">{"'Sheet1'!$A$1:$E$128"}</definedName>
    <definedName name="HTML_Control" localSheetId="16" hidden="1">{"'Sheet1'!$A$1:$E$128"}</definedName>
    <definedName name="HTML_Control" localSheetId="17" hidden="1">{"'Sheet1'!$A$1:$E$128"}</definedName>
    <definedName name="HTML_Control" localSheetId="40" hidden="1">{"'Sheet1'!$A$1:$E$128"}</definedName>
    <definedName name="HTML_Control" localSheetId="18" hidden="1">{"'Sheet1'!$A$1:$E$128"}</definedName>
    <definedName name="HTML_Control" localSheetId="41" hidden="1">{"'Sheet1'!$A$1:$E$128"}</definedName>
    <definedName name="HTML_Control" localSheetId="19" hidden="1">{"'Sheet1'!$A$1:$E$128"}</definedName>
    <definedName name="HTML_Control" localSheetId="42" hidden="1">{"'Sheet1'!$A$1:$E$128"}</definedName>
    <definedName name="HTML_Control" localSheetId="20" hidden="1">{"'Sheet1'!$A$1:$E$128"}</definedName>
    <definedName name="HTML_Control" localSheetId="43" hidden="1">{"'Sheet1'!$A$1:$E$128"}</definedName>
    <definedName name="HTML_Control" localSheetId="44" hidden="1">{"'Sheet1'!$A$1:$E$128"}</definedName>
    <definedName name="HTML_Control" localSheetId="21" hidden="1">{"'Sheet1'!$A$1:$E$128"}</definedName>
    <definedName name="HTML_Control" localSheetId="45" hidden="1">{"'Sheet1'!$A$1:$E$128"}</definedName>
    <definedName name="HTML_Control" localSheetId="22" hidden="1">{"'Sheet1'!$A$1:$E$128"}</definedName>
    <definedName name="HTML_Control" localSheetId="23" hidden="1">{"'Sheet1'!$A$1:$E$128"}</definedName>
    <definedName name="HTML_Control" localSheetId="46" hidden="1">{"'Sheet1'!$A$1:$E$128"}</definedName>
    <definedName name="HTML_Control" localSheetId="47" hidden="1">{"'Sheet1'!$A$1:$E$128"}</definedName>
    <definedName name="HTML_Control" localSheetId="24" hidden="1">{"'Sheet1'!$A$1:$E$128"}</definedName>
    <definedName name="HTML_Control" localSheetId="25" hidden="1">{"'Sheet1'!$A$1:$E$128"}</definedName>
    <definedName name="HTML_Control" localSheetId="48" hidden="1">{"'Sheet1'!$A$1:$E$128"}</definedName>
    <definedName name="HTML_Control" localSheetId="49" hidden="1">{"'Sheet1'!$A$1:$E$128"}</definedName>
    <definedName name="HTML_Control" localSheetId="26" hidden="1">{"'Sheet1'!$A$1:$E$128"}</definedName>
    <definedName name="HTML_Control" localSheetId="50" hidden="1">{"'Sheet1'!$A$1:$E$128"}</definedName>
    <definedName name="HTML_Control" localSheetId="51" hidden="1">{"'Sheet1'!$A$1:$E$128"}</definedName>
    <definedName name="HTML_Control" localSheetId="52" hidden="1">{"'Sheet1'!$A$1:$E$128"}</definedName>
    <definedName name="HTML_Control" localSheetId="53" hidden="1">{"'Sheet1'!$A$1:$E$128"}</definedName>
    <definedName name="HTML_Control" hidden="1">{"'Sheet1'!$A$1:$E$128"}</definedName>
    <definedName name="HTML_Description" hidden="1">""</definedName>
    <definedName name="HTML_Email" hidden="1">""</definedName>
    <definedName name="HTML_Header" hidden="1">"Sheet1"</definedName>
    <definedName name="HTML_LastUpdate" hidden="1">"15/05/30"</definedName>
    <definedName name="HTML_LineAfter" hidden="1">FALSE</definedName>
    <definedName name="HTML_LineBefore" hidden="1">FALSE</definedName>
    <definedName name="HTML_Name" hidden="1">"総務部"</definedName>
    <definedName name="HTML_OBDlg2" hidden="1">TRUE</definedName>
    <definedName name="HTML_OBDlg4" hidden="1">TRUE</definedName>
    <definedName name="HTML_OS" hidden="1">0</definedName>
    <definedName name="HTML_PathFile" hidden="1">"C:\WINNT\Profiles\jinji\Personal\MyHTML.htm"</definedName>
    <definedName name="HTML_Title" hidden="1">"jusyo5_1"</definedName>
    <definedName name="HVGMUKTMOB" hidden="1">#REF!</definedName>
    <definedName name="HVMVOQDQVSB" hidden="1">#N/A</definedName>
    <definedName name="HWDCKMNJWDASJKUILSQ" hidden="1">#N/A</definedName>
    <definedName name="HXDDLNOKWEASJKVJLSQIOBBLSGPFRANAFPGSJPKQYGNPTBOOWRSOBPFEUPOKRWNNHHUZFTDTFOUOMJSRCCFDJSSDEIULTJMWAVKCBEWTWMZSACDZLAPHFMIDKPGGATHSYFWFYANHWFEPANPOTVCNOTXVUEOXUPFKKJLEAETAZHJLEMIARTLNUZKRHUFFTKSLNANTQZYJSOMRAHSMRCAPQGQTXRHMMITXAZYGIKGSQIZAKYBIGXERREJPQFRANAG" hidden="1">#N/A</definedName>
    <definedName name="HXJSFSYUEVHYEHFLTB" hidden="1">#REF!</definedName>
    <definedName name="i" hidden="1">#REF!</definedName>
    <definedName name="IARSCQTAYPWJJWBHVXJSFSYVEBTYBZFOVZAEQOCWHHHJCFLYYGBCYCRQHBMHCJAZTTHLRFPFRAGAZWFDPGAYEMNYYDPFUVYIMHWUUTWOLPERKSUVRDSHRMWRMTYQQJCQKSIRKKEDAJITEQTRTALMRWTIPZJTNDIIHJCYCRYXFHJEKGYPRBPRYDOVOHVGGUKTIVIOLUSEPBXVBJRCVAMJYSCFJDTSRUFJMBIIQRTPBJFXOPZOQXPWJJXBHVFVHQD" hidden="1">#N/A</definedName>
    <definedName name="IECIQXI" hidden="1">#REF!</definedName>
    <definedName name="ＩＥＱＦＵＴＫＥＯＫＦＭＲＸＱＲＥＩＰＤＮＣＭＳＭＬＩＲＰＢＳＹＡＧＰＰＡＢＦＲＩＷＥＶＹＨＬＧＷＵＵＴＷＡＤＴＧＺＨＪＫＧＶＬＤＢＶＦＫＲＷＯＯＨＡＯＺＦＮＤＭＦＨＵＯＮＫＴＥＰＣＦＤＩＫＲＣＤＩＮＫＺＨＱＡＫＨＢＫＬＫＭＦＢＦＵＢＸＺＡＷＩＱＡＲＳＣＱＴＡＦＰＷＱＲＣＣＱＨＰＩＴＧＬＩＳＱＢＭＺＶＴＰＸＩＢＧＳＰＥＦＶＦＩＭＨＸＢＢＳＤＨＫＺＧＧＯＰＲＮＰＭＥＶＷＧＵＸＥＣＴＡＮＮＭＴＨＱＧＳＢＯＢＨＥＮＥＱＩＮＫＰＹＦＪＫＰＡＹＮＮＥＦＪＥＵＲＳＲＴＭＰＴＢＯＯＴＵＱＣＲＧＦＷＱＢＷＲＹＤＶＶＯＯＣ" hidden="1">#REF!</definedName>
    <definedName name="iiii" hidden="1">#REF!</definedName>
    <definedName name="ＩＪＦＳＧＷＶＵＦＡＶＣＨＺＺＳＳＧＫＱＥＯＥＱＺＯＭＪＳＲＪＰＳＱＷＥＦＰＱＶＨＸＭＵＫＮＸＸＮＫＬＫＭＱＵＪＷＰＸＺＡＷＭＢＴＲＬＶＲＩＮＥＥＹＲＥＰＷＤＵＣＶＸＫＥＤＡＪＩＴＥＶＴＺＡＩＳＴＹＤＡＰＸＦＯＭＧＷＢＢＡＤＶＳＶＫＲＱＺＡＣＹＧＤＶＭＮＸＬＯＶＡＫＲＬＥＲＣＣＱＨＰＺＭＺＦＣＬＪＩＵＱＯＲＺＪＤＩＵＲＧＨＸＨＫＯＪＹＤＤＴＦＩＭＢＩＨＰＲＴＯＢＩＦＸＯＰＺＮＱＫＢＩＵＵＩＭＴＨＲＧＤＱＤＩＦＰＧＳＪＰＥＫＴＡＥＦＪＶＴＨＩＺＣＬＰＫＡＹＹＸＡＫＯＷＪＪＲＭＮＪＺＯＮＥＹＩＥＺＮＥＥＹＹＬ" hidden="1">#REF!</definedName>
    <definedName name="ILPXKKSNOKXLAZQLVTAFXFFTXDRBRDMSMKHRPASYNTCCNOSEVJRHLUYTJGHKCZCRFXFHJFRGVNLFPLGNSFZSFQXEVDWYLFEBKJUFRUZBITUYDBQXHRAYSINNEWTWLSSABDZLTWNOYNPWBMSMFTEDQZSUHULUTEPCYWCKRCPBYNOEORVQGKKKMYBVCBJLNIVCZRIJDFMKCXXKPVJTIUDQDJGPHZEHFLTBFFKWTIPSBFAQOOXQTXFSSAVWSIYXOIS" hidden="1">#REF!</definedName>
    <definedName name="ＩＯＩＢＰＡＺＮＥＮＧＩＶＩＮＦＤＰＡＭＩＧＭＳＤＸＣＯＬＡＢＲＢＥＩＣＳＸＸＷＺＫＫＡＧＧＯＱＲＮＺＨＤＤＥＯＤＦＭＫＢＩＶＶＪＮＴＨＲＨＴＣＯＴＱＺＲＣＵＡＤＢＧＣＧＨＭＸＮＯＥＩＲＶＱＧＤＥＤＦＹＢＺＭＭＵＰＱＭＹＮＣＢＳＤＹＴＡＦＸＸＱＱＥＩＯＣＭＦＯＵＯＭＪＳＲＣＵＡＤＢＧＰＰＡＥＱＧＶＤＩＲＶＱＧＤＥＤＦＹＪＹＭＦＮＯＱＭＹＯＧＥＹＩＥＺＧＬＤＣＷＰＤＯＵＢＳＢＵＨＢＡＸＧＥＱＢＮＱＯＵＷＤＯＯＪＨＶＤＮＸＧＥＹＯＴＴＳＶＶＺＯＵＵＣＥＦＢＮＶＲＭＮＸＬＯＶＡＫＲＬＥＲＤＣＱＨＨＪＷＪＯＬＶＴ" hidden="1">#REF!</definedName>
    <definedName name="IOVMVNQGFCLJVGSVNPWHINSPEMVFPMGJJJLEAETZZHJKGTAWOFHRFDITZTMALKYPYRTGHENLXIUQOUCKDIURGHXHKOJYDLNZCGVBBJLMIVCYQHJTHJQVCOOCGMBKAMVIVBYGSKPSQWEMQQVHETUKLQKAYYXASWZHVUCXZVHWLJDOJEFWWQMQWKYKTZTSPYXIORPVDEOPUGWLTJMWAVKIIHRORGUDFGCODSKICNIDKPHPIVHNULUMPBWURASDPSL" hidden="1">#N/A</definedName>
    <definedName name="IUINKTLWOUXVAFJKOAYMNDYCXNLLKNXAJWWHIERFUTKFPKFMSJJCCQPDNDPYEYXUDVNSVTZHIINZPEMCFPTOEBBBEAETGZHJKGTHDBVGBLRIIBVITAHYGQDXWTCUERUSYZHRSXCZKUENKFVZAZBUCRYYGXTGNKCTUESVCHRYSLYKFWFXAPURAZKVIECHQXICHSQFEORVPFKKJMXBEUAAIKLHTBEVWGVXECTANNBFLRHTCPCHEUFXCFDJSZDDIUR" hidden="1">#REF!</definedName>
    <definedName name="IXFOYIFAQUVUWPLPELKFHDPXTLCDNCELQBHBUITSJRKMZMSPITERNLQZGRLQCZOPFPSWSXXWYKNRGNMUJFRZVNEFQEGNLDKWWKGUETGOBGCMDPGMPNTBJMNSEBCSWFJEURSRTAEMAZHCEAMBQPGAKGBINEEJXBHVFVHQWQPGFQINQOOPZAFRHWEUXHLGVTTSVWZOCVDEGCODSKIYTOVBSXQDPVCNGIVPOLUSEMPNTNYZEIGVCMWFDZDDCFXUYNT" hidden="1">#REF!</definedName>
    <definedName name="IYBLPKAXYXZSOKYQYACXKZRPJTPKRWONHAOZFMDMFHGEBKJUFSVTYAHSTYDAPWGQADTXMSMOPLXFBTKLWKMTYHBUITSGXKMZMSPYXITFBZFOVGAEQOCYILPKAEFEGHKZGFOPRNZHDVFPDGNLCJWWJOTDTFGTZVFWIZFIGMUCFGLXUVLPYCXNKLKMFIMAZHCEAMBQPGAKGBINEEYYMQWFVHQWQPMVTFXCFOWXHIKBPXORAEZPNNMOHDHWUCEFBOD" hidden="1">#REF!</definedName>
    <definedName name="ＩＺＺＴＳＷＤＲＢＱＣＬＲＬＫＨＱＰＡＳＸＡＹＥＹＪＫＰＡＲＧＣＦＰＴＯＤＢＢＢＨＤＨＷＫＷＸＺＶＨＷＬＤＢＶＧＨＯＵＬＬＷＫＶＢＩＺＩＢＢＶＵＲＡＹＫＶＨＫＩＯＰＸＵＹＤＢＰＸＧＲＡＸＳＩＭＮＭＯＨＤＨＷＤＣＫＺＶＩＰＭＥＶＷＧＵＣＨＳＹＳＬＺＫＪＸＯＸＱＳＦＳＧＰＮＺＫＷＳＱＷＥＭＣＧＳＱＥＦＷＧＩＭＨＸＣＣＰＡＥＨＸＤＤＬＮＯＫＷＥＡＳＪＴＨＫＲＰＧＬＬＺＤＪＸＩＵＤＱＤＪＧＰＨＳＫＰＳＱＷＥＭＱＧＳＱＥＦＹＨＬＧＷＵＵＴＶＯＧＰＣＣＫＦＧＡＯＥＤＴＯＹＴＰＶＢＳＳＭＬＰＶＪＴＪＶＥＫＥＣＺＪＨＳＯ" hidden="1">#REF!</definedName>
    <definedName name="j" hidden="1">#REF!</definedName>
    <definedName name="JCWJUUIZHVHVAXGFQZVTZHEYDOTUKUXBWLQQPSDHKAGGOQRELHAQSCQSQHOBBOTZIYKTGTZWFMEJMKSZDDIURGHXAKOJZWXKCGJRFEMHJFRGVPKUPKRXOOHHVZGUETFOUONKKVNTYEMNYYDPMUKNXBWMJKJLEAETGZHWSETIAYSCYTAFWWQJXIARZSUHBAXGFQBNQOUWDOPQODKUENLFVAAZCURUJWEGIEQYUMDEOJQVGNGZNQEVDWYLYEBKJUF" hidden="1">#REF!</definedName>
    <definedName name="JFSGWOLGQLHNTKKDXKVCLUNPCWVRBZLVILEFNXLQNCKTDNKFVZZZBUQUJEMOPLYFBTKMWBINYEYRFQPDUDWYLYEBKIGSOMSAITMRDLMCMPTNDIILWADSZZHIKGSAWOFGRFDBSZMMZEKYIXJSFTYVLWOUXVAJQDHTRFGXAJNIYWWVXQTXFTSAMIUJYXOICYFKBBVVINISIUDJDCZIGSJPSQAALMQCTHPGJYSIGGFIAXAQDWEGHDPIAXSCIPULLFY" hidden="1">#REF!</definedName>
    <definedName name="ＪＬＥＨＬＴＧＧＯＪＫＧＴＨＷＶＭＨＲＧＮＳＪＪＤＤＱＶＢＰＺＯＢＪＶＵＲＡＹＫＢＨＫＺＩＩＴＴＹＫＢＰＸＮＲＡＥＺＰＭＮＭＯＰＳＨＶＯＷＸＺＶＨＷＬＤＵＥＺＵＢＧＹＹＲＫＹＪＪＺＩＢＤＱＫＪＧＰＮＺＫＷＺＸＤＥＭＸＸＣＱＥＭＷＧＰＭＨＸＣＣＢＤＷＳＷＬＳＲＺＢＤＹＥＡＳＪＫＶＪＬＳＸＮＨＡＮＹＹＭＤＬＥＧＳＸＵＥＺＫＷＳＱＷＥＭＸＱＶＨＥＴＵＫＵＸＢＷＭＣＢＤＰＳＷＬＳＲＺＢＤＹＬＴＰＨＹＺＪＹＦＤＶＢＡＮＲＹＭＷＬＸＧＴＧＭＪＳＨＺＥＨＦＬＵＢＦＧＫＷＴＩＬＯＹＣＷＭＫＫＪＭＥＩＬＴＨＧＰＪＬＨＴＩＵ" hidden="1">#REF!</definedName>
    <definedName name="JMTYIPJCPBAOFNGIVJOLUTANJHMVCNHMXVKLWZDYOSSSRUYNUTBDFBGCULMXLNUSKRDDRVBQZPWJWCYIZLCILJPXFIJOAXMOSBFAZZYBTXAHHPKLHUIYWNISNJGXXRREJPDNDPYEYWTMYPVYWCKLVMYODLBEOSNDABACVRVKXQYNJVKZRPJUPCIZZSGRYFVILXSQNWVGRDGEKMTEFAXMUDNXUPEJJILDAETZZHJREMIARSCRTAFPWQJXIHVGZBO" hidden="1">#REF!</definedName>
    <definedName name="JMWAVLIIIKSVDRQYTVRDLKBWGBWDJSKQTRWFFQRWHYNULOYCXVVVXQMQFSLTIEQFUMKEOKQVNNGGRXEVEXZMGFCLJVGSVKMTEEJOLNWGQNIXCCBPLPEKKSUVRELHAQSCQSZFPWUHTSGXFYANBGDMLWHTPFNVFZEQNCDTDGQGKLKMYBFUAAIKLYGCULMXLNLCJVWJNUISHTCWCZIALDILJPXFJJOAXMNDVZTJHHGJBFIQEDMGIEQFUTKHCXEKBBU" hidden="1">#N/A</definedName>
    <definedName name="JPYYJKOARFNDHQUIFGFHAWAPDVDFHCPDTLJDNYFKBBVEPOLUTEPBECIKRCDHMKYKUDAVLPQPRKGKZGFNPRCJGYPQAORYDNUOHUGFTKXZMZFCLJVFSOMSAVPTFDRSJTVZUKOPOQCFBHHPRSOBIFXOPZNQWVMTRFJPDNAJWJPMVNYQVYWCLSWWBWLLCFOTNDBBADVZCKYXUWRESIHYSCXTAFWWQQDIOCEQZFZYVEDOGLYEMNXYDPFUCSVFJETRRQT" hidden="1">#N/A</definedName>
    <definedName name="JRNFWXHWYFDVBDQVBPZOBJWKUDVGYEHFISBFAQNILDHKTGGOJKGSHWVMGRMHOTTMNAELZJYKTZTSNLXOUXVBJKUVAMCRZBKOJZXXWYRNRGUMUWYTJYROJTOJQVVPIVGJZIBDQKJGPNZKAYEGNYYDIGUCLWFSINNMPHEHWDDLMOKMIARSDRTAFQWQJXWKBKDFSFKHQPALYUGOWGAFRODEUEAVKPPOROSHNNVXYUGOKCTVFTVCHNAAOSYMWMYVIOL" hidden="1">#REF!</definedName>
    <definedName name="JSLNANTQ" hidden="1">#REF!</definedName>
    <definedName name="k" hidden="1">#REF!</definedName>
    <definedName name="KAPXCLPKAXYXZSOSHZHJKGTHXPMHRMALXIUXVBCKVVAFCRZENLFLLKNNRGMMUWXTGNJCSUESVBHRYWKVUIZIBDQDIFYKVHDBHPXIBGSPEFRTYSINNMPAEHWDCKZVIPMEVWGUXECTAYMQWGVHQDQWTCUFXCFDDKOPUGDSTJMWAUKIIHKCGJSQYTUQDRRICMHDKPGGAANSYMWLSYSROXVHYEHFLTUEFKWMBKOXBWMJKJLEAETHZHWSETIAYSDYLRI" hidden="1">#N/A</definedName>
    <definedName name="KCTUESVBDKWWTZOXNZIUZWFXIAFIHMVCGHMXVJKBENEURSRTMPMAZHCEAMVULFPKGNSJJDDQVBKAMVBVURAYKCHKIOPZAFRHWEUXHRHEFEGZVZOCUCEGBOCPNHSNIPUMLKXIPWMVOQDXWTCBMBECIKRCCHMJYGPZJGBRVWVBYBQXWFGIEQYUMDEODFMRCIAOZYMDMFHUYUECOYLHFLSDXCNLABRBEICSXXWZZDSYYGIJFSZWOLVJLSRIPBCPTAJ" hidden="1">#REF!</definedName>
    <definedName name="ＫＤＧＫＳＧＦＮＩＫＦＳＧＷＶＭＧＱＴＡＦＷＷＱＱＤＩＯＣＭＢＯＷＤＸＥＮＬＸＯＵＸＶＢＪＫＵＹＫＢＰＸＮＭＱＫＡＹＹＸＡＳＰＳＨＶＯＷＸＺＶＨＷＯＭＨＲＭＨＯＵＬＬＥＹＩＯＶＭＶＮＱＣＸＶＳＢＡＬＷＫＩＯＰＸＨＩＮＳＰＥＭＶＦＰＭＨＷＢＢＡＨＤＨＷＤＣＫＭＮＨＰＬＤＵＶＦＵＷＤＩＴＺＴＭＡＬＫＹＰＹＦＳＦＫＨＲＰＡＬＹＵＳＹＧＮＹＳＸＪＧＶＫＵＸＢＸＣＣＢＤＰＳＷＬＳＲＺＢＤＹＬＴＰＪＫＶＪＬＳＱＩＰＢＢＰＴＺＯＸＮＺＩＶＩＷＦＸＩＡＦＩＧＭＶＣＧＨＬＸＶＪＫＢＭＱＫＡＹＹＸＡＳＷＺＩＶＶＤＹＺＶＨＸＶ" hidden="1">#REF!</definedName>
    <definedName name="KDWKVBJZIBDQKRAZKVHKIOQXIJNIWEOYHEZPTUTVOKOPGHRGIPUELFYMXWKBKQDQWTCAMXJVBJRBLXVJKALNRMCGHGIUXVBBJLMIVKCTVFTVCBSZLLZBQZPBKXKQNWKCHKJOXEIJOZXLMDGPUOEHGIBEIQEDLGIDQEUTKEOJXCUTNNBFLZJZLSMKHQPASYBZENNKPBRGOEHRVQGDIKDZDSFYGIJFSGVOLGWSZEVVPIWHNULUNPCWKTRDOADBHIQ" hidden="1">#REF!</definedName>
    <definedName name="KDXKVVJAIBDQDJGPOZ" hidden="1">#REF!</definedName>
    <definedName name="ＫＥＸＬＷＶＪＡＪＣＥＲＥＫＴＲＤＯＡＪＰＸＥＰＪＯＭＡＢＲＣＥＩＤＴＸＹＸＺＬＯＷＤＣＫＭＯＪＷＥＡＫＭＷＫＭＴＳＪＱＤＤＱＵＢＮＤＰＹＬＹＥＢＫＢＮＦＫＮＬＲＶＺＡＥＱＯＣＤＵＸＧＫＦＶＴＴＪＣＦＪＲＧＯＪＫＧＳＨＷＶＭＧＡＷＤＩＺＺＴＴＧＬＲＦＰＥＱＵＯＮＫＴＲＤＶＳＱＶＥＥＰＱＶＧＸＭＵＫＵＹＴＪＧＧＧＩＢＸＢＱＤＷＥＧＨＤＱＥＡＹＳＤＹＴＡＦＸＷＹＬＸＤＫＢＪＣＥＲＬＫＦＤＰＡＭＰＮＴＵＣＮＮＺＷＬＳＣＭＷＣＳＷＸＷＹＲＮＲＧＮＭＵＷＸＴＧＮＫＨＩＴＨＪＱＶＧＮＧＺＮＹＹＭＣＬＥＩＶＡＸＧＦＱＢ" hidden="1">#REF!</definedName>
    <definedName name="KFVAAZ" hidden="1">#REF!</definedName>
    <definedName name="KGKZMFNPQMZNCUYIDZGLCCWPCOUBSBTUOMJTRCNADBHIQMSOAIEWNOYNPMXEXQEPPDTCIVJOLFQBNJHNWDOIJHWXNXAEYOTTSVGKNCJJRSUOVSKBCMADJIZGTTGLQAQCLYLQNXOZRXAYEMTXYDXMNDGFAQNONTXAIWVEYAWIXMLCWNJQVMMGGTXESCRDMSMLIRMEKNLQZZKLQBSHPFISWQGEESKHKZNFNPRNZOGEYJEZGLDDWPDOUCSBIVPNKTS" hidden="1">#REF!</definedName>
    <definedName name="ＫＩＣＮＩＤＫＰＨＨＡＴＤＫＲＩＱＪＬＹＳＲＯＸＦＱＤＧＥＪＬＳＹＤＩＦＮＷＧＱＮＩＹＣＣＣＥＸＴＸＭＳＳＡＣＤＸＦＢＴＫＬＩＫＲＷＨＯＨＺＫＫＹＰＸＱＳＦＳＹＶＥＤＫＸＴＲＸＦＪＣＨＴＱＦＧＷＧＪＮＩＹＣＣＣＥＱＴＸＭＱＹＡＣＸＫＲＯＩＪＵＩＫＲＰＨＮＡＡＯＳＹＭＷＭＹＨＵＨＮＦＷＩＺＴＲＸＧＰＱＶＧＥＴＴＫＮＸＢＶＬＪＪＩＬＤＨＫＲＲＺＵＶＲＥＴＳＪＤＮＩＥＬＴＳＭＭＡＥＫＹＩＹＫＴＺＴＮＷＶＧＹＤＧＶＥＥＰＱＵＧＸＭＴＫＮＷＡＶＬＵＴＷＯＬＰＥＲＫＳＵＶＲＤＳＨＺＸＲＣＸＳＱＩＩＢＵＩＴＺＨＥＸＺＭ" hidden="1">#REF!</definedName>
    <definedName name="KIOXEIJNZXLMCGOIYWWVYQUXGTTBWXTFMLCWGCXEJAAUUIMSGRITTYKAPXNQAEZPMMMOHDHMFNPQMYNCUSMXSNUZRRKCNUBSATVICBYHGRCORGIPABGLIXFOYIFZPUUTWOLPVVDFGCPWTLCDNBELQBUOBMMARZSUHUAXGFQBNJQZGRLQBZOOFPSWQGLLKKNRGMMUWXTFNJBSTESUBASEESWDRAQCLYLROXPVADBHPXBBGAPQGJTXSIFGFHADHPC" hidden="1">#N/A</definedName>
    <definedName name="ｋｋ" hidden="1">#REF!</definedName>
    <definedName name="KNLRZAKL" hidden="1">#N/A</definedName>
    <definedName name="ko" hidden="1">#REF!</definedName>
    <definedName name="KODJJRTUQDK" hidden="1">#REF!</definedName>
    <definedName name="KSTDEJVLAIYBLPJZ" hidden="1">#N/A</definedName>
    <definedName name="KTMOBOURAYKVHDBHPXHBGZOPFPSWQGLLYKNRGNMUWYTGOKCTUETVCARWWKOUETGOBPUMDPGMPNTBJMNSEBQRHKJEURSRTMPTAZHCEAMBQPGAKGBINQJJXBHRGSBHCASQCTZCAGOPZRCTIPGJTXRQQQSLHLANGOQRNAPHFZJFAHMPIBPAGOENGIAZWFELYAZEGNYZEIGOXHROKPPOQRUKQQYABXJRNIJTIKRWHNHAOZYMXQSFSYVECOZLHFLUBMF" hidden="1">#N/A</definedName>
    <definedName name="KWFSFLIRIUMRUSY" hidden="1">#N/A</definedName>
    <definedName name="ＫＷＵＩＪＡＫＭＱＬＢＧＧＦＨＴＷＡＮＮＶＸＦＳＺＷＯＦＧＱＥＨＯＭＤＱＱＤＩＯＣＭＢＮＷＪＧＤＮＥＱＨＮＱＯＵＣＫＮＯＴＦＣＲＳＪＴＸＳＩＲＱＴＬＯＳＡＯＮＣＤＺＬＡＡＱＬＶＱＲＷＮＮＨＨＶＱＦＯＥＱＺＦＺＹＶＥＣＯＧＬＯＤＭＭＸＹＣＯＦＴＢＳＬＰＫＡＹＹＸＡＳＱＧＴＭＵＷＸＴＦＶＮＬＦＰＫＧＮＳＪＪＤＷＪＶＢＩＺＨＡＢＶＴＱＡＹＪＵＨＫＩＯＰＸＨＩＮＡＰＸＧＱＡＸＳＩＭＭＭＯＣＦＵＢＡＩＫＭＩＵＣＹＱＴＥＳＵＢＧＲＹＲＫＹＪＩＺＨＡＣＰＣＩＦＯＮＹＪＶＲＰＶＥＬＷＱＵＰＥＦＶＦＩＭＧＷＢＢＡＤＯＳＶＬ" hidden="1">#REF!</definedName>
    <definedName name="LAZQLVQLSYP" hidden="1">#N/A</definedName>
    <definedName name="LBNWJWBYHZKCILJOXEMRDAPQGJTXBZZYBTXAJWWEZAWIXXJJWAHVFUGPVPOLUTEWBECKLWWBGVDTWGKOMMLOGDGWJCKMNJVKDBVFAWDIZVPCNUBSATVICBYHGRCORPRYJKFCRZISCZURRQTLIMBHHPRSOAIQHITHJQVGNGZNYXMCLEWJPLVTFPCYWCKSCWBNKZAQABVLQQPSDHKRRZBCYKSOABMACJIZGSSGKRFOEQZMZFCWIAFIGMUCGGJGVWM" hidden="1">#N/A</definedName>
    <definedName name="LCDNBEXPVIIWAGMCOXKXDAJAMEJMENUYZEPNCCTWGKEUSSRUYBKXXFABXJYNMDYIDYFQQKKYCIWGQZFZYVEDUADBHPQABGSIXFVYIMHCCCEXLBOHPRSOAPEWUOZUPWBBUNBMSAQZSUHBAXGEQBNQOKRCDHMKYGQAJGBRWWVXQYNUTCDFBNGYPQAORYDNUOHUGBSBUWJWBYQBMZVTZHPZTYKHWXFIMHWBBADPSZGGOPRNZLDUVGUWDBOBBOTZNXM" hidden="1">#REF!</definedName>
    <definedName name="LCDOCELQBIBUITTHXGZBOBHXVHSEAYEITNSDBYPZBFAQVVUXIMPELHJKGTAWPFHRFHONELYYLPWKRDMZMSPYQBTYBZFOVOTFCRSIDHCSPQPRKNRZNMUPROCSRICMHDKPGGAANSYMWLPVPNKTSDVBECHFQRVHYMULFJEUSSRUXBQDWOPLYMBURMWRINFEYRFQMCLEGTNXGFQBORPUWSTXCAOWGQZWRHLMLNGCGQQYABXJRNFWYIHOTDKEXKWVJAI" hidden="1">#N/A</definedName>
    <definedName name="LDDWWKOUISIUDJDCZIGTZCAGOPZAFRHWEISWRHEEEGZVZOBUCEFBOCSKOYTOVDDXQDPVCTGIVPOLUSEPBECIJRBCHMJYGTDAVKPPORJGJZHPRTPBJFXOPZOQNYFYRCBPGOHIVBYHFRCVTZIPAUYKIWXNYAEZPTFHTWAPVVDFGCPWSLBDNBDKLSFFTXDRBRDMZMROXPASVTZHOSTYKHWXNQAEYOMMLOGQYMLTOQMYNMDXIDYFKCCHUYFTDSENTNM" hidden="1">#N/A</definedName>
    <definedName name="LHZQRBQSZEOVPIWHGULUNNAGDMHSEAZEGQKPBYNOEORVRVWVXJMQFXFHIEJGYPQAORHZGSSGKRFOEQZMZFCLCOGLODMTXYCXMMDGFAQNNNTWAIWVDYAVIWMLCWGIPUMMFFTPDNCOXDXWTCBMEJMKQZWWBNDSAQTDHCSPQPRSVKYQMNJWKZBVFAWDIZZTMALRYPCERLSBZLWILJPRYVZECQTDNKFVZKMFBFUBAIKMHUBYQHESVBHJDWKVUIZIBDQ" hidden="1">#REF!</definedName>
    <definedName name="LIRQB" hidden="1">#N/A</definedName>
    <definedName name="LIXYKNRLBGGFITXAPWVEFHAIEWAKYBHGXERREIPDNCJWJOLUMXPVYWVDHHMYVWNQZEYOMMLOGKNVJCXYUGVKJAVHCJOGGZZNRXMVLXGMQNWVGYDGEKTTEFJVMAKNXBWLJJILDAETGZHJRESIAYSCXTAIHBUITZGRKMZTSPYWITFIGMNVFGLQNVFPHCRWWVYQNQGMMUWXTFNJBSTDGNSCJDWJVUKTMOAFCLKVGSPNMUFYDPMBCSCFJEUYYYAAETA" hidden="1">#N/A</definedName>
    <definedName name="ＬＪＰＲＴＴＹＤＡＰＸＧＱＡＸＳＩＭＭＭＯＨＤＨＯＮＶＸＺＵＮＪＢＳＴＥＳＵＢＧＲＹＲＫＹＪＩＺＨＡＣＰＴＱＺＹＪＵＨＤＢＨＰＳＭＲＤＡＰＱＰＳＷＲＧＬＬＫＮＺＣＧＮＭＵＷＸＴＧＮＫＣＴＵＥＳＶＣＡＲＹＬＫＯＵＩＳＩＵＤＱＤＲＡＳＤＶＡＤＢＨＱＸＢＦＱＯＤＤＵＳＷＲＧＥＥＥＧＺＣＧＯＢＢＪＥＦＢＯＣＣＴＮＸＳＯＶＡＲＲＬＬＹＤＪＳＩＵＤＪＤＣＺＩＧＳＪＰＳＱＷＥＦＰＱＶＨＸＳＩＬＶＺＵＫＵＴＶＯＫＯＤＱＪＲＴＵＱＤＲＨＺＷＲＩＤＫＰＧＧＡＴＨＳＹＦＷＪＬＹＳＲＯＸＶＨＳＥＨＦＬＭＵＥＩＮＬＺＨＲＢＫＨＤＩ" hidden="1">#REF!</definedName>
    <definedName name="LLTVWSFMJBSTDRUAGQ" hidden="1">#N/A</definedName>
    <definedName name="LZHRBKHCSWXWYRNRGNMUWYRZVNEFQEGNKQKDRCBPGPIKXKQMWUGOKIOXEPINIXYOYBFZPUUTWHLOVVDFGCPWSKBDNBDULSFFIOCMCOVIOLUMXPUXVBJRVVAMJYBEOSMCAAZCUNVIIXYUGVVMGQSZEWVAOSZNXMYZTROXWHZFHGLUURWIYNVLOYCWMKKJMEBEUHAVWSFTJBYTDYUAGXXQKXIPWNACPJIEOMYIVYWCWHHMROXGQAXSIMMMOHDHWCC" hidden="1">#N/A</definedName>
    <definedName name="MAEKYIYKTGTYVFTLQTRXFNRRWIFUVLOYCXNKORJNQZMMHIERFUTKFWRYDVTTGLRFPEQYSQNXVGYEHFYYJJOARFNDHQUPFCDCEXPESKTUWSETIAYSCELQIHBUITZCKDFSDAKITERUSYZHRSNKZHQAKHCSWXWYRNRRQZACDKHZQRBPSZEOVPIVHGULTMGTZWFDPAMIENUFZDPNBCTDFJEUYJMXBYEEMOPLXFBTKMWKMTBIVVINTHRGSBOCHENFQIN" hidden="1">#REF!</definedName>
    <definedName name="MFTEDRIRKMZMRJHTEQMKQYGRKPBYNOEORVRVWVXJMQFMLTVWSFMJBSTDFMKCIVVJFTDSENANTQZRCUZCAGHLMRDAPQGJTXRHFFSLOSANNVQRNAOECTOYTPMEEXXBHVFUGPVPOLUTINQOUCDNOTFVDTXGKFVSTSYVYNBUPQMYOGEYIDZGLCHAOZYPXQSFZCLJVGSVTZBITTYDAISCLJDTYYLEAETZZHJKGTAWOFHRFHOUEQJXIHXGZBOBHENITFB" hidden="1">#N/A</definedName>
    <definedName name="MJEUYZYATPTIPOWYAVIQM" hidden="1">#REF!</definedName>
    <definedName name="ＭＬＮＺＣＧＦＦＮＯＱＭＹＧＣＵＢＬＺＣＪＨＹＦＳＳＦＫＱＥＯＤＮＡＮＴＱＺＱＣＵＺＣＡＧＯＷＡＡＦＤＳＳＪＭＷＡＵＫＩＩＨＥＨＬＴＧＧＯＪＫＧＴＨＸＷＮＨＲＭＩＩＡＡＴＴＨＬＲＧＰＦＲＡＧＡＺＷＦＤＰＨＭＣＨＱＱＢＣＨＳＭＵＫＯＸＢＷＭＪＫＪＬＣＧＶＩＢＪＬＭＫＹＮＧＤＹＩＤＹＺＲＱＫＤＲＸＥＶＤＷＹＬＦＥＢＫＷＨＴＷＵＡＢＪＵＵＺＥＢＱＷＧＱＮＨＸＲＱＳＬＨＬＡＨＧＦＧＣＯＷＳＫＢＣＮＢＭＲＢＩＣＶＪＵＴＮＶＯＱＤＱＷＴＬＷＨＴＱＯＴＣＪＵＯＴＥＦＧＷＧＪＮＩＥＥＤＧＲＶＹＯＵＵＣＥＦＢＮＶＲＪＡＢＭ" hidden="1">#REF!</definedName>
    <definedName name="ＭＬＯＧＤＧＷＪＣＫＭＮＪＶＫＺＲＰＪＵＰＫＲＺＺＴＭＺＬＲＹＷＰＲＥＹＷＴＤＢＭＸＫＮＬＱＳＺＫＬＱＤＳＡＪＴＤＡＶＬＰＰＰＲＫＧＫＺＦＦＮＰＱＫＳＯＧＸＹＩＸＺＧＬＯＩＢＯＡＺＮＥＮＦＴＧＭＪＳＱＣＮＺＶＴＺＨＰＺＴＹＫＨＩＹＪＬＰＫＡＥＦＥＧＳＶＺＧＧＯＰＲＮＺＨＤＶＭＮＹＭＯＶＷＤＰＱＤＨＯＣＭＢＮＨＶＡＸＧＹＪＢＨＪＩＮＷＤＨＩＮＹＷＫＬＣＡＥＺＯＭＭＬＯＧＫＮＷＪＪＲＭＵＨＶＬＫＢＶＦＡＷＤＩＺＺＴＴＧＬＱＡＱＣＬＲＬＫＧＱＯＡＲＸＡＹＥＭＮＸＢＮＤＳＡＱＴＤＨＣＳＰＱＰＲＨＬＡＮＧＯＱＲＮＡ" hidden="1">#REF!</definedName>
    <definedName name="ｍｍ" hidden="1">#REF!</definedName>
    <definedName name="ＭＮＲＷＵＪＱＡＫＴＲＬＢＧＧＦＩＡＸＡＲＲＺＢＣＹＬＳＯＨＸＺＳＵＢＧＲＹＲＫＹＪＩＸＮＷＰＲＥＲＸＵＤＢＮＦＢＡＦＯＶＧＡＧＤＳＴＪＴＷＡＵＫＰＤＦＲＵＹＮＵＴＢＤＥＡＮＵＲＪＡＢＬＤＫＪＡＨＴＴＨＬＳＧＰＦＲＡＮＡＧＤＭＸＯＵＸＶＢＪＲＵＶＡＭＪＹＺＰＳＣＧＢＪＫＪＬＥＨＬＴＨＧＯＪＬＧＴＨＸＷＮＨＲＭＤＩＡＡＴＴＨＬＳＧＰＦＲＩＣＡＸＨＦＱＩＯＲＰＶＤＥＯＰＵＧＷＨＸＢＫＯＪＺＷＸＷＹＲＮＲＧＵＭＵＷＹＴＪＹＱＯＪＴＯＪＱＶＣＷＰＣＮＵＢＳＡＴＶＩＣＢＹＨＧＥＱＴＲＸＹＧＱＲＷＢＹＮＶＤＭＫＥＵＺ" hidden="1">#REF!</definedName>
    <definedName name="mono" hidden="1">#REF!</definedName>
    <definedName name="MQLAYYXASP" hidden="1">#REF!</definedName>
    <definedName name="MVTFWCFDJCNNSEUJRHKUYTJGGGIBXBQDPRTOBPFXVPZUQXCTTNFQWEUDJWQPMVUFQCFDWEOPUZWLTCMWTOTTTVOKODJJRTUQDKGZCMBDKPZGASDDRHQWJXCZIHSDPLJFMXRVHFGWGJNHNNNPBEIXDDLNOKXEEVWGVXECUANNBFLZJZLUFLIRJUMFDJSZDEIUSGHXBAUKIIHKCGJSQYTUQDRHICMIDKPGGAAOSYMWMYHNHFXVHZTRXFGQRWIYNVL" hidden="1">#N/A</definedName>
    <definedName name="MZTRJHTEQTRXYGCHMJYGPAJGCOQAORXDNUNHUFFTKSLNANUECNYLHFLTALFKWTIJZEIDTYYXZLOSZZHJKGSAWOFGRFHOMEJJWBHVGSBOBHDNEQHNQOUCKNEQNCFIRVQGEEDGYBFNBUPQMYNCBSMXSNUZRRKKYCBLBNWCWURAZKCILJOXXIJOIXFVYIMHWUUTWOLPDWEFHDPEWUPZUPWCTTMGTELSJRKMZDAKITERUSYZGRSXCZOWFPZWSWWWYRN" hidden="1">#N/A</definedName>
    <definedName name="MZZNRXLVLXGTGLIS" hidden="1">#REF!</definedName>
    <definedName name="NAFLZJZLUHUZWFXIAG" hidden="1">#REF!</definedName>
    <definedName name="NBCTDFJEUYZYAMPTIPOWYHTBXPGHSGIZQXJJXBIWFSBOCHENFQINQOOWZAFRODEUXHLGVTTSVCGOCBJEGBOCSRIRMHOTLLXLPVEUGPVPOLUSHMPOTCCNEQGVDTWGKFUSDFYUYNATBDEANBRJGBRNUZQQKDNTBRATVICBYHFRCORPVWEOZDBQXJTQLAFFEHZWZPVVDFGCOWWNOZNHNXEXRBAOFOHJWJOLVTEPCYWCKOHMYVKLBLOSNDHSUGJNCJI" hidden="1">#REF!</definedName>
    <definedName name="NEFPRYWOVHHVZGUDTFOBOURARDVVTZHOSTYSMAPOFAKFAHNPJJXBHVFVHQWQOLVTEWCUAJJUVZLCRYPSBGCZAZBUQUJXPXZBWJXKICMHDKPRLESDJQHQJLKIFPKVHKIOPXHINUJRAKURMBGGFIIMBHHJKGMIARSCRTAFQWQJNMBRATVIVBYHFRCOKIOWEPYKIWXOYAEZPTUTZCGVCVWYUGOKCTUFTVFXDQQEIOCMCOXKXCZJAMUXVBJRVVAMJYZ" hidden="1">#REF!</definedName>
    <definedName name="NEOQVPFKKXIMPELLTUWSEMIARSDRTAIOBBPTZNXNZIVINKULXOUXVVGZCGOBBPRNZODCTNXTNSKKDCGNBLAMVBVURAZKMPNTCCNOSEVJRHLUYTJGHGIJMCPIQSTPBQFXVPAVQXCUFYMXDKVOQDXWTCAMXJMKQRZJKPULTCMEZPTUTVOKODKJLMIVCZRIJTHKQWZSLZKKYOXQSFSYVECOQMKQYGWBMKYISUYTJZYBMQTIPOWYAWIRJABLACJHQDD" hidden="1">#REF!</definedName>
    <definedName name="nhj" hidden="1">#REF!</definedName>
    <definedName name="nn" hidden="1">#REF!</definedName>
    <definedName name="NNBFMAJZLUAEBKJXDGEKSTDEJVLAJMWAVLIJIKDZDRKSTVRDTLJDUPWBTSMFTEKRIRKMZTSJITEQTRXZGRRWBZNVAKHCRWWVYQNQGXFHIERYVNEFPRYDNUOHUGFTKTLOAOTLJVGSOMSAEYCOMABSCEIDTXYXZLOTZZHJKGSAWOFGRFHOMEJJXBHVFVHQDQVNEQINQOUCKOOTFCRSILVFVTTSVNQUCQPXSUQCRGFCMHCJPGGZZNRYMWLXGMQNWVG" hidden="1">#N/A</definedName>
    <definedName name="NNHHVPDNDPYEYXUDBNEKNLRZAWBNDSAFOSNDBBADVSWJCKMUHVLDBVFAOTLKIWHOVLUBOIGDMLWHUXMNVFGLQNCKTDNKFVLKMFBFUBAIKMHNKCTUESVBHRYRLYJJXOWPRDIFONYJWBHQXIBGSPEFVFIMHXNMPASIOOWYZTAWPFHRFHONELYYLPWKUJVEQVSCTFWCOUCKOOTFCDUXGKFEFEGZCGOCBJEGBOCCTNYTOVASRLLZDJXHXJJDCZIHSKP" hidden="1">#N/A</definedName>
    <definedName name="NUFGKPNCJTDMKGKKKMFBFUAAIKLHUBXPMXLNUZKRKDRCCQGPIIWBYXJUGCAGOWMQCAOPGQSWRRRQTEILSSACDZLIARSCQTZAHUUIMSGQXFSGLIRJUMSUTYHEEJVSHIYBLPKAXXXZNQZMMUBXKYONDYIDZFHHAAOSZNWMYHNHGDMLWOTGLUUFGLWNCKADNRTRRQTLIHVNVXZUHVLDBVFAWDIZYREQWDUDVYKFMVTFQCFBCKUVAFCRZISCZUZAZBU" hidden="1">#REF!</definedName>
    <definedName name="NVQRNZODCTNYTOVAS" hidden="1">#REF!</definedName>
    <definedName name="OCBJEGBOCSRICMHDXOOIIWAGUFRAGAZWFDPHMPNTBCNNSEUCTWFJEUSSRUMJMBPHDEAMBQIGARMTZBVOCNTARATVNMJSNYKNLRTALMQVTHPZJSPKAQPSKHKAGGOQRNZHDVMNYMCHSYSLZKJXOXQSFSYVECOZLQWFMXRVHFGWGJNIXCCBEPTWMSSAOKXEBTKLVJMSRIPCCPLZJZLUGUIRIUMRUSYGORSXJGVWMPZJZXXKCGJSFFNIJFRGVULFWSZ" hidden="1">#N/A</definedName>
    <definedName name="ODEUEHLGWAAZCORVKQQYABX" hidden="1">#N/A</definedName>
    <definedName name="ＯＤＥＵＸＪＥＵＲＲＲＴＭＰＴＢＯＯＷＲＳＯＢＰＥＤＡＫＦＢＩＮＥＥＪＸＢＨＶＦＶＨＱＷＱＰＭＶＴＦＷＣＦＵＤＤＯＯＴＦＷＫＳＩＭＶＺＵＫＨＩＨＪＸＡＰＤＷＥＦＨＤＰＥＴＬＰＺＵＰＷＣＴＴＭＧＴＥＤＵＤＶＹＫＦＤＡＪＩＴＥＱＴＳＸＺＧＲＳＸＢＺＨＲＢＫＩＱＶＶＵＸＸＢＱＷＷＥＧＨＤＱＸＵＯＰＺＯＱＸＣＮＴＮＧＵＦＥＳＪＷＹＬＹＥＢＫＩＵＦＲＮＬＲＺＨＳＬＱＣＺＯＰＯＱＵＰＦＶＵＸＩＭＰＦＬＬＧＨＤＱＸＸＯＰＺＯＲＰＨＮＡＡＯＫＹＨＸＪＳＥＪＧＰＨＳＫＰＳＱＷＦＭＱＲＶＨＦＧＷＺＪＮＩＸＶＴＶＯＲＶＤＱＱＹ" hidden="1">#REF!</definedName>
    <definedName name="ODSRICMIDKPGGAAXDRBQCLRMKHQPASXAYECNOTDSAQTDHBRPPORJGJZMFNPQMBTPKRWNNHAOZFMDMFHCBYHGRCORPVXEPQUZXLKVEBWMQRQSLHLAHGOQRNAHEBCNBDKPPJCPAAOFNGIVIOLUTEPBXVBGQKPBYNOEORVQGKKJMYNCIIQSTPCJFYOQAOQXWNUWJNUISBKXKQNWOZRWZXDMTXYCOMABJTXSIFGFILPXLKCDZLAPOHSNIPUMMFFTXDS" hidden="1">#REF!</definedName>
    <definedName name="OEIRVQGDEDFYBFNBAOQMYNCBSMDYFKCCVVJNTHRHTCNMJSRCUZCAGPPABFRIQGJTXSHFQSLHLANGOQRNAOEWUOFAHMEDXQBHOFOHJWQOLUTEPCEDIKROTYVDNXGDYOTTSUNJNCJIQSUNVRJABLNUAKRKCONBSBTWIWBYHGRAWUAIQBUZLIXYOYBFAQUUUWWAPWVDFHCPXWNOZJQOGMZZNRXLVLRERXUDVGYDGEKTPQVHETUKNXBVLJUWPSWERRZ" hidden="1">#N/A</definedName>
    <definedName name="OHJWQPMVPAMPNTUCMNIGUCMWFCXNRSRTMIMBIHPRANURJABLZCIOYFYSFQQEPIKXKPMWUFQDZXDLSDXCOLMCMFZPUUTWHLODKJSTVRDLHZQRBDKIAGTTHLRBQCLYCZJAMDJMKQYVVAMJYBENRMCAAZCUXBJXWEZIVJZYPJTOKRWNNHHUZFTDSFFZYVECOFLODMMXYCOFTBSVEOECCBEWTWMZSACDWLASQLVQLSXPPIBPAHOENTGAZWFEPAMPNTV" hidden="1">#REF!</definedName>
    <definedName name="OJQWNNGANXEVDWYLFEBUFQDGEJLSDEJOLAHRBLICSBQSZEPVPIWHGULUTGTZWFDPFBZFNVFZEYNOEWAVKPPORCGRXXFHIERYUNDFPDYWNUHHUJXHXJSFSYVEVHZEHFMTXXCOLABRUEIDTQRQSLOFSSAVWSETIHYSDYTYPPIJWAHVFUGPVPOGEQINQOUCSTXJAPFISWRGEEDGYVZOBUCEFBNDVTNXSOVARRLERNULUNPCWVSBZOADBHIQBBGLIXF" hidden="1">#REF!</definedName>
    <definedName name="OK" hidden="1">#REF!</definedName>
    <definedName name="ORPUWDOPUZWLSCMWTNDIIHK" hidden="1">#REF!</definedName>
    <definedName name="OVRKACMACJPZGZTGRRFWEXZLQNWVGRDZYDMTEYDXMNDNQUPEJJILWADTZZUQGSBOBHENEQINQOUCKNOTODEUSWRHEEEGZRZNMVPRNZODCTNXTOVADWWKOVJSIUDJDCZIHSADBHQQBSDUJRHKUYSIGGFIIMBOHPRSOBPEXUPZUPWCTTMFQWDUDWYLFDATFQCFDJKSDDINKZHMWTOEUTVOKODKJRTUQDKHZQRBDKPAGATHSRFWFYANAGCMKSEAYEN" hidden="1">#N/A</definedName>
    <definedName name="OWYAV" hidden="1">#REF!</definedName>
    <definedName name="OZUPWBTSMMAEKYIYKTZAXGFQINQOUDDOPTFWKSAKOJYWWWYRNRGTMEGYWQBZGLDDWPDOVCSJLYSVFDOZMPNSUBMNSXUFPZIFAQVVUWPLPTSBCEAMUXOPZOQKVBVOCBPGOHJWKPMVUFQCYXCLLFKWTIJZJMQKAFFEHSWZKJRTVQDKHZQRBPSZXOVIIVOCMBOWLROXOASXAYEMGHLXVJKBENRMOOOQJMQYLLTOPGUKIZUEZVBHYYRSFAOYNZIOIHE" hidden="1">#N/A</definedName>
    <definedName name="PBECIJRCMRODLUEOLGMMLNGCGVCBJLNIVDZACBPGPIKXKPMVUFQDZXQXICHSQRHRUYTJNEHSWZHHPQSOAIEWNOZNPZRXKJNUIRHTCPCIFOFRJORPVDHHMYVKLBEDYOMMLOOSANNVQRNAOEDUOFAHMDDXXLPVJTJWCWURBZKTWUAIJUUZLBQYORBFAQSRUMJNCPIQSTPBQFXVQACJOGGZSGRXEVPREYWTDBJVYWCELWWBGESAYIFAQUVUWPLPEKK" hidden="1">#REF!</definedName>
    <definedName name="PBEIXDDLNOLTPHYZKYAHGXEQQEILVKWFSFLFSTJMWAVXXWYRUYGUTBGCODSRICNIDKPHPPCHNBJVEKROXWHZFOUCDNOTFVKSILVZUJHHGJBQFTLTVXTCRJHBLHCJOFFZSGRXJSLNAUTQGRCORKLTEEJOIQZJTQLBFGFHLPELKSUZMTQIZAKYBINXEYREQPJRKMZMSGFQBNJHNWDOIMYWKLCMOSNDWVYKNRGMMUWXTFNJBSUESUIZGSSGKRFOEQZ" hidden="1">#REF!</definedName>
    <definedName name="PCCQUAKAMVIVAXHYJBHKIAIMMRDAPQGJTXSIFGFHADHVUDXZVHWVMHRMHOULLEESWDRAQPVPOLUTEWBECIRRCDHTKZPSCGAQOONQIFIYLEMOPLXMFDXHCYFKBBVOBNTARZSUHBASQBMZCASALLQVSHPYISPKAEEEGAETZZHJKGTAWOFJXAHMWDXQDZOENGIVIOLXITFBZFOVGAEQUVMWYJYDDCFQUYNTTBDLYFCULMWKNUSJQDDQVBPZMVIVBYH" hidden="1">#N/A</definedName>
    <definedName name="PDNCOXHGDMKWOTWMUVFGLXUCSVFJEURRRTMIMTMUVXXMBTRLWRMTYQQJCQBHPFOUHBAXGFQBVTYAHSTYDAPXGQAXRHMMLOVZOUUCEFBNVRJACMACJEKEXHHVLUNPCPVSBZLWIECIQBVAMJYZPZCGBQVZBNQUJQPXZAWJQNFPAOQXVNTGFJQEOUDQDIFOGBHKIOWDHINZWLMCFPSIFGFHADHPCCKFGCPDTUOZUPULLEESWDRVHQWQPMVTFXCFDJK" hidden="1">#REF!</definedName>
    <definedName name="PEWUOZUPWBTTMFTEKSIRYKFDAJITEQTRXZGRSWBZAKUDAVLQQPRKGKZGFNCBPRYEOVOIVGFWFYAFKHQPALYUSXGNYSXIGVWMWZJZDDDFRUYNTTBDEANUQRSDRTAYQWJJXBHVFVHQDQWNFQINQOUDKOPTHWXNRAEZPMNMSWZHVVQRNZODCTOYAHMDDXXKPVJTIIOIHENMXPUXVBKKVWAMDRZEOSNCAAZCUMBPIQRTPBQIGALGBINFDWKVULTMOBV" hidden="1">#REF!</definedName>
    <definedName name="PFKKJMEBE" hidden="1">#N/A</definedName>
    <definedName name="PFPSWRGLLKNYCFVBB" hidden="1">#REF!</definedName>
    <definedName name="PGSJPSQWEMPQVHETUKNLFVTTSVNRUCBJEFBOCSQHCMHDJRRLLYDJXHXJSYSQNWVGYEHFFFQRVHYMULOXBWMVUXPMPFSLTVWSETIAYSDYTAIIBVITAJSLNAUTPZXJTGJHNOWGXCZOWFPZWRHLMLRNRGYGIJFRZVNEFQEGNSDJDVHGULTMOBPURAZKVHDTBJTNSEBQRHRUEUZZYBMQTIPPXYATBXPGISGBZQXKKXCIRHTCPCIFOFRJORPVDLPPUPD" hidden="1">#REF!</definedName>
    <definedName name="PLGNSJJ" hidden="1">#N/A</definedName>
    <definedName name="PMEVWGUXECTANNAFLZ" hidden="1">#REF!</definedName>
    <definedName name="ＰＭＮＭＯＨＤＨＷＫＣＫＭＯＪＳＨＺＸＲＢＸＳＺＥＶＶＰＩＷＨＮＵＬＹＡＮＨＧＤＭＨＳＥＨＦＬＮＵＦＧＫＰＮＨＲＢＬＩＣＳＸＸＷＺＲＯＲＧＮＮＩＪＦＳＺＶＮＥＧＰＳＺＥＧＡＴＨＳＲＦＷＦＹＬＹＥＢＫＪＵＦＲＮＬＲＡＨＳＭＱＣＡＢＲＢＥＩＣＳＸＸＷＺＫＯＲＧＮＮＩＫＧＳＡＷＯＦＧＱＳＺＹＰＷＩＩＷＡＨＶＦＵＧＰＣＰＶＳＢＴＵＺＣＡＧＰＥＦＫＷＴＩＪＺＣＭＤＴＱＲＱＳＬＯＳＡＮＮＶＱＲＮＡＯＥＦＺＪＦＡＨＭＥＤＸＸＬＰＶＪＴＪＶＥＫＥＤＡＺＫＣＣＡＧＰＰＡＲＤＴＩＱＧＪＴＸＳＫＫＪＭＥＢＦＵＨＡＩＫＬＨＴＤＶ" hidden="1">#REF!</definedName>
    <definedName name="PPJCPBHOFNGIVQOLUTEPBOUVDNOTYVKSBLVSNCHHGNJNCJIEIKXKQNWVGRDZXDEPJNZXLMDNPTOEJJIKLOEKKSUVRDLHZQRBELJAHUUHMSGQFSANBGDMEPYBZFNVYZEQNCDTWGKFUSSRUCFOBBJEFBNCBSNXSOUARRKKOUISIOUONKTRDVADBHPQBBGSIXHKTXSIGGFIAXAPDVDSOAPEWUOZUHNEEXRBHOFOHJWQOLVQBNQOUVZAFKHWENXHEZO" hidden="1">#N/A</definedName>
    <definedName name="PPORIMBOHPRSOBPFXVPZUQXCTTRFQWDUDWYLFEEWDOPUZWLTCMWTNDIIHKGJYFFNOQMYGCUGQFHOTEKEXLWVJAJCEREJGQCNAWUAIPAUZLIXISVZTJOONQBFIXEDMNPLXFWNOYMPWULSFFTXDRBRDMZMZJAMDJMKQYDEJVKLBEOSMCALNGJNVIIQLMIVJYXOJIELQHHBBWCQAPBKQKAJITLQTRXGGRSWIZNOSBFAQZYBTQTIWPXYPCQGYWDYUAG" hidden="1">#N/A</definedName>
    <definedName name="ＰＱＧＪＩＤＴＱＱＱＳＬＯＳＡＮＮＶＱＲＮＡＯＤＣＴＷＲＮＵＺＱＱＫＫＸＣＩＷＧＷＩＩＣＢＹＨＦＲＪＯＲＰＶＤＥＯＰＵＧＷＥＵＹＨＬＧＷＴＵＴＶＯＫＯＤＲＤＦＧＣＯＤＳＫＩＣＮＩＤＫＰＨＺＳＧＲＸＥＶＥＸＺＭＧＦＢＬＪＶＦＳＶＫＭＴＥＥＺＸＬＴＤＮＷＵＰＵＵＴＷＯＬＣＪＩＱＳＴＰＣＪＧＹＰＱＡＯＲＹＺＦＺＳＧＲＱＥＶＥＸＸＫＱＮＷＵＧＲＤＺＯＸＥＰＪＹＶＫＬＢＬＯＹＯＴＴＳＶＧＫＮＤＪＪＲＴＢＯＶＳＫＡＣＭＡＤＪＩＺＧＴＴＧＫＲＦＱＣＬＹＬＱＮＷＯＺＲＸＡＹＥＭＴＸＹＤＰＭＡＱＴＤＨＤＢＢＡＣＫＮＷＪＣＸ" hidden="1">#REF!</definedName>
    <definedName name="PQVGESTKNWBVL" hidden="1">#REF!</definedName>
    <definedName name="_xlnm.Print_Area" localSheetId="5">'01ハートフルプラザみき'!$A$1:$AD$92</definedName>
    <definedName name="_xlnm.Print_Area" localSheetId="28">'01三樹小学校'!$A$1:$AD$119</definedName>
    <definedName name="_xlnm.Print_Area" localSheetId="6">'02総合保健福祉センター'!$A$1:$AD$178</definedName>
    <definedName name="_xlnm.Print_Area" localSheetId="29">'02平田小学校'!$A$1:$AD$102</definedName>
    <definedName name="_xlnm.Print_Area" localSheetId="30">'03三木小学校'!$A$1:$AD$206</definedName>
    <definedName name="_xlnm.Print_Area" localSheetId="7">'03消防本部'!$A$1:$AD$140</definedName>
    <definedName name="_xlnm.Print_Area" localSheetId="8">'04ホースランドパークエオの森研修棟'!$A$1:$AD$163</definedName>
    <definedName name="_xlnm.Print_Area" localSheetId="31">'04別所小学校'!$A$1:$AD$157</definedName>
    <definedName name="_xlnm.Print_Area" localSheetId="9">'05三木南交流センター'!$A$1:$AD$83</definedName>
    <definedName name="_xlnm.Print_Area" localSheetId="32">'05志染小学校'!$A$1:$AD$137</definedName>
    <definedName name="_xlnm.Print_Area" localSheetId="33">'06口吉川小学校'!$A$1:$AD$98</definedName>
    <definedName name="_xlnm.Print_Area" localSheetId="10">'06別所町公民館'!$A$1:$AD$49</definedName>
    <definedName name="_xlnm.Print_Area" localSheetId="11">'07志染町公民館'!$A$1:$AD$70</definedName>
    <definedName name="_xlnm.Print_Area" localSheetId="34">'07豊地小学校'!$A$1:$AD$100</definedName>
    <definedName name="_xlnm.Print_Area" localSheetId="12">'08細川町公民館'!$A$1:$AD$59</definedName>
    <definedName name="_xlnm.Print_Area" localSheetId="35">'08緑が丘小学校'!$A$1:$AD$170</definedName>
    <definedName name="_xlnm.Print_Area" localSheetId="13">'09口吉川町公民館'!$A$1:$AD$66</definedName>
    <definedName name="_xlnm.Print_Area" localSheetId="36">'09自由が丘小学校'!$A$1:$AD$204</definedName>
    <definedName name="_xlnm.Print_Area" localSheetId="14">'10吉川児童館'!$A$1:$AD$26</definedName>
    <definedName name="_xlnm.Print_Area" localSheetId="37">'10自由が丘東小学校'!$A$1:$AD$144</definedName>
    <definedName name="_xlnm.Print_Area" localSheetId="38">'11広野小学校'!$A$1:$AD$147</definedName>
    <definedName name="_xlnm.Print_Area" localSheetId="15">'11別所ふるさと交流館'!$A$1:$AD$42</definedName>
    <definedName name="_xlnm.Print_Area" localSheetId="39">'12三木中学校'!$A$1:$AD$223</definedName>
    <definedName name="_xlnm.Print_Area" localSheetId="16">'12総合隣保館'!$A$1:$AD$55</definedName>
    <definedName name="_xlnm.Print_Area" localSheetId="17">'13みきやま斎場'!$A$1:$AD$66</definedName>
    <definedName name="_xlnm.Print_Area" localSheetId="40">'13三木東中学校'!$A$1:$AD$140</definedName>
    <definedName name="_xlnm.Print_Area" localSheetId="18">'14クリーンセンター（管理棟のみ）'!$A$1:$AD$66</definedName>
    <definedName name="_xlnm.Print_Area" localSheetId="41">'14別所中学校'!$A$1:$AD$175</definedName>
    <definedName name="_xlnm.Print_Area" localSheetId="19">'15金物資料館'!$A$1:$AD$20</definedName>
    <definedName name="_xlnm.Print_Area" localSheetId="42">'15緑が丘中学校'!$A$1:$AD$201</definedName>
    <definedName name="_xlnm.Print_Area" localSheetId="20">'16あじさいフローラみき'!$A$1:$AD$45</definedName>
    <definedName name="_xlnm.Print_Area" localSheetId="43">'16自由が丘中学校'!$A$1:$AD$152</definedName>
    <definedName name="_xlnm.Print_Area" localSheetId="44">'17三木特別支援学校'!$A$1:$AD$105</definedName>
    <definedName name="_xlnm.Print_Area" localSheetId="21">'17農産物工房'!$A$1:$AD$23</definedName>
    <definedName name="_xlnm.Print_Area" localSheetId="45">'18三樹学校給食共同調理場'!$A$1:$AD$21</definedName>
    <definedName name="_xlnm.Print_Area" localSheetId="22">'18別所認定こども園'!$A$1:$AD$18</definedName>
    <definedName name="_xlnm.Print_Area" localSheetId="23">'19志染保育所'!$A$1:$AD$39</definedName>
    <definedName name="_xlnm.Print_Area" localSheetId="46">'19平田小学校給食調理場'!$A$1:$AD$22</definedName>
    <definedName name="_xlnm.Print_Area" localSheetId="47">'20三木学校給食共同調理場'!$A$1:$AD$20</definedName>
    <definedName name="_xlnm.Print_Area" localSheetId="24">'20堀光美術館'!$A$1:$AD$46</definedName>
    <definedName name="_xlnm.Print_Area" localSheetId="25">'21みき歴史資料館'!$A$1:$AD$88</definedName>
    <definedName name="_xlnm.Print_Area" localSheetId="48">'21別所学校給食共同調理場'!$A$1:$AD$22</definedName>
    <definedName name="_xlnm.Print_Area" localSheetId="49">'22緑が丘学校給食共同調理場'!$A$1:$AD$24</definedName>
    <definedName name="_xlnm.Print_Area" localSheetId="26">'22緑が丘東アフタースクール'!$A$1:$AD$42</definedName>
    <definedName name="_xlnm.Print_Area" localSheetId="50">'23自由が丘小学校給食調理場'!$A$1:$AD$24</definedName>
    <definedName name="_xlnm.Print_Area" localSheetId="51">'24自由が丘東学校給食共同調理場'!$A$1:$AE$22</definedName>
    <definedName name="_xlnm.Print_Area" localSheetId="52">'25広野小学校給食調理場'!$A$1:$AD$19</definedName>
    <definedName name="_xlnm.Print_Area" localSheetId="53">'26文化会館'!$A$1:$AD$291</definedName>
    <definedName name="_xlnm.Print_Area" localSheetId="0">'様式第４－４号（自動入力）'!$A$1:$C$7</definedName>
    <definedName name="_xlnm.Print_Area" localSheetId="1">'様式第４－５号(自動入力)'!$A$1:$L$54</definedName>
    <definedName name="_xlnm.Print_Titles" localSheetId="5">'01ハートフルプラザみき'!$1:$3</definedName>
    <definedName name="_xlnm.Print_Titles" localSheetId="28">'01三樹小学校'!$1:$3</definedName>
    <definedName name="_xlnm.Print_Titles" localSheetId="6">'02総合保健福祉センター'!$1:$3</definedName>
    <definedName name="_xlnm.Print_Titles" localSheetId="29">'02平田小学校'!$1:$3</definedName>
    <definedName name="_xlnm.Print_Titles" localSheetId="30">'03三木小学校'!$1:$3</definedName>
    <definedName name="_xlnm.Print_Titles" localSheetId="7">'03消防本部'!$1:$3</definedName>
    <definedName name="_xlnm.Print_Titles" localSheetId="8">'04ホースランドパークエオの森研修棟'!$1:$3</definedName>
    <definedName name="_xlnm.Print_Titles" localSheetId="31">'04別所小学校'!$1:$3</definedName>
    <definedName name="_xlnm.Print_Titles" localSheetId="9">'05三木南交流センター'!$1:$3</definedName>
    <definedName name="_xlnm.Print_Titles" localSheetId="32">'05志染小学校'!$1:$3</definedName>
    <definedName name="_xlnm.Print_Titles" localSheetId="33">'06口吉川小学校'!$1:$3</definedName>
    <definedName name="_xlnm.Print_Titles" localSheetId="10">'06別所町公民館'!$1:$3</definedName>
    <definedName name="_xlnm.Print_Titles" localSheetId="11">'07志染町公民館'!$1:$3</definedName>
    <definedName name="_xlnm.Print_Titles" localSheetId="34">'07豊地小学校'!$1:$3</definedName>
    <definedName name="_xlnm.Print_Titles" localSheetId="12">'08細川町公民館'!$1:$3</definedName>
    <definedName name="_xlnm.Print_Titles" localSheetId="35">'08緑が丘小学校'!$1:$3</definedName>
    <definedName name="_xlnm.Print_Titles" localSheetId="13">'09口吉川町公民館'!$1:$3</definedName>
    <definedName name="_xlnm.Print_Titles" localSheetId="36">'09自由が丘小学校'!$1:$3</definedName>
    <definedName name="_xlnm.Print_Titles" localSheetId="14">'10吉川児童館'!$1:$3</definedName>
    <definedName name="_xlnm.Print_Titles" localSheetId="37">'10自由が丘東小学校'!$1:$3</definedName>
    <definedName name="_xlnm.Print_Titles" localSheetId="38">'11広野小学校'!$1:$3</definedName>
    <definedName name="_xlnm.Print_Titles" localSheetId="15">'11別所ふるさと交流館'!$1:$3</definedName>
    <definedName name="_xlnm.Print_Titles" localSheetId="39">'12三木中学校'!$1:$3</definedName>
    <definedName name="_xlnm.Print_Titles" localSheetId="16">'12総合隣保館'!$1:$3</definedName>
    <definedName name="_xlnm.Print_Titles" localSheetId="17">'13みきやま斎場'!$1:$3</definedName>
    <definedName name="_xlnm.Print_Titles" localSheetId="40">'13三木東中学校'!$1:$3</definedName>
    <definedName name="_xlnm.Print_Titles" localSheetId="18">'14クリーンセンター（管理棟のみ）'!$1:$3</definedName>
    <definedName name="_xlnm.Print_Titles" localSheetId="41">'14別所中学校'!$1:$3</definedName>
    <definedName name="_xlnm.Print_Titles" localSheetId="19">'15金物資料館'!$1:$3</definedName>
    <definedName name="_xlnm.Print_Titles" localSheetId="42">'15緑が丘中学校'!$1:$3</definedName>
    <definedName name="_xlnm.Print_Titles" localSheetId="20">'16あじさいフローラみき'!$1:$3</definedName>
    <definedName name="_xlnm.Print_Titles" localSheetId="43">'16自由が丘中学校'!$1:$3</definedName>
    <definedName name="_xlnm.Print_Titles" localSheetId="44">'17三木特別支援学校'!$1:$3</definedName>
    <definedName name="_xlnm.Print_Titles" localSheetId="21">'17農産物工房'!$1:$3</definedName>
    <definedName name="_xlnm.Print_Titles" localSheetId="45">'18三樹学校給食共同調理場'!$1:$3</definedName>
    <definedName name="_xlnm.Print_Titles" localSheetId="22">'18別所認定こども園'!$1:$3</definedName>
    <definedName name="_xlnm.Print_Titles" localSheetId="23">'19志染保育所'!$1:$3</definedName>
    <definedName name="_xlnm.Print_Titles" localSheetId="46">'19平田小学校給食調理場'!$1:$3</definedName>
    <definedName name="_xlnm.Print_Titles" localSheetId="47">'20三木学校給食共同調理場'!$1:$3</definedName>
    <definedName name="_xlnm.Print_Titles" localSheetId="24">'20堀光美術館'!$1:$3</definedName>
    <definedName name="_xlnm.Print_Titles" localSheetId="25">'21みき歴史資料館'!$1:$3</definedName>
    <definedName name="_xlnm.Print_Titles" localSheetId="48">'21別所学校給食共同調理場'!$1:$3</definedName>
    <definedName name="_xlnm.Print_Titles" localSheetId="49">'22緑が丘学校給食共同調理場'!$1:$3</definedName>
    <definedName name="_xlnm.Print_Titles" localSheetId="26">'22緑が丘東アフタースクール'!$1:$3</definedName>
    <definedName name="_xlnm.Print_Titles" localSheetId="50">'23自由が丘小学校給食調理場'!$1:$3</definedName>
    <definedName name="_xlnm.Print_Titles" localSheetId="51">'24自由が丘東学校給食共同調理場'!$1:$3</definedName>
    <definedName name="_xlnm.Print_Titles" localSheetId="52">'25広野小学校給食調理場'!$1:$3</definedName>
    <definedName name="_xlnm.Print_Titles" localSheetId="53">'26文化会館'!$1:$3</definedName>
    <definedName name="_xlnm.Print_Titles" localSheetId="1">'様式第４－５号(自動入力)'!$4:$4</definedName>
    <definedName name="ＰＳＨＯＯＷＸＺＶＨＤＶＭＯＹＭＯＶＵＪＷＷＫＯＴＤＴＦＯＢＯＵＲＡＲＤＶＡＤＢＨＰＸＵＹＫＨＷＸＮＲＡＥＺＰＭＮＭＯＨＫＯＷＫＪＲＳＯＡＰＥＤＵＯＺＵＰＷＢＴＴＭＭＡＪＸＨＷＩＲＸＲＱＮＷＶＧＹＤＧＥＫＴＴＱＶＧＸＭＴＫＮＷＢＶＬＪＪＩＬＤＡＤＳＫＴＵＷＳＥＴＩＡＹＳＣＹＴＡＦＩＢＵＩＴＡＨＸＧＺＢＯＦＣＬＫＶＥＨＦＬＭＵＥＦＫＸＭＵＤＮＧＡＱＶＶＶＮＫＮＤＪＪＲＦＢＯＶＳＫＢＣＭＡＤＫＰＺＧＡＴＧＳＲＨＱＪＬＹＬＱＮＸＶＧＲＥＡＱＹＦＱＮＺＷＬＭＣＭＰＴＯＥＩＩＩＫＷＺＤＳＹＹＧＩＱＤＬＨＺＱＲＢＱＳ" hidden="1">#REF!</definedName>
    <definedName name="PTODBBADVSWLYRZBCYKZOWQBWRYDVVOHVGNUKTMOGFCLKVXAYEGNYZDRGOXHROJZDEDFYQFLLTVWSEMIARTDRTAFQXQJUTHYHACPCHERCNZWUZIPAUZKIXXOMQKAFFEHSWZPVVDFUGOKCTUEGNMPBBPTAOXNZIVIOLUMXPUXVVCGHLXVJKBENRMCSRUMQTCPPXSTPBQFEVPAVQXFFZZMRXLVKWFLFEBOZRWZXDMMXYCQFNDGQUOECCBEWTWMZSA" hidden="1">#REF!</definedName>
    <definedName name="PXGQAXSHMMLOGDHWCCKFBNVRJABMACJOZGZSGRQHPIKXLQNWLWIECIRYJDHTRFGWHJUKOOIUXBQHPRTOBJFXOPZOQXVYLLYDJSIUDQDIFPGRJPSQWELINYWKLCFOTNDBBADVZCKYXMNJWKAYPKUPLRTTMMAELZJVEKFDAJITLQTRXGGRSBRGOEHRVPFDDCFXUYLEMOPDRHZWRBWSZEVVPIVGNWFYANHFCMKVGTWUZBITUZTHPZEBWLQQPSKHKAL" hidden="1">#REF!</definedName>
    <definedName name="ＱＡＫＴＱＬＢＦＧＦＲＯＳＨＮＮＶＸＹＵＧＯＫＣＴＵＦＴＶＣＤＫＥＸＫＷＢＳＢＵＷＪＷＢＹＨＧＲＣＰＬＪＰＸＵＮＳＥＢＱＲＨＲＵＹＴＭＭＭＯＡＤＨＷＣＣＸＺＵＨＰＬＤＵＶＦＵＷＤＢＳＺＭＭＡＥＫＴＪＶＥＲＥＫＨＱＨＴＬＱＴＲＸＦＮＲＲＷＸＭＮＤＨＱＵＰＦＣＤＣＥＸＡＥＭＺＺＨＣＤＺＳＨＧＸＲＣＸＳＺＥＷＷＰＰＤＨＮＢＭＹＨＮＨＧＤＭＬＷＯＴＷＵＢＢＭＮＲＤＵＪＱＨＫＴＹＭＫＫＫＭＦＤＳＧＹＵＶＲＥＳＩＡＹＳＣＸＴＡＦＷＷＱＩＴＺＧＸＧＺＢＯＩＨＹＷＩＴＦＩＧＭＴＥＦＪＯＭＵＤＮＸＵＰＥＪＪＩＬＤＡＥＴＺＺ" hidden="1">#REF!</definedName>
    <definedName name="QAWRVMMGFJPDNDPYEYYHGRJORPVEEPQSIXFVYIZOMMLOGDHWJCKYUHVLDBVFAWDIZZTMZLRYDWYLPMVTFQCFDJKVVAFCRZISCZUKAZBUQUJQPXZBWJRNFCMADKPZGATGSQHQJLYLQNXVGVRQVELWGSPEFKNRMBGGFIUXBQWWEGHDPXXOPAOQXVNTGGUYEUKWFSFKHRIULRUSYGNRSXJGHXBTOEBCBDWZDLYYGBKWLAZQKUQLSXOAANSYMWLXGMG" hidden="1">#REF!</definedName>
    <definedName name="QBIPGOHJWQPMVUF" hidden="1">#REF!</definedName>
    <definedName name="ＱＦＤＤＣＦＸＵＹＮＡＴＢＤＥＣＱＦＹＶＱＫＦＭＲＪＩＣＶＪＵＷＮＶＯＱＤＸＷＴＣＢＭＸＪＭＫＱＢＭＭＲＷＴＩＱＺＪＴＱＬＢＦＦＷＯＬＯＤＹＧＩＪＦＳＺＷＯＦＧＴＶＣＨＳＺＳＬＺＫＫＹＯＸＱＨＵＺＷＦＥＰＡＸＶＢＫＲＬＰＢＺＤＴＤＧＫＦＶＺＺＺＢＮＱＵＲＲＺＡＣＹＫＳＯＭＮＸＬＯＶＴＧＳＳＧＫＱＦＯＥＱＺＭＺＦＣＲＣＵＡＤＢＧＰＷＡＢＧＲＰＧＷＡＪＮＩＹＶＷＶＸＱＴＸＦＴＳＡＶＨＴＩＸＷＮＨＳＮＩＰＵＭＭＦＩＭＳＧＱＧＳＢＦＥＢＫＩＵＬＲＵＳＹＧＨＲＹＫＢＱＸＯＲＡＥＺＰＮＮＭＰＨＥＨＷＫＣＬＣＹＬＺＰＨ" hidden="1">#REF!</definedName>
    <definedName name="QGISGIPOFMZZMQXLVKWFSFLBTEWBECIRYCCHTQRILUZTJHHGJQUCQPXSUPCQGFWQAVRYDUZZNRXLWIRXRQNWVGYDGEKTTEVHXMUYIMHXUUUWWAPDVDFHCPDTLJDNIELQSMFTEKRCVXKEDAJITCFDIDOPTYWKSCMVTOTTSVNKODJJRTUQCKGYPMADKLRLEOOCTBUWINKTSDOAWUAJQBLXUJKAKNRMBGGFITXAIHPRSOBIFXOPZNQXVERRFJPZOAJ" hidden="1">#N/A</definedName>
    <definedName name="QHITHJQOGJJXBHVFVHQDQVSBTINQOUCKOOTFCRSILVZVTTSVNRUCQPXGBOCSRICMHDKPGGAANJXHXJSYCZIHSKPSIQRBCHTJRHKUYTJGGGMIMBPHPRSOBQIGALGBIQQKDQBIPGOHJWQXHFQBORBDKVWBFDSZJTCAUKAACVRVKQQYABXJRNFWYIWYFGNHANZYMDMEHTHMJCOZLHFLTBMFKFTULVXBWMQRQSEHLAHGOQSLTPHYZJYAHFXDQQEIOXN" hidden="1">#N/A</definedName>
    <definedName name="QOALXAYEFNYNSPEMVFPMHWBBADVSTZZHJKGSAWOFGRFHISZTMALKYGZBOBGDNLWHUQOUCJUOTFCRXHJNIYDKNYCFUBAJKMIUCYQHISHJQOBOOCGMAKAMVIVAXHYKBSQWEEFKVTIJZCMQKAYYIAEHQDDLGHDPETSJDOJELQIQQDIOCMBNLFDAJIAFIGMUVGGLXNCKADNRMCIHJCYCRFXFHJERJBZUEZUBHYYRLYJFWFYANHFCMKVHKIOQXIJNSNU" hidden="1">#N/A</definedName>
    <definedName name="ＱＯＵＤＫＯＰＴＦＤＲＳＪＭＶＺＵＫＨＩＴＭＰＴＢＺＨＣＥＡＭＢＱＰＧＡＫＧＢＬＤＤＷＷＺＧＵＥＴＦＯＵＯＮＫＴＳＤＭＰＮＳＢＢＭＮＳＧＶＣＴＥＩＤＳＱＱＱＳＬＷＬＺＲＺＢＤＹＬＺＰＨＦＺＪＥＡＨＭＯＩＢＰＡＧＮＥＮＧＩＶＰＯＬＵＳＥＭＰＮＴＶＣＮＱＶＴＩＰＺＪＳＱＫＡＦＦＥＨＨＬＡＧＧＯＱＲＮＺＨＤＶＭＮＹＭＯＶＡＬＳＬＤＰＯＣＴＢＵＷＪＸＣＺＳＥＯＢＸＶＢＪＲＢＶＡＭＪＹＺＰＡＥＺＰＴＵＨＴＷＡＰＶＶＤＦＧＣＩＥＷＮＯＹＮＨＦＸＥＱＱＥＩＰＬＡＭＶＩＶＢＹＨＺＫＣＨＫＩＯＸＥＩＪＮＺＸＹＯＲＢＦＺＰＮ" hidden="1">#REF!</definedName>
    <definedName name="QPMVUFQCFDJLIINSPXHRAXSINNMOHDHWDCKFBOVSKACMADJPZGZTGCQHQJLYLQNWVGREAYEYJDIURGHXHKOIYDDCCFJYEEGHDQFXOPZOQXVNTGGUYESCSSFSXUEVHYEHFLTARVHETUKOXBWMJKJWZDLYYGBCYLZPOEZPLSXOOIIVAGUYKTZTSPYXIAFIGMVVGHLXOWMPZDYNDCFXUXNATBDEAMBQIGASNUZVPIWHNULUNNHGDMKWHTMSTBLMRWT" hidden="1">#REF!</definedName>
    <definedName name="QTLOSAONVQSOAPEDUOYUPWEEXXLPVJTJVEKEDAJHTVYWCKLWWBNDSAQTDHCSBACVRVKYQYUQCRJHCMHCJPGGZTGRKAJCERLKHQOALXAYEFNYYDIGNXHQOIYDDCFXUXMKSUWPXTLCDNCELQBHBUITSGXEGTGLISQBMZVTZHOZJVSHIYILPKAEFEGSVZOUUWXTGNJBSUESUBARYKLYVJSIUDQOLULXPUXVBJRUVAMJKAENRMCZAZBUXBJXWETOBPF" hidden="1">#REF!</definedName>
    <definedName name="QVHETUKOXBWMJKJLEHLTG" hidden="1">#REF!</definedName>
    <definedName name="ＱＶＮＮＧＧＵＹＥＳＣＳＥＮＴＮＭＪＳＱＣＵＺＰＵＤＤＯＰＵＦＷＬＳＪＭＶＪＺＷＸＷＹＲＮＲＧＴＪＬＭＩＵＪＹＱＯＩＴＯＪＱＶＮＩＢＰＡＧＳＢＵＷＪＤＣＺＩＨＳＤＰＳＬＭＵＥＦＫＰＭＢＨＲＡＸＳＩＭＮＭＯＨＤＨＷＤＣＫＭＯＪＷＣＵＬＭＷＬＮＵＺＫＱＳＦＲＱＥＶＤＷＹＬＹＥＢＸＪＵＧＣＡＧＯＷＧＡＦＲＯＤＥＵＥＨＬＧＰＰＯＲＣＧＪＧＧＯＱＲＮＡＨＥＷＮＯＹＭＰＷＵＬＳＦＦＬＲＧＰＦＲＡＮＡＲＡＳＤＶＢＥＣＨＱＸＢＣＨＳＱＦＦＷＺＪＮＨＪＫＪＬＥＨＬＴＧＧＯＪＫＧＴＨＸＷＮＴＯＪＱＶＮＮＧＧＵＹＥＴＣＳＥＮＴ" hidden="1">#REF!</definedName>
    <definedName name="qw" hidden="1">#REF!</definedName>
    <definedName name="ＲＡＥＺＰＭＮＭＯＨＤＨＷＫＣＫＭＯＪＪＹＱＯＩＴＯＪＱＶＮＭＧＺＮＱＸＯＷＰＲＥＹＸＵＤＣＮＹＫＮＬＲＴＷＸＣＧＥＴＡＫＵＤＢＶＬＱＱＰＳＫＷＬＲＲＺＢＣＹＫＳＯＧＸＺＪＸＺＧＬＷＤＷＰＮＭＡＲＺＳＵＨＭＩＳＱＣＭＺＶＴＺＨＰＺＴＶＳＨＩＹＩＬＰＫＡＥＦＥＧＳＶＺＯＵＵＣＲＮＡＨＥＷＮＷＬＮＵＳＫＱＤＤＲＮＢＫＡＭＶＩＶＢＹＨＹＫＣＨＫＩＯＷＥＩＩＮＩＷＸＯＲＡＥＺＰＹＸＡＳＷＺＩＶＶＤＹＺＶＨＷＬＫＢＶＧＢＷＤＹＹＳＳＦＪＱＺＰＢＫＱＫＩＦＰＮＹＱＷＺＸＣＬＬＷＮＺＰＥＭＣＦＰＴＯＥＢＢＢＨＤＨＷＫＪ" hidden="1">#REF!</definedName>
    <definedName name="RBIBVITTHYGZBOBPZXITGCAGOVGAFRODEHKOIYDDCFQRQNFWXHVYFDUBOOBGMAKAMCPVSBSEWBECIQYBSEBQRHLUYTJGHGIBEIQEDLGGTHXWNHRMIPFFZZMQXGVIQXRPMVUFXDFEJSSDEXOCKBELGWUUTVOKODRJRTVQDRHZXRZVCHYYSLYKQIQJLYSROXWHSOMSUBMMRWUTCMWTOEIIIKDZDSSACDZMTQIZAKYBHNXEXREPOFOHJWJOLUTEPCY" hidden="1">#N/A</definedName>
    <definedName name="RLPBZNOFPR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BQRHRUYTJNNNP" hidden="1">#REF!</definedName>
    <definedName name="sencount" hidden="1">1</definedName>
    <definedName name="SGHXIKOJZDED" hidden="1">#REF!</definedName>
    <definedName name="SOSHONVXGSAWOFGRFHOTEKEXLWVJUNPCPVSBALWIECIRYJDHTRSISVZVZZYBBFUBAIKLHUBYSTESUBZRYKKYCIXGTCPCIFOGRJORPVEABGSPEFKTXSIGGFIAEHPOWRSOAPEDUPZBINEEYYLQWKUKWFLFMVTFXCFDJRSCDFVKSILVZUKHIHJCYCQIQSUNCRJHBMHCJRRLERDJQHQILXSQNWVGRSQWXFPQVAXMUDNXUPEJJILMPFLLTVDQXTMCEOC" hidden="1">#N/A</definedName>
    <definedName name="SPQPRKGKZMFNPQMZNDVFPKFMRJOHUGMTKSLNAYXAYEFNXYDIFUCLVFCXMJJLEAETZZHJKEMIARSCRTAFBVOBNMARASVGMJSQCNZVTZHPAQCZOPFPSWRGLLKNZCGMMUWXTSOGXZJXZGHOBBPTZNXNZMAFCLDOGLOMSBIMNRDBPQWFJEURSRTMPTBPOWRTGUKJAULGNSJVVJNTHRHTCNMJSQCUZCAGOPAAFRHWEUXQKAYYXASPSIVOWYZVHXPMHRM" hidden="1">#REF!</definedName>
    <definedName name="STEEJVLAIYBLPKAXYXZ" hidden="1">#REF!</definedName>
    <definedName name="STSUNQUEEMHIERFUTKFPKFMSJJCCQUXHXJSYSQNXVNPLPESKSUWRESIAYSMIPULLFYLXDKBJCETSPYXITFIGMOVVAFCRZISCZUKOWYRNRGMMUWXTGNJCSUESUBHNGZNYXMTMOBOURAYKVHDBHMXQVHETUKUXBWMQRAMPTIPOWYZVEASJDRUAZQXKKQWKUKWFSFLIRIUMRUSYGZAFRODEUXHLGVTTSVNRRFEMHJFRGVULFPOVASSLLZDJXHXJSYS" hidden="1">#N/A</definedName>
    <definedName name="ＳＸＪＧＶＷＭＷＺＤＹＮＳＳＲＵＬＰＥＫＫＳＵＶＳＡＷＯＦＧＱＷＤＢＳＺＭＭＺＥＫＹＩＸＪＳＦＳＹＶＫＷＯＴＷＵＡＩＱＵＵＺＬＩＸＹＯＲＢＦＡＱＰＯＲＪＦＮＡＡＩＤＥＡＮＢＲＱＰＡＶＱＸＣＵＵＮＮＢＦＬＺＪＺＪＰＪＨＥＮＭＸＰＶＹＷＢＫＫＶＣＯＦＴＢＲＶＥＩＤＴＱＲＱＳＬＨＬＡＮＧＯＱＣＰＤＴＬＪＤＮＩＥＬＱＨＨＢＵＨＯＶＭＵＮＰＣＷＶＳＢＡＫＸＡＹＥＯＺＡＥＪＨＶＤＮＸＧＤＹＨＨＨＪＣＹＣＲＸＸＦＨＩＥＲＹＢＳＴＤＳＱＶＦＭＧＺＭＹＸＬＣＫＨＵＨＮＨＧＲＣＰＬＪＭＵＥＹＤＰＭＢＣＳＣＦＪＥＴＹＭＯＡＤＨ" hidden="1">#REF!</definedName>
    <definedName name="SYGORSXJGVWMPZDYOLLLNG" hidden="1">#REF!</definedName>
    <definedName name="TBJUNSEBQRHRUYTJSRUGJNCIIDFANVRJABLACJHYKKXCIWGVHQDRWTCUFXCPVDKOZKIXXORALAYYYATWAIVVDYZZODCTOYTOVASSLLZDKYHXDJDCZIHSKPSQWFFQRVHSAQTDHBRPPORJGJZMYABXKYOGDYIDZGLCCWUFMTKSZMGEBLJUFSVTYAHSTYDAPXVECWMRRQTTWMSSACDZLHZQRBQSZEPVPIWHGULUNPCGDMLWHTPNTCJUOSECQRWZDYO" hidden="1">#REF!</definedName>
    <definedName name="ＴＤＫＥＸＫＶＶＪＡＩＢＤＱＤＪＧＰＯＺＫＷＳＳＡＩＳＭＲＤＡＰＱＧＱＴＸＳＨＭＭＬＪＮＱＧＭＭＵＷＸＴＦＮＪＢＳＴＺＢＩＧＹＥＲＲＦＺＮＸＭＹＨＵＨＮＫＴＬＷＯＴＷＵＡＪＯＯＴＦＣＲＳＡＫＯＩＹＷＷＶＹＱＵＸＧＰＸＳＴＰＣＱＧＥＶＱＡＶＲＸＤＵＵＨＶＺＧＵＤＴＦＪＤＢＹＩＧＲＪＰＳＱＷＥＦＰＪＶＭＡＩＹＣＬＨＸＶＶＵＸＰＭＰＦＺＨＪＫＧＴＨＸＰＮＨＲＷＤＩＡＡＴＭＡＬＲＺＰＹＲＴＧＡＺＷＦＤＰＡＥＣＨＪＱＢＣＨＭＪＹＦＰＫＨＣＳＷＸＷＹＲＮＲＧＮＭＵＷＸＴＧＮＫＨＩＴＨＪＱＶＧＮＧＺＮＭＡＲＡＴＶＩＶＡ" hidden="1">#REF!</definedName>
    <definedName name="TELSIRKMZTSPYWITFIGZGRSWBZNVFPYWQGLLKNFRGNMHJFRZVNEFQEGNSDJIVGGULTMOBOUMKVGTPNMUEYDPMBCSCUPFJKJLXAETAZHWSEMIARSDRTAYQXJJXBHWFSBOBHENFQINQOUDKOFRODEUXHLFFFEHZCGOCBJEGCODCTNYTOVASSLLZDJYHXDKECZIHSKQSRWFFQRWHYGWZJNIXVVUBXBQDWEGHDQEXVPZVQXCTTNFQWEUDKWRPMVUFQC" hidden="1">#N/A</definedName>
    <definedName name="ＴＥＰＣＹＷＣＫＲＣＷＢＮＫＺＡＱＡＤＨＢＬＬＫＮＺＣＧＱＰＸＺＢＸＪＲＮＦＷＸＨＷＹＦＤＶＢＯＱＶＢＰＺＯＡＪＷＪＰＭＶＮＳＸＡＹＥＭＵＹＹＤＰＰＱＨＫＴＹＳＩＧＧＦＩＡＥＨＰＤＺＵＶＲＥＳＩＨＹＳＣＸＴＡＬＬＥＥＳＷＣＱＡＱＣＬＲＬＫＨＱＢＴＺＢＡＦＯＯＺＡＦＱＨＷＤＵＶＺＵＫＨＩＨＪＣＹＣＲＥＸＦＨＩＥＲＫＣＡＵＥＺＶＣＨＹＹＳＬＺＫＱＸＬＥＧＴＮＭＪＳＲＣＮＺＣＩＪＲＢＣＨＭＪＹＧＰＺＪＧＢＪＫＪＬＥＡＥＴＡＺＨＪＬＩＰＬＤＫＵＪＬＳＸＩＯＩＢＰＡＺＮＥＮＧＩＶＩＮＶＵＦＱＣＹＷＣＬＳＤＸＣＺＯＰ" hidden="1">#REF!</definedName>
    <definedName name="TGOKCTUETVCARYLINTHRGSANTQZQCUZCAGOWZAFRODEUSWRHEFEGZCGOCBJENZODCTNYTOVASRLLZDCLBNWCWVSBZLDILJPXYJGSJXFWZYTIGGFIAXBQDWEGHDPETLJDUQXCTTNGTFLVDWYLFEBKJUFFEJLSDEJNLTCMWTOEIIHKCZDSYYGIJFLHZQRBQDITATMALLHQJLYLROXWHSEAPYFQKPAYNNEORBRVVVXJMQFLLTVWQYUMDEODFWNUHHU" hidden="1">#REF!</definedName>
    <definedName name="THRGSBOBHENASXAPYFJKPAYMNEHQBQOONQIMPYLLTOPJXNMCXHCYEKBBUVIMTHRGNTNLIRQBTNLRZALLQCSHPFISWRHEFEKHKZNFOPRNZODVTNXTOVADXQDPNENGIVZWFELYBZEGNYZEJGOXHROKOPOQRUJQQYZBXJRNIJTHKQWGNGANYYMDQSFSXUDCNYLHFLTALFKWTIJUXBWMCBEPTWMSSNOKXMEVWHVXECUYZMQXLVKWFSFLIRFXCFDJSOP" hidden="1">#N/A</definedName>
    <definedName name="TJVEKEOXWHZFHGLUUFGLWNCJADMRLHHGJBYBQEWFGIEQFUMKDXEVEXZMGEBKJUFSUTYAHHMRODLUEOLGWABACVRVKQQJKGSAWOFFTWDISZTMZLKYGZBOBGDMLWHUQOUCJUOTFCRXHJNIYCDNYCFUBAIKMIUCYQHISHJQUBNNBFMAJZLUHUAXGYJORPVELPQUGDSTJNWAAXXXZSVPCCKFGCPDTSIDNIELQHHBDIOCMBNWCWVSBTLQTRXGGRSWIZO" hidden="1">#REF!</definedName>
    <definedName name="TOKRWNNHANZFMDLEGNMJSQCNZCAGHPAAFKQYHRJEUYBDWSWLRRZBSFMIARTDRTAGQXQKXIIYHACPCIFOMYJVAGPWHBFRPDEVFHLGWABAZDGWCCOQMYWOFGQFHOMVIIWAGUEUGPCPVSBSYEHFLTBEFKNCDTWGKFUSSRUMQTCPPXSANBRQHBLGCJOFFZZMRXLVKRXRQNWVGYDGEKTTEEGXMTKNWBOMMLNGCGVJBJLNIDTLJDNIELQHHBUITZGRKMZ" hidden="1">#N/A</definedName>
    <definedName name="TQFNWGQNIXCCBHDHWCCKMNJWDZRDOCELQBIBUITTHXGEREKHQOALXTRXYJDHTRFGXHJNIWXWYKNRGNMUWXTGNKCXHVXEDUBNMRXLVKXFSGLIRJUMSNSBIMNSDBPQNWAVLJJIKDGNAAIDEAMBQPGNJELQHHBBPTZNYKTZTSPYWIAFIGMUVGFRHWXAKOJYWHJCYCREXFHIERFVNKJEZGMDDWQDOVCEXZMGFCLKVMPNTUCNNSXUJRAKURMCGGGIAET" hidden="1">#N/A</definedName>
    <definedName name="TRXFNQRWIFUVLOYCXMKKJMSVDRQZTVRDSHIDNIDKQHHAAOSZNWMYHNHGDNZRWZXDLMXXCYNVLOYCXNKVYQNQGTMUAWIXMECWHCXEJBAUNBMTKTMOBWTDBMXKNLQSZKLQVSISCLJDTYYXDADTZZHJKGSARIJTIKRWHNHAOZYMDMFHUHNNLXHUQOUCKUOTFCDTDGKFVZAZBNQUJPPXZAWJQIZAKZBIRYLLYDJXHXJSESXUDJBGJHNWDHISQEFWZIS" hidden="1">#N/A</definedName>
    <definedName name="TSJEOJEL" hidden="1">#N/A</definedName>
    <definedName name="TTBDKWEASJLVJLSXIPIBPOCTCVXKXCZJHSYUSYHNHMYVKLBLOSNCHHGJUKZFFNPQMZGDVMNXLOUTKSSGKQEOEQZMZKTKWOTWUAIQUUZLIXYORBFECCBEWZDLZYGBDZLAPOFSNIPUMLFFTSGQFSAHBZWFEPHNPOKKVWBMDSAQTDHBEEDGYVYOBUCEFBNCRJHBMKRWOOHAOZFNDMFHUONKTRDPSQWXFPQVAXMUDNXUPERQTLIMBHHPRSOAIEWDNCE" hidden="1">#REF!</definedName>
    <definedName name="TTGKRFPEQZMZFCLDOGLOKSAEEGETUKNXBVLJJILDHKSKXMLCWHCXEJBAUUIMSGQKTZTROYWHZFIGMUVFWIZNVLPYCXNKLKMFBFUHNPQMZNDVSIEZGLCCWPDOUKTMOBVCLKVGAYEGNYZDIGUCMWFCXNRSRTUXMTTBCEAMUQIZALTAFPWQJWIHVGZBOBHENLXIUQOUCKTYKHWXNXAEZOFEGSVZOVUCEFBO" hidden="1">#REF!</definedName>
    <definedName name="TTNNAFLZJYKTZU" hidden="1">#N/A</definedName>
    <definedName name="TUESVBHRY" hidden="1">#N/A</definedName>
    <definedName name="TUFTVCH" hidden="1">#REF!</definedName>
    <definedName name="tuiot" hidden="1">#REF!</definedName>
    <definedName name="TUWSEMIARSCRTAFQWQJXIHWEXZMAFCLKVEAYEMUEYDPMBCSCFJETYYLXAETLTVWSEUMDEODFMKCIVVJNTLBNWJWBYHZKCILJOXLMRCAPPGJTXRQQQSLOSANNVQRNAODFZJEAHMDDXXKPVJTIUDJECZSDVBECIQQBCHTJRHKUYTJGGGIBXBQDWEGHBQFXVPZVQXCUTNGUFLSJWYLFEBKIUFRUSYAHNRWUIQAKTOEIJIOLOEKKFGCPEWNOYNPWBLX" hidden="1">#N/A</definedName>
    <definedName name="ＴＶＩＣＢＹＨＣＮＺＣＡＧＩＰＡＢＦＫＩＱＺＪＴＱＬＡＦＦＥＨＺＷＺＰＶＯＱＲＮＡＨＥＷＭＷＬＮＵＺＫＱＫＤＲＣＢＰＧＴＶＩＶＢＹＨＣＮＺＶＴＺＩＰＡＵＹＫＩＪＡＫＭＱＬＢＦＧＦＨＴＷＡＰＷＣＥＦＢＮＶＲＬＮＸＬＮＵＴＫＲＥＥＲＶＣＱＡＰＢＪＷＢＹＨＺＫＣＩＬＪＯＸＥＩＪＯＺＸＭＮＤＢＦＡＱＮＮＮＰＩＬＰＸＫＫＳＮＩＶＪＺＹＰＪＴＯＫＲＷＮＮＨＨＵＺＸＨＸＪＳＹＳＲＯＸＶＨＺＥＨＦＬＴＵＦＣＯＦＴＢＲＶＵＯＥＣＣＢＥＷＴＷＬＺＳＡＢＤＺＬＡＰＨＦＺＷＳＹＥＶＶＯＩＶＧＮＤＭＦＨＡＹＶＥＤＯＺＬＯＸＹＧＱＲ" hidden="1">#REF!</definedName>
    <definedName name="ty" hidden="1">#REF!</definedName>
    <definedName name="tyui" hidden="1">#REF!</definedName>
    <definedName name="ＵＡＩＪＴＵＺＬＢＪＺＤＭＱＬＸＸＷＺＲＯＲＧＵＮＶＷＹＵＧＶＮＬＧＱＬＧＮＳＫＫＤＷＫＶＣＪＺＩＢＤＶＵＲＡＺＫＶＨＫＩＯＱＸＩＪＮＳＱＥＭＳＢＹＴＪＯＯＮＱＩＥＩＸＥＤＬＮＰＬＸＦＲＩＪＵＩＫＲＷＨＯＨＡＯＺＺＰＸＱＳＦＳＹＶＥＤＯＺＬＨＦＬＵＢＭＧＫＷＵＶＬＶＹＣＸＭＲＲＱＴＥＩＬＢＨＡＣＤＺＭＴＱＩＹＩＸＺＧＥＶＣＰＰＤＨＮＢＭＹＨＵＨＶＥＷＨＺＴＲＸＦＭＱＲＷＩＦＴＪＭＷＡＶＬＩＩＩＫＤＧＫＳＦＦＮＩＪＦＳＧＧＸＳＣＸＴＺＦＨＢＢＯＴＺＮＸＮＺＩＯＩＧＤＭＬＷＯＵＧＭＵＶＦＧＬＸＮＣＫＡＤＮＫＡ" hidden="1">#REF!</definedName>
    <definedName name="UDWYLFEAKIUERUSYZHEINLZHRBKHCSWXKCZCRYYGHJFRZVNEBATGSRFQJLYLQNXVGREAYEMUEYAYMNDOQUPFJKJLXPELLTUWSEMIARSCRTAYQWVJNTHRHTCPCQZQCUZCAGOWAAFRODEUXHLHFFEHZRANNVQRNZODCZJEAHMDDXXKGUEUGPVPNFDPHMPNTBCMNSEUJRWFJEUSSRUMJMBTBDEAMBQIGALGUZRQKDRCIPGPIKXRQMWRCORPVXEPPUZ" hidden="1">#N/A</definedName>
    <definedName name="UELEYLWWKBJCEREKHQPTFBZFOVLQCZOPADHCSWXWYKNRGNMUWXTGNKEPCPURASHMPNTBJNNSEBCTWFJEUSSRUMPNAAIDEAMBQPGALGTZQQJJXBIWGVHQWQPMVQIOQPUDDOPUFWLUXHLGWTTTVOKODQJRTUQDRHICMHDKPGGATHKRIQJLEDZJHTDQTRXYGQRMKYGPAJGBRHGJBYBQXXFGICJFXOQAOQXDNUNHUFFTJSLLYEBKJUFRNLRAHSMQCAO" hidden="1">#REF!</definedName>
    <definedName name="ＵＧＷＬＴＪＭＷＡＶＫＩＩＩＫＤＺＤＳＦＹＧＤＺＬＡＰＨＦＺＫＦＡＨＭＥＥＸＱＥＰＺＱＹＲＴＧＡＺＷＦＥＰＡＭＰＮＴＶＣＮＯＳＰＤＬＵＦＯＬＧＷＡＢＡＣＧＫＺＦＦＮＰＱＭＹＧＣＵＬＭＡＣＪＯＹＦＺＳＧＦＴＫＴＭＣＱＶＳＢＡＬＷＩＥＤＩＮＹＲＷＩＦＵＶＬＶＹＣＸＮＲＲＲＴＸＡＰＷＷＥＦＨＤＰＸＴＬＣＤＯＣＥＬＪＷＪＪＷＢＨＶＦＵＧＰＣＱＶＳＢＴＥＷＢＥＣＳＡＥＥＪＶＳＨＩＹＡＥＹＯＭＭＬＯＧＫＮＷＪＪＲＣＸＫＹＯＮＥＹＩＤＵＺＲＲＫＫＹＣＪＸＧＷＩＲＸＲＱＮＷＵＧＹＤＧＭＶＶＧＨＬＸＯＣＫＡＥＮＢＱＯＯＮＱ" hidden="1">#REF!</definedName>
    <definedName name="UIMSGQGSBHBZWGEPHNQOUCZZEQGVDIRVQGDEDFYUYNFFLCCVPCNUBRATVICBYHCNADBGIPABGLIQZJTQLBFFFHAWAPVVRSOAIEWNOYBINXEYREQPDUCVXKXDAJITCYWCKSCWBNKLBMOSNDHSUGJOUUCEFBNVRJABMACJHREERWCQAPBKXKQIZLCILJPXFIJOAXMNDGQAQNONPILPXKKSNOKXLBAXHCYEKBBUVIMTHRGSBNLIRQBTZCAFOOZAFQH" hidden="1">#N/A</definedName>
    <definedName name="UNBMTAQZSUHBAXGEQBNQOUOZAEJHVDNXGEYEEEGZVZOUUPRMZGDVMNXLOVAKRLERDCQBUWJWBYIGRAWUAIMGLWUVLVYCXNDCEQTXMTSACDZFCULMWKNTSJQDDQVBPZOAIVAXGYJBHKIOWDHYKHWXNRAEZPMNMOHKOWJJRMVHWLKBVFBWDLLEESWCQBNWCWVSBAOUXVBJKUVAMCRZPSCGAZAZBUQUJWPXZAWJXNFDXOJQVMMGZNYEOXPSEZXUDCN" hidden="1">#N/A</definedName>
    <definedName name="USYGOYSX" hidden="1">#REF!</definedName>
    <definedName name="UTWOSVERRZUVRD" hidden="1">#N/A</definedName>
    <definedName name="UUHMSGQFSAH" hidden="1">#N/A</definedName>
    <definedName name="UXHLGW" hidden="1">#REF!</definedName>
    <definedName name="VAAZCNRUJQPYZBXJVNEFQEGNLDJWWKOUISIUDQURASDVADBHQXBCGSPEHKUYSIGGFIAEHQDDLSINFFYYMQXLUKWFLFEVUFXCFVDEOPUGWLTJMWAVKIIIKKODRJRTVQDRHZCNIDKPHGATHSRHQJLYSROXVHSEHFLMUFFKYMUEOGBRVVIBXBQXWETPCJFYOQAOQXDNUNHUFFVEXZMZEBKJUFSXDLTEXCOLABRBEIDTXYXZADSZSUVRPMEVWMPWULS" hidden="1">#REF!</definedName>
    <definedName name="VGSONSBITNSDB" hidden="1">#REF!</definedName>
    <definedName name="VHHVZGUDTFOBOURARDVADBH" hidden="1">#REF!</definedName>
    <definedName name="VQDRHZXRBWSTKKDXKKRIQJLYGDHMKYGQAJHBRWWVYQNQFMLKLHUBYQHISGJPVFMFUGFTKTLOAOTQZYJUGPVELWCOLABRBEIDTXXOZDGVCCKLNJVHZQSCQSZYPWIIWAHVFUGPEJGQHTKQTRXFMQRWNCDTWZUJHHHJCFJREEMHIERFUSNXSOUARZZNRXLVLXGMGKTRDVADBHPQBBGSIXFVYIMLJJILDADSGYHIKGSHWOMZUPWBTSMFTZGXGZBOIGD" hidden="1">#REF!</definedName>
    <definedName name="VQGLLKMYBFUBAIKMFNJBSUESUBARYKKYCJXHUCPDIFOGRJPRQQXBCGSQEFWZIMIGGFIAEHQDDLGHDPFDUPZUINFEYYMQWKVHQWQPMVTFXCOUDDAFQHWEUSWRHEFEGZVZOBUCEFBOCVTNXTOVARRLESDJSBUWJDCZIGSDPSQWXFQQVAXGPZJGBQVGIBXBQXWEGHDQXUMDEOCFMRTNGUFESJSLNANBKJUFRNLLSDXCNLZARBDICIIHKVZCKJRTVQD" hidden="1">#N/A</definedName>
    <definedName name="VZAEQOCDUXGK" hidden="1">#REF!</definedName>
    <definedName name="WABACVRVK" hidden="1">#REF!</definedName>
    <definedName name="WHSEAYEN" hidden="1">#REF!</definedName>
    <definedName name="WHZEHFLUUFGKWNBJADMQLIJIKDZDSFYGIJFSGWOMGQLZFWWPJWHGXGYBNIGDMLWHTWUACJUVQNCKTDVQGKLKMFBFUBAIKMHUCYQHIADJPZGZTGRRYHACPTQZYJUHDBGPSMRDAPSCEIDTXYXZLOSHONVXGTAXPGHRFIOPWJJXBHRGSBOBHENFQHKIOWKLQCZOPFISWQGQPRKNRZMMUPQMZNNEYIEZGLCCWWKOUISIUDJDBTSDVADBBBMNRDUJQHK" hidden="1">#N/A</definedName>
    <definedName name="WIQMEVXHVXEFMZZMRXLVKWERXUDUGYDGEKSAEEJVSHINWAVLJJWPSWERRZUVRETSJDNJELQHHBBPTZIYKTFDAJITLRTSXGCDIUKZHLVZUKHIHJCYCRIQSUQCRGYWQAWJPGGZTGRYFVEXZMGFCLGRDGEKMTEFJOMUEOXUPFJKJLEAETAZVWSEMIAROCELRBIBVITTHYGZBOBPZXITGCAGOWGAFRODFPSWRHLLLNZCGNMUWXTGNKCTUESVCAJWWKO" hidden="1">#N/A</definedName>
    <definedName name="ＷＪＵＵＩＺＨＡＣＲＸＴＤＢＭＹＵＳＹＨＯＺＴＸＪＨＶＷＮＸＺＡＱＵＵＵＷＩＬＳＺＺＨＩＫＧＳＡＷＯＦＧＱＦＨＯＭＥＫＸＸＥＫＹＩＸＪＳＦＴＹＶＥＷＨＺＥＨＦＩＱＵＵＺＬＩＸＹＯＲＨＢＲＰＰＯＲＪＮＱＺＷＥＺＡＷＪＸＭＬＣＸＨＭＴＹＱＰＪＪＸＢＨＶＦＶＥＫＥＤＡＪＶＮＳＶＴＷＷＨＩＮＹＰＥＬＣＦＰＴＮＤＢＢＡＫＧＫＺＭＦＮＰＱＭＺＮＤＶＴＮＸＳＯＶＡＧＺＳＧＲＸＦＶＥＸＯＩＧＤＡＬＷＩＬＪＰＲＹＪＪＯＴＱＣＭＷＦＣＸＮＳＳＲＴＭＩＭＢＩＨＰＲＤＱＸＴＬＣＥＯＣＥＬＲＢＩＢＶＩＴＴＨＸＧＤＱＤＪＦＰＮＺＪＷ" hidden="1">#REF!</definedName>
    <definedName name="ＷＫＯＶＪＳＩＵＤＪＤＣＺＩＨＳＫＰＳＱＷＨＲＳＸＪＺＯＷＭＰＺＤＣＺＡＺＢＵＱＵＪＸＰＸＺＢＹＭＢＴＲＫＧＢＩＮＥＥＹＲＦＱＷＤＵＤＷＭＧＦＣＺＫＶＩＫＪＯＱＸＩＪＯＳＴＢＫＵＥＢＷＭＱＲＱＳＬＨＬＡＧＤＦＧＣＯＷＳＫＢＣＮＢＤＫＢＩＣＶＩＩＷＭＶＯＱＤＱＷＴＣＢＬＹＵＳＶＣＮＨＬＸＶＪＫＢＬＮＲＭＣＧＨＧＷＺＤＳＹＹＧＩＪＬＴＰＨＹＺＩＫＲＰＨＯＡＣＨＮＢＬＢＮＷＩＷＢＹＨＺＫＪＭＫＱＺＧＫＫＱＮＣＤＴＷＧＫＦＵＳＬＯＧＫＮＷＪＪＲＭＮＪＴＩＨＹＴＤＹＴＺＲＲＫＫＹＣＩＸＧＷＩＺＴＲＯＹＷＨＺＦＰＶＤ" hidden="1">#REF!</definedName>
    <definedName name="WKVUIZIBDQDIFONYJWSQWE" hidden="1">#REF!</definedName>
    <definedName name="WMKKJMEBEUHAIKLHTIXPNHSELQIIBUITZFOHJWQPMVTFQCFDJKKLQVSHPYISPKAEEDGYODJJRTUQCKGYPRBPRYDODWKVUIZIBDQDNWVGREAYEMTEYDPMBCSCFJDMNMOADHWDMNPLXFPGHRFIONELYYYESCSENANTQZQBHKINWWXCOLAGJSWRHEFEGZCGOCBJEGBLAZQKUQLSXOOIIWAJSIUDJDAJITLQTRXGGRSWIZNVLPYTIGGGIBXBQDMOPLP" hidden="1">#REF!</definedName>
    <definedName name="WMPZDYOLMLNGJNVICWYUGVKJGQLGNTKKDDRVCQBDMLWFIGLUUFGLWNCKADNRNKLKMFBFUHAIKLHUJBZTDZUBGXXRKYJPWHACPJIFOMYJVYWCWHIMRPDLVFXSHMMLOGDGWCCKMNJVLDUVFTWDISZTMZKKYJCEREJGVGREAYDMTEYDOMBCSCUPFJJJLXAETZZHJKGTAWRSCRLJBIUUIMTHQGSBOSPYQBTYLQZGKLQBZAQTDHCSPQDVYCKYXFACYKZ" hidden="1">#N/A</definedName>
    <definedName name="WRHLZCNRSYYGIJFRZVNEFQEGNMDKWWDKYIXJSFGDMEPHMPNTCJNOSECGWZJNIDEDFYBFNAAIDEANBRQHAVQXCUUNNBTHRHTCIPMVUFLOMSABLMRDTIQGJTGWTUTVTXMZSACDZPEWUOYUPWBSSMFTEZQZSUHBAWGEQANQOURCDIMKZYISPJZEEDGYVYNUQSTPCJGYPQAORXDNWPCONGPIKSYVEDOZLHFLUBMGKJXYPZBFAQUVUWIXMTSACEBIEWN" hidden="1">#REF!</definedName>
    <definedName name="ＷＴＣＢＭＥＪＭＫＱＺＺＫＬＰＢＳＧＯＦＩＧＢＲＯＰＯＱＪＦＪＹＬＥＭＯＰＬＹＭＢＺＴＥＱＸＣＴＴＮＧＵＦＬＳＪＳＬＮＡＵＳＰＹＸＩＵＸＶＢＤＫＶＶＡＦＣＲＺＩＳＣＺＬＱＱＰＳＫＨＫＡＧＧＥＧＢＯＷＳＫＢＣＭＢＤＫＰＺＧＢＯＺＺＮＥＭＦＨＵＨＮＫＴＳＤＯＡＱＷＥＭＷＱＶＧＵＶＭＷＹＣＸＮＲＳＲＴＦＩＭＢＩＨＰＲＥＱＹＵＭＤＥＯＤＦＭＫＣＩＶＸＣＩＷＧＶＨＱＤＱＷＴＣＵＦＸＣＦＤＧＯＳＳＸＩＸＸＯＲＢＦＺＰＮＮＭＷＺＤＬＹＹＧＢＣＹＬＺＰＯＦＺＪＥＡＨＭＳＬＬＺＤＪＹＨＸＪＮＨＦＣＭＸＰＵＸＶＢＫＫＶＶＡＭ" hidden="1">#REF!</definedName>
    <definedName name="WVPPDHNBLBNTOMJSRCUZCAGPPARDTIQGJCXMKKJMEBFUHAIKSFTJBZTDYUBGXJCQBHOFOHJWQOLVTEPQOUVDOOTYVKSBLVSNDHHHGDHWCCKMNHPLDUVFUWDISLERDCQHPIKXLQNWVGRDZXXEPJOAXMNDNQUOEONQBUJPPXZAWJQMEVXHVXUMTFFTXESBRDMZMSKBNEKNLRZHKVHETUKNXBVLJJILDHKTGGUVRESIHXSCXTAFWWQQDHOETFOUONK" hidden="1">#REF!</definedName>
    <definedName name="WVXQMQFSLTVWSFTJBZTD" hidden="1">#N/A</definedName>
    <definedName name="WVYQCRYXFHIEDZRIJUIKRWHOHGRRFWEXXLQNWVGRDZYDMTEYDOMABSCUPEJJILWADTKSUWRELICDOCELJBHUUIMSGQGSBOBHEQBTYBZFOVZAEZOPFISWRHEFEGZCGOBBJEFSHWVMGQMHODDWWKOVJSIUUPNKTSDVADBHQQBCGSJRHKUYSIGGFIAXAQDWEGHDPEXUPZUQWCTTMGTELSJRYLFDAKITERUSYZHRSXCZOWAKHCSWXWCZCRYXFHJFRZV" hidden="1">#N/A</definedName>
    <definedName name="WXHWYFKVBKXIIWNVOQDQWTCNYLHFKTAUTOEIIIKWZDSYYGIJFSZVMNYMOVTAMNAELZUGPCPURBSEVBDJRZCDIURGHXAKOJYSRUMQTCPPXSTPBQFEVQASZEVVPPCGNBLAKQKJGPNZROMSABMZKBQXZJNHXVVULHLAOGOQSNAOEWUOVQXCUTNGUFLSJSIVPOLUTEDGEKLTDEJOOWGQZXRHMMLOSVKRRZACYKSOGXYJXOTDKEXKDRIRJMYMROXWHSW" hidden="1">#REF!</definedName>
    <definedName name="WXTGNKCTU" hidden="1">#REF!</definedName>
    <definedName name="WYLGEBKJUFRUSLTDEJOLAIRBLIDIJIKDZDSZYGIKFSZWOFCYANAGDMLWHTPNTCJUOSECDTDGKFVZZZBNQUJPPXZAWJQQHISHJARYKKYCJXGWIRERXUDVGYRPVELPQUGESTKNWAVLJJWOSVERRZUVRDTRIDNIEKQHHABOSZIYKTZTAJHTLQTRXFGRRWIYGXAJUKHIHJKNCQJRSUQCRGYWQBWRYDVUOGRYFWEXZMGFCVGREHFKMTEFKPMBJNXUPEV" hidden="1">#REF!</definedName>
    <definedName name="x" hidden="1">#REF!</definedName>
    <definedName name="XEJTAUNBMLZQZSUHUZWFEPA" hidden="1">#REF!</definedName>
    <definedName name="XGFQIORPUDDOPUFWL" hidden="1">#REF!</definedName>
    <definedName name="XIVRPUDKVPU" hidden="1">#REF!</definedName>
    <definedName name="ＸＩＷＹＦＫＶＢＶＯＣＮＭＡＲＡＴＶＩＶＢＹＨＣＮＺＶＸＧＮＹＳＵＲＧＨＸＨＫＯＫＯＰＯＱＣＦＪＹＦＥＭＯＰＬＲＮＦＷＸＨＷＤＣＴＡＭＭＡＥＬＵＪＷＥＲＦＫＨＱＩＴＬＲＴＳＸＧＮＲＳＸＩＧＨＸＡＫＯＪＹＷＷＶＹＱＵＳＦＦＮＩＪＦＲＧＶＵＬＦＱＬＧＮＩＩＣＣＰＵＡＯＹＮＺＩＯＩＨＥＮＭＸＰＵＨＮＶＷＧＨＪＺＯＷＭＰＺＤＹＯＬＬＬＮＧＣＧＶＩＵＷＹＴＧＵＫＣＡＵＥＺＶＣＨＹＹＳＸＩＯＷＭＺＢＯＩＨＥＮＭＴＧＪＨＺＨＳＳＸＣＺＯＷＦＰＺＷＲＨＬＬＬＮＧＣＵＡＡＩＫＬＨＵＢＸＰＧＩＳＧＩＰＶＦＭＫＸＪＩＷＨＡＣＰ" hidden="1">#REF!</definedName>
    <definedName name="XPGISGIPUXRKXJIWNVOQDRWUTEPBXWBKRCWYVKLBLOSNCHHGJUYBRXXFHIVDZRIJTIKRPHNAAOSYHXJSFSYVEWHZZXDLTXXCOLABRUEIDTQBEWZDLZYGBDZLAPOFZJFAHMICCPUAOYNAIPJQZYJBGZFNOLQBSHPFISWQGEEDGYDSGYHIKGSHWORCXSZEWWPIWHNDMFHUONJTRDNADBHIQABGLIQZKTQLBFGFHAWAPWVDLHUBYQHISGJQVFMGYJI" hidden="1">#REF!</definedName>
    <definedName name="XWTCBMXJMKQSZKLP" hidden="1">#REF!</definedName>
    <definedName name="ｘｘ" hidden="1">#REF!</definedName>
    <definedName name="XXKOVJTIUDJD" hidden="1">#REF!</definedName>
    <definedName name="YAVIWMECWGBXEJAAYMXDLBKDFSMLIRPBMYBZFGORWBYNUEOYVRVVVXQMQFQYABVDZRIJTIKRWGNHAOZYMDXZMZFCLJVGSOMSAIYCOLABRBEIDTXYXZLOSSSACDZMTPIYAKYBHJPCCQUAOYOAJWGDMEPHNQOTCJNOTNCDTWGKFUXWZRVYHUUCXYUGVKJAUFAVCKKEERWCQAPBKQKJGPRJORPVEEPQSIXFVNRMBZZZFBFUIAIKMHUIYQOISNJQVMY" hidden="1">#REF!</definedName>
    <definedName name="YFQQVAXMUDNXUPFJKJLUYNTTBDEAFCULMWKNUZJQKDQCBPGOHJVBXHFRBOKIIPAUYKIWXNYAEZPTUTVWZOVVDEGCOWSKBCNBDKIAGFTXDRBRDMZMRJAMEJMTBJMNSEBQRHKSNCALNGJNVIIQLUGVKJAUEAVCHYYSSGKQEPBKQKJGPNZHKIOXXIJNZQFMDGPAPNNMPHEIXKDLNRDSHZXRCXSZEYSLZKQXOXMZTROYWHSFIGLNUFWBYNVEJHBRWWV" hidden="1">#N/A</definedName>
    <definedName name="YFWFYANHFCMHSEHFLNUFGKPNCJTDMHXBCBDWSWLSRZBDYLTPHYDSUBGQXRKYJIWNWPGUZWFEPAUSYGOYSXJGVWMWZDYNSLOZDGVCBJLNJVDZRIJTIKSJQDDPVJTJPCPVSBSZEHFLUBFFKWTDTWGKFVSTSUTXFSSAVWSETIHYTDYTAFXXQPUAOYOAJPJYHGRJORPVEEPXJZOWMTXSIFFFHAWAPCVDFGCPDWUOYUPWBSSMFTEKRUNPCPMVTFQCFDJ" hidden="1">#N/A</definedName>
    <definedName name="YGUTBWYTGUKJA" hidden="1">#REF!</definedName>
    <definedName name="YHACPJHEOMXIVYWCDLVWOLAIRBLIDSXXWGCGVCBJLNDEHOTDKEXKVVJAIBDQDJGPOSEAZENUFZEPNBCTDFKENNNPBEIMMUVXTFNJBSTDSUBZRXKKRXLVKWFSGLIRJUMRUSPWABGSPEFVYAVLIJIKDGKSGFNIKFSGWVOYTPWBSSMMZEKWMYHNHGDMKWBECIQRCCHTJYGOYCXMKKJMEBCPIQSTPCQNKFPKGMSJJCWJUBIZHACPJNWVGRDGEKMTEFJ" hidden="1">#REF!</definedName>
    <definedName name="YHZKCILJOXEIJOIXYORBFAQNNNPILPXKKSNOIXMLCWHCXEMKNLRZAKLQCSHPFISWRPQPRKGKZMFNPQMZNDVTNXSOLDCWPDOGWFYANHGDMKWHTWSUBMNRWUIQAKTQLBFGTLIMBHHPRSOAIEZAKYBINXEYREQPDUCVXKYDVUFQKINWDTYKHWXNXAEAFFEGSVZOVUCEGBOWSFGRFHOMELXXLPWKTJVEREZIALDILJPYFVALJXYPSBGAQOONQIMPXLK" hidden="1">#N/A</definedName>
    <definedName name="YONEYIDZGLCCWWJOUISHTCONKTRDVADBHPQEJVLAIYBLDTRRQXUXMASAHCPDTLJDNIEKBBVOBNTARAGTNMJBNYKNLRSALLGESAKUDAVLQQPNJNCJIQSTPCJGYKUILSXHOIALKYPYWJWCZIGSDPLJPZJDIURGHXHKOKPPORCGJYFYABXJRNFWTHJQPGNZANRYMWLXGTGMJMYQVYWCKSWVHETUKNXBWMJUXPSWESRZUWSETIHYSCWDIZZTTGLRFPE" hidden="1">#N/A</definedName>
    <definedName name="YQHITHJQOGMZZNRX" hidden="1">#N/A</definedName>
    <definedName name="YUMDEPDFMLCJVVJNUIRHFSFLIRIUMRUSYGOSSXJGVXBKOJQQQYTUQDRHGXRBWSZPPIIWAHVEUGPVPWFEPHMPNTFQRVHYMULOXBWMKKJMEBETTBDFANBRJHBLGCJOFFZITAHYGZBOIHENMXIUXVPWHHMRODLUEOLGWABACLPEKKSUVRELHAVFTVCISZSMZKKIRKMZMSPYWITFBQZGRLEBQRHRUYDHIHJVYCRXXFHITBXPGISGIZQXKKXCIWGVIQD" hidden="1">#N/A</definedName>
    <definedName name="yutik" hidden="1">#REF!</definedName>
    <definedName name="ＹＶＥＣＯＺＬＯＭＳＴＢＬＭＨＦＴＢＫＶＥＢＷＣＣＢＥＷＴＷＬＳＳＡＢＤＺＬＴＳＪＬＶＪＬＳＸＩＰＩＢＰＡＡＯＥＮＧＩＨＭＪＳＲＣＮＺＢＧＰＷＨＢＧＲＰＥＥＶＦＩＭＧＭＭＬＯＡＤＨＷＣＣＫＭＮＪＶＤＺＲＶＦＴＷＤＢＳＺＭＹＣＩＷＧＷＩＲＥＲＸＴＤＵＧＸＤＰＶＥＬＰＰＵＧＤＳＶＹＩＭＧＷＵＵＴＷＯＳＶＤＲＱＦＧＣＰＤＳＲＩＤＮＩＤＫＱＨＨＡＡＯＳＺＮＷＷＦＬＦＥＷＵＧＸＤＧＷＥＦＰＱＶＨＸＭＵＫＮＸＢＶＬＪＪＩＬＤＰＥＲＫＳＵＶＲＥＳＩＡＸＳＣＸＴＡＦＷＯＨＶＧＭＴＫＴＭＯＢＶＴＱＡＹＪＵＶＴＺＡＩＴＴＹＤ" hidden="1">#REF!</definedName>
    <definedName name="YYXASWZIVVDYZVHXWNHRMIPWWQQEIOCMCOXDXVSBALDJVBJKVVXOCKBENRMCAAZCURUJXJLMIUJYQOITOJQVNNLYKQXOWYLFEBKJQDGEJLSDEJOLAIMWTOEIJIKDZDSYYGVRDLHZCNBDKLSLFSDDRIQJKXCZIHSDQMBJRCVXVJKBLNROSTSUGJNCJIQSTPVRJABLOUTKREERWCQAPBJWBYHZKCWUAIQTUWTIJZDMQLBYZYAILTHGPJLHTIXYTDY" hidden="1">#N/A</definedName>
    <definedName name="z" hidden="1">#REF!</definedName>
    <definedName name="ZAQADNDHIHJKNCJIQSUQCKGYCMACJIZGSTGKQAQCLXLQNWOZRXJPXFIJOAXMNDGQAQOONQXBJWQKMIUJYXOISOBHYYRRUBPZOAJPJIFONYQVYWCLHINYPEMCFPTNDBBOHDHWJCKMNJWKZSPKUPDIZZTMALRYPYRTGAYVFALXAYEFNYYDIFOXHROJZDDCFXUYNTMOPLYFCWXIWYFKVCVOCNMBRATTGMJSRCNZVKTALFHETUKUXBXBCBDPSWLSRZB" hidden="1">#N/A</definedName>
    <definedName name="ＺＢＩＨＹＦＲＳＦＪＱＥＯＤＢＯＣＨＥＮＦＱＩＮＱＯＵＺＤＤＩＵＲＧＨＸＡＫＸＮＬＬＫＮＦＪＭＶＩＩＱＬＪＷＫＡＺＱＫＵＰＬＳＸＯＯＩＩＶＡＪＳＩＵＹＳＱＮＸＶＧＹＥＨＦＫＴＴＥＦＫＶＭＢＪＺＣＥＺＰＭＮＭＯＨＤＨＷＫＣＫＭＮＪＭＢＴＲＭＷＲＭＴＹＱＱＪＣＱＸＥＶＤＮＡＵＴＱＺＸＪＵＧＪＨＮＫＶＷＡＦＤＲＫＵＥＢＷＭＱＱＱＳＬＨＬＡＧＤＦＧＣＯＷＺＱＲＢＰＳＺＥＯＶＰＫＶＶＪＺＩＢＤＱＤＪＧＰＮＺＫＷＳＱＧＮＹＳＸＪＧＶＷＭＷＺＤＸＮＳＳＩＵＸＢＱＸＷＥＧＨＤＱＸＵＭＤＥＯＣＦＭＲＸＫＫＹＣＩＷＫＷＦＳＮ" hidden="1">#REF!</definedName>
    <definedName name="ZDEIURGHXBKOJZWXWYRUY" hidden="1">#REF!</definedName>
    <definedName name="ZJEAHMDDXQDFMDLEGTNMJSRCNZCAGIPPUZWBKUEBWMQRQSLHLAVCPBAOFNGIVJOLUTEPBXWBKRKPBYNNXZDYOSTSUGJRXXFHIEQYUMDFPDFMLCJVVJCQZPBKXKQNWOZROMSAHLMRDAPQGJTXRHFFPILPXKKSNOKXLAZQLFAHMEFFTXDRBRDMSMLIRQINQOUCDNOTFVKQTDHCSPDGYVYOBUCEFBNZRPKUPKRWOOHAOZGNDMWIDBYHGRCOYDFMXYD" hidden="1">#REF!</definedName>
    <definedName name="ZODVTNYTOVASRL" hidden="1">#REF!</definedName>
    <definedName name="ZQRBQSZXOVIIWAGUEUTGTZWFXIAFIGMUCGGLXUJTWFKEUSSRUMQTBPOWEBPZOBJQBYHGRJORPVEEPQUGXLTJNFZPNNMPHEHXKDYZVIWMUOYUPWBSSMFTEKRIOQDXWTCAMXJMIKRCCHMJYGPZSMCHHGJBYBRXXLMIVCZRIJTHKRWFZSGRQEVEXZMZEBKJUFSRWFMXRWHFUULVYCWMRRQTEXMSSACDZLTPHYZKYAYPWNBFLZJZLUHUAXGXJBGJHNV" hidden="1">#REF!</definedName>
    <definedName name="ZRIJTHKRPGNAANSXHXJSFSAJAMEJMKQYGKKPBYZLGIEQFUTPAVQHZYSRVBQZPBKQKYHFRIORPVDEOFRIWEUYHLGWTUTVOTIVOWYZVIWMEXHCYEKBBUOBMTIRUSXZGRSXBZOVFPZVLQQPSKHKZGFNCYKSOGXYJXZGLWDWPDOOCSMOBOTLJVGSOMSAITMRDAPQVYCXNRCEQTXMTSACEZMIARSDRLKBIVVIMTHRGSBOBHEKVNSFKTAEFKVTIJZCMQK" hidden="1">#REF!</definedName>
    <definedName name="ZUEZUBHYYRLYJQXNWPREYJSQCNZCAGHPZAFKEMVFPMHXBBBDWSWLRRZBCYHDVMNXMOVALRLESDCQHQJLTZVFDPZMIGMUCMGLJYYPZCGAQVVUXIMMTTBCEAMUXOPZNQXVMTGGTYBKAMVIVMVNYQWZXCLEFKWTIJZAEZPNNMPHKOWKJRMOETIHYSCYTAFWEESWDJYKTZTSPYXIAFVBJKVVAMCHXAKOJGHGIBXBMEMOQMYNCUSMGCJOFHANZFMDMEH" hidden="1">#N/A</definedName>
    <definedName name="ZUJHHHJCYCREXFHIERFYWQBWRYPOIBPAGNENLSQWYFQQVAXMUDNXUPFJKXPMPELKSUWSEMIARSCRTQBHBUNMARATVYDAKITERNLRZHRBNKZAQADHCSWWWYKNAHGOQSNAHZQRBDKIAHTTHLRGPFRANAGXPASXAYENUYZDPNBEHRVPFDDCFUYGUTBWYUGVKJAUCYFKNGGUYESCSENHGDMKWNTWUAIJTUZLBWMQZDYOLMLNGCGVIBWYUGVKCAUEAVC" hidden="1">#N/A</definedName>
    <definedName name="ZUWSETIHYSCYTAFXWQQEI" hidden="1">#REF!</definedName>
    <definedName name="ZXLTDNWTOEJJIKEHXDDFGCPWTLCDNBELQAHBUEDRIRKKXDAJHTEQVBKRCWAMKYZQACGBRVWVXJUKQQYAPCJGYBLACJHZFSSGKJTJVEREJGPHSKQJPXFIZLJXYPSBFAQOONQXAJWWEZAWIXMLCWHCXEJBBUTXESCRDMSMLVUFXDGEJLVWBNDSAQTDHCRPPORJVKYQFGCODSKICNIDKPHHMALRYJCERLKHQOALXJPRYJKOTRFNSCZUKOOOQJFCJIQ" hidden="1">#N/A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ｽﾄｰﾌﾞｶﾞｰﾄﾞ" hidden="1">#REF!</definedName>
    <definedName name="ｾﾚﾌﾞ" hidden="1">#REF!</definedName>
    <definedName name="だっさ" hidden="1">#REF!</definedName>
    <definedName name="ﾃﾞｨｽﾞﾆｰ" hidden="1">#REF!</definedName>
    <definedName name="もの" hidden="1">#REF!</definedName>
    <definedName name="ラミ" hidden="1">#REF!</definedName>
    <definedName name="ララミ" hidden="1">#REF!</definedName>
    <definedName name="ロッキー" hidden="1">#REF!</definedName>
    <definedName name="ロッキー様御見積" hidden="1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達成率コピー" hidden="1">#REF!</definedName>
    <definedName name="提出用" localSheetId="5" hidden="1">{"'Sheet1'!$A$1:$E$128"}</definedName>
    <definedName name="提出用" localSheetId="28" hidden="1">{"'Sheet1'!$A$1:$E$128"}</definedName>
    <definedName name="提出用" localSheetId="6" hidden="1">{"'Sheet1'!$A$1:$E$128"}</definedName>
    <definedName name="提出用" localSheetId="29" hidden="1">{"'Sheet1'!$A$1:$E$128"}</definedName>
    <definedName name="提出用" localSheetId="30" hidden="1">{"'Sheet1'!$A$1:$E$128"}</definedName>
    <definedName name="提出用" localSheetId="7" hidden="1">{"'Sheet1'!$A$1:$E$128"}</definedName>
    <definedName name="提出用" localSheetId="8" hidden="1">{"'Sheet1'!$A$1:$E$128"}</definedName>
    <definedName name="提出用" localSheetId="31" hidden="1">{"'Sheet1'!$A$1:$E$128"}</definedName>
    <definedName name="提出用" localSheetId="9" hidden="1">{"'Sheet1'!$A$1:$E$128"}</definedName>
    <definedName name="提出用" localSheetId="32" hidden="1">{"'Sheet1'!$A$1:$E$128"}</definedName>
    <definedName name="提出用" localSheetId="33" hidden="1">{"'Sheet1'!$A$1:$E$128"}</definedName>
    <definedName name="提出用" localSheetId="10" hidden="1">{"'Sheet1'!$A$1:$E$128"}</definedName>
    <definedName name="提出用" localSheetId="11" hidden="1">{"'Sheet1'!$A$1:$E$128"}</definedName>
    <definedName name="提出用" localSheetId="34" hidden="1">{"'Sheet1'!$A$1:$E$128"}</definedName>
    <definedName name="提出用" localSheetId="12" hidden="1">{"'Sheet1'!$A$1:$E$128"}</definedName>
    <definedName name="提出用" localSheetId="35" hidden="1">{"'Sheet1'!$A$1:$E$128"}</definedName>
    <definedName name="提出用" localSheetId="13" hidden="1">{"'Sheet1'!$A$1:$E$128"}</definedName>
    <definedName name="提出用" localSheetId="36" hidden="1">{"'Sheet1'!$A$1:$E$128"}</definedName>
    <definedName name="提出用" localSheetId="14" hidden="1">{"'Sheet1'!$A$1:$E$128"}</definedName>
    <definedName name="提出用" localSheetId="37" hidden="1">{"'Sheet1'!$A$1:$E$128"}</definedName>
    <definedName name="提出用" localSheetId="38" hidden="1">{"'Sheet1'!$A$1:$E$128"}</definedName>
    <definedName name="提出用" localSheetId="15" hidden="1">{"'Sheet1'!$A$1:$E$128"}</definedName>
    <definedName name="提出用" localSheetId="39" hidden="1">{"'Sheet1'!$A$1:$E$128"}</definedName>
    <definedName name="提出用" localSheetId="16" hidden="1">{"'Sheet1'!$A$1:$E$128"}</definedName>
    <definedName name="提出用" localSheetId="17" hidden="1">{"'Sheet1'!$A$1:$E$128"}</definedName>
    <definedName name="提出用" localSheetId="40" hidden="1">{"'Sheet1'!$A$1:$E$128"}</definedName>
    <definedName name="提出用" localSheetId="18" hidden="1">{"'Sheet1'!$A$1:$E$128"}</definedName>
    <definedName name="提出用" localSheetId="41" hidden="1">{"'Sheet1'!$A$1:$E$128"}</definedName>
    <definedName name="提出用" localSheetId="19" hidden="1">{"'Sheet1'!$A$1:$E$128"}</definedName>
    <definedName name="提出用" localSheetId="42" hidden="1">{"'Sheet1'!$A$1:$E$128"}</definedName>
    <definedName name="提出用" localSheetId="20" hidden="1">{"'Sheet1'!$A$1:$E$128"}</definedName>
    <definedName name="提出用" localSheetId="43" hidden="1">{"'Sheet1'!$A$1:$E$128"}</definedName>
    <definedName name="提出用" localSheetId="44" hidden="1">{"'Sheet1'!$A$1:$E$128"}</definedName>
    <definedName name="提出用" localSheetId="21" hidden="1">{"'Sheet1'!$A$1:$E$128"}</definedName>
    <definedName name="提出用" localSheetId="45" hidden="1">{"'Sheet1'!$A$1:$E$128"}</definedName>
    <definedName name="提出用" localSheetId="22" hidden="1">{"'Sheet1'!$A$1:$E$128"}</definedName>
    <definedName name="提出用" localSheetId="23" hidden="1">{"'Sheet1'!$A$1:$E$128"}</definedName>
    <definedName name="提出用" localSheetId="46" hidden="1">{"'Sheet1'!$A$1:$E$128"}</definedName>
    <definedName name="提出用" localSheetId="47" hidden="1">{"'Sheet1'!$A$1:$E$128"}</definedName>
    <definedName name="提出用" localSheetId="24" hidden="1">{"'Sheet1'!$A$1:$E$128"}</definedName>
    <definedName name="提出用" localSheetId="25" hidden="1">{"'Sheet1'!$A$1:$E$128"}</definedName>
    <definedName name="提出用" localSheetId="48" hidden="1">{"'Sheet1'!$A$1:$E$128"}</definedName>
    <definedName name="提出用" localSheetId="49" hidden="1">{"'Sheet1'!$A$1:$E$128"}</definedName>
    <definedName name="提出用" localSheetId="26" hidden="1">{"'Sheet1'!$A$1:$E$128"}</definedName>
    <definedName name="提出用" localSheetId="50" hidden="1">{"'Sheet1'!$A$1:$E$128"}</definedName>
    <definedName name="提出用" localSheetId="51" hidden="1">{"'Sheet1'!$A$1:$E$128"}</definedName>
    <definedName name="提出用" localSheetId="52" hidden="1">{"'Sheet1'!$A$1:$E$128"}</definedName>
    <definedName name="提出用" localSheetId="53" hidden="1">{"'Sheet1'!$A$1:$E$128"}</definedName>
    <definedName name="提出用" hidden="1">{"'Sheet1'!$A$1:$E$128"}</definedName>
    <definedName name="粒状事業計画" hidden="1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1" l="1"/>
  <c r="F5" i="31"/>
  <c r="AC4" i="35"/>
  <c r="AB4" i="35"/>
  <c r="W91" i="9" l="1"/>
  <c r="AB4" i="9" l="1"/>
  <c r="AB150" i="8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C5" i="59"/>
  <c r="AC6" i="59"/>
  <c r="AC7" i="59"/>
  <c r="AC8" i="59"/>
  <c r="AC9" i="59"/>
  <c r="AC10" i="59"/>
  <c r="AC11" i="59"/>
  <c r="AC12" i="59"/>
  <c r="AC13" i="59"/>
  <c r="AC14" i="59"/>
  <c r="AC15" i="59"/>
  <c r="AC16" i="59"/>
  <c r="AC17" i="59"/>
  <c r="AC18" i="59"/>
  <c r="AC19" i="59"/>
  <c r="AC20" i="59"/>
  <c r="AC21" i="59"/>
  <c r="AC22" i="59"/>
  <c r="AC23" i="59"/>
  <c r="AC24" i="59"/>
  <c r="AC25" i="59"/>
  <c r="AC26" i="59"/>
  <c r="AC27" i="59"/>
  <c r="AC28" i="59"/>
  <c r="AC29" i="59"/>
  <c r="AC30" i="59"/>
  <c r="AC31" i="59"/>
  <c r="AC32" i="59"/>
  <c r="AC33" i="59"/>
  <c r="AC34" i="59"/>
  <c r="AC35" i="59"/>
  <c r="AC36" i="59"/>
  <c r="AC37" i="59"/>
  <c r="AC38" i="59"/>
  <c r="AC39" i="59"/>
  <c r="AC40" i="59"/>
  <c r="AC41" i="59"/>
  <c r="AC42" i="59"/>
  <c r="AC43" i="59"/>
  <c r="AC44" i="59"/>
  <c r="AC45" i="59"/>
  <c r="AC46" i="59"/>
  <c r="AC47" i="59"/>
  <c r="AC48" i="59"/>
  <c r="AC49" i="59"/>
  <c r="AC50" i="59"/>
  <c r="AC51" i="59"/>
  <c r="AC52" i="59"/>
  <c r="AC53" i="59"/>
  <c r="AC54" i="59"/>
  <c r="AC55" i="59"/>
  <c r="AC56" i="59"/>
  <c r="AC57" i="59"/>
  <c r="AC58" i="59"/>
  <c r="AC59" i="59"/>
  <c r="AC60" i="59"/>
  <c r="AC61" i="59"/>
  <c r="AC62" i="59"/>
  <c r="AC63" i="59"/>
  <c r="AC64" i="59"/>
  <c r="AC65" i="59"/>
  <c r="AC66" i="59"/>
  <c r="AC67" i="59"/>
  <c r="AC68" i="59"/>
  <c r="AC69" i="59"/>
  <c r="AC70" i="59"/>
  <c r="AC71" i="59"/>
  <c r="AC72" i="59"/>
  <c r="AC73" i="59"/>
  <c r="AC74" i="59"/>
  <c r="AC75" i="59"/>
  <c r="AC76" i="59"/>
  <c r="AC77" i="59"/>
  <c r="AC78" i="59"/>
  <c r="AC79" i="59"/>
  <c r="AC80" i="59"/>
  <c r="AC81" i="59"/>
  <c r="AC82" i="59"/>
  <c r="AC83" i="59"/>
  <c r="AC84" i="59"/>
  <c r="AC85" i="59"/>
  <c r="AC86" i="59"/>
  <c r="AC87" i="59"/>
  <c r="AC88" i="59"/>
  <c r="AC89" i="59"/>
  <c r="AC90" i="59"/>
  <c r="AC91" i="59"/>
  <c r="AC92" i="59"/>
  <c r="AC4" i="59"/>
  <c r="AC5" i="35"/>
  <c r="AC6" i="35"/>
  <c r="AC7" i="35"/>
  <c r="AC8" i="35"/>
  <c r="AC9" i="35"/>
  <c r="AC10" i="35"/>
  <c r="AC11" i="35"/>
  <c r="AC12" i="35"/>
  <c r="AC13" i="35"/>
  <c r="AC14" i="35"/>
  <c r="AC15" i="35"/>
  <c r="AC16" i="35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C30" i="35"/>
  <c r="AC31" i="35"/>
  <c r="AC32" i="35"/>
  <c r="AC33" i="35"/>
  <c r="AC34" i="35"/>
  <c r="AC35" i="35"/>
  <c r="AC36" i="35"/>
  <c r="AC37" i="35"/>
  <c r="AC38" i="35"/>
  <c r="AC39" i="35"/>
  <c r="AC40" i="35"/>
  <c r="AC41" i="35"/>
  <c r="AC42" i="35"/>
  <c r="AC43" i="35"/>
  <c r="AC44" i="35"/>
  <c r="AC45" i="35"/>
  <c r="AC46" i="35"/>
  <c r="AC47" i="35"/>
  <c r="AC48" i="35"/>
  <c r="AC49" i="35"/>
  <c r="AC50" i="35"/>
  <c r="AC51" i="35"/>
  <c r="AC52" i="35"/>
  <c r="AC53" i="35"/>
  <c r="AC54" i="35"/>
  <c r="AC55" i="35"/>
  <c r="AC56" i="35"/>
  <c r="AC57" i="35"/>
  <c r="AC58" i="35"/>
  <c r="AC59" i="35"/>
  <c r="AC60" i="35"/>
  <c r="AC61" i="35"/>
  <c r="AC62" i="35"/>
  <c r="AC63" i="35"/>
  <c r="AC64" i="35"/>
  <c r="AC65" i="35"/>
  <c r="AC66" i="35"/>
  <c r="AC67" i="35"/>
  <c r="AC68" i="35"/>
  <c r="AC69" i="35"/>
  <c r="AC70" i="35"/>
  <c r="AC71" i="35"/>
  <c r="AC72" i="35"/>
  <c r="AC73" i="35"/>
  <c r="AC74" i="35"/>
  <c r="AC75" i="35"/>
  <c r="AC76" i="35"/>
  <c r="AC77" i="35"/>
  <c r="AC78" i="35"/>
  <c r="AC79" i="35"/>
  <c r="AC80" i="35"/>
  <c r="AC81" i="35"/>
  <c r="AC82" i="35"/>
  <c r="AC83" i="35"/>
  <c r="AC84" i="35"/>
  <c r="AC85" i="35"/>
  <c r="AC86" i="35"/>
  <c r="AC87" i="35"/>
  <c r="AC88" i="35"/>
  <c r="AC89" i="35"/>
  <c r="AC90" i="35"/>
  <c r="AC91" i="35"/>
  <c r="AC92" i="35"/>
  <c r="AC93" i="35"/>
  <c r="AC94" i="35"/>
  <c r="AC95" i="35"/>
  <c r="AC96" i="35"/>
  <c r="AC97" i="35"/>
  <c r="AC98" i="35"/>
  <c r="AC99" i="35"/>
  <c r="AC100" i="35"/>
  <c r="AC101" i="35"/>
  <c r="AC102" i="35"/>
  <c r="AC103" i="35"/>
  <c r="AC104" i="35"/>
  <c r="AC105" i="35"/>
  <c r="AC106" i="35"/>
  <c r="AC107" i="35"/>
  <c r="AC108" i="35"/>
  <c r="AC109" i="35"/>
  <c r="AC110" i="35"/>
  <c r="AC111" i="35"/>
  <c r="AC112" i="35"/>
  <c r="AC113" i="35"/>
  <c r="AC114" i="35"/>
  <c r="AC115" i="35"/>
  <c r="AC116" i="35"/>
  <c r="AC117" i="35"/>
  <c r="AC118" i="35"/>
  <c r="AC119" i="35"/>
  <c r="AC120" i="35"/>
  <c r="AC121" i="35"/>
  <c r="AC122" i="35"/>
  <c r="AC123" i="35"/>
  <c r="AC124" i="35"/>
  <c r="AC125" i="35"/>
  <c r="AC126" i="35"/>
  <c r="AC127" i="35"/>
  <c r="AC128" i="35"/>
  <c r="AC129" i="35"/>
  <c r="AC130" i="35"/>
  <c r="AC131" i="35"/>
  <c r="AC132" i="35"/>
  <c r="AC133" i="35"/>
  <c r="AC134" i="35"/>
  <c r="AC135" i="35"/>
  <c r="AC136" i="35"/>
  <c r="AC137" i="35"/>
  <c r="AC138" i="35"/>
  <c r="AC139" i="35"/>
  <c r="AC140" i="35"/>
  <c r="AC141" i="35"/>
  <c r="AC142" i="35"/>
  <c r="AC143" i="35"/>
  <c r="AC144" i="35"/>
  <c r="AC145" i="35"/>
  <c r="AC146" i="35"/>
  <c r="AC147" i="35"/>
  <c r="AC148" i="35"/>
  <c r="AC149" i="35"/>
  <c r="AC150" i="35"/>
  <c r="AC151" i="35"/>
  <c r="AC152" i="35"/>
  <c r="AC153" i="35"/>
  <c r="AC154" i="35"/>
  <c r="AC155" i="35"/>
  <c r="AC156" i="35"/>
  <c r="AC157" i="35"/>
  <c r="AC158" i="35"/>
  <c r="AC159" i="35"/>
  <c r="AC160" i="35"/>
  <c r="AC161" i="35"/>
  <c r="AC162" i="35"/>
  <c r="AC163" i="35"/>
  <c r="AC164" i="35"/>
  <c r="AC165" i="35"/>
  <c r="AC166" i="35"/>
  <c r="AC167" i="35"/>
  <c r="AC168" i="35"/>
  <c r="AC169" i="35"/>
  <c r="AC170" i="35"/>
  <c r="AC171" i="35"/>
  <c r="AC172" i="35"/>
  <c r="AC173" i="35"/>
  <c r="AC174" i="35"/>
  <c r="AC175" i="35"/>
  <c r="AC176" i="35"/>
  <c r="AC177" i="35"/>
  <c r="AC178" i="35"/>
  <c r="AC179" i="35"/>
  <c r="AC180" i="35"/>
  <c r="AC181" i="35"/>
  <c r="AC182" i="35"/>
  <c r="AC183" i="35"/>
  <c r="AC184" i="35"/>
  <c r="AC185" i="35"/>
  <c r="AC186" i="35"/>
  <c r="AC187" i="35"/>
  <c r="AC188" i="35"/>
  <c r="AC189" i="35"/>
  <c r="AC190" i="35"/>
  <c r="AC191" i="35"/>
  <c r="AC192" i="35"/>
  <c r="AC193" i="35"/>
  <c r="AC194" i="35"/>
  <c r="AC195" i="35"/>
  <c r="AC196" i="35"/>
  <c r="AC197" i="35"/>
  <c r="AC198" i="35"/>
  <c r="AC199" i="35"/>
  <c r="AC200" i="35"/>
  <c r="AC201" i="35"/>
  <c r="AC202" i="35"/>
  <c r="AC203" i="35"/>
  <c r="AC204" i="35"/>
  <c r="AC205" i="35"/>
  <c r="AC206" i="35"/>
  <c r="AC207" i="35"/>
  <c r="AC208" i="35"/>
  <c r="AC209" i="35"/>
  <c r="AC210" i="35"/>
  <c r="AC211" i="35"/>
  <c r="AC212" i="35"/>
  <c r="AC213" i="35"/>
  <c r="AC214" i="35"/>
  <c r="AC215" i="35"/>
  <c r="AC216" i="35"/>
  <c r="AC217" i="35"/>
  <c r="AC218" i="35"/>
  <c r="AC219" i="35"/>
  <c r="AC220" i="35"/>
  <c r="AC221" i="35"/>
  <c r="AC222" i="35"/>
  <c r="AC223" i="35"/>
  <c r="AC224" i="35"/>
  <c r="AC225" i="35"/>
  <c r="AC226" i="35"/>
  <c r="AC227" i="35"/>
  <c r="AC228" i="35"/>
  <c r="AC229" i="35"/>
  <c r="AC230" i="35"/>
  <c r="AC231" i="35"/>
  <c r="AC232" i="35"/>
  <c r="AC233" i="35"/>
  <c r="AC234" i="35"/>
  <c r="AC235" i="35"/>
  <c r="AC236" i="35"/>
  <c r="AC237" i="35"/>
  <c r="AC238" i="35"/>
  <c r="AC239" i="35"/>
  <c r="AC240" i="35"/>
  <c r="AC241" i="35"/>
  <c r="AC242" i="35"/>
  <c r="AC243" i="35"/>
  <c r="AC244" i="35"/>
  <c r="AC245" i="35"/>
  <c r="AC246" i="35"/>
  <c r="AC247" i="35"/>
  <c r="AC248" i="35"/>
  <c r="AC249" i="35"/>
  <c r="AC250" i="35"/>
  <c r="AC251" i="35"/>
  <c r="AC252" i="35"/>
  <c r="AC253" i="35"/>
  <c r="AC254" i="35"/>
  <c r="AC255" i="35"/>
  <c r="AC256" i="35"/>
  <c r="AC257" i="35"/>
  <c r="AC258" i="35"/>
  <c r="AC259" i="35"/>
  <c r="AC260" i="35"/>
  <c r="AC261" i="35"/>
  <c r="AC262" i="35"/>
  <c r="AC263" i="35"/>
  <c r="AC264" i="35"/>
  <c r="AC265" i="35"/>
  <c r="AC266" i="35"/>
  <c r="AC267" i="35"/>
  <c r="AC268" i="35"/>
  <c r="AC269" i="35"/>
  <c r="AC270" i="35"/>
  <c r="AC271" i="35"/>
  <c r="AC272" i="35"/>
  <c r="AC273" i="35"/>
  <c r="AC274" i="35"/>
  <c r="AC275" i="35"/>
  <c r="AC276" i="35"/>
  <c r="AC277" i="35"/>
  <c r="AC278" i="35"/>
  <c r="AC279" i="35"/>
  <c r="AC280" i="35"/>
  <c r="AC281" i="35"/>
  <c r="AB5" i="35"/>
  <c r="AB6" i="35"/>
  <c r="AB7" i="35"/>
  <c r="AB8" i="35"/>
  <c r="AB9" i="35"/>
  <c r="AB10" i="35"/>
  <c r="AB11" i="35"/>
  <c r="AB12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4" i="35"/>
  <c r="AB45" i="35"/>
  <c r="AB46" i="35"/>
  <c r="AB47" i="35"/>
  <c r="AB48" i="35"/>
  <c r="AB49" i="35"/>
  <c r="AB50" i="35"/>
  <c r="AB51" i="35"/>
  <c r="AB52" i="35"/>
  <c r="AB53" i="35"/>
  <c r="AB54" i="35"/>
  <c r="AB55" i="35"/>
  <c r="AB56" i="35"/>
  <c r="AB57" i="35"/>
  <c r="AB58" i="35"/>
  <c r="AB59" i="35"/>
  <c r="AB60" i="35"/>
  <c r="AB61" i="35"/>
  <c r="AB62" i="35"/>
  <c r="AB63" i="35"/>
  <c r="AB64" i="35"/>
  <c r="AB65" i="35"/>
  <c r="AB66" i="35"/>
  <c r="AB67" i="35"/>
  <c r="AB68" i="35"/>
  <c r="AB69" i="35"/>
  <c r="AB70" i="35"/>
  <c r="AB71" i="35"/>
  <c r="AB72" i="35"/>
  <c r="AB73" i="35"/>
  <c r="AB74" i="35"/>
  <c r="AB75" i="35"/>
  <c r="AB76" i="35"/>
  <c r="AB77" i="35"/>
  <c r="AB78" i="35"/>
  <c r="AB79" i="35"/>
  <c r="AB80" i="35"/>
  <c r="AB81" i="35"/>
  <c r="AB82" i="35"/>
  <c r="AB83" i="35"/>
  <c r="AB84" i="35"/>
  <c r="AB85" i="35"/>
  <c r="AB86" i="35"/>
  <c r="AB87" i="35"/>
  <c r="AB88" i="35"/>
  <c r="AB89" i="35"/>
  <c r="AB90" i="35"/>
  <c r="AB91" i="35"/>
  <c r="AB92" i="35"/>
  <c r="AB93" i="35"/>
  <c r="AB94" i="35"/>
  <c r="AB95" i="35"/>
  <c r="AB96" i="35"/>
  <c r="AB97" i="35"/>
  <c r="AB98" i="35"/>
  <c r="AB99" i="35"/>
  <c r="AB100" i="35"/>
  <c r="AB101" i="35"/>
  <c r="AB102" i="35"/>
  <c r="AB103" i="35"/>
  <c r="AB104" i="35"/>
  <c r="AB105" i="35"/>
  <c r="AB106" i="35"/>
  <c r="AB107" i="35"/>
  <c r="AB108" i="35"/>
  <c r="AB109" i="35"/>
  <c r="AB110" i="35"/>
  <c r="AB111" i="35"/>
  <c r="AB112" i="35"/>
  <c r="AB113" i="35"/>
  <c r="AB114" i="35"/>
  <c r="AB115" i="35"/>
  <c r="AB116" i="35"/>
  <c r="AB117" i="35"/>
  <c r="AB118" i="35"/>
  <c r="AB119" i="35"/>
  <c r="AB120" i="35"/>
  <c r="AB121" i="35"/>
  <c r="AB122" i="35"/>
  <c r="AB123" i="35"/>
  <c r="AB124" i="35"/>
  <c r="AB125" i="35"/>
  <c r="AB126" i="35"/>
  <c r="AB127" i="35"/>
  <c r="AB128" i="35"/>
  <c r="AB129" i="35"/>
  <c r="AB130" i="35"/>
  <c r="AB131" i="35"/>
  <c r="AB132" i="35"/>
  <c r="AB133" i="35"/>
  <c r="AB134" i="35"/>
  <c r="AB135" i="35"/>
  <c r="AB136" i="35"/>
  <c r="AB137" i="35"/>
  <c r="AB138" i="35"/>
  <c r="AB139" i="35"/>
  <c r="AB140" i="35"/>
  <c r="AB141" i="35"/>
  <c r="AB142" i="35"/>
  <c r="AB143" i="35"/>
  <c r="AB144" i="35"/>
  <c r="AB145" i="35"/>
  <c r="AB146" i="35"/>
  <c r="AB147" i="35"/>
  <c r="AB148" i="35"/>
  <c r="AB149" i="35"/>
  <c r="AB150" i="35"/>
  <c r="AB151" i="35"/>
  <c r="AB152" i="35"/>
  <c r="AB153" i="35"/>
  <c r="AB154" i="35"/>
  <c r="AB155" i="35"/>
  <c r="AB156" i="35"/>
  <c r="AB157" i="35"/>
  <c r="AB158" i="35"/>
  <c r="AB159" i="35"/>
  <c r="AB160" i="35"/>
  <c r="AB161" i="35"/>
  <c r="AB162" i="35"/>
  <c r="AB163" i="35"/>
  <c r="AB164" i="35"/>
  <c r="AB165" i="35"/>
  <c r="AB166" i="35"/>
  <c r="AB167" i="35"/>
  <c r="AB168" i="35"/>
  <c r="AB169" i="35"/>
  <c r="AB170" i="35"/>
  <c r="AB171" i="35"/>
  <c r="AB172" i="35"/>
  <c r="AB173" i="35"/>
  <c r="AB174" i="35"/>
  <c r="AB175" i="35"/>
  <c r="AB176" i="35"/>
  <c r="AB177" i="35"/>
  <c r="AB178" i="35"/>
  <c r="AB179" i="35"/>
  <c r="AB180" i="35"/>
  <c r="AB181" i="35"/>
  <c r="AB182" i="35"/>
  <c r="AB183" i="35"/>
  <c r="AB184" i="35"/>
  <c r="AB185" i="35"/>
  <c r="AB186" i="35"/>
  <c r="AB187" i="35"/>
  <c r="AB188" i="35"/>
  <c r="AB189" i="35"/>
  <c r="AB190" i="35"/>
  <c r="AB191" i="35"/>
  <c r="AB192" i="35"/>
  <c r="AB193" i="35"/>
  <c r="AB194" i="35"/>
  <c r="AB195" i="35"/>
  <c r="AB196" i="35"/>
  <c r="AB197" i="35"/>
  <c r="AB198" i="35"/>
  <c r="AB199" i="35"/>
  <c r="AB200" i="35"/>
  <c r="AB201" i="35"/>
  <c r="AB202" i="35"/>
  <c r="AB203" i="35"/>
  <c r="AB204" i="35"/>
  <c r="AB205" i="35"/>
  <c r="AB206" i="35"/>
  <c r="AB207" i="35"/>
  <c r="AB208" i="35"/>
  <c r="AB209" i="35"/>
  <c r="AB210" i="35"/>
  <c r="AB211" i="35"/>
  <c r="AB212" i="35"/>
  <c r="AB213" i="35"/>
  <c r="AB214" i="35"/>
  <c r="AB215" i="35"/>
  <c r="AB216" i="35"/>
  <c r="AB217" i="35"/>
  <c r="AB218" i="35"/>
  <c r="AB219" i="35"/>
  <c r="AB220" i="35"/>
  <c r="AB221" i="35"/>
  <c r="AB222" i="35"/>
  <c r="AB223" i="35"/>
  <c r="AB224" i="35"/>
  <c r="AB225" i="35"/>
  <c r="AB226" i="35"/>
  <c r="AB227" i="35"/>
  <c r="AB228" i="35"/>
  <c r="AB229" i="35"/>
  <c r="AB230" i="35"/>
  <c r="AB231" i="35"/>
  <c r="AB232" i="35"/>
  <c r="AB233" i="35"/>
  <c r="AB234" i="35"/>
  <c r="AB235" i="35"/>
  <c r="AB236" i="35"/>
  <c r="AB237" i="35"/>
  <c r="AB238" i="35"/>
  <c r="AB239" i="35"/>
  <c r="AB240" i="35"/>
  <c r="AB241" i="35"/>
  <c r="AB242" i="35"/>
  <c r="AB243" i="35"/>
  <c r="AB244" i="35"/>
  <c r="AB245" i="35"/>
  <c r="AB246" i="35"/>
  <c r="AB247" i="35"/>
  <c r="AB248" i="35"/>
  <c r="AB249" i="35"/>
  <c r="AB250" i="35"/>
  <c r="AB251" i="35"/>
  <c r="AB252" i="35"/>
  <c r="AB253" i="35"/>
  <c r="AB254" i="35"/>
  <c r="AB255" i="35"/>
  <c r="AB256" i="35"/>
  <c r="AB257" i="35"/>
  <c r="AB258" i="35"/>
  <c r="AB259" i="35"/>
  <c r="AB260" i="35"/>
  <c r="AB261" i="35"/>
  <c r="AB262" i="35"/>
  <c r="AB263" i="35"/>
  <c r="AB264" i="35"/>
  <c r="AB265" i="35"/>
  <c r="AB266" i="35"/>
  <c r="AB267" i="35"/>
  <c r="AB268" i="35"/>
  <c r="AB269" i="35"/>
  <c r="AB270" i="35"/>
  <c r="AB271" i="35"/>
  <c r="AB272" i="35"/>
  <c r="AB273" i="35"/>
  <c r="AB274" i="35"/>
  <c r="AB275" i="35"/>
  <c r="AB276" i="35"/>
  <c r="AB277" i="35"/>
  <c r="AB278" i="35"/>
  <c r="AB279" i="35"/>
  <c r="AB280" i="35"/>
  <c r="AB281" i="35"/>
  <c r="AC5" i="36"/>
  <c r="AC6" i="36"/>
  <c r="AC7" i="36"/>
  <c r="AC8" i="36"/>
  <c r="AC9" i="36"/>
  <c r="AC4" i="36"/>
  <c r="AB5" i="36"/>
  <c r="AB6" i="36"/>
  <c r="AB7" i="36"/>
  <c r="AB8" i="36"/>
  <c r="AB9" i="36"/>
  <c r="AB4" i="36"/>
  <c r="AD5" i="37"/>
  <c r="AD6" i="37"/>
  <c r="AD7" i="37"/>
  <c r="AD8" i="37"/>
  <c r="AD9" i="37"/>
  <c r="AD10" i="37"/>
  <c r="AD11" i="37"/>
  <c r="AD12" i="37"/>
  <c r="AD4" i="37"/>
  <c r="AC5" i="37"/>
  <c r="AC6" i="37"/>
  <c r="AC7" i="37"/>
  <c r="AC8" i="37"/>
  <c r="AC9" i="37"/>
  <c r="AC10" i="37"/>
  <c r="AC11" i="37"/>
  <c r="AC12" i="37"/>
  <c r="AC4" i="37"/>
  <c r="AC5" i="38"/>
  <c r="AC6" i="38"/>
  <c r="AC7" i="38"/>
  <c r="AC8" i="38"/>
  <c r="AC9" i="38"/>
  <c r="AC10" i="38"/>
  <c r="AC11" i="38"/>
  <c r="AC12" i="38"/>
  <c r="AC13" i="38"/>
  <c r="AC14" i="38"/>
  <c r="AC4" i="38"/>
  <c r="AB5" i="38"/>
  <c r="AB6" i="38"/>
  <c r="AB7" i="38"/>
  <c r="AB8" i="38"/>
  <c r="AB9" i="38"/>
  <c r="AB10" i="38"/>
  <c r="AB11" i="38"/>
  <c r="AB12" i="38"/>
  <c r="AB13" i="38"/>
  <c r="AB14" i="38"/>
  <c r="AB4" i="38"/>
  <c r="AC5" i="39"/>
  <c r="AC6" i="39"/>
  <c r="AC7" i="39"/>
  <c r="AC8" i="39"/>
  <c r="AC9" i="39"/>
  <c r="AC10" i="39"/>
  <c r="AC11" i="39"/>
  <c r="AC12" i="39"/>
  <c r="AC13" i="39"/>
  <c r="AC14" i="39"/>
  <c r="AC4" i="39"/>
  <c r="AB5" i="39"/>
  <c r="AB6" i="39"/>
  <c r="AB7" i="39"/>
  <c r="AB8" i="39"/>
  <c r="AB9" i="39"/>
  <c r="AB10" i="39"/>
  <c r="AB11" i="39"/>
  <c r="AB12" i="39"/>
  <c r="AB13" i="39"/>
  <c r="AB14" i="39"/>
  <c r="AB4" i="39"/>
  <c r="AC5" i="40"/>
  <c r="AC6" i="40"/>
  <c r="AC7" i="40"/>
  <c r="AC8" i="40"/>
  <c r="AC9" i="40"/>
  <c r="AC10" i="40"/>
  <c r="AC11" i="40"/>
  <c r="AC12" i="40"/>
  <c r="AC4" i="40"/>
  <c r="AB5" i="40"/>
  <c r="AB6" i="40"/>
  <c r="AB7" i="40"/>
  <c r="AB8" i="40"/>
  <c r="AB9" i="40"/>
  <c r="AB10" i="40"/>
  <c r="AB11" i="40"/>
  <c r="AB12" i="40"/>
  <c r="AB4" i="40"/>
  <c r="AC5" i="41"/>
  <c r="AC6" i="41"/>
  <c r="AC7" i="41"/>
  <c r="AC8" i="41"/>
  <c r="AC9" i="41"/>
  <c r="AC10" i="41"/>
  <c r="AC4" i="41"/>
  <c r="AB5" i="41"/>
  <c r="AB6" i="41"/>
  <c r="AB7" i="41"/>
  <c r="AB8" i="41"/>
  <c r="AB9" i="41"/>
  <c r="AB10" i="41"/>
  <c r="AB4" i="41"/>
  <c r="AC5" i="42"/>
  <c r="AC6" i="42"/>
  <c r="AC7" i="42"/>
  <c r="AC8" i="42"/>
  <c r="AC9" i="42"/>
  <c r="AC10" i="42"/>
  <c r="AC11" i="42"/>
  <c r="AC12" i="42"/>
  <c r="AC4" i="42"/>
  <c r="AB5" i="42"/>
  <c r="AB6" i="42"/>
  <c r="AB7" i="42"/>
  <c r="AB8" i="42"/>
  <c r="AB9" i="42"/>
  <c r="AB10" i="42"/>
  <c r="AB11" i="42"/>
  <c r="AB12" i="42"/>
  <c r="AB4" i="42"/>
  <c r="AC5" i="43"/>
  <c r="AC6" i="43"/>
  <c r="AC7" i="43"/>
  <c r="AC8" i="43"/>
  <c r="AC9" i="43"/>
  <c r="AC10" i="43"/>
  <c r="AC11" i="43"/>
  <c r="AC4" i="43"/>
  <c r="AB5" i="43"/>
  <c r="AB6" i="43"/>
  <c r="AB7" i="43"/>
  <c r="AB8" i="43"/>
  <c r="AB9" i="43"/>
  <c r="AB10" i="43"/>
  <c r="AB11" i="43"/>
  <c r="AB4" i="43"/>
  <c r="AC5" i="44"/>
  <c r="AC6" i="44"/>
  <c r="AC7" i="44"/>
  <c r="AC8" i="44"/>
  <c r="AC9" i="44"/>
  <c r="AC10" i="44"/>
  <c r="AC11" i="44"/>
  <c r="AC12" i="44"/>
  <c r="AC13" i="44"/>
  <c r="AC14" i="44"/>
  <c r="AC15" i="44"/>
  <c r="AC16" i="44"/>
  <c r="AC17" i="44"/>
  <c r="AC18" i="44"/>
  <c r="AC19" i="44"/>
  <c r="AC20" i="44"/>
  <c r="AC21" i="44"/>
  <c r="AC22" i="44"/>
  <c r="AC23" i="44"/>
  <c r="AC24" i="44"/>
  <c r="AC25" i="44"/>
  <c r="AC26" i="44"/>
  <c r="AC27" i="44"/>
  <c r="AC28" i="44"/>
  <c r="AC29" i="44"/>
  <c r="AC30" i="44"/>
  <c r="AC31" i="44"/>
  <c r="AC32" i="44"/>
  <c r="AC33" i="44"/>
  <c r="AC34" i="44"/>
  <c r="AC35" i="44"/>
  <c r="AC36" i="44"/>
  <c r="AC37" i="44"/>
  <c r="AC38" i="44"/>
  <c r="AC39" i="44"/>
  <c r="AC40" i="44"/>
  <c r="AC41" i="44"/>
  <c r="AC42" i="44"/>
  <c r="AC43" i="44"/>
  <c r="AC44" i="44"/>
  <c r="AC45" i="44"/>
  <c r="AC46" i="44"/>
  <c r="AC47" i="44"/>
  <c r="AC48" i="44"/>
  <c r="AC49" i="44"/>
  <c r="AC50" i="44"/>
  <c r="AC51" i="44"/>
  <c r="AC52" i="44"/>
  <c r="AC53" i="44"/>
  <c r="AC54" i="44"/>
  <c r="AC55" i="44"/>
  <c r="AC56" i="44"/>
  <c r="AC57" i="44"/>
  <c r="AC58" i="44"/>
  <c r="AC59" i="44"/>
  <c r="AC60" i="44"/>
  <c r="AC61" i="44"/>
  <c r="AC62" i="44"/>
  <c r="AC63" i="44"/>
  <c r="AC64" i="44"/>
  <c r="AC65" i="44"/>
  <c r="AC66" i="44"/>
  <c r="AC67" i="44"/>
  <c r="AC68" i="44"/>
  <c r="AC69" i="44"/>
  <c r="AC70" i="44"/>
  <c r="AC71" i="44"/>
  <c r="AC72" i="44"/>
  <c r="AC73" i="44"/>
  <c r="AC74" i="44"/>
  <c r="AC75" i="44"/>
  <c r="AC76" i="44"/>
  <c r="AC77" i="44"/>
  <c r="AC78" i="44"/>
  <c r="AC79" i="44"/>
  <c r="AC80" i="44"/>
  <c r="AC81" i="44"/>
  <c r="AC82" i="44"/>
  <c r="AC83" i="44"/>
  <c r="AC84" i="44"/>
  <c r="AC85" i="44"/>
  <c r="AC86" i="44"/>
  <c r="AC87" i="44"/>
  <c r="AC88" i="44"/>
  <c r="AC89" i="44"/>
  <c r="AC90" i="44"/>
  <c r="AC91" i="44"/>
  <c r="AC92" i="44"/>
  <c r="AC93" i="44"/>
  <c r="AC94" i="44"/>
  <c r="AC4" i="44"/>
  <c r="AB5" i="44"/>
  <c r="AB6" i="44"/>
  <c r="AB7" i="44"/>
  <c r="AB8" i="44"/>
  <c r="AB9" i="44"/>
  <c r="AB10" i="44"/>
  <c r="AB11" i="44"/>
  <c r="AB12" i="44"/>
  <c r="AB13" i="44"/>
  <c r="AB14" i="44"/>
  <c r="AB15" i="44"/>
  <c r="AB16" i="44"/>
  <c r="AB17" i="44"/>
  <c r="AB18" i="44"/>
  <c r="AB19" i="44"/>
  <c r="AB20" i="44"/>
  <c r="AB21" i="44"/>
  <c r="AB22" i="44"/>
  <c r="AB23" i="44"/>
  <c r="AB24" i="44"/>
  <c r="AB25" i="44"/>
  <c r="AB26" i="44"/>
  <c r="AB27" i="44"/>
  <c r="AB28" i="44"/>
  <c r="AB29" i="44"/>
  <c r="AB30" i="44"/>
  <c r="AB31" i="44"/>
  <c r="AB32" i="44"/>
  <c r="AB33" i="44"/>
  <c r="AB34" i="44"/>
  <c r="AB35" i="44"/>
  <c r="AB36" i="44"/>
  <c r="AB37" i="44"/>
  <c r="AB38" i="44"/>
  <c r="AB39" i="44"/>
  <c r="AB40" i="44"/>
  <c r="AB41" i="44"/>
  <c r="AB42" i="44"/>
  <c r="AB43" i="44"/>
  <c r="AB44" i="44"/>
  <c r="AB45" i="44"/>
  <c r="AB46" i="44"/>
  <c r="AB47" i="44"/>
  <c r="AB48" i="44"/>
  <c r="AB49" i="44"/>
  <c r="AB50" i="44"/>
  <c r="AB51" i="44"/>
  <c r="AB52" i="44"/>
  <c r="AB53" i="44"/>
  <c r="AB54" i="44"/>
  <c r="AB55" i="44"/>
  <c r="AB56" i="44"/>
  <c r="AB57" i="44"/>
  <c r="AB58" i="44"/>
  <c r="AB59" i="44"/>
  <c r="AB60" i="44"/>
  <c r="AB61" i="44"/>
  <c r="AB62" i="44"/>
  <c r="AB63" i="44"/>
  <c r="AB64" i="44"/>
  <c r="AB65" i="44"/>
  <c r="AB66" i="44"/>
  <c r="AB67" i="44"/>
  <c r="AB68" i="44"/>
  <c r="AB69" i="44"/>
  <c r="AB70" i="44"/>
  <c r="AB71" i="44"/>
  <c r="AB72" i="44"/>
  <c r="AB73" i="44"/>
  <c r="AB74" i="44"/>
  <c r="AB75" i="44"/>
  <c r="AB76" i="44"/>
  <c r="AB77" i="44"/>
  <c r="AB78" i="44"/>
  <c r="AB79" i="44"/>
  <c r="AB80" i="44"/>
  <c r="AB81" i="44"/>
  <c r="AB82" i="44"/>
  <c r="AB83" i="44"/>
  <c r="AB84" i="44"/>
  <c r="AB85" i="44"/>
  <c r="AB86" i="44"/>
  <c r="AB87" i="44"/>
  <c r="AB88" i="44"/>
  <c r="AB89" i="44"/>
  <c r="AB90" i="44"/>
  <c r="AB91" i="44"/>
  <c r="AB92" i="44"/>
  <c r="AB93" i="44"/>
  <c r="AB94" i="44"/>
  <c r="AB4" i="44"/>
  <c r="AC5" i="45"/>
  <c r="AC6" i="45"/>
  <c r="AC7" i="45"/>
  <c r="AC8" i="45"/>
  <c r="AC9" i="45"/>
  <c r="AC10" i="45"/>
  <c r="AC11" i="45"/>
  <c r="AC12" i="45"/>
  <c r="AC13" i="45"/>
  <c r="AC14" i="45"/>
  <c r="AC15" i="45"/>
  <c r="AC16" i="45"/>
  <c r="AC17" i="45"/>
  <c r="AC18" i="45"/>
  <c r="AC19" i="45"/>
  <c r="AC20" i="45"/>
  <c r="AC21" i="45"/>
  <c r="AC22" i="45"/>
  <c r="AC23" i="45"/>
  <c r="AC24" i="45"/>
  <c r="AC25" i="45"/>
  <c r="AC26" i="45"/>
  <c r="AC27" i="45"/>
  <c r="AC28" i="45"/>
  <c r="AC29" i="45"/>
  <c r="AC30" i="45"/>
  <c r="AC31" i="45"/>
  <c r="AC32" i="45"/>
  <c r="AC33" i="45"/>
  <c r="AC34" i="45"/>
  <c r="AC35" i="45"/>
  <c r="AC36" i="45"/>
  <c r="AC37" i="45"/>
  <c r="AC38" i="45"/>
  <c r="AC39" i="45"/>
  <c r="AC40" i="45"/>
  <c r="AC41" i="45"/>
  <c r="AC42" i="45"/>
  <c r="AC43" i="45"/>
  <c r="AC44" i="45"/>
  <c r="AC45" i="45"/>
  <c r="AC46" i="45"/>
  <c r="AC47" i="45"/>
  <c r="AC48" i="45"/>
  <c r="AC49" i="45"/>
  <c r="AC50" i="45"/>
  <c r="AC51" i="45"/>
  <c r="AC52" i="45"/>
  <c r="AC53" i="45"/>
  <c r="AC54" i="45"/>
  <c r="AC55" i="45"/>
  <c r="AC56" i="45"/>
  <c r="AC57" i="45"/>
  <c r="AC58" i="45"/>
  <c r="AC59" i="45"/>
  <c r="AC60" i="45"/>
  <c r="AC61" i="45"/>
  <c r="AC62" i="45"/>
  <c r="AC63" i="45"/>
  <c r="AC64" i="45"/>
  <c r="AC65" i="45"/>
  <c r="AC66" i="45"/>
  <c r="AC67" i="45"/>
  <c r="AC68" i="45"/>
  <c r="AC69" i="45"/>
  <c r="AC70" i="45"/>
  <c r="AC71" i="45"/>
  <c r="AC72" i="45"/>
  <c r="AC73" i="45"/>
  <c r="AC74" i="45"/>
  <c r="AC75" i="45"/>
  <c r="AC76" i="45"/>
  <c r="AC77" i="45"/>
  <c r="AC78" i="45"/>
  <c r="AC79" i="45"/>
  <c r="AC80" i="45"/>
  <c r="AC81" i="45"/>
  <c r="AC82" i="45"/>
  <c r="AC83" i="45"/>
  <c r="AC84" i="45"/>
  <c r="AC85" i="45"/>
  <c r="AC86" i="45"/>
  <c r="AC87" i="45"/>
  <c r="AC88" i="45"/>
  <c r="AC89" i="45"/>
  <c r="AC90" i="45"/>
  <c r="AC91" i="45"/>
  <c r="AC92" i="45"/>
  <c r="AC93" i="45"/>
  <c r="AC94" i="45"/>
  <c r="AC95" i="45"/>
  <c r="AC96" i="45"/>
  <c r="AC97" i="45"/>
  <c r="AC98" i="45"/>
  <c r="AC99" i="45"/>
  <c r="AC100" i="45"/>
  <c r="AC101" i="45"/>
  <c r="AC102" i="45"/>
  <c r="AC103" i="45"/>
  <c r="AC104" i="45"/>
  <c r="AC105" i="45"/>
  <c r="AC106" i="45"/>
  <c r="AC107" i="45"/>
  <c r="AC108" i="45"/>
  <c r="AC109" i="45"/>
  <c r="AC110" i="45"/>
  <c r="AC111" i="45"/>
  <c r="AC112" i="45"/>
  <c r="AC113" i="45"/>
  <c r="AC114" i="45"/>
  <c r="AC115" i="45"/>
  <c r="AC116" i="45"/>
  <c r="AC117" i="45"/>
  <c r="AC118" i="45"/>
  <c r="AC119" i="45"/>
  <c r="AC120" i="45"/>
  <c r="AC121" i="45"/>
  <c r="AC122" i="45"/>
  <c r="AC123" i="45"/>
  <c r="AC124" i="45"/>
  <c r="AC125" i="45"/>
  <c r="AC126" i="45"/>
  <c r="AC127" i="45"/>
  <c r="AC128" i="45"/>
  <c r="AC129" i="45"/>
  <c r="AC130" i="45"/>
  <c r="AC131" i="45"/>
  <c r="AC132" i="45"/>
  <c r="AC133" i="45"/>
  <c r="AC134" i="45"/>
  <c r="AC135" i="45"/>
  <c r="AC136" i="45"/>
  <c r="AC137" i="45"/>
  <c r="AC138" i="45"/>
  <c r="AC139" i="45"/>
  <c r="AC140" i="45"/>
  <c r="AC141" i="45"/>
  <c r="AC142" i="45"/>
  <c r="AC4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B60" i="45"/>
  <c r="AB61" i="45"/>
  <c r="AB62" i="45"/>
  <c r="AB63" i="45"/>
  <c r="AB64" i="45"/>
  <c r="AB65" i="45"/>
  <c r="AB66" i="45"/>
  <c r="AB67" i="45"/>
  <c r="AB68" i="45"/>
  <c r="AB69" i="45"/>
  <c r="AB70" i="45"/>
  <c r="AB71" i="45"/>
  <c r="AB72" i="45"/>
  <c r="AB73" i="45"/>
  <c r="AB74" i="45"/>
  <c r="AB75" i="45"/>
  <c r="AB76" i="45"/>
  <c r="AB77" i="45"/>
  <c r="AB78" i="45"/>
  <c r="AB79" i="45"/>
  <c r="AB80" i="45"/>
  <c r="AB81" i="45"/>
  <c r="AB82" i="45"/>
  <c r="AB83" i="45"/>
  <c r="AB84" i="45"/>
  <c r="AB85" i="45"/>
  <c r="AB86" i="45"/>
  <c r="AB87" i="45"/>
  <c r="AB88" i="45"/>
  <c r="AB89" i="45"/>
  <c r="AB90" i="45"/>
  <c r="AB91" i="45"/>
  <c r="AB92" i="45"/>
  <c r="AB93" i="45"/>
  <c r="AB94" i="45"/>
  <c r="AB95" i="45"/>
  <c r="AB96" i="45"/>
  <c r="AB97" i="45"/>
  <c r="AB98" i="45"/>
  <c r="AB99" i="45"/>
  <c r="AB100" i="45"/>
  <c r="AB101" i="45"/>
  <c r="AB102" i="45"/>
  <c r="AB103" i="45"/>
  <c r="AB104" i="45"/>
  <c r="AB105" i="45"/>
  <c r="AB106" i="45"/>
  <c r="AB107" i="45"/>
  <c r="AB108" i="45"/>
  <c r="AB109" i="45"/>
  <c r="AB110" i="45"/>
  <c r="AB111" i="45"/>
  <c r="AB112" i="45"/>
  <c r="AB113" i="45"/>
  <c r="AB114" i="45"/>
  <c r="AB115" i="45"/>
  <c r="AB116" i="45"/>
  <c r="AB117" i="45"/>
  <c r="AB118" i="45"/>
  <c r="AB119" i="45"/>
  <c r="AB120" i="45"/>
  <c r="AB121" i="45"/>
  <c r="AB122" i="45"/>
  <c r="AB123" i="45"/>
  <c r="AB124" i="45"/>
  <c r="AB125" i="45"/>
  <c r="AB126" i="45"/>
  <c r="AB127" i="45"/>
  <c r="AB128" i="45"/>
  <c r="AB129" i="45"/>
  <c r="AB130" i="45"/>
  <c r="AB131" i="45"/>
  <c r="AB132" i="45"/>
  <c r="AB133" i="45"/>
  <c r="AB134" i="45"/>
  <c r="AB135" i="45"/>
  <c r="AB136" i="45"/>
  <c r="AB137" i="45"/>
  <c r="AB138" i="45"/>
  <c r="AB139" i="45"/>
  <c r="AB140" i="45"/>
  <c r="AB141" i="45"/>
  <c r="AB142" i="45"/>
  <c r="AB4" i="45"/>
  <c r="AC5" i="46"/>
  <c r="AC6" i="46"/>
  <c r="AC7" i="46"/>
  <c r="AC8" i="46"/>
  <c r="AC9" i="46"/>
  <c r="AC10" i="46"/>
  <c r="AC11" i="46"/>
  <c r="AC12" i="46"/>
  <c r="AC13" i="46"/>
  <c r="AC14" i="46"/>
  <c r="AC15" i="46"/>
  <c r="AC16" i="46"/>
  <c r="AC17" i="46"/>
  <c r="AC18" i="46"/>
  <c r="AC19" i="46"/>
  <c r="AC20" i="46"/>
  <c r="AC21" i="46"/>
  <c r="AC22" i="46"/>
  <c r="AC23" i="46"/>
  <c r="AC24" i="46"/>
  <c r="AC25" i="46"/>
  <c r="AC26" i="46"/>
  <c r="AC27" i="46"/>
  <c r="AC28" i="46"/>
  <c r="AC29" i="46"/>
  <c r="AC30" i="46"/>
  <c r="AC31" i="46"/>
  <c r="AC32" i="46"/>
  <c r="AC33" i="46"/>
  <c r="AC34" i="46"/>
  <c r="AC35" i="46"/>
  <c r="AC36" i="46"/>
  <c r="AC37" i="46"/>
  <c r="AC38" i="46"/>
  <c r="AC39" i="46"/>
  <c r="AC40" i="46"/>
  <c r="AC41" i="46"/>
  <c r="AC42" i="46"/>
  <c r="AC43" i="46"/>
  <c r="AC44" i="46"/>
  <c r="AC45" i="46"/>
  <c r="AC46" i="46"/>
  <c r="AC47" i="46"/>
  <c r="AC48" i="46"/>
  <c r="AC49" i="46"/>
  <c r="AC50" i="46"/>
  <c r="AC51" i="46"/>
  <c r="AC52" i="46"/>
  <c r="AC53" i="46"/>
  <c r="AC54" i="46"/>
  <c r="AC55" i="46"/>
  <c r="AC56" i="46"/>
  <c r="AC57" i="46"/>
  <c r="AC58" i="46"/>
  <c r="AC59" i="46"/>
  <c r="AC60" i="46"/>
  <c r="AC61" i="46"/>
  <c r="AC62" i="46"/>
  <c r="AC63" i="46"/>
  <c r="AC64" i="46"/>
  <c r="AC65" i="46"/>
  <c r="AC66" i="46"/>
  <c r="AC67" i="46"/>
  <c r="AC68" i="46"/>
  <c r="AC69" i="46"/>
  <c r="AC70" i="46"/>
  <c r="AC71" i="46"/>
  <c r="AC72" i="46"/>
  <c r="AC73" i="46"/>
  <c r="AC74" i="46"/>
  <c r="AC75" i="46"/>
  <c r="AC76" i="46"/>
  <c r="AC77" i="46"/>
  <c r="AC78" i="46"/>
  <c r="AC79" i="46"/>
  <c r="AC80" i="46"/>
  <c r="AC81" i="46"/>
  <c r="AC82" i="46"/>
  <c r="AC83" i="46"/>
  <c r="AC84" i="46"/>
  <c r="AC85" i="46"/>
  <c r="AC86" i="46"/>
  <c r="AC87" i="46"/>
  <c r="AC88" i="46"/>
  <c r="AC89" i="46"/>
  <c r="AC90" i="46"/>
  <c r="AC91" i="46"/>
  <c r="AC92" i="46"/>
  <c r="AC93" i="46"/>
  <c r="AC94" i="46"/>
  <c r="AC95" i="46"/>
  <c r="AC96" i="46"/>
  <c r="AC97" i="46"/>
  <c r="AC98" i="46"/>
  <c r="AC99" i="46"/>
  <c r="AC100" i="46"/>
  <c r="AC101" i="46"/>
  <c r="AC102" i="46"/>
  <c r="AC103" i="46"/>
  <c r="AC104" i="46"/>
  <c r="AC105" i="46"/>
  <c r="AC106" i="46"/>
  <c r="AC107" i="46"/>
  <c r="AC108" i="46"/>
  <c r="AC109" i="46"/>
  <c r="AC110" i="46"/>
  <c r="AC111" i="46"/>
  <c r="AC112" i="46"/>
  <c r="AC113" i="46"/>
  <c r="AC114" i="46"/>
  <c r="AC115" i="46"/>
  <c r="AC116" i="46"/>
  <c r="AC117" i="46"/>
  <c r="AC118" i="46"/>
  <c r="AC119" i="46"/>
  <c r="AC120" i="46"/>
  <c r="AC121" i="46"/>
  <c r="AC122" i="46"/>
  <c r="AC123" i="46"/>
  <c r="AC124" i="46"/>
  <c r="AC125" i="46"/>
  <c r="AC126" i="46"/>
  <c r="AC127" i="46"/>
  <c r="AC128" i="46"/>
  <c r="AC129" i="46"/>
  <c r="AC130" i="46"/>
  <c r="AC131" i="46"/>
  <c r="AC132" i="46"/>
  <c r="AC133" i="46"/>
  <c r="AC134" i="46"/>
  <c r="AC135" i="46"/>
  <c r="AC136" i="46"/>
  <c r="AC137" i="46"/>
  <c r="AC138" i="46"/>
  <c r="AC139" i="46"/>
  <c r="AC140" i="46"/>
  <c r="AC141" i="46"/>
  <c r="AC142" i="46"/>
  <c r="AC143" i="46"/>
  <c r="AC144" i="46"/>
  <c r="AC145" i="46"/>
  <c r="AC146" i="46"/>
  <c r="AC147" i="46"/>
  <c r="AC148" i="46"/>
  <c r="AC149" i="46"/>
  <c r="AC150" i="46"/>
  <c r="AC151" i="46"/>
  <c r="AC152" i="46"/>
  <c r="AC153" i="46"/>
  <c r="AC154" i="46"/>
  <c r="AC155" i="46"/>
  <c r="AC156" i="46"/>
  <c r="AC157" i="46"/>
  <c r="AC158" i="46"/>
  <c r="AC159" i="46"/>
  <c r="AC160" i="46"/>
  <c r="AC161" i="46"/>
  <c r="AC162" i="46"/>
  <c r="AC163" i="46"/>
  <c r="AC164" i="46"/>
  <c r="AC165" i="46"/>
  <c r="AC166" i="46"/>
  <c r="AC167" i="46"/>
  <c r="AC168" i="46"/>
  <c r="AC169" i="46"/>
  <c r="AC170" i="46"/>
  <c r="AC171" i="46"/>
  <c r="AC172" i="46"/>
  <c r="AC173" i="46"/>
  <c r="AC174" i="46"/>
  <c r="AC175" i="46"/>
  <c r="AC176" i="46"/>
  <c r="AC177" i="46"/>
  <c r="AC178" i="46"/>
  <c r="AC179" i="46"/>
  <c r="AC180" i="46"/>
  <c r="AC181" i="46"/>
  <c r="AC182" i="46"/>
  <c r="AC183" i="46"/>
  <c r="AC184" i="46"/>
  <c r="AC185" i="46"/>
  <c r="AC186" i="46"/>
  <c r="AC187" i="46"/>
  <c r="AC188" i="46"/>
  <c r="AC189" i="46"/>
  <c r="AC190" i="46"/>
  <c r="AC191" i="46"/>
  <c r="AC4" i="46"/>
  <c r="AB5" i="46"/>
  <c r="AB6" i="46"/>
  <c r="AB7" i="46"/>
  <c r="AB8" i="46"/>
  <c r="AB9" i="46"/>
  <c r="AB10" i="46"/>
  <c r="AB11" i="46"/>
  <c r="AB12" i="46"/>
  <c r="AB13" i="46"/>
  <c r="AB14" i="46"/>
  <c r="AB15" i="46"/>
  <c r="AB16" i="46"/>
  <c r="AB17" i="46"/>
  <c r="AB18" i="46"/>
  <c r="AB19" i="46"/>
  <c r="AB20" i="46"/>
  <c r="AB21" i="46"/>
  <c r="AB22" i="46"/>
  <c r="AB23" i="46"/>
  <c r="AB24" i="46"/>
  <c r="AB25" i="46"/>
  <c r="AB26" i="46"/>
  <c r="AB27" i="46"/>
  <c r="AB28" i="46"/>
  <c r="AB29" i="46"/>
  <c r="AB30" i="46"/>
  <c r="AB31" i="46"/>
  <c r="AB32" i="46"/>
  <c r="AB33" i="46"/>
  <c r="AB34" i="46"/>
  <c r="AB35" i="46"/>
  <c r="AB36" i="46"/>
  <c r="AB37" i="46"/>
  <c r="AB38" i="46"/>
  <c r="AB39" i="46"/>
  <c r="AB40" i="46"/>
  <c r="AB41" i="46"/>
  <c r="AB42" i="46"/>
  <c r="AB43" i="46"/>
  <c r="AB44" i="46"/>
  <c r="AB45" i="46"/>
  <c r="AB46" i="46"/>
  <c r="AB47" i="46"/>
  <c r="AB48" i="46"/>
  <c r="AB49" i="46"/>
  <c r="AB50" i="46"/>
  <c r="AB51" i="46"/>
  <c r="AB52" i="46"/>
  <c r="AB53" i="46"/>
  <c r="AB54" i="46"/>
  <c r="AB55" i="46"/>
  <c r="AB56" i="46"/>
  <c r="AB57" i="46"/>
  <c r="AB58" i="46"/>
  <c r="AB59" i="46"/>
  <c r="AB60" i="46"/>
  <c r="AB61" i="46"/>
  <c r="AB62" i="46"/>
  <c r="AB63" i="46"/>
  <c r="AB64" i="46"/>
  <c r="AB65" i="46"/>
  <c r="AB66" i="46"/>
  <c r="AB67" i="46"/>
  <c r="AB68" i="46"/>
  <c r="AB69" i="46"/>
  <c r="AB70" i="46"/>
  <c r="AB71" i="46"/>
  <c r="AB72" i="46"/>
  <c r="AB73" i="46"/>
  <c r="AB74" i="46"/>
  <c r="AB75" i="46"/>
  <c r="AB76" i="46"/>
  <c r="AB77" i="46"/>
  <c r="AB78" i="46"/>
  <c r="AB79" i="46"/>
  <c r="AB80" i="46"/>
  <c r="AB81" i="46"/>
  <c r="AB82" i="46"/>
  <c r="AB83" i="46"/>
  <c r="AB84" i="46"/>
  <c r="AB85" i="46"/>
  <c r="AB86" i="46"/>
  <c r="AB87" i="46"/>
  <c r="AB88" i="46"/>
  <c r="AB89" i="46"/>
  <c r="AB90" i="46"/>
  <c r="AB91" i="46"/>
  <c r="AB92" i="46"/>
  <c r="AB93" i="46"/>
  <c r="AB94" i="46"/>
  <c r="AB95" i="46"/>
  <c r="AB96" i="46"/>
  <c r="AB97" i="46"/>
  <c r="AB98" i="46"/>
  <c r="AB99" i="46"/>
  <c r="AB100" i="46"/>
  <c r="AB101" i="46"/>
  <c r="AB102" i="46"/>
  <c r="AB103" i="46"/>
  <c r="AB104" i="46"/>
  <c r="AB105" i="46"/>
  <c r="AB106" i="46"/>
  <c r="AB107" i="46"/>
  <c r="AB108" i="46"/>
  <c r="AB109" i="46"/>
  <c r="AB110" i="46"/>
  <c r="AB111" i="46"/>
  <c r="AB112" i="46"/>
  <c r="AB113" i="46"/>
  <c r="AB114" i="46"/>
  <c r="AB115" i="46"/>
  <c r="AB116" i="46"/>
  <c r="AB117" i="46"/>
  <c r="AB118" i="46"/>
  <c r="AB119" i="46"/>
  <c r="AB120" i="46"/>
  <c r="AB121" i="46"/>
  <c r="AB122" i="46"/>
  <c r="AB123" i="46"/>
  <c r="AB124" i="46"/>
  <c r="AB125" i="46"/>
  <c r="AB126" i="46"/>
  <c r="AB127" i="46"/>
  <c r="AB128" i="46"/>
  <c r="AB129" i="46"/>
  <c r="AB130" i="46"/>
  <c r="AB131" i="46"/>
  <c r="AB132" i="46"/>
  <c r="AB133" i="46"/>
  <c r="AB134" i="46"/>
  <c r="AB135" i="46"/>
  <c r="AB136" i="46"/>
  <c r="AB137" i="46"/>
  <c r="AB138" i="46"/>
  <c r="AB139" i="46"/>
  <c r="AB140" i="46"/>
  <c r="AB141" i="46"/>
  <c r="AB142" i="46"/>
  <c r="AB143" i="46"/>
  <c r="AB144" i="46"/>
  <c r="AB145" i="46"/>
  <c r="AB146" i="46"/>
  <c r="AB147" i="46"/>
  <c r="AB148" i="46"/>
  <c r="AB149" i="46"/>
  <c r="AB150" i="46"/>
  <c r="AB151" i="46"/>
  <c r="AB152" i="46"/>
  <c r="AB153" i="46"/>
  <c r="AB154" i="46"/>
  <c r="AB155" i="46"/>
  <c r="AB156" i="46"/>
  <c r="AB157" i="46"/>
  <c r="AB158" i="46"/>
  <c r="AB159" i="46"/>
  <c r="AB160" i="46"/>
  <c r="AB161" i="46"/>
  <c r="AB162" i="46"/>
  <c r="AB163" i="46"/>
  <c r="AB164" i="46"/>
  <c r="AB165" i="46"/>
  <c r="AB166" i="46"/>
  <c r="AB167" i="46"/>
  <c r="AB168" i="46"/>
  <c r="AB169" i="46"/>
  <c r="AB170" i="46"/>
  <c r="AB171" i="46"/>
  <c r="AB172" i="46"/>
  <c r="AB173" i="46"/>
  <c r="AB174" i="46"/>
  <c r="AB175" i="46"/>
  <c r="AB176" i="46"/>
  <c r="AB177" i="46"/>
  <c r="AB178" i="46"/>
  <c r="AB179" i="46"/>
  <c r="AB180" i="46"/>
  <c r="AB181" i="46"/>
  <c r="AB182" i="46"/>
  <c r="AB183" i="46"/>
  <c r="AB184" i="46"/>
  <c r="AB185" i="46"/>
  <c r="AB186" i="46"/>
  <c r="AB187" i="46"/>
  <c r="AB188" i="46"/>
  <c r="AB189" i="46"/>
  <c r="AB190" i="46"/>
  <c r="AB191" i="46"/>
  <c r="AB4" i="46"/>
  <c r="AC5" i="47"/>
  <c r="AC6" i="47"/>
  <c r="AC7" i="47"/>
  <c r="AC8" i="47"/>
  <c r="AC9" i="47"/>
  <c r="AC10" i="47"/>
  <c r="AC11" i="47"/>
  <c r="AC12" i="47"/>
  <c r="AC13" i="47"/>
  <c r="AC14" i="47"/>
  <c r="AC15" i="47"/>
  <c r="AC16" i="47"/>
  <c r="AC17" i="47"/>
  <c r="AC18" i="47"/>
  <c r="AC19" i="47"/>
  <c r="AC20" i="47"/>
  <c r="AC21" i="47"/>
  <c r="AC22" i="47"/>
  <c r="AC23" i="47"/>
  <c r="AC24" i="47"/>
  <c r="AC25" i="47"/>
  <c r="AC26" i="47"/>
  <c r="AC27" i="47"/>
  <c r="AC28" i="47"/>
  <c r="AC29" i="47"/>
  <c r="AC30" i="47"/>
  <c r="AC31" i="47"/>
  <c r="AC32" i="47"/>
  <c r="AC33" i="47"/>
  <c r="AC34" i="47"/>
  <c r="AC35" i="47"/>
  <c r="AC36" i="47"/>
  <c r="AC37" i="47"/>
  <c r="AC38" i="47"/>
  <c r="AC39" i="47"/>
  <c r="AC40" i="47"/>
  <c r="AC41" i="47"/>
  <c r="AC42" i="47"/>
  <c r="AC43" i="47"/>
  <c r="AC44" i="47"/>
  <c r="AC45" i="47"/>
  <c r="AC46" i="47"/>
  <c r="AC47" i="47"/>
  <c r="AC48" i="47"/>
  <c r="AC49" i="47"/>
  <c r="AC50" i="47"/>
  <c r="AC51" i="47"/>
  <c r="AC52" i="47"/>
  <c r="AC53" i="47"/>
  <c r="AC54" i="47"/>
  <c r="AC55" i="47"/>
  <c r="AC56" i="47"/>
  <c r="AC57" i="47"/>
  <c r="AC58" i="47"/>
  <c r="AC59" i="47"/>
  <c r="AC60" i="47"/>
  <c r="AC61" i="47"/>
  <c r="AC62" i="47"/>
  <c r="AC63" i="47"/>
  <c r="AC64" i="47"/>
  <c r="AC65" i="47"/>
  <c r="AC66" i="47"/>
  <c r="AC67" i="47"/>
  <c r="AC68" i="47"/>
  <c r="AC69" i="47"/>
  <c r="AC70" i="47"/>
  <c r="AC71" i="47"/>
  <c r="AC72" i="47"/>
  <c r="AC73" i="47"/>
  <c r="AC74" i="47"/>
  <c r="AC75" i="47"/>
  <c r="AC76" i="47"/>
  <c r="AC77" i="47"/>
  <c r="AC78" i="47"/>
  <c r="AC79" i="47"/>
  <c r="AC80" i="47"/>
  <c r="AC81" i="47"/>
  <c r="AC82" i="47"/>
  <c r="AC83" i="47"/>
  <c r="AC84" i="47"/>
  <c r="AC85" i="47"/>
  <c r="AC86" i="47"/>
  <c r="AC87" i="47"/>
  <c r="AC88" i="47"/>
  <c r="AC89" i="47"/>
  <c r="AC90" i="47"/>
  <c r="AC91" i="47"/>
  <c r="AC92" i="47"/>
  <c r="AC93" i="47"/>
  <c r="AC94" i="47"/>
  <c r="AC95" i="47"/>
  <c r="AC96" i="47"/>
  <c r="AC97" i="47"/>
  <c r="AC98" i="47"/>
  <c r="AC99" i="47"/>
  <c r="AC100" i="47"/>
  <c r="AC101" i="47"/>
  <c r="AC102" i="47"/>
  <c r="AC103" i="47"/>
  <c r="AC104" i="47"/>
  <c r="AC105" i="47"/>
  <c r="AC106" i="47"/>
  <c r="AC107" i="47"/>
  <c r="AC108" i="47"/>
  <c r="AC109" i="47"/>
  <c r="AC110" i="47"/>
  <c r="AC111" i="47"/>
  <c r="AC112" i="47"/>
  <c r="AC113" i="47"/>
  <c r="AC114" i="47"/>
  <c r="AC115" i="47"/>
  <c r="AC116" i="47"/>
  <c r="AC117" i="47"/>
  <c r="AC118" i="47"/>
  <c r="AC119" i="47"/>
  <c r="AC120" i="47"/>
  <c r="AC121" i="47"/>
  <c r="AC122" i="47"/>
  <c r="AC123" i="47"/>
  <c r="AC124" i="47"/>
  <c r="AC125" i="47"/>
  <c r="AC126" i="47"/>
  <c r="AC127" i="47"/>
  <c r="AC128" i="47"/>
  <c r="AC129" i="47"/>
  <c r="AC130" i="47"/>
  <c r="AC131" i="47"/>
  <c r="AC132" i="47"/>
  <c r="AC133" i="47"/>
  <c r="AC134" i="47"/>
  <c r="AC135" i="47"/>
  <c r="AC136" i="47"/>
  <c r="AC137" i="47"/>
  <c r="AC138" i="47"/>
  <c r="AC139" i="47"/>
  <c r="AC140" i="47"/>
  <c r="AC141" i="47"/>
  <c r="AC142" i="47"/>
  <c r="AC143" i="47"/>
  <c r="AC144" i="47"/>
  <c r="AC145" i="47"/>
  <c r="AC146" i="47"/>
  <c r="AC147" i="47"/>
  <c r="AC148" i="47"/>
  <c r="AC149" i="47"/>
  <c r="AC150" i="47"/>
  <c r="AC151" i="47"/>
  <c r="AC152" i="47"/>
  <c r="AC153" i="47"/>
  <c r="AC154" i="47"/>
  <c r="AC155" i="47"/>
  <c r="AC156" i="47"/>
  <c r="AC157" i="47"/>
  <c r="AC158" i="47"/>
  <c r="AC159" i="47"/>
  <c r="AC160" i="47"/>
  <c r="AC161" i="47"/>
  <c r="AC162" i="47"/>
  <c r="AC163" i="47"/>
  <c r="AC164" i="47"/>
  <c r="AC165" i="47"/>
  <c r="AC4" i="47"/>
  <c r="AB5" i="47"/>
  <c r="AB6" i="47"/>
  <c r="AB7" i="47"/>
  <c r="AB8" i="47"/>
  <c r="AB9" i="47"/>
  <c r="AB10" i="47"/>
  <c r="AB11" i="47"/>
  <c r="AB12" i="47"/>
  <c r="AB13" i="47"/>
  <c r="AB14" i="47"/>
  <c r="AB15" i="47"/>
  <c r="AB16" i="47"/>
  <c r="AB17" i="47"/>
  <c r="AB18" i="47"/>
  <c r="AB19" i="47"/>
  <c r="AB20" i="47"/>
  <c r="AB21" i="47"/>
  <c r="AB22" i="47"/>
  <c r="AB23" i="47"/>
  <c r="AB24" i="47"/>
  <c r="AB25" i="47"/>
  <c r="AB26" i="47"/>
  <c r="AB27" i="47"/>
  <c r="AB28" i="47"/>
  <c r="AB29" i="47"/>
  <c r="AB30" i="47"/>
  <c r="AB31" i="47"/>
  <c r="AB32" i="47"/>
  <c r="AB33" i="47"/>
  <c r="AB34" i="47"/>
  <c r="AB35" i="47"/>
  <c r="AB36" i="47"/>
  <c r="AB37" i="47"/>
  <c r="AB38" i="47"/>
  <c r="AB39" i="47"/>
  <c r="AB40" i="47"/>
  <c r="AB41" i="47"/>
  <c r="AB42" i="47"/>
  <c r="AB43" i="47"/>
  <c r="AB44" i="47"/>
  <c r="AB45" i="47"/>
  <c r="AB46" i="47"/>
  <c r="AB47" i="47"/>
  <c r="AB48" i="47"/>
  <c r="AB49" i="47"/>
  <c r="AB50" i="47"/>
  <c r="AB51" i="47"/>
  <c r="AB52" i="47"/>
  <c r="AB53" i="47"/>
  <c r="AB54" i="47"/>
  <c r="AB55" i="47"/>
  <c r="AB56" i="47"/>
  <c r="AB57" i="47"/>
  <c r="AB58" i="47"/>
  <c r="AB59" i="47"/>
  <c r="AB60" i="47"/>
  <c r="AB61" i="47"/>
  <c r="AB62" i="47"/>
  <c r="AB63" i="47"/>
  <c r="AB64" i="47"/>
  <c r="AB65" i="47"/>
  <c r="AB66" i="47"/>
  <c r="AB67" i="47"/>
  <c r="AB68" i="47"/>
  <c r="AB69" i="47"/>
  <c r="AB70" i="47"/>
  <c r="AB71" i="47"/>
  <c r="AB72" i="47"/>
  <c r="AB73" i="47"/>
  <c r="AB74" i="47"/>
  <c r="AB75" i="47"/>
  <c r="AB76" i="47"/>
  <c r="AB77" i="47"/>
  <c r="AB78" i="47"/>
  <c r="AB79" i="47"/>
  <c r="AB80" i="47"/>
  <c r="AB81" i="47"/>
  <c r="AB82" i="47"/>
  <c r="AB83" i="47"/>
  <c r="AB84" i="47"/>
  <c r="AB85" i="47"/>
  <c r="AB86" i="47"/>
  <c r="AB87" i="47"/>
  <c r="AB88" i="47"/>
  <c r="AB89" i="47"/>
  <c r="AB90" i="47"/>
  <c r="AB91" i="47"/>
  <c r="AB92" i="47"/>
  <c r="AB93" i="47"/>
  <c r="AB94" i="47"/>
  <c r="AB95" i="47"/>
  <c r="AB96" i="47"/>
  <c r="AB97" i="47"/>
  <c r="AB98" i="47"/>
  <c r="AB99" i="47"/>
  <c r="AB100" i="47"/>
  <c r="AB101" i="47"/>
  <c r="AB102" i="47"/>
  <c r="AB103" i="47"/>
  <c r="AB104" i="47"/>
  <c r="AB105" i="47"/>
  <c r="AB106" i="47"/>
  <c r="AB107" i="47"/>
  <c r="AB108" i="47"/>
  <c r="AB109" i="47"/>
  <c r="AB110" i="47"/>
  <c r="AB111" i="47"/>
  <c r="AB112" i="47"/>
  <c r="AB113" i="47"/>
  <c r="AB114" i="47"/>
  <c r="AB115" i="47"/>
  <c r="AB116" i="47"/>
  <c r="AB117" i="47"/>
  <c r="AB118" i="47"/>
  <c r="AB119" i="47"/>
  <c r="AB120" i="47"/>
  <c r="AB121" i="47"/>
  <c r="AB122" i="47"/>
  <c r="AB123" i="47"/>
  <c r="AB124" i="47"/>
  <c r="AB125" i="47"/>
  <c r="AB126" i="47"/>
  <c r="AB127" i="47"/>
  <c r="AB128" i="47"/>
  <c r="AB129" i="47"/>
  <c r="AB130" i="47"/>
  <c r="AB131" i="47"/>
  <c r="AB132" i="47"/>
  <c r="AB133" i="47"/>
  <c r="AB134" i="47"/>
  <c r="AB135" i="47"/>
  <c r="AB136" i="47"/>
  <c r="AB137" i="47"/>
  <c r="AB138" i="47"/>
  <c r="AB139" i="47"/>
  <c r="AB140" i="47"/>
  <c r="AB141" i="47"/>
  <c r="AB142" i="47"/>
  <c r="AB143" i="47"/>
  <c r="AB144" i="47"/>
  <c r="AB145" i="47"/>
  <c r="AB146" i="47"/>
  <c r="AB147" i="47"/>
  <c r="AB148" i="47"/>
  <c r="AB149" i="47"/>
  <c r="AB150" i="47"/>
  <c r="AB151" i="47"/>
  <c r="AB152" i="47"/>
  <c r="AB153" i="47"/>
  <c r="AB154" i="47"/>
  <c r="AB155" i="47"/>
  <c r="AB156" i="47"/>
  <c r="AB157" i="47"/>
  <c r="AB158" i="47"/>
  <c r="AB159" i="47"/>
  <c r="AB160" i="47"/>
  <c r="AB161" i="47"/>
  <c r="AB162" i="47"/>
  <c r="AB163" i="47"/>
  <c r="AB164" i="47"/>
  <c r="AB165" i="47"/>
  <c r="AB4" i="47"/>
  <c r="AC5" i="48"/>
  <c r="AC6" i="48"/>
  <c r="AC7" i="48"/>
  <c r="AC8" i="48"/>
  <c r="AC9" i="48"/>
  <c r="AC10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AC27" i="48"/>
  <c r="AC28" i="48"/>
  <c r="AC29" i="48"/>
  <c r="AC30" i="48"/>
  <c r="AC31" i="48"/>
  <c r="AC32" i="48"/>
  <c r="AC33" i="48"/>
  <c r="AC34" i="48"/>
  <c r="AC35" i="48"/>
  <c r="AC36" i="48"/>
  <c r="AC37" i="48"/>
  <c r="AC38" i="48"/>
  <c r="AC39" i="48"/>
  <c r="AC40" i="48"/>
  <c r="AC41" i="48"/>
  <c r="AC42" i="48"/>
  <c r="AC43" i="48"/>
  <c r="AC44" i="48"/>
  <c r="AC45" i="48"/>
  <c r="AC46" i="48"/>
  <c r="AC47" i="48"/>
  <c r="AC48" i="48"/>
  <c r="AC49" i="48"/>
  <c r="AC50" i="48"/>
  <c r="AC51" i="48"/>
  <c r="AC52" i="48"/>
  <c r="AC53" i="48"/>
  <c r="AC54" i="48"/>
  <c r="AC55" i="48"/>
  <c r="AC56" i="48"/>
  <c r="AC57" i="48"/>
  <c r="AC58" i="48"/>
  <c r="AC59" i="48"/>
  <c r="AC60" i="48"/>
  <c r="AC61" i="48"/>
  <c r="AC62" i="48"/>
  <c r="AC63" i="48"/>
  <c r="AC64" i="48"/>
  <c r="AC65" i="48"/>
  <c r="AC66" i="48"/>
  <c r="AC67" i="48"/>
  <c r="AC68" i="48"/>
  <c r="AC69" i="48"/>
  <c r="AC70" i="48"/>
  <c r="AC71" i="48"/>
  <c r="AC72" i="48"/>
  <c r="AC73" i="48"/>
  <c r="AC74" i="48"/>
  <c r="AC75" i="48"/>
  <c r="AC76" i="48"/>
  <c r="AC77" i="48"/>
  <c r="AC78" i="48"/>
  <c r="AC79" i="48"/>
  <c r="AC80" i="48"/>
  <c r="AC81" i="48"/>
  <c r="AC82" i="48"/>
  <c r="AC83" i="48"/>
  <c r="AC84" i="48"/>
  <c r="AC85" i="48"/>
  <c r="AC86" i="48"/>
  <c r="AC87" i="48"/>
  <c r="AC88" i="48"/>
  <c r="AC89" i="48"/>
  <c r="AC90" i="48"/>
  <c r="AC91" i="48"/>
  <c r="AC92" i="48"/>
  <c r="AC93" i="48"/>
  <c r="AC94" i="48"/>
  <c r="AC95" i="48"/>
  <c r="AC96" i="48"/>
  <c r="AC97" i="48"/>
  <c r="AC98" i="48"/>
  <c r="AC99" i="48"/>
  <c r="AC100" i="48"/>
  <c r="AC101" i="48"/>
  <c r="AC102" i="48"/>
  <c r="AC103" i="48"/>
  <c r="AC104" i="48"/>
  <c r="AC105" i="48"/>
  <c r="AC106" i="48"/>
  <c r="AC107" i="48"/>
  <c r="AC108" i="48"/>
  <c r="AC109" i="48"/>
  <c r="AC110" i="48"/>
  <c r="AC111" i="48"/>
  <c r="AC112" i="48"/>
  <c r="AC113" i="48"/>
  <c r="AC114" i="48"/>
  <c r="AC115" i="48"/>
  <c r="AC116" i="48"/>
  <c r="AC117" i="48"/>
  <c r="AC118" i="48"/>
  <c r="AC119" i="48"/>
  <c r="AC120" i="48"/>
  <c r="AC121" i="48"/>
  <c r="AC122" i="48"/>
  <c r="AC123" i="48"/>
  <c r="AC124" i="48"/>
  <c r="AC125" i="48"/>
  <c r="AC126" i="48"/>
  <c r="AC127" i="48"/>
  <c r="AC128" i="48"/>
  <c r="AC129" i="48"/>
  <c r="AC130" i="48"/>
  <c r="AC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28" i="48"/>
  <c r="AB29" i="48"/>
  <c r="AB30" i="48"/>
  <c r="AB31" i="48"/>
  <c r="AB32" i="48"/>
  <c r="AB33" i="48"/>
  <c r="AB34" i="48"/>
  <c r="AB35" i="48"/>
  <c r="AB36" i="48"/>
  <c r="AB37" i="48"/>
  <c r="AB38" i="48"/>
  <c r="AB39" i="48"/>
  <c r="AB40" i="48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B57" i="48"/>
  <c r="AB58" i="48"/>
  <c r="AB59" i="48"/>
  <c r="AB60" i="48"/>
  <c r="AB61" i="48"/>
  <c r="AB62" i="48"/>
  <c r="AB63" i="48"/>
  <c r="AB64" i="48"/>
  <c r="AB65" i="48"/>
  <c r="AB66" i="48"/>
  <c r="AB67" i="48"/>
  <c r="AB68" i="48"/>
  <c r="AB69" i="48"/>
  <c r="AB70" i="48"/>
  <c r="AB71" i="48"/>
  <c r="AB72" i="48"/>
  <c r="AB73" i="48"/>
  <c r="AB74" i="48"/>
  <c r="AB75" i="48"/>
  <c r="AB76" i="48"/>
  <c r="AB77" i="48"/>
  <c r="AB78" i="48"/>
  <c r="AB79" i="48"/>
  <c r="AB80" i="48"/>
  <c r="AB81" i="48"/>
  <c r="AB82" i="48"/>
  <c r="AB83" i="48"/>
  <c r="AB84" i="48"/>
  <c r="AB85" i="48"/>
  <c r="AB86" i="48"/>
  <c r="AB87" i="48"/>
  <c r="AB88" i="48"/>
  <c r="AB89" i="48"/>
  <c r="AB90" i="48"/>
  <c r="AB91" i="48"/>
  <c r="AB92" i="48"/>
  <c r="AB93" i="48"/>
  <c r="AB94" i="48"/>
  <c r="AB95" i="48"/>
  <c r="AB96" i="48"/>
  <c r="AB97" i="48"/>
  <c r="AB98" i="48"/>
  <c r="AB99" i="48"/>
  <c r="AB100" i="48"/>
  <c r="AB101" i="48"/>
  <c r="AB102" i="48"/>
  <c r="AB103" i="48"/>
  <c r="AB104" i="48"/>
  <c r="AB105" i="48"/>
  <c r="AB106" i="48"/>
  <c r="AB107" i="48"/>
  <c r="AB108" i="48"/>
  <c r="AB109" i="48"/>
  <c r="AB110" i="48"/>
  <c r="AB111" i="48"/>
  <c r="AB112" i="48"/>
  <c r="AB113" i="48"/>
  <c r="AB114" i="48"/>
  <c r="AB115" i="48"/>
  <c r="AB116" i="48"/>
  <c r="AB117" i="48"/>
  <c r="AB118" i="48"/>
  <c r="AB119" i="48"/>
  <c r="AB120" i="48"/>
  <c r="AB121" i="48"/>
  <c r="AB122" i="48"/>
  <c r="AB123" i="48"/>
  <c r="AB124" i="48"/>
  <c r="AB125" i="48"/>
  <c r="AB126" i="48"/>
  <c r="AB127" i="48"/>
  <c r="AB128" i="48"/>
  <c r="AB129" i="48"/>
  <c r="AB130" i="48"/>
  <c r="AB4" i="48"/>
  <c r="AC5" i="49"/>
  <c r="AC6" i="49"/>
  <c r="AC7" i="49"/>
  <c r="AC8" i="49"/>
  <c r="AC9" i="49"/>
  <c r="AC10" i="49"/>
  <c r="AC11" i="49"/>
  <c r="AC12" i="49"/>
  <c r="AC13" i="49"/>
  <c r="AC14" i="49"/>
  <c r="AC15" i="49"/>
  <c r="AC16" i="49"/>
  <c r="AC17" i="49"/>
  <c r="AC18" i="49"/>
  <c r="AC19" i="49"/>
  <c r="AC20" i="49"/>
  <c r="AC21" i="49"/>
  <c r="AC22" i="49"/>
  <c r="AC23" i="49"/>
  <c r="AC24" i="49"/>
  <c r="AC25" i="49"/>
  <c r="AC26" i="49"/>
  <c r="AC27" i="49"/>
  <c r="AC28" i="49"/>
  <c r="AC29" i="49"/>
  <c r="AC30" i="49"/>
  <c r="AC31" i="49"/>
  <c r="AC32" i="49"/>
  <c r="AC33" i="49"/>
  <c r="AC34" i="49"/>
  <c r="AC35" i="49"/>
  <c r="AC36" i="49"/>
  <c r="AC37" i="49"/>
  <c r="AC38" i="49"/>
  <c r="AC39" i="49"/>
  <c r="AC40" i="49"/>
  <c r="AC41" i="49"/>
  <c r="AC42" i="49"/>
  <c r="AC43" i="49"/>
  <c r="AC44" i="49"/>
  <c r="AC45" i="49"/>
  <c r="AC46" i="49"/>
  <c r="AC47" i="49"/>
  <c r="AC48" i="49"/>
  <c r="AC49" i="49"/>
  <c r="AC50" i="49"/>
  <c r="AC51" i="49"/>
  <c r="AC52" i="49"/>
  <c r="AC53" i="49"/>
  <c r="AC54" i="49"/>
  <c r="AC55" i="49"/>
  <c r="AC56" i="49"/>
  <c r="AC57" i="49"/>
  <c r="AC58" i="49"/>
  <c r="AC59" i="49"/>
  <c r="AC60" i="49"/>
  <c r="AC61" i="49"/>
  <c r="AC62" i="49"/>
  <c r="AC63" i="49"/>
  <c r="AC64" i="49"/>
  <c r="AC65" i="49"/>
  <c r="AC66" i="49"/>
  <c r="AC67" i="49"/>
  <c r="AC68" i="49"/>
  <c r="AC69" i="49"/>
  <c r="AC70" i="49"/>
  <c r="AC71" i="49"/>
  <c r="AC72" i="49"/>
  <c r="AC73" i="49"/>
  <c r="AC74" i="49"/>
  <c r="AC75" i="49"/>
  <c r="AC76" i="49"/>
  <c r="AC77" i="49"/>
  <c r="AC78" i="49"/>
  <c r="AC79" i="49"/>
  <c r="AC80" i="49"/>
  <c r="AC81" i="49"/>
  <c r="AC82" i="49"/>
  <c r="AC83" i="49"/>
  <c r="AC84" i="49"/>
  <c r="AC85" i="49"/>
  <c r="AC86" i="49"/>
  <c r="AC87" i="49"/>
  <c r="AC88" i="49"/>
  <c r="AC89" i="49"/>
  <c r="AC90" i="49"/>
  <c r="AC91" i="49"/>
  <c r="AC92" i="49"/>
  <c r="AC93" i="49"/>
  <c r="AC94" i="49"/>
  <c r="AC95" i="49"/>
  <c r="AC96" i="49"/>
  <c r="AC97" i="49"/>
  <c r="AC98" i="49"/>
  <c r="AC99" i="49"/>
  <c r="AC100" i="49"/>
  <c r="AC101" i="49"/>
  <c r="AC102" i="49"/>
  <c r="AC103" i="49"/>
  <c r="AC104" i="49"/>
  <c r="AC105" i="49"/>
  <c r="AC106" i="49"/>
  <c r="AC107" i="49"/>
  <c r="AC108" i="49"/>
  <c r="AC109" i="49"/>
  <c r="AC110" i="49"/>
  <c r="AC111" i="49"/>
  <c r="AC112" i="49"/>
  <c r="AC113" i="49"/>
  <c r="AC114" i="49"/>
  <c r="AC115" i="49"/>
  <c r="AC116" i="49"/>
  <c r="AC117" i="49"/>
  <c r="AC118" i="49"/>
  <c r="AC119" i="49"/>
  <c r="AC120" i="49"/>
  <c r="AC121" i="49"/>
  <c r="AC122" i="49"/>
  <c r="AC123" i="49"/>
  <c r="AC124" i="49"/>
  <c r="AC125" i="49"/>
  <c r="AC126" i="49"/>
  <c r="AC127" i="49"/>
  <c r="AC128" i="49"/>
  <c r="AC129" i="49"/>
  <c r="AC130" i="49"/>
  <c r="AC131" i="49"/>
  <c r="AC132" i="49"/>
  <c r="AC133" i="49"/>
  <c r="AC134" i="49"/>
  <c r="AC135" i="49"/>
  <c r="AC136" i="49"/>
  <c r="AC137" i="49"/>
  <c r="AC138" i="49"/>
  <c r="AC139" i="49"/>
  <c r="AC140" i="49"/>
  <c r="AC141" i="49"/>
  <c r="AC142" i="49"/>
  <c r="AC143" i="49"/>
  <c r="AC144" i="49"/>
  <c r="AC145" i="49"/>
  <c r="AC146" i="49"/>
  <c r="AC147" i="49"/>
  <c r="AC148" i="49"/>
  <c r="AC149" i="49"/>
  <c r="AC150" i="49"/>
  <c r="AC151" i="49"/>
  <c r="AC152" i="49"/>
  <c r="AC153" i="49"/>
  <c r="AC154" i="49"/>
  <c r="AC155" i="49"/>
  <c r="AC156" i="49"/>
  <c r="AC157" i="49"/>
  <c r="AC158" i="49"/>
  <c r="AC159" i="49"/>
  <c r="AC160" i="49"/>
  <c r="AC161" i="49"/>
  <c r="AC162" i="49"/>
  <c r="AC163" i="49"/>
  <c r="AC164" i="49"/>
  <c r="AC165" i="49"/>
  <c r="AC166" i="49"/>
  <c r="AC167" i="49"/>
  <c r="AC168" i="49"/>
  <c r="AC169" i="49"/>
  <c r="AC170" i="49"/>
  <c r="AC171" i="49"/>
  <c r="AC172" i="49"/>
  <c r="AC173" i="49"/>
  <c r="AC174" i="49"/>
  <c r="AC175" i="49"/>
  <c r="AC176" i="49"/>
  <c r="AC177" i="49"/>
  <c r="AC178" i="49"/>
  <c r="AC179" i="49"/>
  <c r="AC180" i="49"/>
  <c r="AC181" i="49"/>
  <c r="AC182" i="49"/>
  <c r="AC183" i="49"/>
  <c r="AC184" i="49"/>
  <c r="AC185" i="49"/>
  <c r="AC186" i="49"/>
  <c r="AC187" i="49"/>
  <c r="AC188" i="49"/>
  <c r="AC189" i="49"/>
  <c r="AC190" i="49"/>
  <c r="AC191" i="49"/>
  <c r="AC192" i="49"/>
  <c r="AC193" i="49"/>
  <c r="AC194" i="49"/>
  <c r="AC195" i="49"/>
  <c r="AC196" i="49"/>
  <c r="AC197" i="49"/>
  <c r="AC198" i="49"/>
  <c r="AC199" i="49"/>
  <c r="AC200" i="49"/>
  <c r="AC201" i="49"/>
  <c r="AC202" i="49"/>
  <c r="AC203" i="49"/>
  <c r="AC204" i="49"/>
  <c r="AC205" i="49"/>
  <c r="AC206" i="49"/>
  <c r="AC207" i="49"/>
  <c r="AC208" i="49"/>
  <c r="AC209" i="49"/>
  <c r="AC210" i="49"/>
  <c r="AC211" i="49"/>
  <c r="AC212" i="49"/>
  <c r="AC213" i="49"/>
  <c r="AC4" i="49"/>
  <c r="AB5" i="49"/>
  <c r="AB6" i="49"/>
  <c r="AB7" i="49"/>
  <c r="AB8" i="49"/>
  <c r="AB9" i="49"/>
  <c r="AB10" i="49"/>
  <c r="AB11" i="49"/>
  <c r="AB12" i="49"/>
  <c r="AB13" i="49"/>
  <c r="AB14" i="49"/>
  <c r="AB15" i="49"/>
  <c r="AB16" i="49"/>
  <c r="AB17" i="49"/>
  <c r="AB18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5" i="49"/>
  <c r="AB36" i="49"/>
  <c r="AB37" i="49"/>
  <c r="AB38" i="49"/>
  <c r="AB39" i="49"/>
  <c r="AB40" i="49"/>
  <c r="AB41" i="49"/>
  <c r="AB42" i="49"/>
  <c r="AB43" i="49"/>
  <c r="AB44" i="49"/>
  <c r="AB45" i="49"/>
  <c r="AB46" i="49"/>
  <c r="AB47" i="49"/>
  <c r="AB48" i="49"/>
  <c r="AB49" i="49"/>
  <c r="AB50" i="49"/>
  <c r="AB51" i="49"/>
  <c r="AB52" i="49"/>
  <c r="AB53" i="49"/>
  <c r="AB54" i="49"/>
  <c r="AB55" i="49"/>
  <c r="AB56" i="49"/>
  <c r="AB57" i="49"/>
  <c r="AB58" i="49"/>
  <c r="AB59" i="49"/>
  <c r="AB60" i="49"/>
  <c r="AB61" i="49"/>
  <c r="AB62" i="49"/>
  <c r="AB63" i="49"/>
  <c r="AB64" i="49"/>
  <c r="AB65" i="49"/>
  <c r="AB66" i="49"/>
  <c r="AB67" i="49"/>
  <c r="AB68" i="49"/>
  <c r="AB69" i="49"/>
  <c r="AB70" i="49"/>
  <c r="AB71" i="49"/>
  <c r="AB72" i="49"/>
  <c r="AB73" i="49"/>
  <c r="AB74" i="49"/>
  <c r="AB75" i="49"/>
  <c r="AB76" i="49"/>
  <c r="AB77" i="49"/>
  <c r="AB78" i="49"/>
  <c r="AB79" i="49"/>
  <c r="AB80" i="49"/>
  <c r="AB81" i="49"/>
  <c r="AB82" i="49"/>
  <c r="AB83" i="49"/>
  <c r="AB84" i="49"/>
  <c r="AB85" i="49"/>
  <c r="AB86" i="49"/>
  <c r="AB87" i="49"/>
  <c r="AB88" i="49"/>
  <c r="AB89" i="49"/>
  <c r="AB90" i="49"/>
  <c r="AB91" i="49"/>
  <c r="AB92" i="49"/>
  <c r="AB93" i="49"/>
  <c r="AB94" i="49"/>
  <c r="AB95" i="49"/>
  <c r="AB96" i="49"/>
  <c r="AB97" i="49"/>
  <c r="AB98" i="49"/>
  <c r="AB99" i="49"/>
  <c r="AB100" i="49"/>
  <c r="AB101" i="49"/>
  <c r="AB102" i="49"/>
  <c r="AB103" i="49"/>
  <c r="AB104" i="49"/>
  <c r="AB105" i="49"/>
  <c r="AB106" i="49"/>
  <c r="AB107" i="49"/>
  <c r="AB108" i="49"/>
  <c r="AB109" i="49"/>
  <c r="AB110" i="49"/>
  <c r="AB111" i="49"/>
  <c r="AB112" i="49"/>
  <c r="AB113" i="49"/>
  <c r="AB114" i="49"/>
  <c r="AB115" i="49"/>
  <c r="AB116" i="49"/>
  <c r="AB117" i="49"/>
  <c r="AB118" i="49"/>
  <c r="AB119" i="49"/>
  <c r="AB120" i="49"/>
  <c r="AB121" i="49"/>
  <c r="AB122" i="49"/>
  <c r="AB123" i="49"/>
  <c r="AB124" i="49"/>
  <c r="AB125" i="49"/>
  <c r="AB126" i="49"/>
  <c r="AB127" i="49"/>
  <c r="AB128" i="49"/>
  <c r="AB129" i="49"/>
  <c r="AB130" i="49"/>
  <c r="AB131" i="49"/>
  <c r="AB132" i="49"/>
  <c r="AB133" i="49"/>
  <c r="AB134" i="49"/>
  <c r="AB135" i="49"/>
  <c r="AB136" i="49"/>
  <c r="AB137" i="49"/>
  <c r="AB138" i="49"/>
  <c r="AB139" i="49"/>
  <c r="AB140" i="49"/>
  <c r="AB141" i="49"/>
  <c r="AB142" i="49"/>
  <c r="AB143" i="49"/>
  <c r="AB144" i="49"/>
  <c r="AB145" i="49"/>
  <c r="AB146" i="49"/>
  <c r="AB147" i="49"/>
  <c r="AB148" i="49"/>
  <c r="AB149" i="49"/>
  <c r="AB150" i="49"/>
  <c r="AB151" i="49"/>
  <c r="AB152" i="49"/>
  <c r="AB153" i="49"/>
  <c r="AB154" i="49"/>
  <c r="AB155" i="49"/>
  <c r="AB156" i="49"/>
  <c r="AB157" i="49"/>
  <c r="AB158" i="49"/>
  <c r="AB159" i="49"/>
  <c r="AB160" i="49"/>
  <c r="AB161" i="49"/>
  <c r="AB162" i="49"/>
  <c r="AB163" i="49"/>
  <c r="AB164" i="49"/>
  <c r="AB165" i="49"/>
  <c r="AB166" i="49"/>
  <c r="AB167" i="49"/>
  <c r="AB168" i="49"/>
  <c r="AB169" i="49"/>
  <c r="AB170" i="49"/>
  <c r="AB171" i="49"/>
  <c r="AB172" i="49"/>
  <c r="AB173" i="49"/>
  <c r="AB174" i="49"/>
  <c r="AB175" i="49"/>
  <c r="AB176" i="49"/>
  <c r="AB177" i="49"/>
  <c r="AB178" i="49"/>
  <c r="AB179" i="49"/>
  <c r="AB180" i="49"/>
  <c r="AB181" i="49"/>
  <c r="AB182" i="49"/>
  <c r="AB183" i="49"/>
  <c r="AB184" i="49"/>
  <c r="AB185" i="49"/>
  <c r="AB186" i="49"/>
  <c r="AB187" i="49"/>
  <c r="AB188" i="49"/>
  <c r="AB189" i="49"/>
  <c r="AB190" i="49"/>
  <c r="AB191" i="49"/>
  <c r="AB192" i="49"/>
  <c r="AB193" i="49"/>
  <c r="AB194" i="49"/>
  <c r="AB195" i="49"/>
  <c r="AB196" i="49"/>
  <c r="AB197" i="49"/>
  <c r="AB198" i="49"/>
  <c r="AB199" i="49"/>
  <c r="AB200" i="49"/>
  <c r="AB201" i="49"/>
  <c r="AB202" i="49"/>
  <c r="AB203" i="49"/>
  <c r="AB204" i="49"/>
  <c r="AB205" i="49"/>
  <c r="AB206" i="49"/>
  <c r="AB207" i="49"/>
  <c r="AB208" i="49"/>
  <c r="AB209" i="49"/>
  <c r="AB210" i="49"/>
  <c r="AB211" i="49"/>
  <c r="AB212" i="49"/>
  <c r="AB213" i="49"/>
  <c r="AB4" i="49"/>
  <c r="AC5" i="50"/>
  <c r="AC6" i="50"/>
  <c r="AC7" i="50"/>
  <c r="AC8" i="50"/>
  <c r="AC9" i="50"/>
  <c r="AC10" i="50"/>
  <c r="AC11" i="50"/>
  <c r="AC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4" i="50"/>
  <c r="AB5" i="50"/>
  <c r="AB6" i="50"/>
  <c r="AB7" i="50"/>
  <c r="AB8" i="50"/>
  <c r="AB9" i="50"/>
  <c r="AB10" i="50"/>
  <c r="AB11" i="50"/>
  <c r="AB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4" i="50"/>
  <c r="AC5" i="51"/>
  <c r="AC6" i="51"/>
  <c r="AC7" i="51"/>
  <c r="AC8" i="51"/>
  <c r="AC9" i="51"/>
  <c r="AC10" i="51"/>
  <c r="AC11" i="51"/>
  <c r="AC12" i="51"/>
  <c r="AC13" i="51"/>
  <c r="AC14" i="51"/>
  <c r="AC15" i="51"/>
  <c r="AC16" i="51"/>
  <c r="AC17" i="51"/>
  <c r="AC18" i="51"/>
  <c r="AC19" i="51"/>
  <c r="AC20" i="51"/>
  <c r="AC21" i="51"/>
  <c r="AC22" i="51"/>
  <c r="AC23" i="51"/>
  <c r="AC24" i="51"/>
  <c r="AC25" i="51"/>
  <c r="AC26" i="51"/>
  <c r="AC27" i="51"/>
  <c r="AC28" i="51"/>
  <c r="AC29" i="51"/>
  <c r="AC30" i="51"/>
  <c r="AC31" i="51"/>
  <c r="AC32" i="51"/>
  <c r="AC33" i="51"/>
  <c r="AC34" i="51"/>
  <c r="AC35" i="51"/>
  <c r="AC36" i="51"/>
  <c r="AC37" i="51"/>
  <c r="AC38" i="51"/>
  <c r="AC39" i="51"/>
  <c r="AC40" i="51"/>
  <c r="AC41" i="51"/>
  <c r="AC42" i="51"/>
  <c r="AC43" i="51"/>
  <c r="AC44" i="51"/>
  <c r="AC45" i="51"/>
  <c r="AC46" i="51"/>
  <c r="AC47" i="51"/>
  <c r="AC48" i="51"/>
  <c r="AC49" i="51"/>
  <c r="AC50" i="51"/>
  <c r="AC51" i="51"/>
  <c r="AC52" i="51"/>
  <c r="AC53" i="51"/>
  <c r="AC54" i="51"/>
  <c r="AC55" i="51"/>
  <c r="AC56" i="51"/>
  <c r="AC57" i="51"/>
  <c r="AC58" i="51"/>
  <c r="AC59" i="51"/>
  <c r="AC60" i="51"/>
  <c r="AC61" i="51"/>
  <c r="AC62" i="51"/>
  <c r="AC63" i="51"/>
  <c r="AC64" i="51"/>
  <c r="AC65" i="51"/>
  <c r="AC66" i="51"/>
  <c r="AC67" i="51"/>
  <c r="AC68" i="51"/>
  <c r="AC69" i="51"/>
  <c r="AC70" i="51"/>
  <c r="AC71" i="51"/>
  <c r="AC72" i="51"/>
  <c r="AC73" i="51"/>
  <c r="AC74" i="51"/>
  <c r="AC75" i="51"/>
  <c r="AC76" i="51"/>
  <c r="AC77" i="51"/>
  <c r="AC78" i="51"/>
  <c r="AC79" i="51"/>
  <c r="AC80" i="51"/>
  <c r="AC81" i="51"/>
  <c r="AC82" i="51"/>
  <c r="AC83" i="51"/>
  <c r="AC84" i="51"/>
  <c r="AC85" i="51"/>
  <c r="AC86" i="51"/>
  <c r="AC87" i="51"/>
  <c r="AC88" i="51"/>
  <c r="AC89" i="51"/>
  <c r="AC90" i="51"/>
  <c r="AC91" i="51"/>
  <c r="AC92" i="51"/>
  <c r="AC93" i="51"/>
  <c r="AC94" i="51"/>
  <c r="AC95" i="51"/>
  <c r="AC96" i="51"/>
  <c r="AC97" i="51"/>
  <c r="AC98" i="51"/>
  <c r="AC99" i="51"/>
  <c r="AC100" i="51"/>
  <c r="AC101" i="51"/>
  <c r="AC102" i="51"/>
  <c r="AC103" i="51"/>
  <c r="AC104" i="51"/>
  <c r="AC105" i="51"/>
  <c r="AC106" i="51"/>
  <c r="AC107" i="51"/>
  <c r="AC108" i="51"/>
  <c r="AC109" i="51"/>
  <c r="AC110" i="51"/>
  <c r="AC111" i="51"/>
  <c r="AC112" i="51"/>
  <c r="AC113" i="51"/>
  <c r="AC114" i="51"/>
  <c r="AC115" i="51"/>
  <c r="AC116" i="51"/>
  <c r="AC117" i="51"/>
  <c r="AC118" i="51"/>
  <c r="AC119" i="51"/>
  <c r="AC120" i="51"/>
  <c r="AC121" i="51"/>
  <c r="AC122" i="51"/>
  <c r="AC123" i="51"/>
  <c r="AC124" i="51"/>
  <c r="AC125" i="51"/>
  <c r="AC126" i="51"/>
  <c r="AC127" i="51"/>
  <c r="AC128" i="51"/>
  <c r="AC129" i="51"/>
  <c r="AC130" i="51"/>
  <c r="AC131" i="51"/>
  <c r="AC132" i="51"/>
  <c r="AC133" i="51"/>
  <c r="AC134" i="51"/>
  <c r="AC4" i="51"/>
  <c r="AB5" i="51"/>
  <c r="AB6" i="51"/>
  <c r="AB7" i="51"/>
  <c r="AB8" i="51"/>
  <c r="AB9" i="51"/>
  <c r="AB10" i="51"/>
  <c r="AB11" i="51"/>
  <c r="AB12" i="51"/>
  <c r="AB13" i="51"/>
  <c r="AB14" i="51"/>
  <c r="AB15" i="51"/>
  <c r="AB16" i="51"/>
  <c r="AB17" i="51"/>
  <c r="AB18" i="51"/>
  <c r="AB19" i="51"/>
  <c r="AB20" i="51"/>
  <c r="AB21" i="51"/>
  <c r="AB22" i="51"/>
  <c r="AB23" i="51"/>
  <c r="AB24" i="51"/>
  <c r="AB25" i="51"/>
  <c r="AB26" i="51"/>
  <c r="AB27" i="51"/>
  <c r="AB28" i="51"/>
  <c r="AB29" i="51"/>
  <c r="AB30" i="51"/>
  <c r="AB31" i="51"/>
  <c r="AB32" i="51"/>
  <c r="AB33" i="51"/>
  <c r="AB34" i="51"/>
  <c r="AB35" i="51"/>
  <c r="AB36" i="51"/>
  <c r="AB37" i="51"/>
  <c r="AB38" i="51"/>
  <c r="AB39" i="51"/>
  <c r="AB40" i="51"/>
  <c r="AB41" i="51"/>
  <c r="AB42" i="51"/>
  <c r="AB43" i="51"/>
  <c r="AB44" i="51"/>
  <c r="AB45" i="51"/>
  <c r="AB46" i="51"/>
  <c r="AB47" i="51"/>
  <c r="AB48" i="51"/>
  <c r="AB49" i="51"/>
  <c r="AB50" i="51"/>
  <c r="AB51" i="51"/>
  <c r="AB52" i="51"/>
  <c r="AB53" i="51"/>
  <c r="AB54" i="51"/>
  <c r="AB55" i="51"/>
  <c r="AB56" i="51"/>
  <c r="AB57" i="51"/>
  <c r="AB58" i="51"/>
  <c r="AB59" i="51"/>
  <c r="AB60" i="51"/>
  <c r="AB61" i="51"/>
  <c r="AB62" i="51"/>
  <c r="AB63" i="51"/>
  <c r="AB64" i="51"/>
  <c r="AB65" i="51"/>
  <c r="AB66" i="51"/>
  <c r="AB67" i="51"/>
  <c r="AB68" i="51"/>
  <c r="AB69" i="51"/>
  <c r="AB70" i="51"/>
  <c r="AB71" i="51"/>
  <c r="AB72" i="51"/>
  <c r="AB73" i="51"/>
  <c r="AB74" i="51"/>
  <c r="AB75" i="51"/>
  <c r="AB76" i="51"/>
  <c r="AB77" i="51"/>
  <c r="AB78" i="51"/>
  <c r="AB79" i="51"/>
  <c r="AB80" i="51"/>
  <c r="AB81" i="51"/>
  <c r="AB82" i="51"/>
  <c r="AB83" i="51"/>
  <c r="AB84" i="51"/>
  <c r="AB85" i="51"/>
  <c r="AB86" i="51"/>
  <c r="AB87" i="51"/>
  <c r="AB88" i="51"/>
  <c r="AB89" i="51"/>
  <c r="AB90" i="51"/>
  <c r="AB91" i="51"/>
  <c r="AB92" i="51"/>
  <c r="AB93" i="51"/>
  <c r="AB94" i="51"/>
  <c r="AB95" i="51"/>
  <c r="AB96" i="51"/>
  <c r="AB97" i="51"/>
  <c r="AB98" i="51"/>
  <c r="AB99" i="51"/>
  <c r="AB100" i="51"/>
  <c r="AB101" i="51"/>
  <c r="AB102" i="51"/>
  <c r="AB103" i="51"/>
  <c r="AB104" i="51"/>
  <c r="AB105" i="51"/>
  <c r="AB106" i="51"/>
  <c r="AB107" i="51"/>
  <c r="AB108" i="51"/>
  <c r="AB109" i="51"/>
  <c r="AB110" i="51"/>
  <c r="AB111" i="51"/>
  <c r="AB112" i="51"/>
  <c r="AB113" i="51"/>
  <c r="AB114" i="51"/>
  <c r="AB115" i="51"/>
  <c r="AB116" i="51"/>
  <c r="AB117" i="51"/>
  <c r="AB118" i="51"/>
  <c r="AB119" i="51"/>
  <c r="AB120" i="51"/>
  <c r="AB121" i="51"/>
  <c r="AB122" i="51"/>
  <c r="AB123" i="51"/>
  <c r="AB124" i="51"/>
  <c r="AB125" i="51"/>
  <c r="AB126" i="51"/>
  <c r="AB127" i="51"/>
  <c r="AB128" i="51"/>
  <c r="AB129" i="51"/>
  <c r="AB130" i="51"/>
  <c r="AB131" i="51"/>
  <c r="AB132" i="51"/>
  <c r="AB133" i="51"/>
  <c r="AB134" i="51"/>
  <c r="AB4" i="51"/>
  <c r="AC5" i="52"/>
  <c r="AC6" i="52"/>
  <c r="AC7" i="52"/>
  <c r="AC8" i="52"/>
  <c r="AC9" i="52"/>
  <c r="AC10" i="52"/>
  <c r="AC11" i="52"/>
  <c r="AC12" i="52"/>
  <c r="AC13" i="52"/>
  <c r="AC14" i="52"/>
  <c r="AC15" i="52"/>
  <c r="AC16" i="52"/>
  <c r="AC17" i="52"/>
  <c r="AC18" i="52"/>
  <c r="AC19" i="52"/>
  <c r="AC20" i="52"/>
  <c r="AC21" i="52"/>
  <c r="AC22" i="52"/>
  <c r="AC23" i="52"/>
  <c r="AC24" i="52"/>
  <c r="AC25" i="52"/>
  <c r="AC26" i="52"/>
  <c r="AC27" i="52"/>
  <c r="AC28" i="52"/>
  <c r="AC29" i="52"/>
  <c r="AC30" i="52"/>
  <c r="AC31" i="52"/>
  <c r="AC32" i="52"/>
  <c r="AC33" i="52"/>
  <c r="AC34" i="52"/>
  <c r="AC35" i="52"/>
  <c r="AC36" i="52"/>
  <c r="AC37" i="52"/>
  <c r="AC38" i="52"/>
  <c r="AC39" i="52"/>
  <c r="AC40" i="52"/>
  <c r="AC41" i="52"/>
  <c r="AC42" i="52"/>
  <c r="AC43" i="52"/>
  <c r="AC44" i="52"/>
  <c r="AC45" i="52"/>
  <c r="AC46" i="52"/>
  <c r="AC47" i="52"/>
  <c r="AC48" i="52"/>
  <c r="AC49" i="52"/>
  <c r="AC50" i="52"/>
  <c r="AC51" i="52"/>
  <c r="AC52" i="52"/>
  <c r="AC53" i="52"/>
  <c r="AC54" i="52"/>
  <c r="AC55" i="52"/>
  <c r="AC56" i="52"/>
  <c r="AC57" i="52"/>
  <c r="AC58" i="52"/>
  <c r="AC59" i="52"/>
  <c r="AC60" i="52"/>
  <c r="AC61" i="52"/>
  <c r="AC62" i="52"/>
  <c r="AC63" i="52"/>
  <c r="AC64" i="52"/>
  <c r="AC65" i="52"/>
  <c r="AC66" i="52"/>
  <c r="AC67" i="52"/>
  <c r="AC68" i="52"/>
  <c r="AC69" i="52"/>
  <c r="AC70" i="52"/>
  <c r="AC71" i="52"/>
  <c r="AC72" i="52"/>
  <c r="AC73" i="52"/>
  <c r="AC74" i="52"/>
  <c r="AC75" i="52"/>
  <c r="AC76" i="52"/>
  <c r="AC77" i="52"/>
  <c r="AC78" i="52"/>
  <c r="AC79" i="52"/>
  <c r="AC80" i="52"/>
  <c r="AC81" i="52"/>
  <c r="AC82" i="52"/>
  <c r="AC83" i="52"/>
  <c r="AC84" i="52"/>
  <c r="AC85" i="52"/>
  <c r="AC86" i="52"/>
  <c r="AC87" i="52"/>
  <c r="AC88" i="52"/>
  <c r="AC89" i="52"/>
  <c r="AC90" i="52"/>
  <c r="AC91" i="52"/>
  <c r="AC92" i="52"/>
  <c r="AC93" i="52"/>
  <c r="AC94" i="52"/>
  <c r="AC95" i="52"/>
  <c r="AC96" i="52"/>
  <c r="AC97" i="52"/>
  <c r="AC98" i="52"/>
  <c r="AC99" i="52"/>
  <c r="AC100" i="52"/>
  <c r="AC101" i="52"/>
  <c r="AC102" i="52"/>
  <c r="AC103" i="52"/>
  <c r="AC104" i="52"/>
  <c r="AC105" i="52"/>
  <c r="AC106" i="52"/>
  <c r="AC107" i="52"/>
  <c r="AC108" i="52"/>
  <c r="AC109" i="52"/>
  <c r="AC110" i="52"/>
  <c r="AC111" i="52"/>
  <c r="AC112" i="52"/>
  <c r="AC113" i="52"/>
  <c r="AC114" i="52"/>
  <c r="AC115" i="52"/>
  <c r="AC116" i="52"/>
  <c r="AC117" i="52"/>
  <c r="AC118" i="52"/>
  <c r="AC119" i="52"/>
  <c r="AC120" i="52"/>
  <c r="AC121" i="52"/>
  <c r="AC122" i="52"/>
  <c r="AC123" i="52"/>
  <c r="AC124" i="52"/>
  <c r="AC125" i="52"/>
  <c r="AC126" i="52"/>
  <c r="AC127" i="52"/>
  <c r="AC128" i="52"/>
  <c r="AC129" i="52"/>
  <c r="AC130" i="52"/>
  <c r="AC131" i="52"/>
  <c r="AC132" i="52"/>
  <c r="AC133" i="52"/>
  <c r="AC134" i="52"/>
  <c r="AC135" i="52"/>
  <c r="AC136" i="52"/>
  <c r="AC137" i="52"/>
  <c r="AC138" i="52"/>
  <c r="AC139" i="52"/>
  <c r="AC140" i="52"/>
  <c r="AC141" i="52"/>
  <c r="AC142" i="52"/>
  <c r="AC143" i="52"/>
  <c r="AC144" i="52"/>
  <c r="AC145" i="52"/>
  <c r="AC146" i="52"/>
  <c r="AC147" i="52"/>
  <c r="AC148" i="52"/>
  <c r="AC149" i="52"/>
  <c r="AC150" i="52"/>
  <c r="AC151" i="52"/>
  <c r="AC152" i="52"/>
  <c r="AC153" i="52"/>
  <c r="AC154" i="52"/>
  <c r="AC155" i="52"/>
  <c r="AC156" i="52"/>
  <c r="AC157" i="52"/>
  <c r="AC158" i="52"/>
  <c r="AC159" i="52"/>
  <c r="AC160" i="52"/>
  <c r="AC161" i="52"/>
  <c r="AC162" i="52"/>
  <c r="AC163" i="52"/>
  <c r="AC164" i="52"/>
  <c r="AC165" i="52"/>
  <c r="AC166" i="52"/>
  <c r="AC167" i="52"/>
  <c r="AC168" i="52"/>
  <c r="AC169" i="52"/>
  <c r="AC170" i="52"/>
  <c r="AC171" i="52"/>
  <c r="AC172" i="52"/>
  <c r="AC173" i="52"/>
  <c r="AC174" i="52"/>
  <c r="AC175" i="52"/>
  <c r="AC176" i="52"/>
  <c r="AC177" i="52"/>
  <c r="AC178" i="52"/>
  <c r="AC179" i="52"/>
  <c r="AC180" i="52"/>
  <c r="AC181" i="52"/>
  <c r="AC182" i="52"/>
  <c r="AC183" i="52"/>
  <c r="AC184" i="52"/>
  <c r="AC185" i="52"/>
  <c r="AC186" i="52"/>
  <c r="AC187" i="52"/>
  <c r="AC188" i="52"/>
  <c r="AC189" i="52"/>
  <c r="AC190" i="52"/>
  <c r="AC191" i="52"/>
  <c r="AC192" i="52"/>
  <c r="AC193" i="52"/>
  <c r="AC194" i="52"/>
  <c r="AC4" i="52"/>
  <c r="AB5" i="52"/>
  <c r="AB6" i="52"/>
  <c r="AB7" i="52"/>
  <c r="AB8" i="52"/>
  <c r="AB9" i="52"/>
  <c r="AB10" i="52"/>
  <c r="AB11" i="52"/>
  <c r="AB12" i="52"/>
  <c r="AB13" i="52"/>
  <c r="AB14" i="52"/>
  <c r="AB15" i="52"/>
  <c r="AB16" i="52"/>
  <c r="AB17" i="52"/>
  <c r="AB18" i="52"/>
  <c r="AB19" i="52"/>
  <c r="AB20" i="52"/>
  <c r="AB21" i="52"/>
  <c r="AB22" i="52"/>
  <c r="AB23" i="52"/>
  <c r="AB24" i="52"/>
  <c r="AB25" i="52"/>
  <c r="AB26" i="52"/>
  <c r="AB27" i="52"/>
  <c r="AB28" i="52"/>
  <c r="AB29" i="52"/>
  <c r="AB30" i="52"/>
  <c r="AB31" i="52"/>
  <c r="AB32" i="52"/>
  <c r="AB33" i="52"/>
  <c r="AB34" i="52"/>
  <c r="AB35" i="52"/>
  <c r="AB36" i="52"/>
  <c r="AB37" i="52"/>
  <c r="AB38" i="52"/>
  <c r="AB39" i="52"/>
  <c r="AB40" i="52"/>
  <c r="AB41" i="52"/>
  <c r="AB42" i="52"/>
  <c r="AB43" i="52"/>
  <c r="AB44" i="52"/>
  <c r="AB45" i="52"/>
  <c r="AB46" i="52"/>
  <c r="AB47" i="52"/>
  <c r="AB48" i="52"/>
  <c r="AB49" i="52"/>
  <c r="AB50" i="52"/>
  <c r="AB51" i="52"/>
  <c r="AB52" i="52"/>
  <c r="AB53" i="52"/>
  <c r="AB54" i="52"/>
  <c r="AB55" i="52"/>
  <c r="AB56" i="52"/>
  <c r="AB57" i="52"/>
  <c r="AB58" i="52"/>
  <c r="AB59" i="52"/>
  <c r="AB60" i="52"/>
  <c r="AB61" i="52"/>
  <c r="AB62" i="52"/>
  <c r="AB63" i="52"/>
  <c r="AB64" i="52"/>
  <c r="AB65" i="52"/>
  <c r="AB66" i="52"/>
  <c r="AB67" i="52"/>
  <c r="AB68" i="52"/>
  <c r="AB69" i="52"/>
  <c r="AB70" i="52"/>
  <c r="AB71" i="52"/>
  <c r="AB72" i="52"/>
  <c r="AB73" i="52"/>
  <c r="AB74" i="52"/>
  <c r="AB75" i="52"/>
  <c r="AB76" i="52"/>
  <c r="AB77" i="52"/>
  <c r="AB78" i="52"/>
  <c r="AB79" i="52"/>
  <c r="AB80" i="52"/>
  <c r="AB81" i="52"/>
  <c r="AB82" i="52"/>
  <c r="AB83" i="52"/>
  <c r="AB84" i="52"/>
  <c r="AB85" i="52"/>
  <c r="AB86" i="52"/>
  <c r="AB87" i="52"/>
  <c r="AB88" i="52"/>
  <c r="AB89" i="52"/>
  <c r="AB90" i="52"/>
  <c r="AB91" i="52"/>
  <c r="AB92" i="52"/>
  <c r="AB93" i="52"/>
  <c r="AB94" i="52"/>
  <c r="AB95" i="52"/>
  <c r="AB96" i="52"/>
  <c r="AB97" i="52"/>
  <c r="AB98" i="52"/>
  <c r="AB99" i="52"/>
  <c r="AB100" i="52"/>
  <c r="AB101" i="52"/>
  <c r="AB102" i="52"/>
  <c r="AB103" i="52"/>
  <c r="AB104" i="52"/>
  <c r="AB105" i="52"/>
  <c r="AB106" i="52"/>
  <c r="AB107" i="52"/>
  <c r="AB108" i="52"/>
  <c r="AB109" i="52"/>
  <c r="AB110" i="52"/>
  <c r="AB111" i="52"/>
  <c r="AB112" i="52"/>
  <c r="AB113" i="52"/>
  <c r="AB114" i="52"/>
  <c r="AB115" i="52"/>
  <c r="AB116" i="52"/>
  <c r="AB117" i="52"/>
  <c r="AB118" i="52"/>
  <c r="AB119" i="52"/>
  <c r="AB120" i="52"/>
  <c r="AB121" i="52"/>
  <c r="AB122" i="52"/>
  <c r="AB123" i="52"/>
  <c r="AB124" i="52"/>
  <c r="AB125" i="52"/>
  <c r="AB126" i="52"/>
  <c r="AB127" i="52"/>
  <c r="AB128" i="52"/>
  <c r="AB129" i="52"/>
  <c r="AB130" i="52"/>
  <c r="AB131" i="52"/>
  <c r="AB132" i="52"/>
  <c r="AB133" i="52"/>
  <c r="AB134" i="52"/>
  <c r="AB135" i="52"/>
  <c r="AB136" i="52"/>
  <c r="AB137" i="52"/>
  <c r="AB138" i="52"/>
  <c r="AB139" i="52"/>
  <c r="AB140" i="52"/>
  <c r="AB141" i="52"/>
  <c r="AB142" i="52"/>
  <c r="AB143" i="52"/>
  <c r="AB144" i="52"/>
  <c r="AB145" i="52"/>
  <c r="AB146" i="52"/>
  <c r="AB147" i="52"/>
  <c r="AB148" i="52"/>
  <c r="AB149" i="52"/>
  <c r="AB150" i="52"/>
  <c r="AB151" i="52"/>
  <c r="AB152" i="52"/>
  <c r="AB153" i="52"/>
  <c r="AB154" i="52"/>
  <c r="AB155" i="52"/>
  <c r="AB156" i="52"/>
  <c r="AB157" i="52"/>
  <c r="AB158" i="52"/>
  <c r="AB159" i="52"/>
  <c r="AB160" i="52"/>
  <c r="AB161" i="52"/>
  <c r="AB162" i="52"/>
  <c r="AB163" i="52"/>
  <c r="AB164" i="52"/>
  <c r="AB165" i="52"/>
  <c r="AB166" i="52"/>
  <c r="AB167" i="52"/>
  <c r="AB168" i="52"/>
  <c r="AB169" i="52"/>
  <c r="AB170" i="52"/>
  <c r="AB171" i="52"/>
  <c r="AB172" i="52"/>
  <c r="AB173" i="52"/>
  <c r="AB174" i="52"/>
  <c r="AB175" i="52"/>
  <c r="AB176" i="52"/>
  <c r="AB177" i="52"/>
  <c r="AB178" i="52"/>
  <c r="AB179" i="52"/>
  <c r="AB180" i="52"/>
  <c r="AB181" i="52"/>
  <c r="AB182" i="52"/>
  <c r="AB183" i="52"/>
  <c r="AB184" i="52"/>
  <c r="AB185" i="52"/>
  <c r="AB186" i="52"/>
  <c r="AB187" i="52"/>
  <c r="AB188" i="52"/>
  <c r="AB189" i="52"/>
  <c r="AB190" i="52"/>
  <c r="AB191" i="52"/>
  <c r="AB192" i="52"/>
  <c r="AB193" i="52"/>
  <c r="AB194" i="52"/>
  <c r="AB4" i="52"/>
  <c r="AC5" i="53"/>
  <c r="AC6" i="53"/>
  <c r="AC7" i="53"/>
  <c r="AC8" i="53"/>
  <c r="AC9" i="53"/>
  <c r="AC10" i="53"/>
  <c r="AC11" i="53"/>
  <c r="AC12" i="53"/>
  <c r="AC13" i="53"/>
  <c r="AC14" i="53"/>
  <c r="AC15" i="53"/>
  <c r="AC16" i="53"/>
  <c r="AC17" i="53"/>
  <c r="AC18" i="53"/>
  <c r="AC19" i="53"/>
  <c r="AC20" i="53"/>
  <c r="AC21" i="53"/>
  <c r="AC22" i="53"/>
  <c r="AC23" i="53"/>
  <c r="AC24" i="53"/>
  <c r="AC25" i="53"/>
  <c r="AC26" i="53"/>
  <c r="AC27" i="53"/>
  <c r="AC28" i="53"/>
  <c r="AC29" i="53"/>
  <c r="AC30" i="53"/>
  <c r="AC31" i="53"/>
  <c r="AC32" i="53"/>
  <c r="AC33" i="53"/>
  <c r="AC34" i="53"/>
  <c r="AC35" i="53"/>
  <c r="AC36" i="53"/>
  <c r="AC37" i="53"/>
  <c r="AC38" i="53"/>
  <c r="AC39" i="53"/>
  <c r="AC40" i="53"/>
  <c r="AC41" i="53"/>
  <c r="AC42" i="53"/>
  <c r="AC43" i="53"/>
  <c r="AC44" i="53"/>
  <c r="AC45" i="53"/>
  <c r="AC46" i="53"/>
  <c r="AC47" i="53"/>
  <c r="AC48" i="53"/>
  <c r="AC49" i="53"/>
  <c r="AC50" i="53"/>
  <c r="AC51" i="53"/>
  <c r="AC52" i="53"/>
  <c r="AC53" i="53"/>
  <c r="AC54" i="53"/>
  <c r="AC55" i="53"/>
  <c r="AC56" i="53"/>
  <c r="AC57" i="53"/>
  <c r="AC58" i="53"/>
  <c r="AC59" i="53"/>
  <c r="AC60" i="53"/>
  <c r="AC61" i="53"/>
  <c r="AC62" i="53"/>
  <c r="AC63" i="53"/>
  <c r="AC64" i="53"/>
  <c r="AC65" i="53"/>
  <c r="AC66" i="53"/>
  <c r="AC67" i="53"/>
  <c r="AC68" i="53"/>
  <c r="AC69" i="53"/>
  <c r="AC70" i="53"/>
  <c r="AC71" i="53"/>
  <c r="AC72" i="53"/>
  <c r="AC73" i="53"/>
  <c r="AC74" i="53"/>
  <c r="AC75" i="53"/>
  <c r="AC76" i="53"/>
  <c r="AC77" i="53"/>
  <c r="AC78" i="53"/>
  <c r="AC79" i="53"/>
  <c r="AC80" i="53"/>
  <c r="AC81" i="53"/>
  <c r="AC82" i="53"/>
  <c r="AC83" i="53"/>
  <c r="AC84" i="53"/>
  <c r="AC85" i="53"/>
  <c r="AC86" i="53"/>
  <c r="AC87" i="53"/>
  <c r="AC88" i="53"/>
  <c r="AC89" i="53"/>
  <c r="AC90" i="53"/>
  <c r="AC91" i="53"/>
  <c r="AC92" i="53"/>
  <c r="AC93" i="53"/>
  <c r="AC94" i="53"/>
  <c r="AC95" i="53"/>
  <c r="AC96" i="53"/>
  <c r="AC97" i="53"/>
  <c r="AC98" i="53"/>
  <c r="AC99" i="53"/>
  <c r="AC100" i="53"/>
  <c r="AC101" i="53"/>
  <c r="AC102" i="53"/>
  <c r="AC103" i="53"/>
  <c r="AC104" i="53"/>
  <c r="AC105" i="53"/>
  <c r="AC106" i="53"/>
  <c r="AC107" i="53"/>
  <c r="AC108" i="53"/>
  <c r="AC109" i="53"/>
  <c r="AC110" i="53"/>
  <c r="AC111" i="53"/>
  <c r="AC112" i="53"/>
  <c r="AC113" i="53"/>
  <c r="AC114" i="53"/>
  <c r="AC115" i="53"/>
  <c r="AC116" i="53"/>
  <c r="AC117" i="53"/>
  <c r="AC118" i="53"/>
  <c r="AC119" i="53"/>
  <c r="AC120" i="53"/>
  <c r="AC121" i="53"/>
  <c r="AC122" i="53"/>
  <c r="AC123" i="53"/>
  <c r="AC124" i="53"/>
  <c r="AC125" i="53"/>
  <c r="AC126" i="53"/>
  <c r="AC127" i="53"/>
  <c r="AC128" i="53"/>
  <c r="AC129" i="53"/>
  <c r="AC130" i="53"/>
  <c r="AC131" i="53"/>
  <c r="AC132" i="53"/>
  <c r="AC133" i="53"/>
  <c r="AC134" i="53"/>
  <c r="AC135" i="53"/>
  <c r="AC136" i="53"/>
  <c r="AC137" i="53"/>
  <c r="AC138" i="53"/>
  <c r="AC139" i="53"/>
  <c r="AC140" i="53"/>
  <c r="AC141" i="53"/>
  <c r="AC142" i="53"/>
  <c r="AC143" i="53"/>
  <c r="AC144" i="53"/>
  <c r="AC145" i="53"/>
  <c r="AC146" i="53"/>
  <c r="AC147" i="53"/>
  <c r="AC148" i="53"/>
  <c r="AC149" i="53"/>
  <c r="AC150" i="53"/>
  <c r="AC151" i="53"/>
  <c r="AC152" i="53"/>
  <c r="AC153" i="53"/>
  <c r="AC154" i="53"/>
  <c r="AC155" i="53"/>
  <c r="AC156" i="53"/>
  <c r="AC157" i="53"/>
  <c r="AC158" i="53"/>
  <c r="AC159" i="53"/>
  <c r="AC160" i="53"/>
  <c r="AC4" i="53"/>
  <c r="AB5" i="53"/>
  <c r="AB6" i="53"/>
  <c r="AB7" i="53"/>
  <c r="AB8" i="53"/>
  <c r="AB9" i="53"/>
  <c r="AB10" i="53"/>
  <c r="AB11" i="53"/>
  <c r="AB12" i="53"/>
  <c r="AB13" i="53"/>
  <c r="AB14" i="53"/>
  <c r="AB15" i="53"/>
  <c r="AB16" i="53"/>
  <c r="AB17" i="53"/>
  <c r="AB18" i="53"/>
  <c r="AB19" i="53"/>
  <c r="AB20" i="53"/>
  <c r="AB21" i="53"/>
  <c r="AB22" i="53"/>
  <c r="AB23" i="53"/>
  <c r="AB24" i="53"/>
  <c r="AB25" i="53"/>
  <c r="AB26" i="53"/>
  <c r="AB27" i="53"/>
  <c r="AB28" i="53"/>
  <c r="AB29" i="53"/>
  <c r="AB30" i="53"/>
  <c r="AB31" i="53"/>
  <c r="AB32" i="53"/>
  <c r="AB33" i="53"/>
  <c r="AB34" i="53"/>
  <c r="AB35" i="53"/>
  <c r="AB36" i="53"/>
  <c r="AB37" i="53"/>
  <c r="AB38" i="53"/>
  <c r="AB39" i="53"/>
  <c r="AB40" i="53"/>
  <c r="AB41" i="53"/>
  <c r="AB42" i="53"/>
  <c r="AB43" i="53"/>
  <c r="AB44" i="53"/>
  <c r="AB45" i="53"/>
  <c r="AB46" i="53"/>
  <c r="AB47" i="53"/>
  <c r="AB48" i="53"/>
  <c r="AB49" i="53"/>
  <c r="AB50" i="53"/>
  <c r="AB51" i="53"/>
  <c r="AB52" i="53"/>
  <c r="AB53" i="53"/>
  <c r="AB54" i="53"/>
  <c r="AB55" i="53"/>
  <c r="AB56" i="53"/>
  <c r="AB57" i="53"/>
  <c r="AB58" i="53"/>
  <c r="AB59" i="53"/>
  <c r="AB60" i="53"/>
  <c r="AB61" i="53"/>
  <c r="AB62" i="53"/>
  <c r="AB63" i="53"/>
  <c r="AB64" i="53"/>
  <c r="AB65" i="53"/>
  <c r="AB66" i="53"/>
  <c r="AB67" i="53"/>
  <c r="AB68" i="53"/>
  <c r="AB69" i="53"/>
  <c r="AB70" i="53"/>
  <c r="AB71" i="53"/>
  <c r="AB72" i="53"/>
  <c r="AB73" i="53"/>
  <c r="AB74" i="53"/>
  <c r="AB75" i="53"/>
  <c r="AB76" i="53"/>
  <c r="AB77" i="53"/>
  <c r="AB78" i="53"/>
  <c r="AB79" i="53"/>
  <c r="AB80" i="53"/>
  <c r="AB81" i="53"/>
  <c r="AB82" i="53"/>
  <c r="AB83" i="53"/>
  <c r="AB84" i="53"/>
  <c r="AB85" i="53"/>
  <c r="AB86" i="53"/>
  <c r="AB87" i="53"/>
  <c r="AB88" i="53"/>
  <c r="AB89" i="53"/>
  <c r="AB90" i="53"/>
  <c r="AB91" i="53"/>
  <c r="AB92" i="53"/>
  <c r="AB93" i="53"/>
  <c r="AB94" i="53"/>
  <c r="AB95" i="53"/>
  <c r="AB96" i="53"/>
  <c r="AB97" i="53"/>
  <c r="AB98" i="53"/>
  <c r="AB99" i="53"/>
  <c r="AB100" i="53"/>
  <c r="AB101" i="53"/>
  <c r="AB102" i="53"/>
  <c r="AB103" i="53"/>
  <c r="AB104" i="53"/>
  <c r="AB105" i="53"/>
  <c r="AB106" i="53"/>
  <c r="AB107" i="53"/>
  <c r="AB108" i="53"/>
  <c r="AB109" i="53"/>
  <c r="AB110" i="53"/>
  <c r="AB111" i="53"/>
  <c r="AB112" i="53"/>
  <c r="AB113" i="53"/>
  <c r="AB114" i="53"/>
  <c r="AB115" i="53"/>
  <c r="AB116" i="53"/>
  <c r="AB117" i="53"/>
  <c r="AB118" i="53"/>
  <c r="AB119" i="53"/>
  <c r="AB120" i="53"/>
  <c r="AB121" i="53"/>
  <c r="AB122" i="53"/>
  <c r="AB123" i="53"/>
  <c r="AB124" i="53"/>
  <c r="AB125" i="53"/>
  <c r="AB126" i="53"/>
  <c r="AB127" i="53"/>
  <c r="AB128" i="53"/>
  <c r="AB129" i="53"/>
  <c r="AB130" i="53"/>
  <c r="AB131" i="53"/>
  <c r="AB132" i="53"/>
  <c r="AB133" i="53"/>
  <c r="AB134" i="53"/>
  <c r="AB135" i="53"/>
  <c r="AB136" i="53"/>
  <c r="AB137" i="53"/>
  <c r="AB138" i="53"/>
  <c r="AB139" i="53"/>
  <c r="AB140" i="53"/>
  <c r="AB141" i="53"/>
  <c r="AB142" i="53"/>
  <c r="AB143" i="53"/>
  <c r="AB144" i="53"/>
  <c r="AB145" i="53"/>
  <c r="AB146" i="53"/>
  <c r="AB147" i="53"/>
  <c r="AB148" i="53"/>
  <c r="AB149" i="53"/>
  <c r="AB150" i="53"/>
  <c r="AB151" i="53"/>
  <c r="AB152" i="53"/>
  <c r="AB153" i="53"/>
  <c r="AB154" i="53"/>
  <c r="AB155" i="53"/>
  <c r="AB156" i="53"/>
  <c r="AB157" i="53"/>
  <c r="AB158" i="53"/>
  <c r="AB159" i="53"/>
  <c r="AB160" i="53"/>
  <c r="AB4" i="53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C48" i="54"/>
  <c r="AC49" i="54"/>
  <c r="AC50" i="54"/>
  <c r="AC51" i="54"/>
  <c r="AC52" i="54"/>
  <c r="AC53" i="54"/>
  <c r="AC54" i="54"/>
  <c r="AC55" i="54"/>
  <c r="AC56" i="54"/>
  <c r="AC57" i="54"/>
  <c r="AC58" i="54"/>
  <c r="AC59" i="54"/>
  <c r="AC60" i="54"/>
  <c r="AC61" i="54"/>
  <c r="AC62" i="54"/>
  <c r="AC63" i="54"/>
  <c r="AC64" i="54"/>
  <c r="AC65" i="54"/>
  <c r="AC66" i="54"/>
  <c r="AC67" i="54"/>
  <c r="AC68" i="54"/>
  <c r="AC69" i="54"/>
  <c r="AC70" i="54"/>
  <c r="AC71" i="54"/>
  <c r="AC72" i="54"/>
  <c r="AC73" i="54"/>
  <c r="AC74" i="54"/>
  <c r="AC75" i="54"/>
  <c r="AC76" i="54"/>
  <c r="AC77" i="54"/>
  <c r="AC78" i="54"/>
  <c r="AC79" i="54"/>
  <c r="AC80" i="54"/>
  <c r="AC81" i="54"/>
  <c r="AC82" i="54"/>
  <c r="AC83" i="54"/>
  <c r="AC84" i="54"/>
  <c r="AC85" i="54"/>
  <c r="AC86" i="54"/>
  <c r="AC87" i="54"/>
  <c r="AC88" i="54"/>
  <c r="AC89" i="54"/>
  <c r="AC90" i="54"/>
  <c r="AC4" i="54"/>
  <c r="AB5" i="54"/>
  <c r="AB6" i="54"/>
  <c r="AB7" i="54"/>
  <c r="AB8" i="54"/>
  <c r="AB9" i="54"/>
  <c r="AB10" i="54"/>
  <c r="AB11" i="54"/>
  <c r="AB12" i="54"/>
  <c r="AB13" i="54"/>
  <c r="AB14" i="54"/>
  <c r="AB15" i="54"/>
  <c r="AB16" i="54"/>
  <c r="AB17" i="54"/>
  <c r="AB18" i="54"/>
  <c r="AB19" i="54"/>
  <c r="AB20" i="54"/>
  <c r="AB21" i="54"/>
  <c r="AB22" i="54"/>
  <c r="AB23" i="54"/>
  <c r="AB24" i="54"/>
  <c r="AB25" i="54"/>
  <c r="AB26" i="54"/>
  <c r="AB27" i="54"/>
  <c r="AB28" i="54"/>
  <c r="AB29" i="54"/>
  <c r="AB30" i="54"/>
  <c r="AB31" i="54"/>
  <c r="AB32" i="54"/>
  <c r="AB33" i="54"/>
  <c r="AB34" i="54"/>
  <c r="AB35" i="54"/>
  <c r="AB36" i="54"/>
  <c r="AB37" i="54"/>
  <c r="AB38" i="54"/>
  <c r="AB39" i="54"/>
  <c r="AB40" i="54"/>
  <c r="AB41" i="54"/>
  <c r="AB42" i="54"/>
  <c r="AB43" i="54"/>
  <c r="AB44" i="54"/>
  <c r="AB45" i="54"/>
  <c r="AB46" i="54"/>
  <c r="AB47" i="54"/>
  <c r="AB48" i="54"/>
  <c r="AB49" i="54"/>
  <c r="AB50" i="54"/>
  <c r="AB51" i="54"/>
  <c r="AB52" i="54"/>
  <c r="AB53" i="54"/>
  <c r="AB54" i="54"/>
  <c r="AB55" i="54"/>
  <c r="AB56" i="54"/>
  <c r="AB57" i="54"/>
  <c r="AB58" i="54"/>
  <c r="AB59" i="54"/>
  <c r="AB60" i="54"/>
  <c r="AB61" i="54"/>
  <c r="AB62" i="54"/>
  <c r="AB63" i="54"/>
  <c r="AB64" i="54"/>
  <c r="AB65" i="54"/>
  <c r="AB66" i="54"/>
  <c r="AB67" i="54"/>
  <c r="AB68" i="54"/>
  <c r="AB69" i="54"/>
  <c r="AB70" i="54"/>
  <c r="AB71" i="54"/>
  <c r="AB72" i="54"/>
  <c r="AB73" i="54"/>
  <c r="AB74" i="54"/>
  <c r="AB75" i="54"/>
  <c r="AB76" i="54"/>
  <c r="AB77" i="54"/>
  <c r="AB78" i="54"/>
  <c r="AB79" i="54"/>
  <c r="AB80" i="54"/>
  <c r="AB81" i="54"/>
  <c r="AB82" i="54"/>
  <c r="AB83" i="54"/>
  <c r="AB84" i="54"/>
  <c r="AB85" i="54"/>
  <c r="AB86" i="54"/>
  <c r="AB87" i="54"/>
  <c r="AB88" i="54"/>
  <c r="AB89" i="54"/>
  <c r="AB90" i="54"/>
  <c r="AB4" i="54"/>
  <c r="AC5" i="55"/>
  <c r="AC6" i="55"/>
  <c r="AC7" i="55"/>
  <c r="AC8" i="55"/>
  <c r="AC9" i="55"/>
  <c r="AC10" i="55"/>
  <c r="AC11" i="55"/>
  <c r="AC12" i="55"/>
  <c r="AC13" i="55"/>
  <c r="AC14" i="55"/>
  <c r="AC15" i="55"/>
  <c r="AC16" i="55"/>
  <c r="AC17" i="55"/>
  <c r="AC18" i="55"/>
  <c r="AC19" i="55"/>
  <c r="AC20" i="55"/>
  <c r="AC21" i="55"/>
  <c r="AC22" i="55"/>
  <c r="AC23" i="55"/>
  <c r="AC24" i="55"/>
  <c r="AC25" i="55"/>
  <c r="AC26" i="55"/>
  <c r="AC27" i="55"/>
  <c r="AC28" i="55"/>
  <c r="AC29" i="55"/>
  <c r="AC30" i="55"/>
  <c r="AC31" i="55"/>
  <c r="AC32" i="55"/>
  <c r="AC33" i="55"/>
  <c r="AC34" i="55"/>
  <c r="AC35" i="55"/>
  <c r="AC36" i="55"/>
  <c r="AC37" i="55"/>
  <c r="AC38" i="55"/>
  <c r="AC39" i="55"/>
  <c r="AC40" i="55"/>
  <c r="AC41" i="55"/>
  <c r="AC42" i="55"/>
  <c r="AC43" i="55"/>
  <c r="AC44" i="55"/>
  <c r="AC45" i="55"/>
  <c r="AC46" i="55"/>
  <c r="AC47" i="55"/>
  <c r="AC48" i="55"/>
  <c r="AC49" i="55"/>
  <c r="AC50" i="55"/>
  <c r="AC51" i="55"/>
  <c r="AC52" i="55"/>
  <c r="AC53" i="55"/>
  <c r="AC54" i="55"/>
  <c r="AC55" i="55"/>
  <c r="AC56" i="55"/>
  <c r="AC57" i="55"/>
  <c r="AC58" i="55"/>
  <c r="AC59" i="55"/>
  <c r="AC60" i="55"/>
  <c r="AC61" i="55"/>
  <c r="AC62" i="55"/>
  <c r="AC63" i="55"/>
  <c r="AC64" i="55"/>
  <c r="AC65" i="55"/>
  <c r="AC66" i="55"/>
  <c r="AC67" i="55"/>
  <c r="AC68" i="55"/>
  <c r="AC69" i="55"/>
  <c r="AC70" i="55"/>
  <c r="AC71" i="55"/>
  <c r="AC72" i="55"/>
  <c r="AC73" i="55"/>
  <c r="AC74" i="55"/>
  <c r="AC75" i="55"/>
  <c r="AC76" i="55"/>
  <c r="AC77" i="55"/>
  <c r="AC78" i="55"/>
  <c r="AC79" i="55"/>
  <c r="AC80" i="55"/>
  <c r="AC81" i="55"/>
  <c r="AC82" i="55"/>
  <c r="AC83" i="55"/>
  <c r="AC84" i="55"/>
  <c r="AC85" i="55"/>
  <c r="AC86" i="55"/>
  <c r="AC87" i="55"/>
  <c r="AC88" i="55"/>
  <c r="AC4" i="55"/>
  <c r="AB5" i="55"/>
  <c r="AB6" i="55"/>
  <c r="AB7" i="55"/>
  <c r="AB8" i="55"/>
  <c r="AB9" i="55"/>
  <c r="AB10" i="55"/>
  <c r="AB11" i="55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4" i="55"/>
  <c r="AC5" i="56"/>
  <c r="AC6" i="56"/>
  <c r="AC7" i="56"/>
  <c r="AC8" i="56"/>
  <c r="AC9" i="56"/>
  <c r="AC10" i="56"/>
  <c r="AC11" i="56"/>
  <c r="AC12" i="56"/>
  <c r="AC13" i="56"/>
  <c r="AC14" i="56"/>
  <c r="AC15" i="56"/>
  <c r="AC16" i="56"/>
  <c r="AC17" i="56"/>
  <c r="AC18" i="56"/>
  <c r="AC19" i="56"/>
  <c r="AC20" i="56"/>
  <c r="AC21" i="56"/>
  <c r="AC22" i="56"/>
  <c r="AC23" i="56"/>
  <c r="AC24" i="56"/>
  <c r="AC25" i="56"/>
  <c r="AC26" i="56"/>
  <c r="AC27" i="56"/>
  <c r="AC28" i="56"/>
  <c r="AC29" i="56"/>
  <c r="AC30" i="56"/>
  <c r="AC31" i="56"/>
  <c r="AC32" i="56"/>
  <c r="AC33" i="56"/>
  <c r="AC34" i="56"/>
  <c r="AC35" i="56"/>
  <c r="AC36" i="56"/>
  <c r="AC37" i="56"/>
  <c r="AC38" i="56"/>
  <c r="AC39" i="56"/>
  <c r="AC40" i="56"/>
  <c r="AC41" i="56"/>
  <c r="AC42" i="56"/>
  <c r="AC43" i="56"/>
  <c r="AC44" i="56"/>
  <c r="AC45" i="56"/>
  <c r="AC46" i="56"/>
  <c r="AC47" i="56"/>
  <c r="AC48" i="56"/>
  <c r="AC49" i="56"/>
  <c r="AC50" i="56"/>
  <c r="AC51" i="56"/>
  <c r="AC52" i="56"/>
  <c r="AC53" i="56"/>
  <c r="AC54" i="56"/>
  <c r="AC55" i="56"/>
  <c r="AC56" i="56"/>
  <c r="AC57" i="56"/>
  <c r="AC58" i="56"/>
  <c r="AC59" i="56"/>
  <c r="AC60" i="56"/>
  <c r="AC61" i="56"/>
  <c r="AC62" i="56"/>
  <c r="AC63" i="56"/>
  <c r="AC64" i="56"/>
  <c r="AC65" i="56"/>
  <c r="AC66" i="56"/>
  <c r="AC67" i="56"/>
  <c r="AC68" i="56"/>
  <c r="AC69" i="56"/>
  <c r="AC70" i="56"/>
  <c r="AC71" i="56"/>
  <c r="AC72" i="56"/>
  <c r="AC73" i="56"/>
  <c r="AC74" i="56"/>
  <c r="AC75" i="56"/>
  <c r="AC76" i="56"/>
  <c r="AC77" i="56"/>
  <c r="AC78" i="56"/>
  <c r="AC79" i="56"/>
  <c r="AC80" i="56"/>
  <c r="AC81" i="56"/>
  <c r="AC82" i="56"/>
  <c r="AC83" i="56"/>
  <c r="AC84" i="56"/>
  <c r="AC85" i="56"/>
  <c r="AC86" i="56"/>
  <c r="AC87" i="56"/>
  <c r="AC88" i="56"/>
  <c r="AC89" i="56"/>
  <c r="AC90" i="56"/>
  <c r="AC91" i="56"/>
  <c r="AC92" i="56"/>
  <c r="AC93" i="56"/>
  <c r="AC94" i="56"/>
  <c r="AC95" i="56"/>
  <c r="AC96" i="56"/>
  <c r="AC97" i="56"/>
  <c r="AC98" i="56"/>
  <c r="AC99" i="56"/>
  <c r="AC100" i="56"/>
  <c r="AC101" i="56"/>
  <c r="AC102" i="56"/>
  <c r="AC103" i="56"/>
  <c r="AC104" i="56"/>
  <c r="AC105" i="56"/>
  <c r="AC106" i="56"/>
  <c r="AC107" i="56"/>
  <c r="AC108" i="56"/>
  <c r="AC109" i="56"/>
  <c r="AC110" i="56"/>
  <c r="AC111" i="56"/>
  <c r="AC112" i="56"/>
  <c r="AC113" i="56"/>
  <c r="AC114" i="56"/>
  <c r="AC115" i="56"/>
  <c r="AC116" i="56"/>
  <c r="AC117" i="56"/>
  <c r="AC118" i="56"/>
  <c r="AC119" i="56"/>
  <c r="AC120" i="56"/>
  <c r="AC121" i="56"/>
  <c r="AC122" i="56"/>
  <c r="AC123" i="56"/>
  <c r="AC124" i="56"/>
  <c r="AC125" i="56"/>
  <c r="AC126" i="56"/>
  <c r="AC127" i="56"/>
  <c r="AC4" i="56"/>
  <c r="AB5" i="56"/>
  <c r="AB6" i="56"/>
  <c r="AB7" i="56"/>
  <c r="AB8" i="56"/>
  <c r="AB9" i="56"/>
  <c r="AB10" i="56"/>
  <c r="AB11" i="56"/>
  <c r="AB12" i="56"/>
  <c r="AB13" i="56"/>
  <c r="AB14" i="56"/>
  <c r="AB15" i="56"/>
  <c r="AB16" i="56"/>
  <c r="AB17" i="56"/>
  <c r="AB18" i="56"/>
  <c r="AB19" i="56"/>
  <c r="AB20" i="56"/>
  <c r="AB21" i="56"/>
  <c r="AB22" i="56"/>
  <c r="AB23" i="56"/>
  <c r="AB24" i="56"/>
  <c r="AB25" i="56"/>
  <c r="AB26" i="56"/>
  <c r="AB27" i="56"/>
  <c r="AB28" i="56"/>
  <c r="AB29" i="56"/>
  <c r="AB30" i="56"/>
  <c r="AB31" i="56"/>
  <c r="AB32" i="56"/>
  <c r="AB33" i="56"/>
  <c r="AB34" i="56"/>
  <c r="AB35" i="56"/>
  <c r="AB36" i="56"/>
  <c r="AB37" i="56"/>
  <c r="AB38" i="56"/>
  <c r="AB39" i="56"/>
  <c r="AB40" i="56"/>
  <c r="AB41" i="56"/>
  <c r="AB42" i="56"/>
  <c r="AB43" i="56"/>
  <c r="AB44" i="56"/>
  <c r="AB45" i="56"/>
  <c r="AB46" i="56"/>
  <c r="AB47" i="56"/>
  <c r="AB48" i="56"/>
  <c r="AB49" i="56"/>
  <c r="AB50" i="56"/>
  <c r="AB51" i="56"/>
  <c r="AB52" i="56"/>
  <c r="AB53" i="56"/>
  <c r="AB54" i="56"/>
  <c r="AB55" i="56"/>
  <c r="AB56" i="56"/>
  <c r="AB57" i="56"/>
  <c r="AB58" i="56"/>
  <c r="AB59" i="56"/>
  <c r="AB60" i="56"/>
  <c r="AB61" i="56"/>
  <c r="AB62" i="56"/>
  <c r="AB63" i="56"/>
  <c r="AB64" i="56"/>
  <c r="AB65" i="56"/>
  <c r="AB66" i="56"/>
  <c r="AB67" i="56"/>
  <c r="AB68" i="56"/>
  <c r="AB69" i="56"/>
  <c r="AB70" i="56"/>
  <c r="AB71" i="56"/>
  <c r="AB72" i="56"/>
  <c r="AB73" i="56"/>
  <c r="AB74" i="56"/>
  <c r="AB75" i="56"/>
  <c r="AB76" i="56"/>
  <c r="AB77" i="56"/>
  <c r="AB78" i="56"/>
  <c r="AB79" i="56"/>
  <c r="AB80" i="56"/>
  <c r="AB81" i="56"/>
  <c r="AB82" i="56"/>
  <c r="AB83" i="56"/>
  <c r="AB84" i="56"/>
  <c r="AB85" i="56"/>
  <c r="AB86" i="56"/>
  <c r="AB87" i="56"/>
  <c r="AB88" i="56"/>
  <c r="AB89" i="56"/>
  <c r="AB90" i="56"/>
  <c r="AB91" i="56"/>
  <c r="AB92" i="56"/>
  <c r="AB93" i="56"/>
  <c r="AB94" i="56"/>
  <c r="AB95" i="56"/>
  <c r="AB96" i="56"/>
  <c r="AB97" i="56"/>
  <c r="AB98" i="56"/>
  <c r="AB99" i="56"/>
  <c r="AB100" i="56"/>
  <c r="AB101" i="56"/>
  <c r="AB102" i="56"/>
  <c r="AB103" i="56"/>
  <c r="AB104" i="56"/>
  <c r="AB105" i="56"/>
  <c r="AB106" i="56"/>
  <c r="AB107" i="56"/>
  <c r="AB108" i="56"/>
  <c r="AB109" i="56"/>
  <c r="AB110" i="56"/>
  <c r="AB111" i="56"/>
  <c r="AB112" i="56"/>
  <c r="AB113" i="56"/>
  <c r="AB114" i="56"/>
  <c r="AB115" i="56"/>
  <c r="AB116" i="56"/>
  <c r="AB117" i="56"/>
  <c r="AB118" i="56"/>
  <c r="AB119" i="56"/>
  <c r="AB120" i="56"/>
  <c r="AB121" i="56"/>
  <c r="AB122" i="56"/>
  <c r="AB123" i="56"/>
  <c r="AB124" i="56"/>
  <c r="AB125" i="56"/>
  <c r="AB126" i="56"/>
  <c r="AB127" i="56"/>
  <c r="AB4" i="56"/>
  <c r="AC5" i="57"/>
  <c r="AC6" i="57"/>
  <c r="AC7" i="57"/>
  <c r="AC8" i="57"/>
  <c r="AC9" i="57"/>
  <c r="AC10" i="57"/>
  <c r="AC11" i="57"/>
  <c r="AC12" i="57"/>
  <c r="AC13" i="57"/>
  <c r="AC14" i="57"/>
  <c r="AC15" i="57"/>
  <c r="AC16" i="57"/>
  <c r="AC17" i="57"/>
  <c r="AC18" i="57"/>
  <c r="AC19" i="57"/>
  <c r="AC20" i="57"/>
  <c r="AC21" i="57"/>
  <c r="AC22" i="57"/>
  <c r="AC23" i="57"/>
  <c r="AC24" i="57"/>
  <c r="AC25" i="57"/>
  <c r="AC26" i="57"/>
  <c r="AC27" i="57"/>
  <c r="AC28" i="57"/>
  <c r="AC29" i="57"/>
  <c r="AC30" i="57"/>
  <c r="AC31" i="57"/>
  <c r="AC32" i="57"/>
  <c r="AC33" i="57"/>
  <c r="AC34" i="57"/>
  <c r="AC35" i="57"/>
  <c r="AC36" i="57"/>
  <c r="AC37" i="57"/>
  <c r="AC38" i="57"/>
  <c r="AC39" i="57"/>
  <c r="AC40" i="57"/>
  <c r="AC41" i="57"/>
  <c r="AC42" i="57"/>
  <c r="AC43" i="57"/>
  <c r="AC44" i="57"/>
  <c r="AC45" i="57"/>
  <c r="AC46" i="57"/>
  <c r="AC47" i="57"/>
  <c r="AC48" i="57"/>
  <c r="AC49" i="57"/>
  <c r="AC50" i="57"/>
  <c r="AC51" i="57"/>
  <c r="AC52" i="57"/>
  <c r="AC53" i="57"/>
  <c r="AC54" i="57"/>
  <c r="AC55" i="57"/>
  <c r="AC56" i="57"/>
  <c r="AC57" i="57"/>
  <c r="AC58" i="57"/>
  <c r="AC59" i="57"/>
  <c r="AC60" i="57"/>
  <c r="AC61" i="57"/>
  <c r="AC62" i="57"/>
  <c r="AC63" i="57"/>
  <c r="AC64" i="57"/>
  <c r="AC65" i="57"/>
  <c r="AC66" i="57"/>
  <c r="AC67" i="57"/>
  <c r="AC68" i="57"/>
  <c r="AC69" i="57"/>
  <c r="AC70" i="57"/>
  <c r="AC71" i="57"/>
  <c r="AC72" i="57"/>
  <c r="AC73" i="57"/>
  <c r="AC74" i="57"/>
  <c r="AC75" i="57"/>
  <c r="AC76" i="57"/>
  <c r="AC77" i="57"/>
  <c r="AC78" i="57"/>
  <c r="AC79" i="57"/>
  <c r="AC80" i="57"/>
  <c r="AC81" i="57"/>
  <c r="AC82" i="57"/>
  <c r="AC83" i="57"/>
  <c r="AC84" i="57"/>
  <c r="AC85" i="57"/>
  <c r="AC86" i="57"/>
  <c r="AC87" i="57"/>
  <c r="AC88" i="57"/>
  <c r="AC89" i="57"/>
  <c r="AC90" i="57"/>
  <c r="AC91" i="57"/>
  <c r="AC92" i="57"/>
  <c r="AC93" i="57"/>
  <c r="AC94" i="57"/>
  <c r="AC95" i="57"/>
  <c r="AC96" i="57"/>
  <c r="AC97" i="57"/>
  <c r="AC98" i="57"/>
  <c r="AC99" i="57"/>
  <c r="AC100" i="57"/>
  <c r="AC101" i="57"/>
  <c r="AC102" i="57"/>
  <c r="AC103" i="57"/>
  <c r="AC104" i="57"/>
  <c r="AC105" i="57"/>
  <c r="AC106" i="57"/>
  <c r="AC107" i="57"/>
  <c r="AC108" i="57"/>
  <c r="AC109" i="57"/>
  <c r="AC110" i="57"/>
  <c r="AC111" i="57"/>
  <c r="AC112" i="57"/>
  <c r="AC113" i="57"/>
  <c r="AC114" i="57"/>
  <c r="AC115" i="57"/>
  <c r="AC116" i="57"/>
  <c r="AC117" i="57"/>
  <c r="AC118" i="57"/>
  <c r="AC119" i="57"/>
  <c r="AC120" i="57"/>
  <c r="AC121" i="57"/>
  <c r="AC122" i="57"/>
  <c r="AC123" i="57"/>
  <c r="AC124" i="57"/>
  <c r="AC125" i="57"/>
  <c r="AC126" i="57"/>
  <c r="AC127" i="57"/>
  <c r="AC128" i="57"/>
  <c r="AC129" i="57"/>
  <c r="AC130" i="57"/>
  <c r="AC131" i="57"/>
  <c r="AC132" i="57"/>
  <c r="AC133" i="57"/>
  <c r="AC134" i="57"/>
  <c r="AC135" i="57"/>
  <c r="AC136" i="57"/>
  <c r="AC137" i="57"/>
  <c r="AC138" i="57"/>
  <c r="AC139" i="57"/>
  <c r="AC140" i="57"/>
  <c r="AC141" i="57"/>
  <c r="AC142" i="57"/>
  <c r="AC143" i="57"/>
  <c r="AC144" i="57"/>
  <c r="AC145" i="57"/>
  <c r="AC146" i="57"/>
  <c r="AC147" i="57"/>
  <c r="AC4" i="57"/>
  <c r="AB5" i="57"/>
  <c r="AB6" i="57"/>
  <c r="AB7" i="57"/>
  <c r="AB8" i="57"/>
  <c r="AB9" i="57"/>
  <c r="AB10" i="57"/>
  <c r="AB11" i="57"/>
  <c r="AB12" i="57"/>
  <c r="AB13" i="57"/>
  <c r="AB14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5" i="57"/>
  <c r="AB36" i="57"/>
  <c r="AB37" i="57"/>
  <c r="AB38" i="57"/>
  <c r="AB39" i="57"/>
  <c r="AB40" i="57"/>
  <c r="AB41" i="57"/>
  <c r="AB42" i="57"/>
  <c r="AB43" i="57"/>
  <c r="AB44" i="57"/>
  <c r="AB45" i="57"/>
  <c r="AB46" i="57"/>
  <c r="AB47" i="57"/>
  <c r="AB48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5" i="57"/>
  <c r="AB66" i="57"/>
  <c r="AB67" i="57"/>
  <c r="AB68" i="57"/>
  <c r="AB69" i="57"/>
  <c r="AB70" i="57"/>
  <c r="AB71" i="57"/>
  <c r="AB72" i="57"/>
  <c r="AB73" i="57"/>
  <c r="AB74" i="57"/>
  <c r="AB75" i="57"/>
  <c r="AB76" i="57"/>
  <c r="AB77" i="57"/>
  <c r="AB78" i="57"/>
  <c r="AB79" i="57"/>
  <c r="AB80" i="57"/>
  <c r="AB81" i="57"/>
  <c r="AB82" i="57"/>
  <c r="AB83" i="57"/>
  <c r="AB84" i="57"/>
  <c r="AB85" i="57"/>
  <c r="AB86" i="57"/>
  <c r="AB87" i="57"/>
  <c r="AB88" i="57"/>
  <c r="AB89" i="57"/>
  <c r="AB90" i="57"/>
  <c r="AB91" i="57"/>
  <c r="AB92" i="57"/>
  <c r="AB93" i="57"/>
  <c r="AB94" i="57"/>
  <c r="AB95" i="57"/>
  <c r="AB96" i="57"/>
  <c r="AB97" i="57"/>
  <c r="AB98" i="57"/>
  <c r="AB99" i="57"/>
  <c r="AB100" i="57"/>
  <c r="AB101" i="57"/>
  <c r="AB102" i="57"/>
  <c r="AB103" i="57"/>
  <c r="AB104" i="57"/>
  <c r="AB105" i="57"/>
  <c r="AB106" i="57"/>
  <c r="AB107" i="57"/>
  <c r="AB108" i="57"/>
  <c r="AB109" i="57"/>
  <c r="AB110" i="57"/>
  <c r="AB111" i="57"/>
  <c r="AB112" i="57"/>
  <c r="AB113" i="57"/>
  <c r="AB114" i="57"/>
  <c r="AB115" i="57"/>
  <c r="AB116" i="57"/>
  <c r="AB117" i="57"/>
  <c r="AB118" i="57"/>
  <c r="AB119" i="57"/>
  <c r="AB120" i="57"/>
  <c r="AB121" i="57"/>
  <c r="AB122" i="57"/>
  <c r="AB123" i="57"/>
  <c r="AB124" i="57"/>
  <c r="AB125" i="57"/>
  <c r="AB126" i="57"/>
  <c r="AB127" i="57"/>
  <c r="AB128" i="57"/>
  <c r="AB129" i="57"/>
  <c r="AB130" i="57"/>
  <c r="AB131" i="57"/>
  <c r="AB132" i="57"/>
  <c r="AB133" i="57"/>
  <c r="AB134" i="57"/>
  <c r="AB135" i="57"/>
  <c r="AB136" i="57"/>
  <c r="AB137" i="57"/>
  <c r="AB138" i="57"/>
  <c r="AB139" i="57"/>
  <c r="AB140" i="57"/>
  <c r="AB141" i="57"/>
  <c r="AB142" i="57"/>
  <c r="AB143" i="57"/>
  <c r="AB144" i="57"/>
  <c r="AB145" i="57"/>
  <c r="AB146" i="57"/>
  <c r="AB147" i="57"/>
  <c r="AB4" i="57"/>
  <c r="AC5" i="58"/>
  <c r="AC6" i="58"/>
  <c r="AC7" i="58"/>
  <c r="AC8" i="58"/>
  <c r="AC9" i="58"/>
  <c r="AC10" i="58"/>
  <c r="AC11" i="58"/>
  <c r="AC12" i="58"/>
  <c r="AC13" i="58"/>
  <c r="AC14" i="58"/>
  <c r="AC15" i="58"/>
  <c r="AC16" i="58"/>
  <c r="AC17" i="58"/>
  <c r="AC18" i="58"/>
  <c r="AC19" i="58"/>
  <c r="AC20" i="58"/>
  <c r="AC21" i="58"/>
  <c r="AC22" i="58"/>
  <c r="AC23" i="58"/>
  <c r="AC24" i="58"/>
  <c r="AC25" i="58"/>
  <c r="AC26" i="58"/>
  <c r="AC27" i="58"/>
  <c r="AC28" i="58"/>
  <c r="AC29" i="58"/>
  <c r="AC30" i="58"/>
  <c r="AC31" i="58"/>
  <c r="AC32" i="58"/>
  <c r="AC33" i="58"/>
  <c r="AC34" i="58"/>
  <c r="AC35" i="58"/>
  <c r="AC36" i="58"/>
  <c r="AC37" i="58"/>
  <c r="AC38" i="58"/>
  <c r="AC39" i="58"/>
  <c r="AC40" i="58"/>
  <c r="AC41" i="58"/>
  <c r="AC42" i="58"/>
  <c r="AC43" i="58"/>
  <c r="AC44" i="58"/>
  <c r="AC45" i="58"/>
  <c r="AC46" i="58"/>
  <c r="AC47" i="58"/>
  <c r="AC48" i="58"/>
  <c r="AC49" i="58"/>
  <c r="AC50" i="58"/>
  <c r="AC51" i="58"/>
  <c r="AC52" i="58"/>
  <c r="AC53" i="58"/>
  <c r="AC54" i="58"/>
  <c r="AC55" i="58"/>
  <c r="AC56" i="58"/>
  <c r="AC57" i="58"/>
  <c r="AC58" i="58"/>
  <c r="AC59" i="58"/>
  <c r="AC60" i="58"/>
  <c r="AC61" i="58"/>
  <c r="AC62" i="58"/>
  <c r="AC63" i="58"/>
  <c r="AC64" i="58"/>
  <c r="AC65" i="58"/>
  <c r="AC66" i="58"/>
  <c r="AC67" i="58"/>
  <c r="AC68" i="58"/>
  <c r="AC69" i="58"/>
  <c r="AC70" i="58"/>
  <c r="AC71" i="58"/>
  <c r="AC72" i="58"/>
  <c r="AC73" i="58"/>
  <c r="AC74" i="58"/>
  <c r="AC75" i="58"/>
  <c r="AC76" i="58"/>
  <c r="AC77" i="58"/>
  <c r="AC78" i="58"/>
  <c r="AC79" i="58"/>
  <c r="AC80" i="58"/>
  <c r="AC81" i="58"/>
  <c r="AC82" i="58"/>
  <c r="AC83" i="58"/>
  <c r="AC84" i="58"/>
  <c r="AC85" i="58"/>
  <c r="AC86" i="58"/>
  <c r="AC87" i="58"/>
  <c r="AC88" i="58"/>
  <c r="AC89" i="58"/>
  <c r="AC90" i="58"/>
  <c r="AC91" i="58"/>
  <c r="AC92" i="58"/>
  <c r="AC93" i="58"/>
  <c r="AC94" i="58"/>
  <c r="AC95" i="58"/>
  <c r="AC96" i="58"/>
  <c r="AC97" i="58"/>
  <c r="AC98" i="58"/>
  <c r="AC99" i="58"/>
  <c r="AC100" i="58"/>
  <c r="AC101" i="58"/>
  <c r="AC102" i="58"/>
  <c r="AC103" i="58"/>
  <c r="AC104" i="58"/>
  <c r="AC105" i="58"/>
  <c r="AC106" i="58"/>
  <c r="AC107" i="58"/>
  <c r="AC108" i="58"/>
  <c r="AC109" i="58"/>
  <c r="AC110" i="58"/>
  <c r="AC111" i="58"/>
  <c r="AC112" i="58"/>
  <c r="AC113" i="58"/>
  <c r="AC114" i="58"/>
  <c r="AC115" i="58"/>
  <c r="AC116" i="58"/>
  <c r="AC117" i="58"/>
  <c r="AC118" i="58"/>
  <c r="AC119" i="58"/>
  <c r="AC120" i="58"/>
  <c r="AC121" i="58"/>
  <c r="AC122" i="58"/>
  <c r="AC123" i="58"/>
  <c r="AC124" i="58"/>
  <c r="AC125" i="58"/>
  <c r="AC126" i="58"/>
  <c r="AC127" i="58"/>
  <c r="AC128" i="58"/>
  <c r="AC129" i="58"/>
  <c r="AC130" i="58"/>
  <c r="AC131" i="58"/>
  <c r="AC132" i="58"/>
  <c r="AC133" i="58"/>
  <c r="AC134" i="58"/>
  <c r="AC135" i="58"/>
  <c r="AC136" i="58"/>
  <c r="AC137" i="58"/>
  <c r="AC138" i="58"/>
  <c r="AC139" i="58"/>
  <c r="AC140" i="58"/>
  <c r="AC141" i="58"/>
  <c r="AC142" i="58"/>
  <c r="AC143" i="58"/>
  <c r="AC144" i="58"/>
  <c r="AC145" i="58"/>
  <c r="AC146" i="58"/>
  <c r="AC147" i="58"/>
  <c r="AC148" i="58"/>
  <c r="AC149" i="58"/>
  <c r="AC150" i="58"/>
  <c r="AC151" i="58"/>
  <c r="AC152" i="58"/>
  <c r="AC153" i="58"/>
  <c r="AC154" i="58"/>
  <c r="AC155" i="58"/>
  <c r="AC156" i="58"/>
  <c r="AC157" i="58"/>
  <c r="AC158" i="58"/>
  <c r="AC159" i="58"/>
  <c r="AC160" i="58"/>
  <c r="AC161" i="58"/>
  <c r="AC162" i="58"/>
  <c r="AC163" i="58"/>
  <c r="AC164" i="58"/>
  <c r="AC165" i="58"/>
  <c r="AC166" i="58"/>
  <c r="AC167" i="58"/>
  <c r="AC168" i="58"/>
  <c r="AC169" i="58"/>
  <c r="AC170" i="58"/>
  <c r="AC171" i="58"/>
  <c r="AC172" i="58"/>
  <c r="AC173" i="58"/>
  <c r="AC174" i="58"/>
  <c r="AC175" i="58"/>
  <c r="AC176" i="58"/>
  <c r="AC177" i="58"/>
  <c r="AC178" i="58"/>
  <c r="AC179" i="58"/>
  <c r="AC180" i="58"/>
  <c r="AC181" i="58"/>
  <c r="AC182" i="58"/>
  <c r="AC183" i="58"/>
  <c r="AC184" i="58"/>
  <c r="AC185" i="58"/>
  <c r="AC186" i="58"/>
  <c r="AC187" i="58"/>
  <c r="AC188" i="58"/>
  <c r="AC189" i="58"/>
  <c r="AC190" i="58"/>
  <c r="AC191" i="58"/>
  <c r="AC192" i="58"/>
  <c r="AC193" i="58"/>
  <c r="AC194" i="58"/>
  <c r="AC195" i="58"/>
  <c r="AC196" i="58"/>
  <c r="AC4" i="58"/>
  <c r="AB5" i="58"/>
  <c r="AB6" i="58"/>
  <c r="AB7" i="58"/>
  <c r="AB8" i="58"/>
  <c r="AB9" i="58"/>
  <c r="AB10" i="58"/>
  <c r="AB11" i="58"/>
  <c r="AB12" i="58"/>
  <c r="AB13" i="58"/>
  <c r="AB14" i="58"/>
  <c r="AB15" i="58"/>
  <c r="AB16" i="58"/>
  <c r="AB17" i="58"/>
  <c r="AB18" i="58"/>
  <c r="AB19" i="58"/>
  <c r="AB20" i="58"/>
  <c r="AB21" i="58"/>
  <c r="AB22" i="58"/>
  <c r="AB23" i="58"/>
  <c r="AB24" i="58"/>
  <c r="AB25" i="58"/>
  <c r="AB26" i="58"/>
  <c r="AB27" i="58"/>
  <c r="AB28" i="58"/>
  <c r="AB29" i="58"/>
  <c r="AB30" i="58"/>
  <c r="AB31" i="58"/>
  <c r="AB32" i="58"/>
  <c r="AB33" i="58"/>
  <c r="AB34" i="58"/>
  <c r="AB35" i="58"/>
  <c r="AB36" i="58"/>
  <c r="AB37" i="58"/>
  <c r="AB38" i="58"/>
  <c r="AB39" i="58"/>
  <c r="AB40" i="58"/>
  <c r="AB41" i="58"/>
  <c r="AB42" i="58"/>
  <c r="AB43" i="58"/>
  <c r="AB44" i="58"/>
  <c r="AB45" i="58"/>
  <c r="AB46" i="58"/>
  <c r="AB47" i="58"/>
  <c r="AB48" i="58"/>
  <c r="AB49" i="58"/>
  <c r="AB50" i="58"/>
  <c r="AB51" i="58"/>
  <c r="AB52" i="58"/>
  <c r="AB53" i="58"/>
  <c r="AB54" i="58"/>
  <c r="AB55" i="58"/>
  <c r="AB56" i="58"/>
  <c r="AB57" i="58"/>
  <c r="AB58" i="58"/>
  <c r="AB59" i="58"/>
  <c r="AB60" i="58"/>
  <c r="AB61" i="58"/>
  <c r="AB62" i="58"/>
  <c r="AB63" i="58"/>
  <c r="AB64" i="58"/>
  <c r="AB65" i="58"/>
  <c r="AB66" i="58"/>
  <c r="AB67" i="58"/>
  <c r="AB68" i="58"/>
  <c r="AB69" i="58"/>
  <c r="AB70" i="58"/>
  <c r="AB71" i="58"/>
  <c r="AB72" i="58"/>
  <c r="AB73" i="58"/>
  <c r="AB74" i="58"/>
  <c r="AB75" i="58"/>
  <c r="AB76" i="58"/>
  <c r="AB77" i="58"/>
  <c r="AB78" i="58"/>
  <c r="AB79" i="58"/>
  <c r="AB80" i="58"/>
  <c r="AB81" i="58"/>
  <c r="AB82" i="58"/>
  <c r="AB83" i="58"/>
  <c r="AB84" i="58"/>
  <c r="AB85" i="58"/>
  <c r="AB86" i="58"/>
  <c r="AB87" i="58"/>
  <c r="AB88" i="58"/>
  <c r="AB89" i="58"/>
  <c r="AB90" i="58"/>
  <c r="AB91" i="58"/>
  <c r="AB92" i="58"/>
  <c r="AB93" i="58"/>
  <c r="AB94" i="58"/>
  <c r="AB95" i="58"/>
  <c r="AB96" i="58"/>
  <c r="AB97" i="58"/>
  <c r="AB98" i="58"/>
  <c r="AB99" i="58"/>
  <c r="AB100" i="58"/>
  <c r="AB101" i="58"/>
  <c r="AB102" i="58"/>
  <c r="AB103" i="58"/>
  <c r="AB104" i="58"/>
  <c r="AB105" i="58"/>
  <c r="AB106" i="58"/>
  <c r="AB107" i="58"/>
  <c r="AB108" i="58"/>
  <c r="AB109" i="58"/>
  <c r="AB110" i="58"/>
  <c r="AB111" i="58"/>
  <c r="AB112" i="58"/>
  <c r="AB113" i="58"/>
  <c r="AB114" i="58"/>
  <c r="AB115" i="58"/>
  <c r="AB116" i="58"/>
  <c r="AB117" i="58"/>
  <c r="AB118" i="58"/>
  <c r="AB119" i="58"/>
  <c r="AB120" i="58"/>
  <c r="AB121" i="58"/>
  <c r="AB122" i="58"/>
  <c r="AB123" i="58"/>
  <c r="AB124" i="58"/>
  <c r="AB125" i="58"/>
  <c r="AB126" i="58"/>
  <c r="AB127" i="58"/>
  <c r="AB128" i="58"/>
  <c r="AB129" i="58"/>
  <c r="AB130" i="58"/>
  <c r="AB131" i="58"/>
  <c r="AB132" i="58"/>
  <c r="AB133" i="58"/>
  <c r="AB134" i="58"/>
  <c r="AB135" i="58"/>
  <c r="AB136" i="58"/>
  <c r="AB137" i="58"/>
  <c r="AB138" i="58"/>
  <c r="AB139" i="58"/>
  <c r="AB140" i="58"/>
  <c r="AB141" i="58"/>
  <c r="AB142" i="58"/>
  <c r="AB143" i="58"/>
  <c r="AB144" i="58"/>
  <c r="AB145" i="58"/>
  <c r="AB146" i="58"/>
  <c r="AB147" i="58"/>
  <c r="AB148" i="58"/>
  <c r="AB149" i="58"/>
  <c r="AB150" i="58"/>
  <c r="AB151" i="58"/>
  <c r="AB152" i="58"/>
  <c r="AB153" i="58"/>
  <c r="AB154" i="58"/>
  <c r="AB155" i="58"/>
  <c r="AB156" i="58"/>
  <c r="AB157" i="58"/>
  <c r="AB158" i="58"/>
  <c r="AB159" i="58"/>
  <c r="AB160" i="58"/>
  <c r="AB161" i="58"/>
  <c r="AB162" i="58"/>
  <c r="AB163" i="58"/>
  <c r="AB164" i="58"/>
  <c r="AB165" i="58"/>
  <c r="AB166" i="58"/>
  <c r="AB167" i="58"/>
  <c r="AB168" i="58"/>
  <c r="AB169" i="58"/>
  <c r="AB170" i="58"/>
  <c r="AB171" i="58"/>
  <c r="AB172" i="58"/>
  <c r="AB173" i="58"/>
  <c r="AB174" i="58"/>
  <c r="AB175" i="58"/>
  <c r="AB176" i="58"/>
  <c r="AB177" i="58"/>
  <c r="AB178" i="58"/>
  <c r="AB179" i="58"/>
  <c r="AB180" i="58"/>
  <c r="AB181" i="58"/>
  <c r="AB182" i="58"/>
  <c r="AB183" i="58"/>
  <c r="AB184" i="58"/>
  <c r="AB185" i="58"/>
  <c r="AB186" i="58"/>
  <c r="AB187" i="58"/>
  <c r="AB188" i="58"/>
  <c r="AB189" i="58"/>
  <c r="AB190" i="58"/>
  <c r="AB191" i="58"/>
  <c r="AB192" i="58"/>
  <c r="AB193" i="58"/>
  <c r="AB194" i="58"/>
  <c r="AB195" i="58"/>
  <c r="AB196" i="58"/>
  <c r="AB4" i="58"/>
  <c r="AB5" i="59"/>
  <c r="AB6" i="59"/>
  <c r="AB7" i="59"/>
  <c r="AB8" i="59"/>
  <c r="AB9" i="59"/>
  <c r="AB10" i="59"/>
  <c r="AB11" i="59"/>
  <c r="AB12" i="59"/>
  <c r="AB13" i="59"/>
  <c r="AB14" i="59"/>
  <c r="AB15" i="59"/>
  <c r="AB16" i="59"/>
  <c r="AB17" i="59"/>
  <c r="AB18" i="59"/>
  <c r="AB19" i="59"/>
  <c r="AB20" i="59"/>
  <c r="AB21" i="59"/>
  <c r="AB22" i="59"/>
  <c r="AB23" i="59"/>
  <c r="AB24" i="59"/>
  <c r="AB25" i="59"/>
  <c r="AB26" i="59"/>
  <c r="AB27" i="59"/>
  <c r="AB28" i="59"/>
  <c r="AB29" i="59"/>
  <c r="AB30" i="59"/>
  <c r="AB31" i="59"/>
  <c r="AB32" i="59"/>
  <c r="AB33" i="59"/>
  <c r="AB34" i="59"/>
  <c r="AB35" i="59"/>
  <c r="AB36" i="59"/>
  <c r="AB37" i="59"/>
  <c r="AB38" i="59"/>
  <c r="AB39" i="59"/>
  <c r="AB40" i="59"/>
  <c r="AB41" i="59"/>
  <c r="AB42" i="59"/>
  <c r="AB43" i="59"/>
  <c r="AB44" i="59"/>
  <c r="AB45" i="59"/>
  <c r="AB46" i="59"/>
  <c r="AB47" i="59"/>
  <c r="AB48" i="59"/>
  <c r="AB49" i="59"/>
  <c r="AB50" i="59"/>
  <c r="AB51" i="59"/>
  <c r="AB52" i="59"/>
  <c r="AB53" i="59"/>
  <c r="AB54" i="59"/>
  <c r="AB55" i="59"/>
  <c r="AB56" i="59"/>
  <c r="AB57" i="59"/>
  <c r="AB58" i="59"/>
  <c r="AB59" i="59"/>
  <c r="AB60" i="59"/>
  <c r="AB61" i="59"/>
  <c r="AB62" i="59"/>
  <c r="AB63" i="59"/>
  <c r="AB64" i="59"/>
  <c r="AB65" i="59"/>
  <c r="AB66" i="59"/>
  <c r="AB67" i="59"/>
  <c r="AB68" i="59"/>
  <c r="AB69" i="59"/>
  <c r="AB70" i="59"/>
  <c r="AB71" i="59"/>
  <c r="AB72" i="59"/>
  <c r="AB73" i="59"/>
  <c r="AB74" i="59"/>
  <c r="AB75" i="59"/>
  <c r="AB76" i="59"/>
  <c r="AB77" i="59"/>
  <c r="AB78" i="59"/>
  <c r="AB79" i="59"/>
  <c r="AB80" i="59"/>
  <c r="AB81" i="59"/>
  <c r="AB82" i="59"/>
  <c r="AB83" i="59"/>
  <c r="AB84" i="59"/>
  <c r="AB85" i="59"/>
  <c r="AB86" i="59"/>
  <c r="AB87" i="59"/>
  <c r="AB88" i="59"/>
  <c r="AB89" i="59"/>
  <c r="AB90" i="59"/>
  <c r="AB91" i="59"/>
  <c r="AB92" i="59"/>
  <c r="AB4" i="59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4" i="7"/>
  <c r="AB5" i="7"/>
  <c r="AB4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7" i="7"/>
  <c r="AB78" i="7"/>
  <c r="AB79" i="7"/>
  <c r="AB80" i="7"/>
  <c r="AB81" i="7"/>
  <c r="AB82" i="7"/>
  <c r="AB83" i="7"/>
  <c r="AB84" i="7"/>
  <c r="AB85" i="7"/>
  <c r="AB86" i="7"/>
  <c r="AB87" i="7"/>
  <c r="AB88" i="7"/>
  <c r="AB89" i="7"/>
  <c r="AB90" i="7"/>
  <c r="AB91" i="7"/>
  <c r="AB92" i="7"/>
  <c r="AB93" i="7"/>
  <c r="AB94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C5" i="28"/>
  <c r="AC6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4" i="28"/>
  <c r="AB5" i="28"/>
  <c r="AB6" i="28"/>
  <c r="AB7" i="28"/>
  <c r="AB8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4" i="28"/>
  <c r="AC5" i="27"/>
  <c r="AC6" i="27"/>
  <c r="AC7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38" i="27"/>
  <c r="AC39" i="27"/>
  <c r="AC40" i="27"/>
  <c r="AC41" i="27"/>
  <c r="AC42" i="27"/>
  <c r="AC43" i="27"/>
  <c r="AC44" i="27"/>
  <c r="AC45" i="27"/>
  <c r="AC46" i="27"/>
  <c r="AC47" i="27"/>
  <c r="AC48" i="27"/>
  <c r="AC49" i="27"/>
  <c r="AC50" i="27"/>
  <c r="AC51" i="27"/>
  <c r="AC52" i="27"/>
  <c r="AC53" i="27"/>
  <c r="AC54" i="27"/>
  <c r="AC55" i="27"/>
  <c r="AC56" i="27"/>
  <c r="AC57" i="27"/>
  <c r="AC58" i="27"/>
  <c r="AC59" i="27"/>
  <c r="AC60" i="27"/>
  <c r="AC61" i="27"/>
  <c r="AC62" i="27"/>
  <c r="AC63" i="27"/>
  <c r="AC64" i="27"/>
  <c r="AC65" i="27"/>
  <c r="AC66" i="27"/>
  <c r="AC67" i="27"/>
  <c r="AC68" i="27"/>
  <c r="AC69" i="27"/>
  <c r="AC70" i="27"/>
  <c r="AC71" i="27"/>
  <c r="AC72" i="27"/>
  <c r="AC73" i="27"/>
  <c r="AC74" i="27"/>
  <c r="AC75" i="27"/>
  <c r="AC76" i="27"/>
  <c r="AC77" i="27"/>
  <c r="AC78" i="27"/>
  <c r="AC4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4" i="27"/>
  <c r="AC5" i="26"/>
  <c r="AC6" i="26"/>
  <c r="AC7" i="26"/>
  <c r="AC8" i="26"/>
  <c r="AC9" i="26"/>
  <c r="AC10" i="26"/>
  <c r="AC11" i="26"/>
  <c r="AC12" i="26"/>
  <c r="AC13" i="26"/>
  <c r="AC14" i="26"/>
  <c r="AC15" i="26"/>
  <c r="AC16" i="26"/>
  <c r="AC17" i="26"/>
  <c r="AC18" i="26"/>
  <c r="AC19" i="26"/>
  <c r="AC20" i="26"/>
  <c r="AC21" i="26"/>
  <c r="AC22" i="26"/>
  <c r="AC23" i="26"/>
  <c r="AC24" i="26"/>
  <c r="AC25" i="26"/>
  <c r="AC26" i="26"/>
  <c r="AC27" i="26"/>
  <c r="AC28" i="26"/>
  <c r="AC29" i="26"/>
  <c r="AC30" i="26"/>
  <c r="AC31" i="26"/>
  <c r="AC32" i="26"/>
  <c r="AC33" i="26"/>
  <c r="AC34" i="26"/>
  <c r="AC35" i="26"/>
  <c r="AC36" i="26"/>
  <c r="AC4" i="26"/>
  <c r="AB5" i="26"/>
  <c r="AB6" i="26"/>
  <c r="AB7" i="26"/>
  <c r="AB8" i="26"/>
  <c r="AB9" i="26"/>
  <c r="AB10" i="26"/>
  <c r="AB11" i="26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4" i="26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4" i="25"/>
  <c r="AC5" i="24"/>
  <c r="AC6" i="24"/>
  <c r="AC7" i="24"/>
  <c r="AC8" i="24"/>
  <c r="AC4" i="24"/>
  <c r="AB5" i="24"/>
  <c r="AB6" i="24"/>
  <c r="AB7" i="24"/>
  <c r="AB8" i="24"/>
  <c r="AB4" i="24"/>
  <c r="AC5" i="23"/>
  <c r="AC6" i="23"/>
  <c r="AC7" i="23"/>
  <c r="AC8" i="23"/>
  <c r="AC9" i="23"/>
  <c r="AC10" i="23"/>
  <c r="AC11" i="23"/>
  <c r="AC12" i="23"/>
  <c r="AC13" i="23"/>
  <c r="AC4" i="23"/>
  <c r="AB5" i="23"/>
  <c r="AB6" i="23"/>
  <c r="AB7" i="23"/>
  <c r="AB8" i="23"/>
  <c r="AB9" i="23"/>
  <c r="AB10" i="23"/>
  <c r="AB11" i="23"/>
  <c r="AB12" i="23"/>
  <c r="AB13" i="23"/>
  <c r="AB4" i="23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4" i="22"/>
  <c r="AB5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4" i="22"/>
  <c r="AC5" i="21"/>
  <c r="AC6" i="21"/>
  <c r="AC7" i="21"/>
  <c r="AC8" i="21"/>
  <c r="AC9" i="21"/>
  <c r="AC10" i="21"/>
  <c r="AC4" i="21"/>
  <c r="AB5" i="21"/>
  <c r="AB6" i="21"/>
  <c r="AB7" i="21"/>
  <c r="AB8" i="21"/>
  <c r="AB9" i="21"/>
  <c r="AB10" i="21"/>
  <c r="AB4" i="21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4" i="20"/>
  <c r="AC5" i="19"/>
  <c r="AC6" i="19"/>
  <c r="AC7" i="19"/>
  <c r="AC8" i="19"/>
  <c r="AC9" i="19"/>
  <c r="AC10" i="19"/>
  <c r="AC11" i="19"/>
  <c r="AC12" i="19"/>
  <c r="AC13" i="19"/>
  <c r="AC14" i="19"/>
  <c r="AC15" i="19"/>
  <c r="AC16" i="19"/>
  <c r="AC17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1" i="19"/>
  <c r="AC42" i="19"/>
  <c r="AC43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4" i="19"/>
  <c r="AB5" i="19"/>
  <c r="AB6" i="19"/>
  <c r="AB7" i="19"/>
  <c r="AB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45" i="19"/>
  <c r="AB46" i="19"/>
  <c r="AB47" i="19"/>
  <c r="AB48" i="19"/>
  <c r="AB49" i="19"/>
  <c r="AB50" i="19"/>
  <c r="AB51" i="19"/>
  <c r="AB52" i="19"/>
  <c r="AB53" i="19"/>
  <c r="AB54" i="19"/>
  <c r="AB55" i="19"/>
  <c r="AB56" i="19"/>
  <c r="AB4" i="19"/>
  <c r="AC5" i="18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" i="18"/>
  <c r="AB5" i="18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" i="18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4" i="17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4" i="16"/>
  <c r="AB5" i="16"/>
  <c r="AB6" i="16"/>
  <c r="AB7" i="16"/>
  <c r="AB8" i="16"/>
  <c r="AB9" i="16"/>
  <c r="AB10" i="16"/>
  <c r="AB11" i="16"/>
  <c r="AB12" i="16"/>
  <c r="AB13" i="16"/>
  <c r="AB14" i="16"/>
  <c r="AB15" i="16"/>
  <c r="AB16" i="16"/>
  <c r="AB4" i="16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4" i="15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4" i="15"/>
  <c r="AC5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37" i="29"/>
  <c r="AC38" i="29"/>
  <c r="AC39" i="29"/>
  <c r="AC40" i="29"/>
  <c r="AC41" i="29"/>
  <c r="AC42" i="29"/>
  <c r="AC43" i="29"/>
  <c r="AC44" i="29"/>
  <c r="AC45" i="29"/>
  <c r="AC46" i="29"/>
  <c r="AC47" i="29"/>
  <c r="AC48" i="29"/>
  <c r="AC49" i="29"/>
  <c r="AC4" i="29"/>
  <c r="AB5" i="29"/>
  <c r="AB6" i="29"/>
  <c r="AB7" i="29"/>
  <c r="AB8" i="29"/>
  <c r="AB9" i="29"/>
  <c r="AB10" i="29"/>
  <c r="AB11" i="29"/>
  <c r="AB12" i="29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4" i="29"/>
  <c r="AB45" i="29"/>
  <c r="AB46" i="29"/>
  <c r="AB47" i="29"/>
  <c r="AB48" i="29"/>
  <c r="AB49" i="29"/>
  <c r="AB4" i="29"/>
  <c r="AC5" i="14"/>
  <c r="AC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4" i="14"/>
  <c r="AB5" i="14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4" i="14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" i="13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63" i="12"/>
  <c r="AC64" i="12"/>
  <c r="AC65" i="12"/>
  <c r="AC66" i="12"/>
  <c r="AC67" i="12"/>
  <c r="AC68" i="12"/>
  <c r="AC69" i="12"/>
  <c r="AC70" i="12"/>
  <c r="AC71" i="12"/>
  <c r="AC72" i="12"/>
  <c r="AC73" i="12"/>
  <c r="AC4" i="12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73" i="12"/>
  <c r="AB4" i="12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116" i="11"/>
  <c r="AC117" i="11"/>
  <c r="AC118" i="11"/>
  <c r="AC119" i="11"/>
  <c r="AC120" i="11"/>
  <c r="AC121" i="11"/>
  <c r="AC122" i="11"/>
  <c r="AC123" i="11"/>
  <c r="AC124" i="11"/>
  <c r="AC125" i="11"/>
  <c r="AC126" i="11"/>
  <c r="AC127" i="11"/>
  <c r="AC128" i="11"/>
  <c r="AC129" i="11"/>
  <c r="AC130" i="11"/>
  <c r="AC131" i="11"/>
  <c r="AC132" i="11"/>
  <c r="AC133" i="11"/>
  <c r="AC134" i="11"/>
  <c r="AC135" i="11"/>
  <c r="AC136" i="11"/>
  <c r="AC137" i="11"/>
  <c r="AC138" i="11"/>
  <c r="AC139" i="11"/>
  <c r="AC140" i="11"/>
  <c r="AC141" i="11"/>
  <c r="AC142" i="11"/>
  <c r="AC143" i="11"/>
  <c r="AC144" i="11"/>
  <c r="AC145" i="11"/>
  <c r="AC146" i="11"/>
  <c r="AC147" i="11"/>
  <c r="AC148" i="11"/>
  <c r="AC149" i="11"/>
  <c r="AC150" i="11"/>
  <c r="AC151" i="11"/>
  <c r="AC152" i="11"/>
  <c r="AC153" i="11"/>
  <c r="AC4" i="11"/>
  <c r="AB4" i="11"/>
  <c r="AC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4" i="10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108" i="10"/>
  <c r="AB109" i="10"/>
  <c r="AB110" i="10"/>
  <c r="AB111" i="10"/>
  <c r="AB112" i="10"/>
  <c r="AB113" i="10"/>
  <c r="AB114" i="10"/>
  <c r="AB115" i="10"/>
  <c r="AB116" i="10"/>
  <c r="AB117" i="10"/>
  <c r="AB118" i="10"/>
  <c r="AB119" i="10"/>
  <c r="AB120" i="10"/>
  <c r="AB121" i="10"/>
  <c r="AB122" i="10"/>
  <c r="AB123" i="10"/>
  <c r="AB124" i="10"/>
  <c r="AB125" i="10"/>
  <c r="AB126" i="10"/>
  <c r="AB127" i="10"/>
  <c r="AB128" i="10"/>
  <c r="AB129" i="10"/>
  <c r="AB130" i="10"/>
  <c r="AB4" i="10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4" i="8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C110" i="7" l="1"/>
  <c r="AB154" i="11"/>
  <c r="AC154" i="11"/>
  <c r="AC169" i="8"/>
  <c r="AB169" i="8"/>
  <c r="AC83" i="9"/>
  <c r="AB83" i="9"/>
  <c r="AD83" i="9" l="1"/>
  <c r="V5" i="9" l="1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4" i="9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147" i="8"/>
  <c r="V148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5" i="8"/>
  <c r="V166" i="8"/>
  <c r="V167" i="8"/>
  <c r="V168" i="8"/>
  <c r="V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4" i="8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4" i="10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4" i="11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4" i="12"/>
  <c r="V5" i="13"/>
  <c r="V6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" i="13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4" i="14"/>
  <c r="W58" i="29"/>
  <c r="W59" i="29" s="1"/>
  <c r="V5" i="29"/>
  <c r="V6" i="29"/>
  <c r="V7" i="29"/>
  <c r="V8" i="29"/>
  <c r="V9" i="29"/>
  <c r="V10" i="29"/>
  <c r="V11" i="29"/>
  <c r="V12" i="29"/>
  <c r="V13" i="29"/>
  <c r="V14" i="29"/>
  <c r="V15" i="29"/>
  <c r="V16" i="29"/>
  <c r="V17" i="29"/>
  <c r="V18" i="29"/>
  <c r="V19" i="29"/>
  <c r="V20" i="29"/>
  <c r="V21" i="29"/>
  <c r="V22" i="29"/>
  <c r="V23" i="29"/>
  <c r="V24" i="29"/>
  <c r="V25" i="29"/>
  <c r="V26" i="29"/>
  <c r="V27" i="29"/>
  <c r="V28" i="29"/>
  <c r="V29" i="29"/>
  <c r="V30" i="29"/>
  <c r="V31" i="29"/>
  <c r="V32" i="29"/>
  <c r="V33" i="29"/>
  <c r="V34" i="29"/>
  <c r="V35" i="29"/>
  <c r="V36" i="29"/>
  <c r="V37" i="29"/>
  <c r="V38" i="29"/>
  <c r="V39" i="29"/>
  <c r="V40" i="29"/>
  <c r="V41" i="29"/>
  <c r="V42" i="29"/>
  <c r="V43" i="29"/>
  <c r="V44" i="29"/>
  <c r="V45" i="29"/>
  <c r="V46" i="29"/>
  <c r="V47" i="29"/>
  <c r="V48" i="29"/>
  <c r="V49" i="29"/>
  <c r="V4" i="29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4" i="29"/>
  <c r="V5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4" i="15"/>
  <c r="V5" i="16"/>
  <c r="V6" i="16"/>
  <c r="V7" i="16"/>
  <c r="V8" i="16"/>
  <c r="V9" i="16"/>
  <c r="V10" i="16"/>
  <c r="V11" i="16"/>
  <c r="V12" i="16"/>
  <c r="V13" i="16"/>
  <c r="V14" i="16"/>
  <c r="V15" i="16"/>
  <c r="V16" i="16"/>
  <c r="V4" i="16"/>
  <c r="W20" i="16" s="1"/>
  <c r="U5" i="16"/>
  <c r="U6" i="16"/>
  <c r="U7" i="16"/>
  <c r="U8" i="16"/>
  <c r="U9" i="16"/>
  <c r="U10" i="16"/>
  <c r="U11" i="16"/>
  <c r="U12" i="16"/>
  <c r="U13" i="16"/>
  <c r="U14" i="16"/>
  <c r="U15" i="16"/>
  <c r="U16" i="16"/>
  <c r="U4" i="16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4" i="17"/>
  <c r="U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4" i="17"/>
  <c r="V5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4" i="19"/>
  <c r="W60" i="19" s="1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4" i="19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4" i="20"/>
  <c r="V5" i="21"/>
  <c r="V6" i="21"/>
  <c r="V7" i="21"/>
  <c r="V8" i="21"/>
  <c r="V9" i="21"/>
  <c r="V10" i="21"/>
  <c r="V4" i="21"/>
  <c r="U5" i="21"/>
  <c r="U6" i="21"/>
  <c r="U7" i="21"/>
  <c r="U8" i="21"/>
  <c r="U9" i="21"/>
  <c r="U10" i="21"/>
  <c r="U4" i="21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4" i="22"/>
  <c r="U5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4" i="22"/>
  <c r="V5" i="23"/>
  <c r="V6" i="23"/>
  <c r="V7" i="23"/>
  <c r="V8" i="23"/>
  <c r="V9" i="23"/>
  <c r="V10" i="23"/>
  <c r="V11" i="23"/>
  <c r="V12" i="23"/>
  <c r="V13" i="23"/>
  <c r="V4" i="23"/>
  <c r="U5" i="23"/>
  <c r="U6" i="23"/>
  <c r="U7" i="23"/>
  <c r="U8" i="23"/>
  <c r="U9" i="23"/>
  <c r="U10" i="23"/>
  <c r="U11" i="23"/>
  <c r="U12" i="23"/>
  <c r="U13" i="23"/>
  <c r="U4" i="23"/>
  <c r="V5" i="24"/>
  <c r="V6" i="24"/>
  <c r="V7" i="24"/>
  <c r="V8" i="24"/>
  <c r="V4" i="24"/>
  <c r="U5" i="24"/>
  <c r="U6" i="24"/>
  <c r="U7" i="24"/>
  <c r="U8" i="24"/>
  <c r="U4" i="24"/>
  <c r="V5" i="25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4" i="25"/>
  <c r="V5" i="26"/>
  <c r="V6" i="26"/>
  <c r="V7" i="26"/>
  <c r="V8" i="26"/>
  <c r="V9" i="26"/>
  <c r="V10" i="26"/>
  <c r="V11" i="26"/>
  <c r="V12" i="26"/>
  <c r="V13" i="26"/>
  <c r="V14" i="26"/>
  <c r="V15" i="26"/>
  <c r="V16" i="26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4" i="26"/>
  <c r="W40" i="26" s="1"/>
  <c r="U5" i="26"/>
  <c r="U6" i="26"/>
  <c r="U7" i="26"/>
  <c r="U8" i="26"/>
  <c r="U9" i="26"/>
  <c r="U10" i="26"/>
  <c r="U11" i="26"/>
  <c r="U12" i="26"/>
  <c r="U13" i="26"/>
  <c r="U14" i="26"/>
  <c r="U15" i="26"/>
  <c r="U16" i="26"/>
  <c r="U17" i="26"/>
  <c r="U18" i="26"/>
  <c r="U19" i="26"/>
  <c r="U20" i="26"/>
  <c r="U21" i="26"/>
  <c r="U22" i="26"/>
  <c r="U23" i="26"/>
  <c r="U24" i="26"/>
  <c r="U25" i="26"/>
  <c r="U26" i="26"/>
  <c r="U27" i="26"/>
  <c r="U28" i="26"/>
  <c r="U29" i="26"/>
  <c r="U30" i="26"/>
  <c r="U31" i="26"/>
  <c r="U32" i="26"/>
  <c r="U33" i="26"/>
  <c r="U34" i="26"/>
  <c r="U35" i="26"/>
  <c r="U36" i="26"/>
  <c r="U4" i="26"/>
  <c r="V5" i="27"/>
  <c r="V6" i="27"/>
  <c r="V7" i="27"/>
  <c r="V8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26" i="27"/>
  <c r="V27" i="27"/>
  <c r="V28" i="27"/>
  <c r="V29" i="27"/>
  <c r="V30" i="27"/>
  <c r="V31" i="27"/>
  <c r="V32" i="27"/>
  <c r="V33" i="27"/>
  <c r="V34" i="27"/>
  <c r="V35" i="27"/>
  <c r="V36" i="27"/>
  <c r="V37" i="27"/>
  <c r="V38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1" i="27"/>
  <c r="V52" i="27"/>
  <c r="V53" i="27"/>
  <c r="V54" i="27"/>
  <c r="V55" i="27"/>
  <c r="V56" i="27"/>
  <c r="V57" i="27"/>
  <c r="V58" i="27"/>
  <c r="V59" i="27"/>
  <c r="V60" i="27"/>
  <c r="V61" i="27"/>
  <c r="V62" i="27"/>
  <c r="V63" i="27"/>
  <c r="V64" i="27"/>
  <c r="V65" i="27"/>
  <c r="V66" i="27"/>
  <c r="V67" i="27"/>
  <c r="V68" i="27"/>
  <c r="V69" i="27"/>
  <c r="V70" i="27"/>
  <c r="V71" i="27"/>
  <c r="V72" i="27"/>
  <c r="V73" i="27"/>
  <c r="V74" i="27"/>
  <c r="V75" i="27"/>
  <c r="V76" i="27"/>
  <c r="V77" i="27"/>
  <c r="V78" i="27"/>
  <c r="V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4" i="27"/>
  <c r="V5" i="28"/>
  <c r="V6" i="28"/>
  <c r="V7" i="28"/>
  <c r="V8" i="28"/>
  <c r="V9" i="28"/>
  <c r="V10" i="28"/>
  <c r="V11" i="28"/>
  <c r="V12" i="28"/>
  <c r="V13" i="28"/>
  <c r="V14" i="28"/>
  <c r="V15" i="28"/>
  <c r="V16" i="28"/>
  <c r="V17" i="28"/>
  <c r="V18" i="28"/>
  <c r="V19" i="28"/>
  <c r="V20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4" i="28"/>
  <c r="U5" i="28"/>
  <c r="U6" i="28"/>
  <c r="U7" i="28"/>
  <c r="U8" i="28"/>
  <c r="U9" i="28"/>
  <c r="U10" i="28"/>
  <c r="U11" i="28"/>
  <c r="U12" i="28"/>
  <c r="U13" i="28"/>
  <c r="U14" i="28"/>
  <c r="U15" i="28"/>
  <c r="U16" i="28"/>
  <c r="U17" i="28"/>
  <c r="U18" i="28"/>
  <c r="U19" i="28"/>
  <c r="U20" i="28"/>
  <c r="U21" i="28"/>
  <c r="U22" i="28"/>
  <c r="U23" i="28"/>
  <c r="U24" i="28"/>
  <c r="U25" i="28"/>
  <c r="U26" i="28"/>
  <c r="U27" i="28"/>
  <c r="U28" i="28"/>
  <c r="U29" i="28"/>
  <c r="U30" i="28"/>
  <c r="U31" i="28"/>
  <c r="U32" i="28"/>
  <c r="U4" i="28"/>
  <c r="AD8" i="9"/>
  <c r="AD12" i="9"/>
  <c r="AD13" i="9"/>
  <c r="AD15" i="9"/>
  <c r="AD36" i="9"/>
  <c r="AD68" i="9"/>
  <c r="AD5" i="8"/>
  <c r="AD6" i="8"/>
  <c r="AD8" i="8"/>
  <c r="AD9" i="8"/>
  <c r="AD11" i="8"/>
  <c r="AD13" i="8"/>
  <c r="AD14" i="8"/>
  <c r="AD17" i="8"/>
  <c r="AD20" i="8"/>
  <c r="AD21" i="8"/>
  <c r="AD26" i="8"/>
  <c r="AD28" i="8"/>
  <c r="AD30" i="8"/>
  <c r="AD31" i="8"/>
  <c r="AD32" i="8"/>
  <c r="AD35" i="8"/>
  <c r="AD36" i="8"/>
  <c r="AD38" i="8"/>
  <c r="AD39" i="8"/>
  <c r="AD42" i="8"/>
  <c r="AD46" i="8"/>
  <c r="AD47" i="8"/>
  <c r="AD48" i="8"/>
  <c r="AD50" i="8"/>
  <c r="AD51" i="8"/>
  <c r="AD52" i="8"/>
  <c r="AD54" i="8"/>
  <c r="AD55" i="8"/>
  <c r="AD56" i="8"/>
  <c r="AD57" i="8"/>
  <c r="AD62" i="8"/>
  <c r="AD64" i="8"/>
  <c r="AD65" i="8"/>
  <c r="AD66" i="8"/>
  <c r="AD67" i="8"/>
  <c r="AD68" i="8"/>
  <c r="AD69" i="8"/>
  <c r="AD71" i="8"/>
  <c r="AD75" i="8"/>
  <c r="AD76" i="8"/>
  <c r="AD79" i="8"/>
  <c r="AD80" i="8"/>
  <c r="AD83" i="8"/>
  <c r="AD90" i="8"/>
  <c r="AD95" i="8"/>
  <c r="AD99" i="8"/>
  <c r="AD124" i="8"/>
  <c r="AD130" i="8"/>
  <c r="AD134" i="8"/>
  <c r="AD136" i="8"/>
  <c r="AD146" i="8"/>
  <c r="AD152" i="8"/>
  <c r="AD155" i="8"/>
  <c r="AD160" i="8"/>
  <c r="AD168" i="8"/>
  <c r="AD4" i="8"/>
  <c r="AD5" i="10"/>
  <c r="AD6" i="10"/>
  <c r="AD7" i="10"/>
  <c r="AD8" i="10"/>
  <c r="AD9" i="10"/>
  <c r="AD11" i="10"/>
  <c r="AD12" i="10"/>
  <c r="AD13" i="10"/>
  <c r="AD14" i="10"/>
  <c r="AD15" i="10"/>
  <c r="AD16" i="10"/>
  <c r="AD17" i="10"/>
  <c r="AD19" i="10"/>
  <c r="AD20" i="10"/>
  <c r="AD21" i="10"/>
  <c r="AD22" i="10"/>
  <c r="AD23" i="10"/>
  <c r="AD24" i="10"/>
  <c r="AD25" i="10"/>
  <c r="AD27" i="10"/>
  <c r="AD28" i="10"/>
  <c r="AD29" i="10"/>
  <c r="AD32" i="10"/>
  <c r="AD33" i="10"/>
  <c r="AD35" i="10"/>
  <c r="AD36" i="10"/>
  <c r="AD37" i="10"/>
  <c r="AD38" i="10"/>
  <c r="AD39" i="10"/>
  <c r="AD40" i="10"/>
  <c r="AD41" i="10"/>
  <c r="AD43" i="10"/>
  <c r="AD44" i="10"/>
  <c r="AD45" i="10"/>
  <c r="AD46" i="10"/>
  <c r="AD48" i="10"/>
  <c r="AD49" i="10"/>
  <c r="AD50" i="10"/>
  <c r="AD52" i="10"/>
  <c r="AD53" i="10"/>
  <c r="AD54" i="10"/>
  <c r="AD56" i="10"/>
  <c r="AD57" i="10"/>
  <c r="AD60" i="10"/>
  <c r="AD61" i="10"/>
  <c r="AD62" i="10"/>
  <c r="AD63" i="10"/>
  <c r="AD64" i="10"/>
  <c r="AD65" i="10"/>
  <c r="AD66" i="10"/>
  <c r="AD68" i="10"/>
  <c r="AD69" i="10"/>
  <c r="AD72" i="10"/>
  <c r="AD73" i="10"/>
  <c r="AD74" i="10"/>
  <c r="AD75" i="10"/>
  <c r="AD76" i="10"/>
  <c r="AD77" i="10"/>
  <c r="AD78" i="10"/>
  <c r="AD80" i="10"/>
  <c r="AD81" i="10"/>
  <c r="AD84" i="10"/>
  <c r="AD85" i="10"/>
  <c r="AD86" i="10"/>
  <c r="AD87" i="10"/>
  <c r="AD88" i="10"/>
  <c r="AD89" i="10"/>
  <c r="AD90" i="10"/>
  <c r="AD92" i="10"/>
  <c r="AD93" i="10"/>
  <c r="AD96" i="10"/>
  <c r="AD97" i="10"/>
  <c r="AD98" i="10"/>
  <c r="AD99" i="10"/>
  <c r="AD100" i="10"/>
  <c r="AD101" i="10"/>
  <c r="AD102" i="10"/>
  <c r="AD103" i="10"/>
  <c r="AD104" i="10"/>
  <c r="AD105" i="10"/>
  <c r="AD107" i="10"/>
  <c r="AD108" i="10"/>
  <c r="AD109" i="10"/>
  <c r="AD110" i="10"/>
  <c r="AD112" i="10"/>
  <c r="AD113" i="10"/>
  <c r="AD114" i="10"/>
  <c r="AD115" i="10"/>
  <c r="AD116" i="10"/>
  <c r="AD119" i="10"/>
  <c r="AD120" i="10"/>
  <c r="AD121" i="10"/>
  <c r="AD122" i="10"/>
  <c r="AD123" i="10"/>
  <c r="AD124" i="10"/>
  <c r="AD125" i="10"/>
  <c r="AD128" i="10"/>
  <c r="AD129" i="10"/>
  <c r="AD130" i="10"/>
  <c r="AC131" i="10"/>
  <c r="AB131" i="10"/>
  <c r="AD5" i="11"/>
  <c r="AD6" i="11"/>
  <c r="AD7" i="11"/>
  <c r="AD10" i="11"/>
  <c r="AD11" i="11"/>
  <c r="AD13" i="11"/>
  <c r="AD14" i="11"/>
  <c r="AD15" i="11"/>
  <c r="AD16" i="11"/>
  <c r="AD18" i="11"/>
  <c r="AD19" i="11"/>
  <c r="AD21" i="11"/>
  <c r="AD22" i="11"/>
  <c r="AD23" i="11"/>
  <c r="AD24" i="11"/>
  <c r="AD26" i="11"/>
  <c r="AD27" i="11"/>
  <c r="AD29" i="11"/>
  <c r="AD30" i="11"/>
  <c r="AD31" i="11"/>
  <c r="AD32" i="11"/>
  <c r="AD34" i="11"/>
  <c r="AD35" i="11"/>
  <c r="AD37" i="11"/>
  <c r="AD38" i="11"/>
  <c r="AD39" i="11"/>
  <c r="AD40" i="11"/>
  <c r="AD42" i="11"/>
  <c r="AD43" i="11"/>
  <c r="AD45" i="11"/>
  <c r="AD46" i="11"/>
  <c r="AD47" i="11"/>
  <c r="AD48" i="11"/>
  <c r="AD50" i="11"/>
  <c r="AD51" i="11"/>
  <c r="AD53" i="11"/>
  <c r="AD54" i="11"/>
  <c r="AD55" i="11"/>
  <c r="AD56" i="11"/>
  <c r="AD58" i="11"/>
  <c r="AD59" i="11"/>
  <c r="AD61" i="11"/>
  <c r="AD62" i="11"/>
  <c r="AD63" i="11"/>
  <c r="AD66" i="11"/>
  <c r="AD67" i="11"/>
  <c r="AD68" i="11"/>
  <c r="AD70" i="11"/>
  <c r="AD71" i="11"/>
  <c r="AD73" i="11"/>
  <c r="AD74" i="11"/>
  <c r="AD75" i="11"/>
  <c r="AD78" i="11"/>
  <c r="AD79" i="11"/>
  <c r="AD80" i="11"/>
  <c r="AD82" i="11"/>
  <c r="AD83" i="11"/>
  <c r="AD84" i="11"/>
  <c r="AD85" i="11"/>
  <c r="AD86" i="11"/>
  <c r="AD87" i="11"/>
  <c r="AD89" i="11"/>
  <c r="AD90" i="11"/>
  <c r="AD91" i="11"/>
  <c r="AD92" i="11"/>
  <c r="AD95" i="11"/>
  <c r="AD97" i="11"/>
  <c r="AD98" i="11"/>
  <c r="AD99" i="11"/>
  <c r="AD100" i="11"/>
  <c r="AD103" i="11"/>
  <c r="AD104" i="11"/>
  <c r="AD106" i="11"/>
  <c r="AD107" i="11"/>
  <c r="AD108" i="11"/>
  <c r="AD110" i="11"/>
  <c r="AD111" i="11"/>
  <c r="AD113" i="11"/>
  <c r="AD115" i="11"/>
  <c r="AD116" i="11"/>
  <c r="AD119" i="11"/>
  <c r="AD120" i="11"/>
  <c r="AD122" i="11"/>
  <c r="AD123" i="11"/>
  <c r="AD124" i="11"/>
  <c r="AD126" i="11"/>
  <c r="AD127" i="11"/>
  <c r="AD131" i="11"/>
  <c r="AD132" i="11"/>
  <c r="AD135" i="11"/>
  <c r="AD136" i="11"/>
  <c r="AD138" i="11"/>
  <c r="AD139" i="11"/>
  <c r="AD140" i="11"/>
  <c r="AD142" i="11"/>
  <c r="AD143" i="11"/>
  <c r="AD147" i="11"/>
  <c r="AD148" i="11"/>
  <c r="AD151" i="11"/>
  <c r="AD152" i="11"/>
  <c r="AD5" i="12"/>
  <c r="AD6" i="12"/>
  <c r="AD7" i="12"/>
  <c r="AD8" i="12"/>
  <c r="AD9" i="12"/>
  <c r="AD10" i="12"/>
  <c r="AD11" i="12"/>
  <c r="AD12" i="12"/>
  <c r="AD13" i="12"/>
  <c r="AD14" i="12"/>
  <c r="AD15" i="12"/>
  <c r="AD17" i="12"/>
  <c r="AD18" i="12"/>
  <c r="AD19" i="12"/>
  <c r="AD20" i="12"/>
  <c r="AD21" i="12"/>
  <c r="AD22" i="12"/>
  <c r="AD23" i="12"/>
  <c r="AD25" i="12"/>
  <c r="AD26" i="12"/>
  <c r="AD27" i="12"/>
  <c r="AD28" i="12"/>
  <c r="AD29" i="12"/>
  <c r="AD30" i="12"/>
  <c r="AD32" i="12"/>
  <c r="AD33" i="12"/>
  <c r="AD34" i="12"/>
  <c r="AD35" i="12"/>
  <c r="AD36" i="12"/>
  <c r="AD37" i="12"/>
  <c r="AD38" i="12"/>
  <c r="AD39" i="12"/>
  <c r="AD40" i="12"/>
  <c r="AD41" i="12"/>
  <c r="AD42" i="12"/>
  <c r="AD44" i="12"/>
  <c r="AD45" i="12"/>
  <c r="AD46" i="12"/>
  <c r="AD48" i="12"/>
  <c r="AD49" i="12"/>
  <c r="AD50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2" i="12"/>
  <c r="AD73" i="12"/>
  <c r="AC74" i="12"/>
  <c r="AD4" i="12"/>
  <c r="AD7" i="13"/>
  <c r="AD8" i="13"/>
  <c r="AD11" i="13"/>
  <c r="AD15" i="13"/>
  <c r="AD17" i="13"/>
  <c r="AD20" i="13"/>
  <c r="AD23" i="13"/>
  <c r="AD26" i="13"/>
  <c r="AD34" i="13"/>
  <c r="AD35" i="13"/>
  <c r="AD16" i="14"/>
  <c r="AD25" i="14"/>
  <c r="AD28" i="14"/>
  <c r="AD33" i="14"/>
  <c r="AD36" i="14"/>
  <c r="AD37" i="14"/>
  <c r="AD38" i="14"/>
  <c r="AD40" i="14"/>
  <c r="AD45" i="14"/>
  <c r="AD48" i="14"/>
  <c r="AD49" i="14"/>
  <c r="AD50" i="14"/>
  <c r="AD52" i="14"/>
  <c r="AD57" i="14"/>
  <c r="AD60" i="14"/>
  <c r="AC61" i="14"/>
  <c r="AD5" i="29"/>
  <c r="AD11" i="29"/>
  <c r="AD13" i="29"/>
  <c r="AD15" i="29"/>
  <c r="AD16" i="29"/>
  <c r="AD17" i="29"/>
  <c r="AD18" i="29"/>
  <c r="AD19" i="29"/>
  <c r="AD20" i="29"/>
  <c r="AD22" i="29"/>
  <c r="AD24" i="29"/>
  <c r="AD25" i="29"/>
  <c r="AD28" i="29"/>
  <c r="AD29" i="29"/>
  <c r="AD30" i="29"/>
  <c r="AD31" i="29"/>
  <c r="AD39" i="29"/>
  <c r="AD40" i="29"/>
  <c r="AD46" i="29"/>
  <c r="AD48" i="29"/>
  <c r="AD6" i="15"/>
  <c r="AD7" i="15"/>
  <c r="AD8" i="15"/>
  <c r="AD11" i="15"/>
  <c r="AD12" i="15"/>
  <c r="AD14" i="15"/>
  <c r="AD15" i="15"/>
  <c r="AD16" i="15"/>
  <c r="AD17" i="15"/>
  <c r="AD19" i="15"/>
  <c r="AD20" i="15"/>
  <c r="AD22" i="15"/>
  <c r="AD23" i="15"/>
  <c r="AD24" i="15"/>
  <c r="AD25" i="15"/>
  <c r="AD27" i="15"/>
  <c r="AD28" i="15"/>
  <c r="AD30" i="15"/>
  <c r="AD31" i="15"/>
  <c r="AD32" i="15"/>
  <c r="AD33" i="15"/>
  <c r="AD34" i="15"/>
  <c r="AD35" i="15"/>
  <c r="AD36" i="15"/>
  <c r="AD37" i="15"/>
  <c r="AD39" i="15"/>
  <c r="AD40" i="15"/>
  <c r="AD41" i="15"/>
  <c r="AD43" i="15"/>
  <c r="AD44" i="15"/>
  <c r="AD45" i="15"/>
  <c r="AD46" i="15"/>
  <c r="AD47" i="15"/>
  <c r="AD48" i="15"/>
  <c r="AD49" i="15"/>
  <c r="AD50" i="15"/>
  <c r="AD51" i="15"/>
  <c r="AD52" i="15"/>
  <c r="AD55" i="15"/>
  <c r="AD56" i="15"/>
  <c r="AC57" i="15"/>
  <c r="AB57" i="15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C17" i="16"/>
  <c r="AD4" i="16"/>
  <c r="AC33" i="17"/>
  <c r="AD6" i="17"/>
  <c r="AD7" i="17"/>
  <c r="AD8" i="17"/>
  <c r="AD9" i="17"/>
  <c r="AD10" i="17"/>
  <c r="AD11" i="17"/>
  <c r="AD12" i="17"/>
  <c r="AD14" i="17"/>
  <c r="AD15" i="17"/>
  <c r="AD16" i="17"/>
  <c r="AD18" i="17"/>
  <c r="AD19" i="17"/>
  <c r="AD20" i="17"/>
  <c r="AD21" i="17"/>
  <c r="AD22" i="17"/>
  <c r="AD23" i="17"/>
  <c r="AD24" i="17"/>
  <c r="AD26" i="17"/>
  <c r="AD27" i="17"/>
  <c r="AD28" i="17"/>
  <c r="AD29" i="17"/>
  <c r="AD30" i="17"/>
  <c r="AD31" i="17"/>
  <c r="AD32" i="17"/>
  <c r="AD7" i="19"/>
  <c r="AD8" i="19"/>
  <c r="AD9" i="19"/>
  <c r="AD10" i="19"/>
  <c r="AD11" i="19"/>
  <c r="AD12" i="19"/>
  <c r="AD13" i="19"/>
  <c r="AD14" i="19"/>
  <c r="AD15" i="19"/>
  <c r="AD17" i="19"/>
  <c r="AD18" i="19"/>
  <c r="AD20" i="19"/>
  <c r="AD21" i="19"/>
  <c r="AD23" i="19"/>
  <c r="AD24" i="19"/>
  <c r="AD25" i="19"/>
  <c r="AD26" i="19"/>
  <c r="AD27" i="19"/>
  <c r="AD28" i="19"/>
  <c r="AD29" i="19"/>
  <c r="AD30" i="19"/>
  <c r="AD31" i="19"/>
  <c r="AD33" i="19"/>
  <c r="AD34" i="19"/>
  <c r="AD36" i="19"/>
  <c r="AD37" i="19"/>
  <c r="AD40" i="19"/>
  <c r="AD44" i="19"/>
  <c r="AD46" i="19"/>
  <c r="AD50" i="19"/>
  <c r="AD52" i="19"/>
  <c r="AD56" i="19"/>
  <c r="AC57" i="19"/>
  <c r="AD4" i="19"/>
  <c r="AD5" i="20"/>
  <c r="AD6" i="20"/>
  <c r="AD7" i="20"/>
  <c r="AD9" i="20"/>
  <c r="AD10" i="20"/>
  <c r="AD11" i="20"/>
  <c r="AD14" i="20"/>
  <c r="AD15" i="20"/>
  <c r="AD16" i="20"/>
  <c r="AD18" i="20"/>
  <c r="AD19" i="20"/>
  <c r="AD21" i="20"/>
  <c r="AD22" i="20"/>
  <c r="AD23" i="20"/>
  <c r="AD24" i="20"/>
  <c r="AD26" i="20"/>
  <c r="AD27" i="20"/>
  <c r="AD28" i="20"/>
  <c r="AD29" i="20"/>
  <c r="AD30" i="20"/>
  <c r="AD31" i="20"/>
  <c r="AD33" i="20"/>
  <c r="AD34" i="20"/>
  <c r="AD35" i="20"/>
  <c r="AD38" i="20"/>
  <c r="AD39" i="20"/>
  <c r="AD40" i="20"/>
  <c r="AD42" i="20"/>
  <c r="AD43" i="20"/>
  <c r="AD45" i="20"/>
  <c r="AD46" i="20"/>
  <c r="AD47" i="20"/>
  <c r="AD48" i="20"/>
  <c r="AD50" i="20"/>
  <c r="AD51" i="20"/>
  <c r="AD52" i="20"/>
  <c r="AD53" i="20"/>
  <c r="AD54" i="20"/>
  <c r="AD55" i="20"/>
  <c r="AC57" i="20"/>
  <c r="AD5" i="21"/>
  <c r="AD6" i="21"/>
  <c r="AD7" i="21"/>
  <c r="AD8" i="21"/>
  <c r="AD9" i="21"/>
  <c r="AD10" i="21"/>
  <c r="AC11" i="21"/>
  <c r="AD5" i="22"/>
  <c r="AD6" i="22"/>
  <c r="AD8" i="22"/>
  <c r="AD9" i="22"/>
  <c r="AD11" i="22"/>
  <c r="AD12" i="22"/>
  <c r="AD13" i="22"/>
  <c r="AD15" i="22"/>
  <c r="AD16" i="22"/>
  <c r="AD17" i="22"/>
  <c r="AD18" i="22"/>
  <c r="AD20" i="22"/>
  <c r="AD21" i="22"/>
  <c r="AD22" i="22"/>
  <c r="AD23" i="22"/>
  <c r="AD24" i="22"/>
  <c r="AD25" i="22"/>
  <c r="AD27" i="22"/>
  <c r="AD28" i="22"/>
  <c r="AD29" i="22"/>
  <c r="AD30" i="22"/>
  <c r="AD32" i="22"/>
  <c r="AD33" i="22"/>
  <c r="AD35" i="22"/>
  <c r="AD4" i="22"/>
  <c r="AB36" i="22"/>
  <c r="AD5" i="23"/>
  <c r="AD6" i="23"/>
  <c r="AD7" i="23"/>
  <c r="AD8" i="23"/>
  <c r="AD9" i="23"/>
  <c r="AD10" i="23"/>
  <c r="AD11" i="23"/>
  <c r="AD13" i="23"/>
  <c r="AC14" i="23"/>
  <c r="AD5" i="25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C30" i="25"/>
  <c r="AD4" i="25"/>
  <c r="AD5" i="26"/>
  <c r="AD6" i="26"/>
  <c r="AD7" i="26"/>
  <c r="AD8" i="26"/>
  <c r="AD9" i="26"/>
  <c r="AD10" i="26"/>
  <c r="AD11" i="26"/>
  <c r="AD12" i="26"/>
  <c r="AD14" i="26"/>
  <c r="AD15" i="26"/>
  <c r="AD16" i="26"/>
  <c r="AD17" i="26"/>
  <c r="AD19" i="26"/>
  <c r="AD20" i="26"/>
  <c r="AD21" i="26"/>
  <c r="AD22" i="26"/>
  <c r="AD23" i="26"/>
  <c r="AD24" i="26"/>
  <c r="AD26" i="26"/>
  <c r="AD27" i="26"/>
  <c r="AD28" i="26"/>
  <c r="AD29" i="26"/>
  <c r="AD30" i="26"/>
  <c r="AD31" i="26"/>
  <c r="AD32" i="26"/>
  <c r="AD33" i="26"/>
  <c r="AD34" i="26"/>
  <c r="AD35" i="26"/>
  <c r="AD36" i="26"/>
  <c r="AC37" i="26"/>
  <c r="AD4" i="26"/>
  <c r="AD5" i="27"/>
  <c r="AD6" i="27"/>
  <c r="AD7" i="27"/>
  <c r="AD8" i="27"/>
  <c r="AD9" i="27"/>
  <c r="AD10" i="27"/>
  <c r="AD11" i="27"/>
  <c r="AD12" i="27"/>
  <c r="AD14" i="27"/>
  <c r="AD15" i="27"/>
  <c r="AD16" i="27"/>
  <c r="AD18" i="27"/>
  <c r="AD19" i="27"/>
  <c r="AD20" i="27"/>
  <c r="AD22" i="27"/>
  <c r="AD23" i="27"/>
  <c r="AD24" i="27"/>
  <c r="AD25" i="27"/>
  <c r="AD26" i="27"/>
  <c r="AD27" i="27"/>
  <c r="AD28" i="27"/>
  <c r="AD30" i="27"/>
  <c r="AD31" i="27"/>
  <c r="AD32" i="27"/>
  <c r="AD33" i="27"/>
  <c r="AD34" i="27"/>
  <c r="AD35" i="27"/>
  <c r="AD36" i="27"/>
  <c r="AD37" i="27"/>
  <c r="AD38" i="27"/>
  <c r="AD39" i="27"/>
  <c r="AD40" i="27"/>
  <c r="AD42" i="27"/>
  <c r="AD43" i="27"/>
  <c r="AD44" i="27"/>
  <c r="AD45" i="27"/>
  <c r="AD46" i="27"/>
  <c r="AD47" i="27"/>
  <c r="AD48" i="27"/>
  <c r="AD50" i="27"/>
  <c r="AD51" i="27"/>
  <c r="AD52" i="27"/>
  <c r="AD55" i="27"/>
  <c r="AD56" i="27"/>
  <c r="AD57" i="27"/>
  <c r="AD58" i="27"/>
  <c r="AD59" i="27"/>
  <c r="AD60" i="27"/>
  <c r="AD63" i="27"/>
  <c r="AD64" i="27"/>
  <c r="AD66" i="27"/>
  <c r="AD67" i="27"/>
  <c r="AD68" i="27"/>
  <c r="AD69" i="27"/>
  <c r="AD70" i="27"/>
  <c r="AD71" i="27"/>
  <c r="AD72" i="27"/>
  <c r="AD73" i="27"/>
  <c r="AD75" i="27"/>
  <c r="AD76" i="27"/>
  <c r="AC79" i="27"/>
  <c r="AD5" i="28"/>
  <c r="AD6" i="28"/>
  <c r="AD7" i="28"/>
  <c r="AD9" i="28"/>
  <c r="AD10" i="28"/>
  <c r="AD11" i="28"/>
  <c r="AD12" i="28"/>
  <c r="AD13" i="28"/>
  <c r="AD14" i="28"/>
  <c r="AD15" i="28"/>
  <c r="AD17" i="28"/>
  <c r="AD18" i="28"/>
  <c r="AD19" i="28"/>
  <c r="AD20" i="28"/>
  <c r="AD22" i="28"/>
  <c r="AD23" i="28"/>
  <c r="AD24" i="28"/>
  <c r="AD25" i="28"/>
  <c r="AD26" i="28"/>
  <c r="AD27" i="28"/>
  <c r="AD29" i="28"/>
  <c r="AD30" i="28"/>
  <c r="AD31" i="28"/>
  <c r="AD32" i="28"/>
  <c r="AC33" i="28"/>
  <c r="AD4" i="28"/>
  <c r="W35" i="28" l="1"/>
  <c r="W39" i="26"/>
  <c r="W45" i="26" s="1"/>
  <c r="W46" i="26" s="1"/>
  <c r="W33" i="25"/>
  <c r="W32" i="25"/>
  <c r="W38" i="25" s="1"/>
  <c r="W39" i="25" s="1"/>
  <c r="W17" i="23"/>
  <c r="W16" i="23"/>
  <c r="W39" i="22"/>
  <c r="W38" i="22"/>
  <c r="W14" i="21"/>
  <c r="W13" i="21"/>
  <c r="W19" i="21" s="1"/>
  <c r="W20" i="21" s="1"/>
  <c r="W60" i="20"/>
  <c r="W59" i="20"/>
  <c r="W65" i="20" s="1"/>
  <c r="W66" i="20" s="1"/>
  <c r="W59" i="19"/>
  <c r="W65" i="19" s="1"/>
  <c r="W66" i="19" s="1"/>
  <c r="W36" i="17"/>
  <c r="W35" i="17"/>
  <c r="W41" i="17" s="1"/>
  <c r="W42" i="17" s="1"/>
  <c r="W19" i="16"/>
  <c r="W59" i="15"/>
  <c r="W60" i="15"/>
  <c r="W65" i="15" s="1"/>
  <c r="W66" i="15" s="1"/>
  <c r="W77" i="12"/>
  <c r="W76" i="12"/>
  <c r="W157" i="11"/>
  <c r="W156" i="11"/>
  <c r="W134" i="10"/>
  <c r="W133" i="10"/>
  <c r="AD21" i="28"/>
  <c r="AD16" i="28"/>
  <c r="AB33" i="28"/>
  <c r="AD33" i="28" s="1"/>
  <c r="AD28" i="28"/>
  <c r="AD8" i="28"/>
  <c r="W36" i="28"/>
  <c r="W41" i="28" s="1"/>
  <c r="W42" i="28" s="1"/>
  <c r="AD65" i="27"/>
  <c r="AD29" i="27"/>
  <c r="W82" i="27"/>
  <c r="AD4" i="27"/>
  <c r="AD74" i="27"/>
  <c r="AD78" i="27"/>
  <c r="AD54" i="27"/>
  <c r="AD41" i="27"/>
  <c r="AD49" i="27"/>
  <c r="W81" i="27"/>
  <c r="AD77" i="27"/>
  <c r="AD53" i="27"/>
  <c r="AB79" i="27"/>
  <c r="AD79" i="27" s="1"/>
  <c r="AD62" i="27"/>
  <c r="AD13" i="27"/>
  <c r="AD17" i="27"/>
  <c r="AD61" i="27"/>
  <c r="AD21" i="27"/>
  <c r="AD18" i="26"/>
  <c r="AD13" i="26"/>
  <c r="AD25" i="26"/>
  <c r="AB37" i="26"/>
  <c r="AD37" i="26" s="1"/>
  <c r="AB30" i="25"/>
  <c r="AD30" i="25" s="1"/>
  <c r="W12" i="24"/>
  <c r="AC9" i="24"/>
  <c r="AD8" i="24"/>
  <c r="W11" i="24"/>
  <c r="AD7" i="24"/>
  <c r="AD6" i="24"/>
  <c r="AD5" i="24"/>
  <c r="AD4" i="24"/>
  <c r="AB9" i="24"/>
  <c r="W22" i="23"/>
  <c r="W23" i="23" s="1"/>
  <c r="AD12" i="23"/>
  <c r="AD4" i="23"/>
  <c r="AB14" i="23"/>
  <c r="AD14" i="23" s="1"/>
  <c r="W44" i="22"/>
  <c r="W45" i="22" s="1"/>
  <c r="AD31" i="22"/>
  <c r="AD26" i="22"/>
  <c r="AD7" i="22"/>
  <c r="AD34" i="22"/>
  <c r="AD10" i="22"/>
  <c r="AD19" i="22"/>
  <c r="AD14" i="22"/>
  <c r="AC36" i="22"/>
  <c r="AD36" i="22" s="1"/>
  <c r="AD4" i="21"/>
  <c r="AB11" i="21"/>
  <c r="AD11" i="21" s="1"/>
  <c r="AD13" i="20"/>
  <c r="AD8" i="20"/>
  <c r="AD17" i="20"/>
  <c r="AD41" i="20"/>
  <c r="AD56" i="20"/>
  <c r="AD12" i="20"/>
  <c r="AD49" i="20"/>
  <c r="AD44" i="20"/>
  <c r="AD25" i="20"/>
  <c r="AD20" i="20"/>
  <c r="AD32" i="20"/>
  <c r="AD36" i="20"/>
  <c r="AD37" i="20"/>
  <c r="AD4" i="20"/>
  <c r="AB57" i="20"/>
  <c r="AD57" i="20" s="1"/>
  <c r="AD51" i="19"/>
  <c r="AD45" i="19"/>
  <c r="AD39" i="19"/>
  <c r="AD38" i="19"/>
  <c r="AD22" i="19"/>
  <c r="AD6" i="19"/>
  <c r="AD55" i="19"/>
  <c r="AD49" i="19"/>
  <c r="AD43" i="19"/>
  <c r="AD32" i="19"/>
  <c r="AD16" i="19"/>
  <c r="AD5" i="19"/>
  <c r="AD54" i="19"/>
  <c r="AD48" i="19"/>
  <c r="AD42" i="19"/>
  <c r="AB57" i="19"/>
  <c r="AD57" i="19" s="1"/>
  <c r="AD53" i="19"/>
  <c r="AD47" i="19"/>
  <c r="AD41" i="19"/>
  <c r="AD35" i="19"/>
  <c r="AD19" i="19"/>
  <c r="AD5" i="17"/>
  <c r="AD17" i="17"/>
  <c r="AD13" i="17"/>
  <c r="AB33" i="17"/>
  <c r="AD33" i="17" s="1"/>
  <c r="AD25" i="17"/>
  <c r="AD4" i="17"/>
  <c r="W25" i="16"/>
  <c r="W26" i="16" s="1"/>
  <c r="AB17" i="16"/>
  <c r="AD17" i="16" s="1"/>
  <c r="AD57" i="15"/>
  <c r="AD38" i="15"/>
  <c r="AD29" i="15"/>
  <c r="AD10" i="15"/>
  <c r="AD5" i="15"/>
  <c r="AD42" i="15"/>
  <c r="AD9" i="15"/>
  <c r="AD18" i="15"/>
  <c r="AD13" i="15"/>
  <c r="AD54" i="15"/>
  <c r="AD53" i="15"/>
  <c r="AD4" i="15"/>
  <c r="AD26" i="15"/>
  <c r="AD21" i="15"/>
  <c r="AD32" i="29"/>
  <c r="AD43" i="29"/>
  <c r="AD54" i="14"/>
  <c r="AD42" i="14"/>
  <c r="AD30" i="14"/>
  <c r="AD18" i="14"/>
  <c r="AD6" i="14"/>
  <c r="AD53" i="14"/>
  <c r="AD41" i="14"/>
  <c r="AD29" i="14"/>
  <c r="AD5" i="14"/>
  <c r="AD58" i="14"/>
  <c r="AD46" i="14"/>
  <c r="AD34" i="14"/>
  <c r="W64" i="14"/>
  <c r="AD27" i="14"/>
  <c r="AD15" i="14"/>
  <c r="W63" i="14"/>
  <c r="W69" i="14" s="1"/>
  <c r="W70" i="14" s="1"/>
  <c r="AD56" i="14"/>
  <c r="AD44" i="14"/>
  <c r="AD32" i="14"/>
  <c r="AD8" i="14"/>
  <c r="AD59" i="14"/>
  <c r="AD43" i="14"/>
  <c r="AD21" i="14"/>
  <c r="AD9" i="14"/>
  <c r="AD26" i="14"/>
  <c r="AD14" i="14"/>
  <c r="AD20" i="14"/>
  <c r="AD47" i="14"/>
  <c r="AD31" i="14"/>
  <c r="AD19" i="14"/>
  <c r="AD7" i="14"/>
  <c r="AD13" i="14"/>
  <c r="AD51" i="14"/>
  <c r="AD35" i="14"/>
  <c r="AD24" i="14"/>
  <c r="AD12" i="14"/>
  <c r="AD4" i="14"/>
  <c r="AD23" i="14"/>
  <c r="AD11" i="14"/>
  <c r="AD17" i="14"/>
  <c r="AD55" i="14"/>
  <c r="AD39" i="14"/>
  <c r="AD22" i="14"/>
  <c r="AD10" i="14"/>
  <c r="AB61" i="14"/>
  <c r="AD61" i="14" s="1"/>
  <c r="W82" i="12"/>
  <c r="W83" i="12" s="1"/>
  <c r="AD16" i="12"/>
  <c r="AD24" i="12"/>
  <c r="AD31" i="12"/>
  <c r="AD71" i="12"/>
  <c r="AD43" i="12"/>
  <c r="AB74" i="12"/>
  <c r="AD74" i="12" s="1"/>
  <c r="AD47" i="12"/>
  <c r="AD51" i="12"/>
  <c r="W162" i="11"/>
  <c r="W163" i="11" s="1"/>
  <c r="AD109" i="11"/>
  <c r="AD88" i="11"/>
  <c r="AD153" i="11"/>
  <c r="AD137" i="11"/>
  <c r="AD121" i="11"/>
  <c r="AD105" i="11"/>
  <c r="AD94" i="11"/>
  <c r="AD60" i="11"/>
  <c r="AD41" i="11"/>
  <c r="AD36" i="11"/>
  <c r="AD17" i="11"/>
  <c r="AD12" i="11"/>
  <c r="AD65" i="11"/>
  <c r="AD146" i="11"/>
  <c r="AD130" i="11"/>
  <c r="AD114" i="11"/>
  <c r="AD49" i="11"/>
  <c r="AD44" i="11"/>
  <c r="AD25" i="11"/>
  <c r="AD20" i="11"/>
  <c r="AD64" i="11"/>
  <c r="AD154" i="11"/>
  <c r="AD125" i="11"/>
  <c r="AD69" i="11"/>
  <c r="AD129" i="11"/>
  <c r="AD118" i="11"/>
  <c r="AD102" i="11"/>
  <c r="AD77" i="11"/>
  <c r="AD144" i="11"/>
  <c r="AD128" i="11"/>
  <c r="AD112" i="11"/>
  <c r="AD96" i="11"/>
  <c r="AD57" i="11"/>
  <c r="AD52" i="11"/>
  <c r="AD33" i="11"/>
  <c r="AD28" i="11"/>
  <c r="AD9" i="11"/>
  <c r="AD93" i="11"/>
  <c r="AD145" i="11"/>
  <c r="AD150" i="11"/>
  <c r="AD72" i="11"/>
  <c r="AD4" i="11"/>
  <c r="AD149" i="11"/>
  <c r="AD133" i="11"/>
  <c r="AD117" i="11"/>
  <c r="AD101" i="11"/>
  <c r="AD81" i="11"/>
  <c r="AD76" i="11"/>
  <c r="AD141" i="11"/>
  <c r="AD134" i="11"/>
  <c r="AD8" i="11"/>
  <c r="AD131" i="10"/>
  <c r="W139" i="10"/>
  <c r="W140" i="10" s="1"/>
  <c r="AD95" i="10"/>
  <c r="AD71" i="10"/>
  <c r="AD47" i="10"/>
  <c r="AD34" i="10"/>
  <c r="AD51" i="10"/>
  <c r="AD42" i="10"/>
  <c r="AD94" i="10"/>
  <c r="AD70" i="10"/>
  <c r="AD118" i="10"/>
  <c r="AD79" i="10"/>
  <c r="AD55" i="10"/>
  <c r="AD117" i="10"/>
  <c r="AD10" i="10"/>
  <c r="AD83" i="10"/>
  <c r="AD59" i="10"/>
  <c r="AD31" i="10"/>
  <c r="AD18" i="10"/>
  <c r="AD127" i="10"/>
  <c r="AD111" i="10"/>
  <c r="AD106" i="10"/>
  <c r="AD82" i="10"/>
  <c r="AD58" i="10"/>
  <c r="AD26" i="10"/>
  <c r="AD4" i="10"/>
  <c r="AD126" i="10"/>
  <c r="AD91" i="10"/>
  <c r="AD67" i="10"/>
  <c r="AD30" i="10"/>
  <c r="AD119" i="8"/>
  <c r="AD107" i="8"/>
  <c r="AD84" i="8"/>
  <c r="AD112" i="8"/>
  <c r="AD100" i="8"/>
  <c r="AD153" i="8"/>
  <c r="AD147" i="8"/>
  <c r="W171" i="8"/>
  <c r="AD128" i="8"/>
  <c r="AD163" i="8"/>
  <c r="AD87" i="8"/>
  <c r="AD151" i="8"/>
  <c r="AD115" i="8"/>
  <c r="AD144" i="8"/>
  <c r="AD138" i="8"/>
  <c r="AD132" i="8"/>
  <c r="AD102" i="8"/>
  <c r="AD96" i="8"/>
  <c r="AD162" i="8"/>
  <c r="AD167" i="8"/>
  <c r="AD161" i="8"/>
  <c r="AD127" i="8"/>
  <c r="AD116" i="8"/>
  <c r="AD98" i="8"/>
  <c r="AD139" i="8"/>
  <c r="AD166" i="8"/>
  <c r="AD156" i="8"/>
  <c r="AD105" i="8"/>
  <c r="AD154" i="8"/>
  <c r="AD148" i="8"/>
  <c r="AD143" i="8"/>
  <c r="AD103" i="8"/>
  <c r="AD159" i="8"/>
  <c r="AD97" i="8"/>
  <c r="AD91" i="8"/>
  <c r="AD86" i="8"/>
  <c r="AD164" i="8"/>
  <c r="AD158" i="8"/>
  <c r="AD135" i="8"/>
  <c r="AD145" i="8"/>
  <c r="AD24" i="13"/>
  <c r="AD4" i="13"/>
  <c r="AD28" i="13"/>
  <c r="AD39" i="13"/>
  <c r="AD37" i="13"/>
  <c r="AD126" i="8"/>
  <c r="AD110" i="8"/>
  <c r="AD104" i="8"/>
  <c r="AD94" i="8"/>
  <c r="AD78" i="8"/>
  <c r="AD72" i="8"/>
  <c r="AD40" i="8"/>
  <c r="AD24" i="8"/>
  <c r="AD7" i="8"/>
  <c r="AD142" i="8"/>
  <c r="AD131" i="8"/>
  <c r="AD120" i="8"/>
  <c r="AD88" i="8"/>
  <c r="AD18" i="8"/>
  <c r="AD12" i="8"/>
  <c r="AD34" i="8"/>
  <c r="AD23" i="8"/>
  <c r="AD114" i="8"/>
  <c r="AD82" i="8"/>
  <c r="AD70" i="8"/>
  <c r="AD60" i="8"/>
  <c r="AD44" i="8"/>
  <c r="AD108" i="8"/>
  <c r="AD92" i="8"/>
  <c r="AD22" i="8"/>
  <c r="AD140" i="8"/>
  <c r="AD129" i="8"/>
  <c r="AD118" i="8"/>
  <c r="AD81" i="8"/>
  <c r="AD59" i="8"/>
  <c r="AD49" i="8"/>
  <c r="AD43" i="8"/>
  <c r="AD27" i="8"/>
  <c r="AD10" i="8"/>
  <c r="AD123" i="8"/>
  <c r="AD117" i="8"/>
  <c r="AD58" i="8"/>
  <c r="AD15" i="8"/>
  <c r="AD122" i="8"/>
  <c r="AD106" i="8"/>
  <c r="AD101" i="8"/>
  <c r="AD74" i="8"/>
  <c r="AD63" i="8"/>
  <c r="AD37" i="8"/>
  <c r="W172" i="8"/>
  <c r="AD111" i="8"/>
  <c r="AD85" i="8"/>
  <c r="AD19" i="8"/>
  <c r="AD125" i="8"/>
  <c r="AD77" i="8"/>
  <c r="AD29" i="8"/>
  <c r="AD33" i="8"/>
  <c r="AD133" i="8"/>
  <c r="AD137" i="8"/>
  <c r="AD89" i="8"/>
  <c r="AD41" i="8"/>
  <c r="AD25" i="8"/>
  <c r="AD141" i="8"/>
  <c r="AD93" i="8"/>
  <c r="AD45" i="8"/>
  <c r="AD16" i="8"/>
  <c r="AD149" i="8"/>
  <c r="AD53" i="8"/>
  <c r="AD165" i="8"/>
  <c r="AD121" i="8"/>
  <c r="AD73" i="8"/>
  <c r="AD109" i="8"/>
  <c r="AD61" i="8"/>
  <c r="AD157" i="8"/>
  <c r="AD113" i="8"/>
  <c r="AD55" i="9"/>
  <c r="AD76" i="9"/>
  <c r="AD52" i="9"/>
  <c r="AD40" i="9"/>
  <c r="AD81" i="9"/>
  <c r="AD60" i="9"/>
  <c r="AD71" i="9"/>
  <c r="AD11" i="9"/>
  <c r="AD63" i="9"/>
  <c r="AD50" i="9"/>
  <c r="AD14" i="9"/>
  <c r="AD30" i="9"/>
  <c r="AD24" i="9"/>
  <c r="AD82" i="9"/>
  <c r="AD23" i="9"/>
  <c r="AD64" i="9"/>
  <c r="AD34" i="9"/>
  <c r="AD78" i="9"/>
  <c r="AD56" i="9"/>
  <c r="AD44" i="9"/>
  <c r="AD38" i="9"/>
  <c r="AD21" i="9"/>
  <c r="AD72" i="9"/>
  <c r="AD31" i="9"/>
  <c r="AD42" i="9"/>
  <c r="AD48" i="9"/>
  <c r="AD35" i="9"/>
  <c r="AD28" i="9"/>
  <c r="AD51" i="9"/>
  <c r="AD22" i="9"/>
  <c r="AD79" i="9"/>
  <c r="AD62" i="9"/>
  <c r="AD27" i="9"/>
  <c r="AD16" i="9"/>
  <c r="AD46" i="9"/>
  <c r="AD19" i="9"/>
  <c r="AD67" i="9"/>
  <c r="AD18" i="9"/>
  <c r="AD7" i="9"/>
  <c r="AD66" i="9"/>
  <c r="AD39" i="9"/>
  <c r="AD17" i="9"/>
  <c r="AD6" i="9"/>
  <c r="AD70" i="9"/>
  <c r="AD54" i="9"/>
  <c r="AD43" i="9"/>
  <c r="AD32" i="9"/>
  <c r="AD26" i="9"/>
  <c r="AD75" i="9"/>
  <c r="AD59" i="9"/>
  <c r="AD10" i="9"/>
  <c r="AD80" i="9"/>
  <c r="AD74" i="9"/>
  <c r="AD58" i="9"/>
  <c r="AD47" i="9"/>
  <c r="AD20" i="9"/>
  <c r="AD9" i="9"/>
  <c r="AD34" i="29"/>
  <c r="AD10" i="29"/>
  <c r="AD4" i="29"/>
  <c r="W53" i="29"/>
  <c r="AC50" i="29"/>
  <c r="AD27" i="29"/>
  <c r="AD9" i="29"/>
  <c r="W52" i="29"/>
  <c r="AD49" i="29"/>
  <c r="AD14" i="29"/>
  <c r="AD7" i="29"/>
  <c r="AD36" i="29"/>
  <c r="AD47" i="29"/>
  <c r="AD41" i="29"/>
  <c r="AD12" i="29"/>
  <c r="AD35" i="29"/>
  <c r="AD23" i="29"/>
  <c r="AD44" i="29"/>
  <c r="AD38" i="29"/>
  <c r="AD33" i="29"/>
  <c r="AD8" i="29"/>
  <c r="AD37" i="29"/>
  <c r="AD42" i="29"/>
  <c r="AD6" i="29"/>
  <c r="AD45" i="29"/>
  <c r="AD26" i="29"/>
  <c r="AD21" i="29"/>
  <c r="AB50" i="29"/>
  <c r="W42" i="13"/>
  <c r="W43" i="13"/>
  <c r="AD22" i="13"/>
  <c r="AD16" i="13"/>
  <c r="AD5" i="13"/>
  <c r="AD38" i="13"/>
  <c r="AD27" i="13"/>
  <c r="AD21" i="13"/>
  <c r="AD10" i="13"/>
  <c r="AD32" i="13"/>
  <c r="AD31" i="13"/>
  <c r="AD19" i="13"/>
  <c r="AD36" i="13"/>
  <c r="AD13" i="13"/>
  <c r="AD18" i="13"/>
  <c r="AC40" i="13"/>
  <c r="AD29" i="13"/>
  <c r="AD12" i="13"/>
  <c r="AD30" i="13"/>
  <c r="AD25" i="13"/>
  <c r="AD6" i="13"/>
  <c r="AB40" i="13"/>
  <c r="AD33" i="13"/>
  <c r="AD14" i="13"/>
  <c r="AD9" i="13"/>
  <c r="AD150" i="8"/>
  <c r="W86" i="9"/>
  <c r="W85" i="9"/>
  <c r="AD4" i="9"/>
  <c r="AD73" i="9"/>
  <c r="AD49" i="9"/>
  <c r="AD25" i="9"/>
  <c r="AD77" i="9"/>
  <c r="AD53" i="9"/>
  <c r="AD29" i="9"/>
  <c r="AD57" i="9"/>
  <c r="AD33" i="9"/>
  <c r="AD61" i="9"/>
  <c r="AD37" i="9"/>
  <c r="AD5" i="9"/>
  <c r="AD65" i="9"/>
  <c r="AD41" i="9"/>
  <c r="AD69" i="9"/>
  <c r="AD45" i="9"/>
  <c r="W87" i="27" l="1"/>
  <c r="W88" i="27" s="1"/>
  <c r="AD9" i="24"/>
  <c r="W17" i="24"/>
  <c r="W18" i="24" s="1"/>
  <c r="W92" i="9"/>
  <c r="AE57" i="19"/>
  <c r="W177" i="8"/>
  <c r="W178" i="8" s="1"/>
  <c r="AD169" i="8"/>
  <c r="W48" i="13"/>
  <c r="W49" i="13" s="1"/>
  <c r="AD40" i="13"/>
  <c r="AD50" i="29"/>
  <c r="AD92" i="59" l="1"/>
  <c r="V92" i="59"/>
  <c r="U92" i="59"/>
  <c r="V91" i="59"/>
  <c r="U91" i="59"/>
  <c r="AD90" i="59"/>
  <c r="V90" i="59"/>
  <c r="U90" i="59"/>
  <c r="V89" i="59"/>
  <c r="U89" i="59"/>
  <c r="V88" i="59"/>
  <c r="U88" i="59"/>
  <c r="V87" i="59"/>
  <c r="U87" i="59"/>
  <c r="V86" i="59"/>
  <c r="U86" i="59"/>
  <c r="AD85" i="59"/>
  <c r="V85" i="59"/>
  <c r="U85" i="59"/>
  <c r="V84" i="59"/>
  <c r="U84" i="59"/>
  <c r="V83" i="59"/>
  <c r="U83" i="59"/>
  <c r="V82" i="59"/>
  <c r="U82" i="59"/>
  <c r="V81" i="59"/>
  <c r="U81" i="59"/>
  <c r="V80" i="59"/>
  <c r="U80" i="59"/>
  <c r="V79" i="59"/>
  <c r="U79" i="59"/>
  <c r="AD78" i="59"/>
  <c r="V78" i="59"/>
  <c r="U78" i="59"/>
  <c r="V77" i="59"/>
  <c r="U77" i="59"/>
  <c r="AD76" i="59"/>
  <c r="V76" i="59"/>
  <c r="U76" i="59"/>
  <c r="AD75" i="59"/>
  <c r="V75" i="59"/>
  <c r="U75" i="59"/>
  <c r="V74" i="59"/>
  <c r="U74" i="59"/>
  <c r="AD73" i="59"/>
  <c r="V73" i="59"/>
  <c r="U73" i="59"/>
  <c r="V72" i="59"/>
  <c r="U72" i="59"/>
  <c r="AD71" i="59"/>
  <c r="V71" i="59"/>
  <c r="U71" i="59"/>
  <c r="V70" i="59"/>
  <c r="U70" i="59"/>
  <c r="V69" i="59"/>
  <c r="U69" i="59"/>
  <c r="AD68" i="59"/>
  <c r="V68" i="59"/>
  <c r="U68" i="59"/>
  <c r="V67" i="59"/>
  <c r="U67" i="59"/>
  <c r="V66" i="59"/>
  <c r="U66" i="59"/>
  <c r="V65" i="59"/>
  <c r="U65" i="59"/>
  <c r="V64" i="59"/>
  <c r="U64" i="59"/>
  <c r="AD63" i="59"/>
  <c r="V63" i="59"/>
  <c r="U63" i="59"/>
  <c r="V62" i="59"/>
  <c r="U62" i="59"/>
  <c r="V61" i="59"/>
  <c r="U61" i="59"/>
  <c r="AD60" i="59"/>
  <c r="V60" i="59"/>
  <c r="U60" i="59"/>
  <c r="V59" i="59"/>
  <c r="U59" i="59"/>
  <c r="AD58" i="59"/>
  <c r="V58" i="59"/>
  <c r="U58" i="59"/>
  <c r="AD57" i="59"/>
  <c r="V57" i="59"/>
  <c r="U57" i="59"/>
  <c r="V56" i="59"/>
  <c r="U56" i="59"/>
  <c r="AD55" i="59"/>
  <c r="V55" i="59"/>
  <c r="U55" i="59"/>
  <c r="AD54" i="59"/>
  <c r="V54" i="59"/>
  <c r="U54" i="59"/>
  <c r="V53" i="59"/>
  <c r="U53" i="59"/>
  <c r="V52" i="59"/>
  <c r="U52" i="59"/>
  <c r="V51" i="59"/>
  <c r="U51" i="59"/>
  <c r="V50" i="59"/>
  <c r="U50" i="59"/>
  <c r="V49" i="59"/>
  <c r="U49" i="59"/>
  <c r="AD48" i="59"/>
  <c r="V48" i="59"/>
  <c r="U48" i="59"/>
  <c r="V47" i="59"/>
  <c r="U47" i="59"/>
  <c r="V46" i="59"/>
  <c r="U46" i="59"/>
  <c r="V45" i="59"/>
  <c r="U45" i="59"/>
  <c r="AD44" i="59"/>
  <c r="V44" i="59"/>
  <c r="U44" i="59"/>
  <c r="V43" i="59"/>
  <c r="U43" i="59"/>
  <c r="AD42" i="59"/>
  <c r="V42" i="59"/>
  <c r="U42" i="59"/>
  <c r="V41" i="59"/>
  <c r="U41" i="59"/>
  <c r="V40" i="59"/>
  <c r="U40" i="59"/>
  <c r="V39" i="59"/>
  <c r="U39" i="59"/>
  <c r="AD38" i="59"/>
  <c r="V38" i="59"/>
  <c r="U38" i="59"/>
  <c r="V37" i="59"/>
  <c r="U37" i="59"/>
  <c r="V36" i="59"/>
  <c r="U36" i="59"/>
  <c r="AD35" i="59"/>
  <c r="V35" i="59"/>
  <c r="U35" i="59"/>
  <c r="V34" i="59"/>
  <c r="U34" i="59"/>
  <c r="V33" i="59"/>
  <c r="U33" i="59"/>
  <c r="AD32" i="59"/>
  <c r="V32" i="59"/>
  <c r="U32" i="59"/>
  <c r="V31" i="59"/>
  <c r="U31" i="59"/>
  <c r="V30" i="59"/>
  <c r="U30" i="59"/>
  <c r="V29" i="59"/>
  <c r="U29" i="59"/>
  <c r="V28" i="59"/>
  <c r="U28" i="59"/>
  <c r="V27" i="59"/>
  <c r="U27" i="59"/>
  <c r="AD26" i="59"/>
  <c r="V26" i="59"/>
  <c r="U26" i="59"/>
  <c r="V25" i="59"/>
  <c r="U25" i="59"/>
  <c r="V24" i="59"/>
  <c r="U24" i="59"/>
  <c r="V23" i="59"/>
  <c r="U23" i="59"/>
  <c r="V22" i="59"/>
  <c r="U22" i="59"/>
  <c r="AD21" i="59"/>
  <c r="V21" i="59"/>
  <c r="U21" i="59"/>
  <c r="AD20" i="59"/>
  <c r="V20" i="59"/>
  <c r="U20" i="59"/>
  <c r="AD19" i="59"/>
  <c r="V19" i="59"/>
  <c r="U19" i="59"/>
  <c r="AD18" i="59"/>
  <c r="V18" i="59"/>
  <c r="U18" i="59"/>
  <c r="AD17" i="59"/>
  <c r="V17" i="59"/>
  <c r="U17" i="59"/>
  <c r="V16" i="59"/>
  <c r="U16" i="59"/>
  <c r="V15" i="59"/>
  <c r="U15" i="59"/>
  <c r="AD14" i="59"/>
  <c r="V14" i="59"/>
  <c r="U14" i="59"/>
  <c r="V13" i="59"/>
  <c r="U13" i="59"/>
  <c r="V12" i="59"/>
  <c r="U12" i="59"/>
  <c r="V11" i="59"/>
  <c r="U11" i="59"/>
  <c r="V10" i="59"/>
  <c r="U10" i="59"/>
  <c r="V9" i="59"/>
  <c r="U9" i="59"/>
  <c r="V8" i="59"/>
  <c r="U8" i="59"/>
  <c r="V7" i="59"/>
  <c r="U7" i="59"/>
  <c r="V6" i="59"/>
  <c r="U6" i="59"/>
  <c r="V5" i="59"/>
  <c r="U5" i="59"/>
  <c r="AD4" i="59"/>
  <c r="V4" i="59"/>
  <c r="U4" i="59"/>
  <c r="V196" i="58"/>
  <c r="U196" i="58"/>
  <c r="V195" i="58"/>
  <c r="U195" i="58"/>
  <c r="V194" i="58"/>
  <c r="U194" i="58"/>
  <c r="V193" i="58"/>
  <c r="U193" i="58"/>
  <c r="V192" i="58"/>
  <c r="U192" i="58"/>
  <c r="V191" i="58"/>
  <c r="U191" i="58"/>
  <c r="V190" i="58"/>
  <c r="U190" i="58"/>
  <c r="V189" i="58"/>
  <c r="U189" i="58"/>
  <c r="V188" i="58"/>
  <c r="U188" i="58"/>
  <c r="V187" i="58"/>
  <c r="U187" i="58"/>
  <c r="V186" i="58"/>
  <c r="U186" i="58"/>
  <c r="V185" i="58"/>
  <c r="U185" i="58"/>
  <c r="V184" i="58"/>
  <c r="U184" i="58"/>
  <c r="V183" i="58"/>
  <c r="U183" i="58"/>
  <c r="V182" i="58"/>
  <c r="U182" i="58"/>
  <c r="V181" i="58"/>
  <c r="U181" i="58"/>
  <c r="V180" i="58"/>
  <c r="U180" i="58"/>
  <c r="V179" i="58"/>
  <c r="U179" i="58"/>
  <c r="V178" i="58"/>
  <c r="U178" i="58"/>
  <c r="V177" i="58"/>
  <c r="U177" i="58"/>
  <c r="V176" i="58"/>
  <c r="U176" i="58"/>
  <c r="V175" i="58"/>
  <c r="U175" i="58"/>
  <c r="V174" i="58"/>
  <c r="U174" i="58"/>
  <c r="V173" i="58"/>
  <c r="U173" i="58"/>
  <c r="V172" i="58"/>
  <c r="U172" i="58"/>
  <c r="V171" i="58"/>
  <c r="U171" i="58"/>
  <c r="V170" i="58"/>
  <c r="U170" i="58"/>
  <c r="V169" i="58"/>
  <c r="U169" i="58"/>
  <c r="V168" i="58"/>
  <c r="U168" i="58"/>
  <c r="V167" i="58"/>
  <c r="U167" i="58"/>
  <c r="V166" i="58"/>
  <c r="U166" i="58"/>
  <c r="V165" i="58"/>
  <c r="U165" i="58"/>
  <c r="V164" i="58"/>
  <c r="U164" i="58"/>
  <c r="V163" i="58"/>
  <c r="U163" i="58"/>
  <c r="V162" i="58"/>
  <c r="U162" i="58"/>
  <c r="V161" i="58"/>
  <c r="U161" i="58"/>
  <c r="V160" i="58"/>
  <c r="U160" i="58"/>
  <c r="V159" i="58"/>
  <c r="U159" i="58"/>
  <c r="V158" i="58"/>
  <c r="U158" i="58"/>
  <c r="V157" i="58"/>
  <c r="U157" i="58"/>
  <c r="V156" i="58"/>
  <c r="U156" i="58"/>
  <c r="V155" i="58"/>
  <c r="U155" i="58"/>
  <c r="V154" i="58"/>
  <c r="U154" i="58"/>
  <c r="V153" i="58"/>
  <c r="U153" i="58"/>
  <c r="V152" i="58"/>
  <c r="U152" i="58"/>
  <c r="V151" i="58"/>
  <c r="U151" i="58"/>
  <c r="V150" i="58"/>
  <c r="U150" i="58"/>
  <c r="V149" i="58"/>
  <c r="U149" i="58"/>
  <c r="V148" i="58"/>
  <c r="U148" i="58"/>
  <c r="V147" i="58"/>
  <c r="U147" i="58"/>
  <c r="V146" i="58"/>
  <c r="U146" i="58"/>
  <c r="V145" i="58"/>
  <c r="U145" i="58"/>
  <c r="V144" i="58"/>
  <c r="U144" i="58"/>
  <c r="V143" i="58"/>
  <c r="U143" i="58"/>
  <c r="V142" i="58"/>
  <c r="U142" i="58"/>
  <c r="V141" i="58"/>
  <c r="U141" i="58"/>
  <c r="V140" i="58"/>
  <c r="U140" i="58"/>
  <c r="V139" i="58"/>
  <c r="U139" i="58"/>
  <c r="V138" i="58"/>
  <c r="U138" i="58"/>
  <c r="V137" i="58"/>
  <c r="U137" i="58"/>
  <c r="V136" i="58"/>
  <c r="U136" i="58"/>
  <c r="V135" i="58"/>
  <c r="U135" i="58"/>
  <c r="V134" i="58"/>
  <c r="U134" i="58"/>
  <c r="V133" i="58"/>
  <c r="U133" i="58"/>
  <c r="V132" i="58"/>
  <c r="U132" i="58"/>
  <c r="V131" i="58"/>
  <c r="U131" i="58"/>
  <c r="V130" i="58"/>
  <c r="U130" i="58"/>
  <c r="V129" i="58"/>
  <c r="U129" i="58"/>
  <c r="V128" i="58"/>
  <c r="U128" i="58"/>
  <c r="V127" i="58"/>
  <c r="U127" i="58"/>
  <c r="V126" i="58"/>
  <c r="U126" i="58"/>
  <c r="V125" i="58"/>
  <c r="U125" i="58"/>
  <c r="V124" i="58"/>
  <c r="U124" i="58"/>
  <c r="V123" i="58"/>
  <c r="U123" i="58"/>
  <c r="V122" i="58"/>
  <c r="U122" i="58"/>
  <c r="V121" i="58"/>
  <c r="U121" i="58"/>
  <c r="V120" i="58"/>
  <c r="U120" i="58"/>
  <c r="V119" i="58"/>
  <c r="U119" i="58"/>
  <c r="V118" i="58"/>
  <c r="U118" i="58"/>
  <c r="V117" i="58"/>
  <c r="U117" i="58"/>
  <c r="V116" i="58"/>
  <c r="U116" i="58"/>
  <c r="V115" i="58"/>
  <c r="U115" i="58"/>
  <c r="V114" i="58"/>
  <c r="U114" i="58"/>
  <c r="V113" i="58"/>
  <c r="U113" i="58"/>
  <c r="V112" i="58"/>
  <c r="U112" i="58"/>
  <c r="V111" i="58"/>
  <c r="U111" i="58"/>
  <c r="V110" i="58"/>
  <c r="U110" i="58"/>
  <c r="V109" i="58"/>
  <c r="U109" i="58"/>
  <c r="V108" i="58"/>
  <c r="U108" i="58"/>
  <c r="V107" i="58"/>
  <c r="U107" i="58"/>
  <c r="V106" i="58"/>
  <c r="U106" i="58"/>
  <c r="V105" i="58"/>
  <c r="U105" i="58"/>
  <c r="V104" i="58"/>
  <c r="U104" i="58"/>
  <c r="V103" i="58"/>
  <c r="U103" i="58"/>
  <c r="V102" i="58"/>
  <c r="U102" i="58"/>
  <c r="V101" i="58"/>
  <c r="U101" i="58"/>
  <c r="V100" i="58"/>
  <c r="U100" i="58"/>
  <c r="V99" i="58"/>
  <c r="U99" i="58"/>
  <c r="V98" i="58"/>
  <c r="U98" i="58"/>
  <c r="V97" i="58"/>
  <c r="U97" i="58"/>
  <c r="V96" i="58"/>
  <c r="U96" i="58"/>
  <c r="V95" i="58"/>
  <c r="U95" i="58"/>
  <c r="V94" i="58"/>
  <c r="U94" i="58"/>
  <c r="V93" i="58"/>
  <c r="U93" i="58"/>
  <c r="V92" i="58"/>
  <c r="U92" i="58"/>
  <c r="V91" i="58"/>
  <c r="U91" i="58"/>
  <c r="AD90" i="58"/>
  <c r="V90" i="58"/>
  <c r="U90" i="58"/>
  <c r="V89" i="58"/>
  <c r="U89" i="58"/>
  <c r="V88" i="58"/>
  <c r="U88" i="58"/>
  <c r="AD87" i="58"/>
  <c r="V87" i="58"/>
  <c r="U87" i="58"/>
  <c r="V86" i="58"/>
  <c r="U86" i="58"/>
  <c r="V85" i="58"/>
  <c r="U85" i="58"/>
  <c r="AD84" i="58"/>
  <c r="V84" i="58"/>
  <c r="U84" i="58"/>
  <c r="V83" i="58"/>
  <c r="U83" i="58"/>
  <c r="V82" i="58"/>
  <c r="U82" i="58"/>
  <c r="V81" i="58"/>
  <c r="U81" i="58"/>
  <c r="V80" i="58"/>
  <c r="U80" i="58"/>
  <c r="V79" i="58"/>
  <c r="U79" i="58"/>
  <c r="V78" i="58"/>
  <c r="U78" i="58"/>
  <c r="V77" i="58"/>
  <c r="U77" i="58"/>
  <c r="V76" i="58"/>
  <c r="U76" i="58"/>
  <c r="V75" i="58"/>
  <c r="U75" i="58"/>
  <c r="V74" i="58"/>
  <c r="U74" i="58"/>
  <c r="AD73" i="58"/>
  <c r="V73" i="58"/>
  <c r="U73" i="58"/>
  <c r="AD72" i="58"/>
  <c r="V72" i="58"/>
  <c r="U72" i="58"/>
  <c r="V71" i="58"/>
  <c r="U71" i="58"/>
  <c r="AD70" i="58"/>
  <c r="V70" i="58"/>
  <c r="U70" i="58"/>
  <c r="AD69" i="58"/>
  <c r="V69" i="58"/>
  <c r="U69" i="58"/>
  <c r="V68" i="58"/>
  <c r="U68" i="58"/>
  <c r="V67" i="58"/>
  <c r="U67" i="58"/>
  <c r="V66" i="58"/>
  <c r="U66" i="58"/>
  <c r="V65" i="58"/>
  <c r="U65" i="58"/>
  <c r="V64" i="58"/>
  <c r="U64" i="58"/>
  <c r="AD63" i="58"/>
  <c r="V63" i="58"/>
  <c r="U63" i="58"/>
  <c r="V62" i="58"/>
  <c r="U62" i="58"/>
  <c r="AD61" i="58"/>
  <c r="V61" i="58"/>
  <c r="U61" i="58"/>
  <c r="AD60" i="58"/>
  <c r="V60" i="58"/>
  <c r="U60" i="58"/>
  <c r="V59" i="58"/>
  <c r="U59" i="58"/>
  <c r="V58" i="58"/>
  <c r="U58" i="58"/>
  <c r="AD57" i="58"/>
  <c r="V57" i="58"/>
  <c r="U57" i="58"/>
  <c r="V56" i="58"/>
  <c r="U56" i="58"/>
  <c r="AD55" i="58"/>
  <c r="V55" i="58"/>
  <c r="U55" i="58"/>
  <c r="V54" i="58"/>
  <c r="U54" i="58"/>
  <c r="V53" i="58"/>
  <c r="U53" i="58"/>
  <c r="AD52" i="58"/>
  <c r="V52" i="58"/>
  <c r="U52" i="58"/>
  <c r="V51" i="58"/>
  <c r="U51" i="58"/>
  <c r="V50" i="58"/>
  <c r="U50" i="58"/>
  <c r="AD49" i="58"/>
  <c r="V49" i="58"/>
  <c r="U49" i="58"/>
  <c r="V48" i="58"/>
  <c r="U48" i="58"/>
  <c r="V47" i="58"/>
  <c r="U47" i="58"/>
  <c r="AD46" i="58"/>
  <c r="V46" i="58"/>
  <c r="U46" i="58"/>
  <c r="V45" i="58"/>
  <c r="U45" i="58"/>
  <c r="V44" i="58"/>
  <c r="U44" i="58"/>
  <c r="AD43" i="58"/>
  <c r="V43" i="58"/>
  <c r="U43" i="58"/>
  <c r="V42" i="58"/>
  <c r="U42" i="58"/>
  <c r="V41" i="58"/>
  <c r="U41" i="58"/>
  <c r="AD40" i="58"/>
  <c r="V40" i="58"/>
  <c r="U40" i="58"/>
  <c r="V39" i="58"/>
  <c r="U39" i="58"/>
  <c r="V38" i="58"/>
  <c r="U38" i="58"/>
  <c r="V37" i="58"/>
  <c r="U37" i="58"/>
  <c r="V36" i="58"/>
  <c r="U36" i="58"/>
  <c r="V35" i="58"/>
  <c r="U35" i="58"/>
  <c r="AD34" i="58"/>
  <c r="V34" i="58"/>
  <c r="U34" i="58"/>
  <c r="V33" i="58"/>
  <c r="U33" i="58"/>
  <c r="V32" i="58"/>
  <c r="U32" i="58"/>
  <c r="AD31" i="58"/>
  <c r="V31" i="58"/>
  <c r="U31" i="58"/>
  <c r="V30" i="58"/>
  <c r="U30" i="58"/>
  <c r="V29" i="58"/>
  <c r="U29" i="58"/>
  <c r="AD28" i="58"/>
  <c r="V28" i="58"/>
  <c r="U28" i="58"/>
  <c r="V27" i="58"/>
  <c r="U27" i="58"/>
  <c r="V26" i="58"/>
  <c r="U26" i="58"/>
  <c r="AD25" i="58"/>
  <c r="V25" i="58"/>
  <c r="U25" i="58"/>
  <c r="V24" i="58"/>
  <c r="U24" i="58"/>
  <c r="V23" i="58"/>
  <c r="U23" i="58"/>
  <c r="AD22" i="58"/>
  <c r="V22" i="58"/>
  <c r="U22" i="58"/>
  <c r="V21" i="58"/>
  <c r="U21" i="58"/>
  <c r="V20" i="58"/>
  <c r="U20" i="58"/>
  <c r="V19" i="58"/>
  <c r="U19" i="58"/>
  <c r="V18" i="58"/>
  <c r="U18" i="58"/>
  <c r="V17" i="58"/>
  <c r="U17" i="58"/>
  <c r="AD16" i="58"/>
  <c r="V16" i="58"/>
  <c r="U16" i="58"/>
  <c r="V15" i="58"/>
  <c r="U15" i="58"/>
  <c r="V14" i="58"/>
  <c r="U14" i="58"/>
  <c r="AD13" i="58"/>
  <c r="V13" i="58"/>
  <c r="U13" i="58"/>
  <c r="V12" i="58"/>
  <c r="U12" i="58"/>
  <c r="V11" i="58"/>
  <c r="U11" i="58"/>
  <c r="AD10" i="58"/>
  <c r="V10" i="58"/>
  <c r="U10" i="58"/>
  <c r="V9" i="58"/>
  <c r="U9" i="58"/>
  <c r="V8" i="58"/>
  <c r="U8" i="58"/>
  <c r="AD7" i="58"/>
  <c r="V7" i="58"/>
  <c r="U7" i="58"/>
  <c r="V6" i="58"/>
  <c r="U6" i="58"/>
  <c r="V5" i="58"/>
  <c r="U5" i="58"/>
  <c r="V4" i="58"/>
  <c r="U4" i="58"/>
  <c r="V147" i="57"/>
  <c r="U147" i="57"/>
  <c r="V146" i="57"/>
  <c r="U146" i="57"/>
  <c r="V145" i="57"/>
  <c r="U145" i="57"/>
  <c r="V144" i="57"/>
  <c r="U144" i="57"/>
  <c r="V143" i="57"/>
  <c r="U143" i="57"/>
  <c r="V142" i="57"/>
  <c r="U142" i="57"/>
  <c r="V141" i="57"/>
  <c r="U141" i="57"/>
  <c r="AD140" i="57"/>
  <c r="V140" i="57"/>
  <c r="U140" i="57"/>
  <c r="V139" i="57"/>
  <c r="U139" i="57"/>
  <c r="V138" i="57"/>
  <c r="U138" i="57"/>
  <c r="AD137" i="57"/>
  <c r="V137" i="57"/>
  <c r="U137" i="57"/>
  <c r="V136" i="57"/>
  <c r="U136" i="57"/>
  <c r="V135" i="57"/>
  <c r="U135" i="57"/>
  <c r="AD134" i="57"/>
  <c r="V134" i="57"/>
  <c r="U134" i="57"/>
  <c r="V133" i="57"/>
  <c r="U133" i="57"/>
  <c r="V132" i="57"/>
  <c r="U132" i="57"/>
  <c r="V131" i="57"/>
  <c r="U131" i="57"/>
  <c r="V130" i="57"/>
  <c r="U130" i="57"/>
  <c r="V129" i="57"/>
  <c r="U129" i="57"/>
  <c r="AD128" i="57"/>
  <c r="V128" i="57"/>
  <c r="U128" i="57"/>
  <c r="V127" i="57"/>
  <c r="U127" i="57"/>
  <c r="V126" i="57"/>
  <c r="U126" i="57"/>
  <c r="V125" i="57"/>
  <c r="U125" i="57"/>
  <c r="V124" i="57"/>
  <c r="U124" i="57"/>
  <c r="V123" i="57"/>
  <c r="U123" i="57"/>
  <c r="V122" i="57"/>
  <c r="U122" i="57"/>
  <c r="V121" i="57"/>
  <c r="U121" i="57"/>
  <c r="V120" i="57"/>
  <c r="U120" i="57"/>
  <c r="V119" i="57"/>
  <c r="U119" i="57"/>
  <c r="V118" i="57"/>
  <c r="U118" i="57"/>
  <c r="V117" i="57"/>
  <c r="U117" i="57"/>
  <c r="V116" i="57"/>
  <c r="U116" i="57"/>
  <c r="V115" i="57"/>
  <c r="U115" i="57"/>
  <c r="V114" i="57"/>
  <c r="U114" i="57"/>
  <c r="V113" i="57"/>
  <c r="U113" i="57"/>
  <c r="V112" i="57"/>
  <c r="U112" i="57"/>
  <c r="V111" i="57"/>
  <c r="U111" i="57"/>
  <c r="V110" i="57"/>
  <c r="U110" i="57"/>
  <c r="V109" i="57"/>
  <c r="U109" i="57"/>
  <c r="V108" i="57"/>
  <c r="U108" i="57"/>
  <c r="V107" i="57"/>
  <c r="U107" i="57"/>
  <c r="V106" i="57"/>
  <c r="U106" i="57"/>
  <c r="V105" i="57"/>
  <c r="U105" i="57"/>
  <c r="V104" i="57"/>
  <c r="U104" i="57"/>
  <c r="V103" i="57"/>
  <c r="U103" i="57"/>
  <c r="V102" i="57"/>
  <c r="U102" i="57"/>
  <c r="V101" i="57"/>
  <c r="U101" i="57"/>
  <c r="V100" i="57"/>
  <c r="U100" i="57"/>
  <c r="V99" i="57"/>
  <c r="U99" i="57"/>
  <c r="V98" i="57"/>
  <c r="U98" i="57"/>
  <c r="AD97" i="57"/>
  <c r="V97" i="57"/>
  <c r="U97" i="57"/>
  <c r="V96" i="57"/>
  <c r="U96" i="57"/>
  <c r="V95" i="57"/>
  <c r="U95" i="57"/>
  <c r="V94" i="57"/>
  <c r="U94" i="57"/>
  <c r="V93" i="57"/>
  <c r="U93" i="57"/>
  <c r="AD92" i="57"/>
  <c r="V92" i="57"/>
  <c r="U92" i="57"/>
  <c r="V91" i="57"/>
  <c r="U91" i="57"/>
  <c r="V90" i="57"/>
  <c r="U90" i="57"/>
  <c r="AD89" i="57"/>
  <c r="V89" i="57"/>
  <c r="U89" i="57"/>
  <c r="V88" i="57"/>
  <c r="U88" i="57"/>
  <c r="V87" i="57"/>
  <c r="U87" i="57"/>
  <c r="V86" i="57"/>
  <c r="U86" i="57"/>
  <c r="V85" i="57"/>
  <c r="U85" i="57"/>
  <c r="V84" i="57"/>
  <c r="U84" i="57"/>
  <c r="V83" i="57"/>
  <c r="U83" i="57"/>
  <c r="V82" i="57"/>
  <c r="U82" i="57"/>
  <c r="V81" i="57"/>
  <c r="U81" i="57"/>
  <c r="V80" i="57"/>
  <c r="U80" i="57"/>
  <c r="AD79" i="57"/>
  <c r="V79" i="57"/>
  <c r="U79" i="57"/>
  <c r="V78" i="57"/>
  <c r="U78" i="57"/>
  <c r="V77" i="57"/>
  <c r="U77" i="57"/>
  <c r="V76" i="57"/>
  <c r="U76" i="57"/>
  <c r="V75" i="57"/>
  <c r="U75" i="57"/>
  <c r="V74" i="57"/>
  <c r="U74" i="57"/>
  <c r="V73" i="57"/>
  <c r="U73" i="57"/>
  <c r="V72" i="57"/>
  <c r="U72" i="57"/>
  <c r="V71" i="57"/>
  <c r="U71" i="57"/>
  <c r="AD70" i="57"/>
  <c r="V70" i="57"/>
  <c r="U70" i="57"/>
  <c r="V69" i="57"/>
  <c r="U69" i="57"/>
  <c r="V68" i="57"/>
  <c r="U68" i="57"/>
  <c r="V67" i="57"/>
  <c r="U67" i="57"/>
  <c r="V66" i="57"/>
  <c r="U66" i="57"/>
  <c r="V65" i="57"/>
  <c r="U65" i="57"/>
  <c r="V64" i="57"/>
  <c r="U64" i="57"/>
  <c r="V63" i="57"/>
  <c r="U63" i="57"/>
  <c r="V62" i="57"/>
  <c r="U62" i="57"/>
  <c r="V61" i="57"/>
  <c r="U61" i="57"/>
  <c r="V60" i="57"/>
  <c r="U60" i="57"/>
  <c r="V59" i="57"/>
  <c r="U59" i="57"/>
  <c r="AD58" i="57"/>
  <c r="V58" i="57"/>
  <c r="U58" i="57"/>
  <c r="V57" i="57"/>
  <c r="U57" i="57"/>
  <c r="V56" i="57"/>
  <c r="U56" i="57"/>
  <c r="V55" i="57"/>
  <c r="U55" i="57"/>
  <c r="V54" i="57"/>
  <c r="U54" i="57"/>
  <c r="V53" i="57"/>
  <c r="U53" i="57"/>
  <c r="V52" i="57"/>
  <c r="U52" i="57"/>
  <c r="V51" i="57"/>
  <c r="U51" i="57"/>
  <c r="V50" i="57"/>
  <c r="U50" i="57"/>
  <c r="V49" i="57"/>
  <c r="U49" i="57"/>
  <c r="V48" i="57"/>
  <c r="U48" i="57"/>
  <c r="V47" i="57"/>
  <c r="U47" i="57"/>
  <c r="V46" i="57"/>
  <c r="U46" i="57"/>
  <c r="V45" i="57"/>
  <c r="U45" i="57"/>
  <c r="V44" i="57"/>
  <c r="U44" i="57"/>
  <c r="AD43" i="57"/>
  <c r="V43" i="57"/>
  <c r="U43" i="57"/>
  <c r="V42" i="57"/>
  <c r="U42" i="57"/>
  <c r="V41" i="57"/>
  <c r="U41" i="57"/>
  <c r="V40" i="57"/>
  <c r="U40" i="57"/>
  <c r="V39" i="57"/>
  <c r="U39" i="57"/>
  <c r="V38" i="57"/>
  <c r="U38" i="57"/>
  <c r="V37" i="57"/>
  <c r="U37" i="57"/>
  <c r="V36" i="57"/>
  <c r="U36" i="57"/>
  <c r="V35" i="57"/>
  <c r="U35" i="57"/>
  <c r="V34" i="57"/>
  <c r="U34" i="57"/>
  <c r="V33" i="57"/>
  <c r="U33" i="57"/>
  <c r="V32" i="57"/>
  <c r="U32" i="57"/>
  <c r="V31" i="57"/>
  <c r="U31" i="57"/>
  <c r="V30" i="57"/>
  <c r="U30" i="57"/>
  <c r="V29" i="57"/>
  <c r="U29" i="57"/>
  <c r="V28" i="57"/>
  <c r="U28" i="57"/>
  <c r="V27" i="57"/>
  <c r="U27" i="57"/>
  <c r="V26" i="57"/>
  <c r="U26" i="57"/>
  <c r="AD25" i="57"/>
  <c r="V25" i="57"/>
  <c r="U25" i="57"/>
  <c r="V24" i="57"/>
  <c r="U24" i="57"/>
  <c r="V23" i="57"/>
  <c r="U23" i="57"/>
  <c r="AD22" i="57"/>
  <c r="V22" i="57"/>
  <c r="U22" i="57"/>
  <c r="V21" i="57"/>
  <c r="U21" i="57"/>
  <c r="V20" i="57"/>
  <c r="U20" i="57"/>
  <c r="V19" i="57"/>
  <c r="U19" i="57"/>
  <c r="V18" i="57"/>
  <c r="U18" i="57"/>
  <c r="V17" i="57"/>
  <c r="U17" i="57"/>
  <c r="V16" i="57"/>
  <c r="U16" i="57"/>
  <c r="V15" i="57"/>
  <c r="U15" i="57"/>
  <c r="V14" i="57"/>
  <c r="U14" i="57"/>
  <c r="V13" i="57"/>
  <c r="U13" i="57"/>
  <c r="V12" i="57"/>
  <c r="U12" i="57"/>
  <c r="V11" i="57"/>
  <c r="U11" i="57"/>
  <c r="AD10" i="57"/>
  <c r="V10" i="57"/>
  <c r="U10" i="57"/>
  <c r="V9" i="57"/>
  <c r="U9" i="57"/>
  <c r="V8" i="57"/>
  <c r="U8" i="57"/>
  <c r="V7" i="57"/>
  <c r="U7" i="57"/>
  <c r="V6" i="57"/>
  <c r="U6" i="57"/>
  <c r="V5" i="57"/>
  <c r="U5" i="57"/>
  <c r="V4" i="57"/>
  <c r="U4" i="57"/>
  <c r="V127" i="56"/>
  <c r="U127" i="56"/>
  <c r="V126" i="56"/>
  <c r="U126" i="56"/>
  <c r="V125" i="56"/>
  <c r="U125" i="56"/>
  <c r="V124" i="56"/>
  <c r="U124" i="56"/>
  <c r="V123" i="56"/>
  <c r="U123" i="56"/>
  <c r="AD122" i="56"/>
  <c r="V122" i="56"/>
  <c r="U122" i="56"/>
  <c r="V121" i="56"/>
  <c r="U121" i="56"/>
  <c r="V120" i="56"/>
  <c r="U120" i="56"/>
  <c r="V119" i="56"/>
  <c r="U119" i="56"/>
  <c r="V118" i="56"/>
  <c r="U118" i="56"/>
  <c r="V117" i="56"/>
  <c r="U117" i="56"/>
  <c r="V116" i="56"/>
  <c r="U116" i="56"/>
  <c r="V115" i="56"/>
  <c r="U115" i="56"/>
  <c r="V114" i="56"/>
  <c r="U114" i="56"/>
  <c r="V113" i="56"/>
  <c r="U113" i="56"/>
  <c r="V112" i="56"/>
  <c r="U112" i="56"/>
  <c r="V111" i="56"/>
  <c r="U111" i="56"/>
  <c r="V110" i="56"/>
  <c r="U110" i="56"/>
  <c r="V109" i="56"/>
  <c r="U109" i="56"/>
  <c r="V108" i="56"/>
  <c r="U108" i="56"/>
  <c r="V107" i="56"/>
  <c r="U107" i="56"/>
  <c r="V106" i="56"/>
  <c r="U106" i="56"/>
  <c r="V105" i="56"/>
  <c r="U105" i="56"/>
  <c r="V104" i="56"/>
  <c r="U104" i="56"/>
  <c r="V103" i="56"/>
  <c r="U103" i="56"/>
  <c r="V102" i="56"/>
  <c r="U102" i="56"/>
  <c r="V101" i="56"/>
  <c r="U101" i="56"/>
  <c r="V100" i="56"/>
  <c r="U100" i="56"/>
  <c r="V99" i="56"/>
  <c r="U99" i="56"/>
  <c r="V98" i="56"/>
  <c r="U98" i="56"/>
  <c r="V97" i="56"/>
  <c r="U97" i="56"/>
  <c r="V96" i="56"/>
  <c r="U96" i="56"/>
  <c r="V95" i="56"/>
  <c r="U95" i="56"/>
  <c r="V94" i="56"/>
  <c r="U94" i="56"/>
  <c r="V93" i="56"/>
  <c r="U93" i="56"/>
  <c r="V92" i="56"/>
  <c r="U92" i="56"/>
  <c r="V91" i="56"/>
  <c r="U91" i="56"/>
  <c r="V90" i="56"/>
  <c r="U90" i="56"/>
  <c r="V89" i="56"/>
  <c r="U89" i="56"/>
  <c r="V88" i="56"/>
  <c r="U88" i="56"/>
  <c r="V87" i="56"/>
  <c r="U87" i="56"/>
  <c r="V86" i="56"/>
  <c r="U86" i="56"/>
  <c r="V85" i="56"/>
  <c r="U85" i="56"/>
  <c r="V84" i="56"/>
  <c r="U84" i="56"/>
  <c r="V83" i="56"/>
  <c r="U83" i="56"/>
  <c r="V82" i="56"/>
  <c r="U82" i="56"/>
  <c r="V81" i="56"/>
  <c r="U81" i="56"/>
  <c r="V80" i="56"/>
  <c r="U80" i="56"/>
  <c r="V79" i="56"/>
  <c r="U79" i="56"/>
  <c r="V78" i="56"/>
  <c r="U78" i="56"/>
  <c r="V77" i="56"/>
  <c r="U77" i="56"/>
  <c r="V76" i="56"/>
  <c r="U76" i="56"/>
  <c r="V75" i="56"/>
  <c r="U75" i="56"/>
  <c r="V74" i="56"/>
  <c r="U74" i="56"/>
  <c r="V73" i="56"/>
  <c r="U73" i="56"/>
  <c r="V72" i="56"/>
  <c r="U72" i="56"/>
  <c r="V71" i="56"/>
  <c r="U71" i="56"/>
  <c r="V70" i="56"/>
  <c r="U70" i="56"/>
  <c r="V69" i="56"/>
  <c r="U69" i="56"/>
  <c r="V68" i="56"/>
  <c r="U68" i="56"/>
  <c r="V67" i="56"/>
  <c r="U67" i="56"/>
  <c r="V66" i="56"/>
  <c r="U66" i="56"/>
  <c r="V65" i="56"/>
  <c r="U65" i="56"/>
  <c r="V64" i="56"/>
  <c r="U64" i="56"/>
  <c r="V63" i="56"/>
  <c r="U63" i="56"/>
  <c r="AD62" i="56"/>
  <c r="V62" i="56"/>
  <c r="U62" i="56"/>
  <c r="V61" i="56"/>
  <c r="U61" i="56"/>
  <c r="V60" i="56"/>
  <c r="U60" i="56"/>
  <c r="V59" i="56"/>
  <c r="U59" i="56"/>
  <c r="V58" i="56"/>
  <c r="U58" i="56"/>
  <c r="V57" i="56"/>
  <c r="U57" i="56"/>
  <c r="V56" i="56"/>
  <c r="U56" i="56"/>
  <c r="V55" i="56"/>
  <c r="U55" i="56"/>
  <c r="V54" i="56"/>
  <c r="U54" i="56"/>
  <c r="AD53" i="56"/>
  <c r="V53" i="56"/>
  <c r="U53" i="56"/>
  <c r="V52" i="56"/>
  <c r="U52" i="56"/>
  <c r="V51" i="56"/>
  <c r="U51" i="56"/>
  <c r="AD50" i="56"/>
  <c r="V50" i="56"/>
  <c r="U50" i="56"/>
  <c r="V49" i="56"/>
  <c r="U49" i="56"/>
  <c r="V48" i="56"/>
  <c r="U48" i="56"/>
  <c r="V47" i="56"/>
  <c r="U47" i="56"/>
  <c r="V46" i="56"/>
  <c r="U46" i="56"/>
  <c r="V45" i="56"/>
  <c r="U45" i="56"/>
  <c r="V44" i="56"/>
  <c r="U44" i="56"/>
  <c r="V43" i="56"/>
  <c r="U43" i="56"/>
  <c r="V42" i="56"/>
  <c r="U42" i="56"/>
  <c r="V41" i="56"/>
  <c r="U41" i="56"/>
  <c r="V40" i="56"/>
  <c r="U40" i="56"/>
  <c r="V39" i="56"/>
  <c r="U39" i="56"/>
  <c r="V38" i="56"/>
  <c r="U38" i="56"/>
  <c r="V37" i="56"/>
  <c r="U37" i="56"/>
  <c r="V36" i="56"/>
  <c r="U36" i="56"/>
  <c r="AD35" i="56"/>
  <c r="V35" i="56"/>
  <c r="U35" i="56"/>
  <c r="V34" i="56"/>
  <c r="U34" i="56"/>
  <c r="V33" i="56"/>
  <c r="U33" i="56"/>
  <c r="AD32" i="56"/>
  <c r="V32" i="56"/>
  <c r="U32" i="56"/>
  <c r="V31" i="56"/>
  <c r="U31" i="56"/>
  <c r="V30" i="56"/>
  <c r="U30" i="56"/>
  <c r="AD29" i="56"/>
  <c r="V29" i="56"/>
  <c r="U29" i="56"/>
  <c r="V28" i="56"/>
  <c r="U28" i="56"/>
  <c r="V27" i="56"/>
  <c r="U27" i="56"/>
  <c r="V26" i="56"/>
  <c r="U26" i="56"/>
  <c r="V25" i="56"/>
  <c r="U25" i="56"/>
  <c r="V24" i="56"/>
  <c r="U24" i="56"/>
  <c r="V23" i="56"/>
  <c r="U23" i="56"/>
  <c r="V22" i="56"/>
  <c r="U22" i="56"/>
  <c r="V21" i="56"/>
  <c r="U21" i="56"/>
  <c r="AD20" i="56"/>
  <c r="V20" i="56"/>
  <c r="U20" i="56"/>
  <c r="V19" i="56"/>
  <c r="U19" i="56"/>
  <c r="V18" i="56"/>
  <c r="U18" i="56"/>
  <c r="AD17" i="56"/>
  <c r="V17" i="56"/>
  <c r="U17" i="56"/>
  <c r="V16" i="56"/>
  <c r="U16" i="56"/>
  <c r="V15" i="56"/>
  <c r="U15" i="56"/>
  <c r="AD14" i="56"/>
  <c r="V14" i="56"/>
  <c r="U14" i="56"/>
  <c r="V13" i="56"/>
  <c r="U13" i="56"/>
  <c r="V12" i="56"/>
  <c r="U12" i="56"/>
  <c r="V11" i="56"/>
  <c r="U11" i="56"/>
  <c r="V10" i="56"/>
  <c r="U10" i="56"/>
  <c r="V9" i="56"/>
  <c r="U9" i="56"/>
  <c r="V8" i="56"/>
  <c r="U8" i="56"/>
  <c r="V7" i="56"/>
  <c r="U7" i="56"/>
  <c r="V6" i="56"/>
  <c r="U6" i="56"/>
  <c r="AD5" i="56"/>
  <c r="V5" i="56"/>
  <c r="U5" i="56"/>
  <c r="V4" i="56"/>
  <c r="U4" i="56"/>
  <c r="V88" i="55"/>
  <c r="U88" i="55"/>
  <c r="AD87" i="55"/>
  <c r="V87" i="55"/>
  <c r="U87" i="55"/>
  <c r="V86" i="55"/>
  <c r="U86" i="55"/>
  <c r="V85" i="55"/>
  <c r="U85" i="55"/>
  <c r="V84" i="55"/>
  <c r="U84" i="55"/>
  <c r="V83" i="55"/>
  <c r="U83" i="55"/>
  <c r="V82" i="55"/>
  <c r="U82" i="55"/>
  <c r="V81" i="55"/>
  <c r="U81" i="55"/>
  <c r="V80" i="55"/>
  <c r="U80" i="55"/>
  <c r="V79" i="55"/>
  <c r="U79" i="55"/>
  <c r="V78" i="55"/>
  <c r="U78" i="55"/>
  <c r="V77" i="55"/>
  <c r="U77" i="55"/>
  <c r="V76" i="55"/>
  <c r="U76" i="55"/>
  <c r="AD75" i="55"/>
  <c r="V75" i="55"/>
  <c r="U75" i="55"/>
  <c r="V74" i="55"/>
  <c r="U74" i="55"/>
  <c r="V73" i="55"/>
  <c r="U73" i="55"/>
  <c r="V72" i="55"/>
  <c r="U72" i="55"/>
  <c r="V71" i="55"/>
  <c r="U71" i="55"/>
  <c r="V70" i="55"/>
  <c r="U70" i="55"/>
  <c r="V69" i="55"/>
  <c r="U69" i="55"/>
  <c r="V68" i="55"/>
  <c r="U68" i="55"/>
  <c r="V67" i="55"/>
  <c r="U67" i="55"/>
  <c r="V66" i="55"/>
  <c r="U66" i="55"/>
  <c r="V65" i="55"/>
  <c r="U65" i="55"/>
  <c r="V64" i="55"/>
  <c r="U64" i="55"/>
  <c r="V63" i="55"/>
  <c r="U63" i="55"/>
  <c r="V62" i="55"/>
  <c r="U62" i="55"/>
  <c r="V61" i="55"/>
  <c r="U61" i="55"/>
  <c r="AD60" i="55"/>
  <c r="V60" i="55"/>
  <c r="U60" i="55"/>
  <c r="V59" i="55"/>
  <c r="U59" i="55"/>
  <c r="V58" i="55"/>
  <c r="U58" i="55"/>
  <c r="V57" i="55"/>
  <c r="U57" i="55"/>
  <c r="V56" i="55"/>
  <c r="U56" i="55"/>
  <c r="V55" i="55"/>
  <c r="U55" i="55"/>
  <c r="AD54" i="55"/>
  <c r="V54" i="55"/>
  <c r="U54" i="55"/>
  <c r="V53" i="55"/>
  <c r="U53" i="55"/>
  <c r="V52" i="55"/>
  <c r="U52" i="55"/>
  <c r="V51" i="55"/>
  <c r="U51" i="55"/>
  <c r="V50" i="55"/>
  <c r="U50" i="55"/>
  <c r="V49" i="55"/>
  <c r="U49" i="55"/>
  <c r="V48" i="55"/>
  <c r="U48" i="55"/>
  <c r="V47" i="55"/>
  <c r="U47" i="55"/>
  <c r="V46" i="55"/>
  <c r="U46" i="55"/>
  <c r="V45" i="55"/>
  <c r="U45" i="55"/>
  <c r="V44" i="55"/>
  <c r="U44" i="55"/>
  <c r="V43" i="55"/>
  <c r="U43" i="55"/>
  <c r="V42" i="55"/>
  <c r="U42" i="55"/>
  <c r="V41" i="55"/>
  <c r="U41" i="55"/>
  <c r="V40" i="55"/>
  <c r="U40" i="55"/>
  <c r="V39" i="55"/>
  <c r="U39" i="55"/>
  <c r="V38" i="55"/>
  <c r="U38" i="55"/>
  <c r="V37" i="55"/>
  <c r="U37" i="55"/>
  <c r="V36" i="55"/>
  <c r="U36" i="55"/>
  <c r="V35" i="55"/>
  <c r="U35" i="55"/>
  <c r="V34" i="55"/>
  <c r="U34" i="55"/>
  <c r="V33" i="55"/>
  <c r="U33" i="55"/>
  <c r="V32" i="55"/>
  <c r="U32" i="55"/>
  <c r="V31" i="55"/>
  <c r="U31" i="55"/>
  <c r="V30" i="55"/>
  <c r="U30" i="55"/>
  <c r="V29" i="55"/>
  <c r="U29" i="55"/>
  <c r="V28" i="55"/>
  <c r="U28" i="55"/>
  <c r="V27" i="55"/>
  <c r="U27" i="55"/>
  <c r="V26" i="55"/>
  <c r="U26" i="55"/>
  <c r="V25" i="55"/>
  <c r="U25" i="55"/>
  <c r="V24" i="55"/>
  <c r="U24" i="55"/>
  <c r="V23" i="55"/>
  <c r="U23" i="55"/>
  <c r="V22" i="55"/>
  <c r="U22" i="55"/>
  <c r="V21" i="55"/>
  <c r="U21" i="55"/>
  <c r="V20" i="55"/>
  <c r="U20" i="55"/>
  <c r="V19" i="55"/>
  <c r="U19" i="55"/>
  <c r="V18" i="55"/>
  <c r="U18" i="55"/>
  <c r="V17" i="55"/>
  <c r="U17" i="55"/>
  <c r="V16" i="55"/>
  <c r="U16" i="55"/>
  <c r="V15" i="55"/>
  <c r="U15" i="55"/>
  <c r="V14" i="55"/>
  <c r="U14" i="55"/>
  <c r="V13" i="55"/>
  <c r="U13" i="55"/>
  <c r="V12" i="55"/>
  <c r="U12" i="55"/>
  <c r="V11" i="55"/>
  <c r="U11" i="55"/>
  <c r="V10" i="55"/>
  <c r="U10" i="55"/>
  <c r="V9" i="55"/>
  <c r="U9" i="55"/>
  <c r="V8" i="55"/>
  <c r="U8" i="55"/>
  <c r="V7" i="55"/>
  <c r="U7" i="55"/>
  <c r="AD6" i="55"/>
  <c r="V6" i="55"/>
  <c r="U6" i="55"/>
  <c r="V5" i="55"/>
  <c r="U5" i="55"/>
  <c r="V4" i="55"/>
  <c r="U4" i="55"/>
  <c r="V90" i="54"/>
  <c r="U90" i="54"/>
  <c r="V89" i="54"/>
  <c r="U89" i="54"/>
  <c r="V88" i="54"/>
  <c r="U88" i="54"/>
  <c r="V87" i="54"/>
  <c r="U87" i="54"/>
  <c r="V86" i="54"/>
  <c r="U86" i="54"/>
  <c r="V85" i="54"/>
  <c r="U85" i="54"/>
  <c r="V84" i="54"/>
  <c r="U84" i="54"/>
  <c r="V83" i="54"/>
  <c r="U83" i="54"/>
  <c r="V82" i="54"/>
  <c r="U82" i="54"/>
  <c r="V81" i="54"/>
  <c r="U81" i="54"/>
  <c r="V80" i="54"/>
  <c r="U80" i="54"/>
  <c r="V79" i="54"/>
  <c r="U79" i="54"/>
  <c r="V78" i="54"/>
  <c r="U78" i="54"/>
  <c r="V77" i="54"/>
  <c r="U77" i="54"/>
  <c r="V76" i="54"/>
  <c r="U76" i="54"/>
  <c r="V75" i="54"/>
  <c r="U75" i="54"/>
  <c r="V74" i="54"/>
  <c r="U74" i="54"/>
  <c r="V73" i="54"/>
  <c r="U73" i="54"/>
  <c r="V72" i="54"/>
  <c r="U72" i="54"/>
  <c r="V71" i="54"/>
  <c r="U71" i="54"/>
  <c r="V70" i="54"/>
  <c r="U70" i="54"/>
  <c r="V69" i="54"/>
  <c r="U69" i="54"/>
  <c r="V68" i="54"/>
  <c r="U68" i="54"/>
  <c r="V67" i="54"/>
  <c r="U67" i="54"/>
  <c r="V66" i="54"/>
  <c r="U66" i="54"/>
  <c r="V65" i="54"/>
  <c r="U65" i="54"/>
  <c r="V64" i="54"/>
  <c r="U64" i="54"/>
  <c r="V63" i="54"/>
  <c r="U63" i="54"/>
  <c r="V62" i="54"/>
  <c r="U62" i="54"/>
  <c r="V61" i="54"/>
  <c r="U61" i="54"/>
  <c r="V60" i="54"/>
  <c r="U60" i="54"/>
  <c r="V59" i="54"/>
  <c r="U59" i="54"/>
  <c r="V58" i="54"/>
  <c r="U58" i="54"/>
  <c r="V57" i="54"/>
  <c r="U57" i="54"/>
  <c r="V56" i="54"/>
  <c r="U56" i="54"/>
  <c r="V55" i="54"/>
  <c r="U55" i="54"/>
  <c r="V54" i="54"/>
  <c r="U54" i="54"/>
  <c r="V53" i="54"/>
  <c r="U53" i="54"/>
  <c r="V52" i="54"/>
  <c r="U52" i="54"/>
  <c r="V51" i="54"/>
  <c r="U51" i="54"/>
  <c r="V50" i="54"/>
  <c r="U50" i="54"/>
  <c r="V49" i="54"/>
  <c r="U49" i="54"/>
  <c r="V48" i="54"/>
  <c r="U48" i="54"/>
  <c r="V47" i="54"/>
  <c r="U47" i="54"/>
  <c r="V46" i="54"/>
  <c r="U46" i="54"/>
  <c r="V45" i="54"/>
  <c r="U45" i="54"/>
  <c r="V44" i="54"/>
  <c r="U44" i="54"/>
  <c r="V43" i="54"/>
  <c r="U43" i="54"/>
  <c r="V42" i="54"/>
  <c r="U42" i="54"/>
  <c r="V41" i="54"/>
  <c r="U41" i="54"/>
  <c r="V40" i="54"/>
  <c r="U40" i="54"/>
  <c r="V39" i="54"/>
  <c r="U39" i="54"/>
  <c r="V38" i="54"/>
  <c r="U38" i="54"/>
  <c r="V37" i="54"/>
  <c r="U37" i="54"/>
  <c r="V36" i="54"/>
  <c r="U36" i="54"/>
  <c r="V35" i="54"/>
  <c r="U35" i="54"/>
  <c r="V34" i="54"/>
  <c r="U34" i="54"/>
  <c r="V33" i="54"/>
  <c r="U33" i="54"/>
  <c r="V32" i="54"/>
  <c r="U32" i="54"/>
  <c r="AD31" i="54"/>
  <c r="V31" i="54"/>
  <c r="U31" i="54"/>
  <c r="V30" i="54"/>
  <c r="U30" i="54"/>
  <c r="V29" i="54"/>
  <c r="U29" i="54"/>
  <c r="AD28" i="54"/>
  <c r="V28" i="54"/>
  <c r="U28" i="54"/>
  <c r="V27" i="54"/>
  <c r="U27" i="54"/>
  <c r="V26" i="54"/>
  <c r="U26" i="54"/>
  <c r="AD25" i="54"/>
  <c r="V25" i="54"/>
  <c r="U25" i="54"/>
  <c r="V24" i="54"/>
  <c r="U24" i="54"/>
  <c r="V23" i="54"/>
  <c r="U23" i="54"/>
  <c r="AD22" i="54"/>
  <c r="V22" i="54"/>
  <c r="U22" i="54"/>
  <c r="V21" i="54"/>
  <c r="U21" i="54"/>
  <c r="V20" i="54"/>
  <c r="U20" i="54"/>
  <c r="AD19" i="54"/>
  <c r="V19" i="54"/>
  <c r="U19" i="54"/>
  <c r="V18" i="54"/>
  <c r="U18" i="54"/>
  <c r="V17" i="54"/>
  <c r="U17" i="54"/>
  <c r="V16" i="54"/>
  <c r="U16" i="54"/>
  <c r="V15" i="54"/>
  <c r="U15" i="54"/>
  <c r="V14" i="54"/>
  <c r="U14" i="54"/>
  <c r="AD13" i="54"/>
  <c r="V13" i="54"/>
  <c r="U13" i="54"/>
  <c r="V12" i="54"/>
  <c r="U12" i="54"/>
  <c r="V11" i="54"/>
  <c r="U11" i="54"/>
  <c r="AD10" i="54"/>
  <c r="V10" i="54"/>
  <c r="U10" i="54"/>
  <c r="V9" i="54"/>
  <c r="U9" i="54"/>
  <c r="V8" i="54"/>
  <c r="U8" i="54"/>
  <c r="AD7" i="54"/>
  <c r="V7" i="54"/>
  <c r="U7" i="54"/>
  <c r="V6" i="54"/>
  <c r="U6" i="54"/>
  <c r="V5" i="54"/>
  <c r="U5" i="54"/>
  <c r="V4" i="54"/>
  <c r="U4" i="54"/>
  <c r="V160" i="53"/>
  <c r="U160" i="53"/>
  <c r="V159" i="53"/>
  <c r="U159" i="53"/>
  <c r="V158" i="53"/>
  <c r="U158" i="53"/>
  <c r="V157" i="53"/>
  <c r="U157" i="53"/>
  <c r="V156" i="53"/>
  <c r="U156" i="53"/>
  <c r="V155" i="53"/>
  <c r="U155" i="53"/>
  <c r="V154" i="53"/>
  <c r="U154" i="53"/>
  <c r="AD153" i="53"/>
  <c r="V153" i="53"/>
  <c r="U153" i="53"/>
  <c r="V152" i="53"/>
  <c r="U152" i="53"/>
  <c r="V151" i="53"/>
  <c r="U151" i="53"/>
  <c r="AD150" i="53"/>
  <c r="V150" i="53"/>
  <c r="U150" i="53"/>
  <c r="V149" i="53"/>
  <c r="U149" i="53"/>
  <c r="V148" i="53"/>
  <c r="U148" i="53"/>
  <c r="AD147" i="53"/>
  <c r="V147" i="53"/>
  <c r="U147" i="53"/>
  <c r="V146" i="53"/>
  <c r="U146" i="53"/>
  <c r="V145" i="53"/>
  <c r="U145" i="53"/>
  <c r="V144" i="53"/>
  <c r="U144" i="53"/>
  <c r="AD143" i="53"/>
  <c r="V143" i="53"/>
  <c r="U143" i="53"/>
  <c r="V142" i="53"/>
  <c r="U142" i="53"/>
  <c r="V141" i="53"/>
  <c r="U141" i="53"/>
  <c r="AD140" i="53"/>
  <c r="V140" i="53"/>
  <c r="U140" i="53"/>
  <c r="V139" i="53"/>
  <c r="U139" i="53"/>
  <c r="V138" i="53"/>
  <c r="U138" i="53"/>
  <c r="AD137" i="53"/>
  <c r="V137" i="53"/>
  <c r="U137" i="53"/>
  <c r="V136" i="53"/>
  <c r="U136" i="53"/>
  <c r="V135" i="53"/>
  <c r="U135" i="53"/>
  <c r="AD134" i="53"/>
  <c r="V134" i="53"/>
  <c r="U134" i="53"/>
  <c r="V133" i="53"/>
  <c r="U133" i="53"/>
  <c r="V132" i="53"/>
  <c r="U132" i="53"/>
  <c r="V131" i="53"/>
  <c r="U131" i="53"/>
  <c r="V130" i="53"/>
  <c r="U130" i="53"/>
  <c r="V129" i="53"/>
  <c r="U129" i="53"/>
  <c r="V128" i="53"/>
  <c r="U128" i="53"/>
  <c r="V127" i="53"/>
  <c r="U127" i="53"/>
  <c r="V126" i="53"/>
  <c r="U126" i="53"/>
  <c r="V125" i="53"/>
  <c r="U125" i="53"/>
  <c r="V124" i="53"/>
  <c r="U124" i="53"/>
  <c r="V123" i="53"/>
  <c r="U123" i="53"/>
  <c r="V122" i="53"/>
  <c r="U122" i="53"/>
  <c r="V121" i="53"/>
  <c r="U121" i="53"/>
  <c r="V120" i="53"/>
  <c r="U120" i="53"/>
  <c r="AD119" i="53"/>
  <c r="V119" i="53"/>
  <c r="U119" i="53"/>
  <c r="V118" i="53"/>
  <c r="U118" i="53"/>
  <c r="V117" i="53"/>
  <c r="U117" i="53"/>
  <c r="V116" i="53"/>
  <c r="U116" i="53"/>
  <c r="AD115" i="53"/>
  <c r="V115" i="53"/>
  <c r="U115" i="53"/>
  <c r="V114" i="53"/>
  <c r="U114" i="53"/>
  <c r="V113" i="53"/>
  <c r="U113" i="53"/>
  <c r="V112" i="53"/>
  <c r="U112" i="53"/>
  <c r="V111" i="53"/>
  <c r="U111" i="53"/>
  <c r="V110" i="53"/>
  <c r="U110" i="53"/>
  <c r="AD109" i="53"/>
  <c r="V109" i="53"/>
  <c r="U109" i="53"/>
  <c r="V108" i="53"/>
  <c r="U108" i="53"/>
  <c r="V107" i="53"/>
  <c r="U107" i="53"/>
  <c r="V106" i="53"/>
  <c r="U106" i="53"/>
  <c r="V105" i="53"/>
  <c r="U105" i="53"/>
  <c r="V104" i="53"/>
  <c r="U104" i="53"/>
  <c r="V103" i="53"/>
  <c r="U103" i="53"/>
  <c r="V102" i="53"/>
  <c r="U102" i="53"/>
  <c r="V101" i="53"/>
  <c r="U101" i="53"/>
  <c r="V100" i="53"/>
  <c r="U100" i="53"/>
  <c r="V99" i="53"/>
  <c r="U99" i="53"/>
  <c r="V98" i="53"/>
  <c r="U98" i="53"/>
  <c r="V97" i="53"/>
  <c r="U97" i="53"/>
  <c r="V96" i="53"/>
  <c r="U96" i="53"/>
  <c r="V95" i="53"/>
  <c r="U95" i="53"/>
  <c r="V94" i="53"/>
  <c r="U94" i="53"/>
  <c r="V93" i="53"/>
  <c r="U93" i="53"/>
  <c r="V92" i="53"/>
  <c r="U92" i="53"/>
  <c r="V91" i="53"/>
  <c r="U91" i="53"/>
  <c r="V90" i="53"/>
  <c r="U90" i="53"/>
  <c r="V89" i="53"/>
  <c r="U89" i="53"/>
  <c r="V88" i="53"/>
  <c r="U88" i="53"/>
  <c r="V87" i="53"/>
  <c r="U87" i="53"/>
  <c r="V86" i="53"/>
  <c r="U86" i="53"/>
  <c r="V85" i="53"/>
  <c r="U85" i="53"/>
  <c r="V84" i="53"/>
  <c r="U84" i="53"/>
  <c r="AD83" i="53"/>
  <c r="V83" i="53"/>
  <c r="U83" i="53"/>
  <c r="V82" i="53"/>
  <c r="U82" i="53"/>
  <c r="V81" i="53"/>
  <c r="U81" i="53"/>
  <c r="AD80" i="53"/>
  <c r="V80" i="53"/>
  <c r="U80" i="53"/>
  <c r="V79" i="53"/>
  <c r="U79" i="53"/>
  <c r="V78" i="53"/>
  <c r="U78" i="53"/>
  <c r="AD77" i="53"/>
  <c r="V77" i="53"/>
  <c r="U77" i="53"/>
  <c r="V76" i="53"/>
  <c r="U76" i="53"/>
  <c r="V75" i="53"/>
  <c r="U75" i="53"/>
  <c r="AD74" i="53"/>
  <c r="V74" i="53"/>
  <c r="U74" i="53"/>
  <c r="V73" i="53"/>
  <c r="U73" i="53"/>
  <c r="V72" i="53"/>
  <c r="U72" i="53"/>
  <c r="AD71" i="53"/>
  <c r="V71" i="53"/>
  <c r="U71" i="53"/>
  <c r="V70" i="53"/>
  <c r="U70" i="53"/>
  <c r="V69" i="53"/>
  <c r="U69" i="53"/>
  <c r="AD68" i="53"/>
  <c r="V68" i="53"/>
  <c r="U68" i="53"/>
  <c r="V67" i="53"/>
  <c r="U67" i="53"/>
  <c r="V66" i="53"/>
  <c r="U66" i="53"/>
  <c r="AD65" i="53"/>
  <c r="V65" i="53"/>
  <c r="U65" i="53"/>
  <c r="V64" i="53"/>
  <c r="U64" i="53"/>
  <c r="V63" i="53"/>
  <c r="U63" i="53"/>
  <c r="AD62" i="53"/>
  <c r="V62" i="53"/>
  <c r="U62" i="53"/>
  <c r="V61" i="53"/>
  <c r="U61" i="53"/>
  <c r="V60" i="53"/>
  <c r="U60" i="53"/>
  <c r="V59" i="53"/>
  <c r="U59" i="53"/>
  <c r="V58" i="53"/>
  <c r="U58" i="53"/>
  <c r="V57" i="53"/>
  <c r="U57" i="53"/>
  <c r="V56" i="53"/>
  <c r="U56" i="53"/>
  <c r="V55" i="53"/>
  <c r="U55" i="53"/>
  <c r="V54" i="53"/>
  <c r="U54" i="53"/>
  <c r="V53" i="53"/>
  <c r="U53" i="53"/>
  <c r="V52" i="53"/>
  <c r="U52" i="53"/>
  <c r="V51" i="53"/>
  <c r="U51" i="53"/>
  <c r="AD50" i="53"/>
  <c r="V50" i="53"/>
  <c r="U50" i="53"/>
  <c r="V49" i="53"/>
  <c r="U49" i="53"/>
  <c r="V48" i="53"/>
  <c r="U48" i="53"/>
  <c r="AD47" i="53"/>
  <c r="V47" i="53"/>
  <c r="U47" i="53"/>
  <c r="V46" i="53"/>
  <c r="U46" i="53"/>
  <c r="V45" i="53"/>
  <c r="U45" i="53"/>
  <c r="AD44" i="53"/>
  <c r="V44" i="53"/>
  <c r="U44" i="53"/>
  <c r="V43" i="53"/>
  <c r="U43" i="53"/>
  <c r="V42" i="53"/>
  <c r="U42" i="53"/>
  <c r="AD41" i="53"/>
  <c r="V41" i="53"/>
  <c r="U41" i="53"/>
  <c r="V40" i="53"/>
  <c r="U40" i="53"/>
  <c r="V39" i="53"/>
  <c r="U39" i="53"/>
  <c r="V38" i="53"/>
  <c r="U38" i="53"/>
  <c r="V37" i="53"/>
  <c r="U37" i="53"/>
  <c r="V36" i="53"/>
  <c r="U36" i="53"/>
  <c r="AD35" i="53"/>
  <c r="V35" i="53"/>
  <c r="U35" i="53"/>
  <c r="AD34" i="53"/>
  <c r="V34" i="53"/>
  <c r="U34" i="53"/>
  <c r="V33" i="53"/>
  <c r="U33" i="53"/>
  <c r="AD32" i="53"/>
  <c r="V32" i="53"/>
  <c r="U32" i="53"/>
  <c r="AD31" i="53"/>
  <c r="V31" i="53"/>
  <c r="U31" i="53"/>
  <c r="V30" i="53"/>
  <c r="U30" i="53"/>
  <c r="AD29" i="53"/>
  <c r="V29" i="53"/>
  <c r="U29" i="53"/>
  <c r="V28" i="53"/>
  <c r="U28" i="53"/>
  <c r="V27" i="53"/>
  <c r="U27" i="53"/>
  <c r="V26" i="53"/>
  <c r="U26" i="53"/>
  <c r="AD25" i="53"/>
  <c r="V25" i="53"/>
  <c r="U25" i="53"/>
  <c r="V24" i="53"/>
  <c r="U24" i="53"/>
  <c r="AD23" i="53"/>
  <c r="V23" i="53"/>
  <c r="U23" i="53"/>
  <c r="AD22" i="53"/>
  <c r="V22" i="53"/>
  <c r="U22" i="53"/>
  <c r="V21" i="53"/>
  <c r="U21" i="53"/>
  <c r="V20" i="53"/>
  <c r="U20" i="53"/>
  <c r="AD19" i="53"/>
  <c r="V19" i="53"/>
  <c r="U19" i="53"/>
  <c r="V18" i="53"/>
  <c r="U18" i="53"/>
  <c r="V17" i="53"/>
  <c r="U17" i="53"/>
  <c r="V16" i="53"/>
  <c r="U16" i="53"/>
  <c r="V15" i="53"/>
  <c r="U15" i="53"/>
  <c r="AD14" i="53"/>
  <c r="V14" i="53"/>
  <c r="U14" i="53"/>
  <c r="V13" i="53"/>
  <c r="U13" i="53"/>
  <c r="V12" i="53"/>
  <c r="U12" i="53"/>
  <c r="V11" i="53"/>
  <c r="U11" i="53"/>
  <c r="V10" i="53"/>
  <c r="U10" i="53"/>
  <c r="V9" i="53"/>
  <c r="U9" i="53"/>
  <c r="V8" i="53"/>
  <c r="U8" i="53"/>
  <c r="V7" i="53"/>
  <c r="U7" i="53"/>
  <c r="V6" i="53"/>
  <c r="U6" i="53"/>
  <c r="V5" i="53"/>
  <c r="U5" i="53"/>
  <c r="V4" i="53"/>
  <c r="U4" i="53"/>
  <c r="V194" i="52"/>
  <c r="U194" i="52"/>
  <c r="V193" i="52"/>
  <c r="U193" i="52"/>
  <c r="V192" i="52"/>
  <c r="U192" i="52"/>
  <c r="V191" i="52"/>
  <c r="U191" i="52"/>
  <c r="V190" i="52"/>
  <c r="U190" i="52"/>
  <c r="V189" i="52"/>
  <c r="U189" i="52"/>
  <c r="V188" i="52"/>
  <c r="U188" i="52"/>
  <c r="V187" i="52"/>
  <c r="U187" i="52"/>
  <c r="V186" i="52"/>
  <c r="U186" i="52"/>
  <c r="V185" i="52"/>
  <c r="U185" i="52"/>
  <c r="V184" i="52"/>
  <c r="U184" i="52"/>
  <c r="V183" i="52"/>
  <c r="U183" i="52"/>
  <c r="V182" i="52"/>
  <c r="U182" i="52"/>
  <c r="V181" i="52"/>
  <c r="U181" i="52"/>
  <c r="V180" i="52"/>
  <c r="U180" i="52"/>
  <c r="V179" i="52"/>
  <c r="U179" i="52"/>
  <c r="V178" i="52"/>
  <c r="U178" i="52"/>
  <c r="V177" i="52"/>
  <c r="U177" i="52"/>
  <c r="V176" i="52"/>
  <c r="U176" i="52"/>
  <c r="V175" i="52"/>
  <c r="U175" i="52"/>
  <c r="V174" i="52"/>
  <c r="U174" i="52"/>
  <c r="V173" i="52"/>
  <c r="U173" i="52"/>
  <c r="V172" i="52"/>
  <c r="U172" i="52"/>
  <c r="V171" i="52"/>
  <c r="U171" i="52"/>
  <c r="V170" i="52"/>
  <c r="U170" i="52"/>
  <c r="V169" i="52"/>
  <c r="U169" i="52"/>
  <c r="V168" i="52"/>
  <c r="U168" i="52"/>
  <c r="V167" i="52"/>
  <c r="U167" i="52"/>
  <c r="V166" i="52"/>
  <c r="U166" i="52"/>
  <c r="V165" i="52"/>
  <c r="U165" i="52"/>
  <c r="V164" i="52"/>
  <c r="U164" i="52"/>
  <c r="V163" i="52"/>
  <c r="U163" i="52"/>
  <c r="V162" i="52"/>
  <c r="U162" i="52"/>
  <c r="V161" i="52"/>
  <c r="U161" i="52"/>
  <c r="V160" i="52"/>
  <c r="U160" i="52"/>
  <c r="V159" i="52"/>
  <c r="U159" i="52"/>
  <c r="V158" i="52"/>
  <c r="U158" i="52"/>
  <c r="V157" i="52"/>
  <c r="U157" i="52"/>
  <c r="V156" i="52"/>
  <c r="U156" i="52"/>
  <c r="V155" i="52"/>
  <c r="U155" i="52"/>
  <c r="V154" i="52"/>
  <c r="U154" i="52"/>
  <c r="V153" i="52"/>
  <c r="U153" i="52"/>
  <c r="V152" i="52"/>
  <c r="U152" i="52"/>
  <c r="V151" i="52"/>
  <c r="U151" i="52"/>
  <c r="V150" i="52"/>
  <c r="U150" i="52"/>
  <c r="V149" i="52"/>
  <c r="U149" i="52"/>
  <c r="V148" i="52"/>
  <c r="U148" i="52"/>
  <c r="V147" i="52"/>
  <c r="U147" i="52"/>
  <c r="V146" i="52"/>
  <c r="U146" i="52"/>
  <c r="V145" i="52"/>
  <c r="U145" i="52"/>
  <c r="V144" i="52"/>
  <c r="U144" i="52"/>
  <c r="V143" i="52"/>
  <c r="U143" i="52"/>
  <c r="V142" i="52"/>
  <c r="U142" i="52"/>
  <c r="V141" i="52"/>
  <c r="U141" i="52"/>
  <c r="V140" i="52"/>
  <c r="U140" i="52"/>
  <c r="V139" i="52"/>
  <c r="U139" i="52"/>
  <c r="V138" i="52"/>
  <c r="U138" i="52"/>
  <c r="V137" i="52"/>
  <c r="U137" i="52"/>
  <c r="V136" i="52"/>
  <c r="U136" i="52"/>
  <c r="V135" i="52"/>
  <c r="U135" i="52"/>
  <c r="V134" i="52"/>
  <c r="U134" i="52"/>
  <c r="V133" i="52"/>
  <c r="U133" i="52"/>
  <c r="V132" i="52"/>
  <c r="U132" i="52"/>
  <c r="V131" i="52"/>
  <c r="U131" i="52"/>
  <c r="V130" i="52"/>
  <c r="U130" i="52"/>
  <c r="V129" i="52"/>
  <c r="U129" i="52"/>
  <c r="V128" i="52"/>
  <c r="U128" i="52"/>
  <c r="V127" i="52"/>
  <c r="U127" i="52"/>
  <c r="V126" i="52"/>
  <c r="U126" i="52"/>
  <c r="V125" i="52"/>
  <c r="U125" i="52"/>
  <c r="V124" i="52"/>
  <c r="U124" i="52"/>
  <c r="V123" i="52"/>
  <c r="U123" i="52"/>
  <c r="V122" i="52"/>
  <c r="U122" i="52"/>
  <c r="V121" i="52"/>
  <c r="U121" i="52"/>
  <c r="V120" i="52"/>
  <c r="U120" i="52"/>
  <c r="V119" i="52"/>
  <c r="U119" i="52"/>
  <c r="V118" i="52"/>
  <c r="U118" i="52"/>
  <c r="V117" i="52"/>
  <c r="U117" i="52"/>
  <c r="V116" i="52"/>
  <c r="U116" i="52"/>
  <c r="V115" i="52"/>
  <c r="U115" i="52"/>
  <c r="V114" i="52"/>
  <c r="U114" i="52"/>
  <c r="V113" i="52"/>
  <c r="U113" i="52"/>
  <c r="V112" i="52"/>
  <c r="U112" i="52"/>
  <c r="V111" i="52"/>
  <c r="U111" i="52"/>
  <c r="V110" i="52"/>
  <c r="U110" i="52"/>
  <c r="V109" i="52"/>
  <c r="U109" i="52"/>
  <c r="V108" i="52"/>
  <c r="U108" i="52"/>
  <c r="V107" i="52"/>
  <c r="U107" i="52"/>
  <c r="V106" i="52"/>
  <c r="U106" i="52"/>
  <c r="V105" i="52"/>
  <c r="U105" i="52"/>
  <c r="V104" i="52"/>
  <c r="U104" i="52"/>
  <c r="V103" i="52"/>
  <c r="U103" i="52"/>
  <c r="V102" i="52"/>
  <c r="U102" i="52"/>
  <c r="V101" i="52"/>
  <c r="U101" i="52"/>
  <c r="V100" i="52"/>
  <c r="U100" i="52"/>
  <c r="V99" i="52"/>
  <c r="U99" i="52"/>
  <c r="V98" i="52"/>
  <c r="U98" i="52"/>
  <c r="V97" i="52"/>
  <c r="U97" i="52"/>
  <c r="V96" i="52"/>
  <c r="U96" i="52"/>
  <c r="V95" i="52"/>
  <c r="U95" i="52"/>
  <c r="V94" i="52"/>
  <c r="U94" i="52"/>
  <c r="V93" i="52"/>
  <c r="U93" i="52"/>
  <c r="V92" i="52"/>
  <c r="U92" i="52"/>
  <c r="V91" i="52"/>
  <c r="U91" i="52"/>
  <c r="V90" i="52"/>
  <c r="U90" i="52"/>
  <c r="V89" i="52"/>
  <c r="U89" i="52"/>
  <c r="V88" i="52"/>
  <c r="U88" i="52"/>
  <c r="V87" i="52"/>
  <c r="U87" i="52"/>
  <c r="V86" i="52"/>
  <c r="U86" i="52"/>
  <c r="V85" i="52"/>
  <c r="U85" i="52"/>
  <c r="V84" i="52"/>
  <c r="U84" i="52"/>
  <c r="V83" i="52"/>
  <c r="U83" i="52"/>
  <c r="V82" i="52"/>
  <c r="U82" i="52"/>
  <c r="V81" i="52"/>
  <c r="U81" i="52"/>
  <c r="V80" i="52"/>
  <c r="U80" i="52"/>
  <c r="V79" i="52"/>
  <c r="U79" i="52"/>
  <c r="V78" i="52"/>
  <c r="U78" i="52"/>
  <c r="V77" i="52"/>
  <c r="U77" i="52"/>
  <c r="V76" i="52"/>
  <c r="U76" i="52"/>
  <c r="V75" i="52"/>
  <c r="U75" i="52"/>
  <c r="V74" i="52"/>
  <c r="U74" i="52"/>
  <c r="V73" i="52"/>
  <c r="U73" i="52"/>
  <c r="V72" i="52"/>
  <c r="U72" i="52"/>
  <c r="V71" i="52"/>
  <c r="U71" i="52"/>
  <c r="V70" i="52"/>
  <c r="U70" i="52"/>
  <c r="V69" i="52"/>
  <c r="U69" i="52"/>
  <c r="V68" i="52"/>
  <c r="U68" i="52"/>
  <c r="V67" i="52"/>
  <c r="U67" i="52"/>
  <c r="V66" i="52"/>
  <c r="U66" i="52"/>
  <c r="V65" i="52"/>
  <c r="U65" i="52"/>
  <c r="V64" i="52"/>
  <c r="U64" i="52"/>
  <c r="V63" i="52"/>
  <c r="U63" i="52"/>
  <c r="V62" i="52"/>
  <c r="U62" i="52"/>
  <c r="V61" i="52"/>
  <c r="U61" i="52"/>
  <c r="V60" i="52"/>
  <c r="U60" i="52"/>
  <c r="V59" i="52"/>
  <c r="U59" i="52"/>
  <c r="V58" i="52"/>
  <c r="U58" i="52"/>
  <c r="V57" i="52"/>
  <c r="U57" i="52"/>
  <c r="V56" i="52"/>
  <c r="U56" i="52"/>
  <c r="V55" i="52"/>
  <c r="U55" i="52"/>
  <c r="V54" i="52"/>
  <c r="U54" i="52"/>
  <c r="V53" i="52"/>
  <c r="U53" i="52"/>
  <c r="V52" i="52"/>
  <c r="U52" i="52"/>
  <c r="V51" i="52"/>
  <c r="U51" i="52"/>
  <c r="V50" i="52"/>
  <c r="U50" i="52"/>
  <c r="V49" i="52"/>
  <c r="U49" i="52"/>
  <c r="V48" i="52"/>
  <c r="U48" i="52"/>
  <c r="V47" i="52"/>
  <c r="U47" i="52"/>
  <c r="V46" i="52"/>
  <c r="U46" i="52"/>
  <c r="V45" i="52"/>
  <c r="U45" i="52"/>
  <c r="V44" i="52"/>
  <c r="U44" i="52"/>
  <c r="V43" i="52"/>
  <c r="U43" i="52"/>
  <c r="V42" i="52"/>
  <c r="U42" i="52"/>
  <c r="V41" i="52"/>
  <c r="U41" i="52"/>
  <c r="V40" i="52"/>
  <c r="U40" i="52"/>
  <c r="V39" i="52"/>
  <c r="U39" i="52"/>
  <c r="V38" i="52"/>
  <c r="U38" i="52"/>
  <c r="V37" i="52"/>
  <c r="U37" i="52"/>
  <c r="V36" i="52"/>
  <c r="U36" i="52"/>
  <c r="V35" i="52"/>
  <c r="U35" i="52"/>
  <c r="V34" i="52"/>
  <c r="U34" i="52"/>
  <c r="V33" i="52"/>
  <c r="U33" i="52"/>
  <c r="V32" i="52"/>
  <c r="U32" i="52"/>
  <c r="V31" i="52"/>
  <c r="U31" i="52"/>
  <c r="V30" i="52"/>
  <c r="U30" i="52"/>
  <c r="V29" i="52"/>
  <c r="U29" i="52"/>
  <c r="V28" i="52"/>
  <c r="U28" i="52"/>
  <c r="V27" i="52"/>
  <c r="U27" i="52"/>
  <c r="V26" i="52"/>
  <c r="U26" i="52"/>
  <c r="V25" i="52"/>
  <c r="U25" i="52"/>
  <c r="V24" i="52"/>
  <c r="U24" i="52"/>
  <c r="V23" i="52"/>
  <c r="U23" i="52"/>
  <c r="V22" i="52"/>
  <c r="U22" i="52"/>
  <c r="V21" i="52"/>
  <c r="U21" i="52"/>
  <c r="V20" i="52"/>
  <c r="U20" i="52"/>
  <c r="V19" i="52"/>
  <c r="U19" i="52"/>
  <c r="V18" i="52"/>
  <c r="U18" i="52"/>
  <c r="V17" i="52"/>
  <c r="U17" i="52"/>
  <c r="V16" i="52"/>
  <c r="U16" i="52"/>
  <c r="V15" i="52"/>
  <c r="U15" i="52"/>
  <c r="V14" i="52"/>
  <c r="U14" i="52"/>
  <c r="V13" i="52"/>
  <c r="U13" i="52"/>
  <c r="V12" i="52"/>
  <c r="U12" i="52"/>
  <c r="V11" i="52"/>
  <c r="U11" i="52"/>
  <c r="V10" i="52"/>
  <c r="U10" i="52"/>
  <c r="V9" i="52"/>
  <c r="U9" i="52"/>
  <c r="V8" i="52"/>
  <c r="U8" i="52"/>
  <c r="V7" i="52"/>
  <c r="U7" i="52"/>
  <c r="V6" i="52"/>
  <c r="U6" i="52"/>
  <c r="V5" i="52"/>
  <c r="U5" i="52"/>
  <c r="V4" i="52"/>
  <c r="U4" i="52"/>
  <c r="V134" i="51"/>
  <c r="U134" i="51"/>
  <c r="AD133" i="51"/>
  <c r="V133" i="51"/>
  <c r="U133" i="51"/>
  <c r="V132" i="51"/>
  <c r="U132" i="51"/>
  <c r="V131" i="51"/>
  <c r="U131" i="51"/>
  <c r="AD130" i="51"/>
  <c r="V130" i="51"/>
  <c r="U130" i="51"/>
  <c r="V129" i="51"/>
  <c r="U129" i="51"/>
  <c r="V128" i="51"/>
  <c r="U128" i="51"/>
  <c r="AD127" i="51"/>
  <c r="V127" i="51"/>
  <c r="U127" i="51"/>
  <c r="V126" i="51"/>
  <c r="U126" i="51"/>
  <c r="V125" i="51"/>
  <c r="U125" i="51"/>
  <c r="V124" i="51"/>
  <c r="U124" i="51"/>
  <c r="V123" i="51"/>
  <c r="U123" i="51"/>
  <c r="V122" i="51"/>
  <c r="U122" i="51"/>
  <c r="V121" i="51"/>
  <c r="U121" i="51"/>
  <c r="V120" i="51"/>
  <c r="U120" i="51"/>
  <c r="V119" i="51"/>
  <c r="U119" i="51"/>
  <c r="V118" i="51"/>
  <c r="U118" i="51"/>
  <c r="V117" i="51"/>
  <c r="U117" i="51"/>
  <c r="AD116" i="51"/>
  <c r="V116" i="51"/>
  <c r="U116" i="51"/>
  <c r="V115" i="51"/>
  <c r="U115" i="51"/>
  <c r="V114" i="51"/>
  <c r="U114" i="51"/>
  <c r="V113" i="51"/>
  <c r="U113" i="51"/>
  <c r="V112" i="51"/>
  <c r="U112" i="51"/>
  <c r="V111" i="51"/>
  <c r="U111" i="51"/>
  <c r="V110" i="51"/>
  <c r="U110" i="51"/>
  <c r="V109" i="51"/>
  <c r="U109" i="51"/>
  <c r="V108" i="51"/>
  <c r="U108" i="51"/>
  <c r="V107" i="51"/>
  <c r="U107" i="51"/>
  <c r="V106" i="51"/>
  <c r="U106" i="51"/>
  <c r="AD105" i="51"/>
  <c r="V105" i="51"/>
  <c r="U105" i="51"/>
  <c r="V104" i="51"/>
  <c r="U104" i="51"/>
  <c r="V103" i="51"/>
  <c r="U103" i="51"/>
  <c r="V102" i="51"/>
  <c r="U102" i="51"/>
  <c r="V101" i="51"/>
  <c r="U101" i="51"/>
  <c r="V100" i="51"/>
  <c r="U100" i="51"/>
  <c r="V99" i="51"/>
  <c r="U99" i="51"/>
  <c r="V98" i="51"/>
  <c r="U98" i="51"/>
  <c r="V97" i="51"/>
  <c r="U97" i="51"/>
  <c r="V96" i="51"/>
  <c r="U96" i="51"/>
  <c r="V95" i="51"/>
  <c r="U95" i="51"/>
  <c r="V94" i="51"/>
  <c r="U94" i="51"/>
  <c r="AD93" i="51"/>
  <c r="V93" i="51"/>
  <c r="U93" i="51"/>
  <c r="V92" i="51"/>
  <c r="U92" i="51"/>
  <c r="V91" i="51"/>
  <c r="U91" i="51"/>
  <c r="V90" i="51"/>
  <c r="U90" i="51"/>
  <c r="V89" i="51"/>
  <c r="U89" i="51"/>
  <c r="V88" i="51"/>
  <c r="U88" i="51"/>
  <c r="V87" i="51"/>
  <c r="U87" i="51"/>
  <c r="V86" i="51"/>
  <c r="U86" i="51"/>
  <c r="V85" i="51"/>
  <c r="U85" i="51"/>
  <c r="AD84" i="51"/>
  <c r="V84" i="51"/>
  <c r="U84" i="51"/>
  <c r="V83" i="51"/>
  <c r="U83" i="51"/>
  <c r="V82" i="51"/>
  <c r="U82" i="51"/>
  <c r="AD81" i="51"/>
  <c r="V81" i="51"/>
  <c r="U81" i="51"/>
  <c r="V80" i="51"/>
  <c r="U80" i="51"/>
  <c r="V79" i="51"/>
  <c r="U79" i="51"/>
  <c r="V78" i="51"/>
  <c r="U78" i="51"/>
  <c r="V77" i="51"/>
  <c r="U77" i="51"/>
  <c r="V76" i="51"/>
  <c r="U76" i="51"/>
  <c r="V75" i="51"/>
  <c r="U75" i="51"/>
  <c r="V74" i="51"/>
  <c r="U74" i="51"/>
  <c r="V73" i="51"/>
  <c r="U73" i="51"/>
  <c r="AD72" i="51"/>
  <c r="V72" i="51"/>
  <c r="U72" i="51"/>
  <c r="V71" i="51"/>
  <c r="U71" i="51"/>
  <c r="V70" i="51"/>
  <c r="U70" i="51"/>
  <c r="V69" i="51"/>
  <c r="U69" i="51"/>
  <c r="V68" i="51"/>
  <c r="U68" i="51"/>
  <c r="V67" i="51"/>
  <c r="U67" i="51"/>
  <c r="V66" i="51"/>
  <c r="U66" i="51"/>
  <c r="V65" i="51"/>
  <c r="U65" i="51"/>
  <c r="V64" i="51"/>
  <c r="U64" i="51"/>
  <c r="V63" i="51"/>
  <c r="U63" i="51"/>
  <c r="V62" i="51"/>
  <c r="U62" i="51"/>
  <c r="V61" i="51"/>
  <c r="U61" i="51"/>
  <c r="AD60" i="51"/>
  <c r="V60" i="51"/>
  <c r="U60" i="51"/>
  <c r="V59" i="51"/>
  <c r="U59" i="51"/>
  <c r="V58" i="51"/>
  <c r="U58" i="51"/>
  <c r="AD57" i="51"/>
  <c r="V57" i="51"/>
  <c r="U57" i="51"/>
  <c r="V56" i="51"/>
  <c r="U56" i="51"/>
  <c r="V55" i="51"/>
  <c r="U55" i="51"/>
  <c r="V54" i="51"/>
  <c r="U54" i="51"/>
  <c r="V53" i="51"/>
  <c r="U53" i="51"/>
  <c r="V52" i="51"/>
  <c r="U52" i="51"/>
  <c r="V51" i="51"/>
  <c r="U51" i="51"/>
  <c r="V50" i="51"/>
  <c r="U50" i="51"/>
  <c r="V49" i="51"/>
  <c r="U49" i="51"/>
  <c r="AD48" i="51"/>
  <c r="V48" i="51"/>
  <c r="U48" i="51"/>
  <c r="V47" i="51"/>
  <c r="U47" i="51"/>
  <c r="V46" i="51"/>
  <c r="U46" i="51"/>
  <c r="V45" i="51"/>
  <c r="U45" i="51"/>
  <c r="V44" i="51"/>
  <c r="U44" i="51"/>
  <c r="V43" i="51"/>
  <c r="U43" i="51"/>
  <c r="V42" i="51"/>
  <c r="U42" i="51"/>
  <c r="V41" i="51"/>
  <c r="U41" i="51"/>
  <c r="V40" i="51"/>
  <c r="U40" i="51"/>
  <c r="V39" i="51"/>
  <c r="U39" i="51"/>
  <c r="V38" i="51"/>
  <c r="U38" i="51"/>
  <c r="V37" i="51"/>
  <c r="U37" i="51"/>
  <c r="V36" i="51"/>
  <c r="U36" i="51"/>
  <c r="V35" i="51"/>
  <c r="U35" i="51"/>
  <c r="V34" i="51"/>
  <c r="U34" i="51"/>
  <c r="V33" i="51"/>
  <c r="U33" i="51"/>
  <c r="V32" i="51"/>
  <c r="U32" i="51"/>
  <c r="V31" i="51"/>
  <c r="U31" i="51"/>
  <c r="V30" i="51"/>
  <c r="U30" i="51"/>
  <c r="V29" i="51"/>
  <c r="U29" i="51"/>
  <c r="V28" i="51"/>
  <c r="U28" i="51"/>
  <c r="V27" i="51"/>
  <c r="U27" i="51"/>
  <c r="V26" i="51"/>
  <c r="U26" i="51"/>
  <c r="V25" i="51"/>
  <c r="U25" i="51"/>
  <c r="V24" i="51"/>
  <c r="U24" i="51"/>
  <c r="V23" i="51"/>
  <c r="U23" i="51"/>
  <c r="V22" i="51"/>
  <c r="U22" i="51"/>
  <c r="V21" i="51"/>
  <c r="U21" i="51"/>
  <c r="V20" i="51"/>
  <c r="U20" i="51"/>
  <c r="V19" i="51"/>
  <c r="U19" i="51"/>
  <c r="V18" i="51"/>
  <c r="U18" i="51"/>
  <c r="V17" i="51"/>
  <c r="U17" i="51"/>
  <c r="V16" i="51"/>
  <c r="U16" i="51"/>
  <c r="V15" i="51"/>
  <c r="U15" i="51"/>
  <c r="V14" i="51"/>
  <c r="U14" i="51"/>
  <c r="V13" i="51"/>
  <c r="U13" i="51"/>
  <c r="V12" i="51"/>
  <c r="U12" i="51"/>
  <c r="V11" i="51"/>
  <c r="U11" i="51"/>
  <c r="V10" i="51"/>
  <c r="U10" i="51"/>
  <c r="V9" i="51"/>
  <c r="U9" i="51"/>
  <c r="V8" i="51"/>
  <c r="U8" i="51"/>
  <c r="V7" i="51"/>
  <c r="U7" i="51"/>
  <c r="V6" i="51"/>
  <c r="U6" i="51"/>
  <c r="V5" i="51"/>
  <c r="U5" i="51"/>
  <c r="V4" i="51"/>
  <c r="U4" i="51"/>
  <c r="V137" i="50"/>
  <c r="U137" i="50"/>
  <c r="V136" i="50"/>
  <c r="U136" i="50"/>
  <c r="V135" i="50"/>
  <c r="U135" i="50"/>
  <c r="V134" i="50"/>
  <c r="U134" i="50"/>
  <c r="V133" i="50"/>
  <c r="U133" i="50"/>
  <c r="V132" i="50"/>
  <c r="U132" i="50"/>
  <c r="V131" i="50"/>
  <c r="U131" i="50"/>
  <c r="V130" i="50"/>
  <c r="U130" i="50"/>
  <c r="V129" i="50"/>
  <c r="U129" i="50"/>
  <c r="AD128" i="50"/>
  <c r="V128" i="50"/>
  <c r="U128" i="50"/>
  <c r="V127" i="50"/>
  <c r="U127" i="50"/>
  <c r="V126" i="50"/>
  <c r="U126" i="50"/>
  <c r="V125" i="50"/>
  <c r="U125" i="50"/>
  <c r="V124" i="50"/>
  <c r="U124" i="50"/>
  <c r="V123" i="50"/>
  <c r="U123" i="50"/>
  <c r="V122" i="50"/>
  <c r="U122" i="50"/>
  <c r="V121" i="50"/>
  <c r="U121" i="50"/>
  <c r="V120" i="50"/>
  <c r="U120" i="50"/>
  <c r="AD119" i="50"/>
  <c r="V119" i="50"/>
  <c r="U119" i="50"/>
  <c r="V118" i="50"/>
  <c r="U118" i="50"/>
  <c r="V117" i="50"/>
  <c r="U117" i="50"/>
  <c r="AD116" i="50"/>
  <c r="V116" i="50"/>
  <c r="U116" i="50"/>
  <c r="V115" i="50"/>
  <c r="U115" i="50"/>
  <c r="V114" i="50"/>
  <c r="U114" i="50"/>
  <c r="V113" i="50"/>
  <c r="U113" i="50"/>
  <c r="V112" i="50"/>
  <c r="U112" i="50"/>
  <c r="V111" i="50"/>
  <c r="U111" i="50"/>
  <c r="AD110" i="50"/>
  <c r="V110" i="50"/>
  <c r="U110" i="50"/>
  <c r="V109" i="50"/>
  <c r="U109" i="50"/>
  <c r="V108" i="50"/>
  <c r="U108" i="50"/>
  <c r="AD107" i="50"/>
  <c r="V107" i="50"/>
  <c r="U107" i="50"/>
  <c r="V106" i="50"/>
  <c r="U106" i="50"/>
  <c r="V105" i="50"/>
  <c r="U105" i="50"/>
  <c r="AD104" i="50"/>
  <c r="V104" i="50"/>
  <c r="U104" i="50"/>
  <c r="V103" i="50"/>
  <c r="U103" i="50"/>
  <c r="V102" i="50"/>
  <c r="U102" i="50"/>
  <c r="V101" i="50"/>
  <c r="U101" i="50"/>
  <c r="V100" i="50"/>
  <c r="U100" i="50"/>
  <c r="V99" i="50"/>
  <c r="U99" i="50"/>
  <c r="AD98" i="50"/>
  <c r="V98" i="50"/>
  <c r="U98" i="50"/>
  <c r="V97" i="50"/>
  <c r="U97" i="50"/>
  <c r="AD96" i="50"/>
  <c r="V96" i="50"/>
  <c r="U96" i="50"/>
  <c r="AD95" i="50"/>
  <c r="V95" i="50"/>
  <c r="U95" i="50"/>
  <c r="V94" i="50"/>
  <c r="U94" i="50"/>
  <c r="AD93" i="50"/>
  <c r="V93" i="50"/>
  <c r="U93" i="50"/>
  <c r="AD92" i="50"/>
  <c r="V92" i="50"/>
  <c r="U92" i="50"/>
  <c r="V91" i="50"/>
  <c r="U91" i="50"/>
  <c r="V90" i="50"/>
  <c r="U90" i="50"/>
  <c r="V89" i="50"/>
  <c r="U89" i="50"/>
  <c r="V88" i="50"/>
  <c r="U88" i="50"/>
  <c r="AD87" i="50"/>
  <c r="V87" i="50"/>
  <c r="U87" i="50"/>
  <c r="V86" i="50"/>
  <c r="U86" i="50"/>
  <c r="V85" i="50"/>
  <c r="U85" i="50"/>
  <c r="AD84" i="50"/>
  <c r="V84" i="50"/>
  <c r="U84" i="50"/>
  <c r="AD83" i="50"/>
  <c r="V83" i="50"/>
  <c r="U83" i="50"/>
  <c r="V82" i="50"/>
  <c r="U82" i="50"/>
  <c r="AD81" i="50"/>
  <c r="V81" i="50"/>
  <c r="U81" i="50"/>
  <c r="AD80" i="50"/>
  <c r="V80" i="50"/>
  <c r="U80" i="50"/>
  <c r="V79" i="50"/>
  <c r="U79" i="50"/>
  <c r="V78" i="50"/>
  <c r="U78" i="50"/>
  <c r="V77" i="50"/>
  <c r="U77" i="50"/>
  <c r="V76" i="50"/>
  <c r="U76" i="50"/>
  <c r="V75" i="50"/>
  <c r="U75" i="50"/>
  <c r="V74" i="50"/>
  <c r="U74" i="50"/>
  <c r="V73" i="50"/>
  <c r="U73" i="50"/>
  <c r="AD72" i="50"/>
  <c r="V72" i="50"/>
  <c r="U72" i="50"/>
  <c r="V71" i="50"/>
  <c r="U71" i="50"/>
  <c r="V70" i="50"/>
  <c r="U70" i="50"/>
  <c r="AD69" i="50"/>
  <c r="V69" i="50"/>
  <c r="U69" i="50"/>
  <c r="V68" i="50"/>
  <c r="U68" i="50"/>
  <c r="V67" i="50"/>
  <c r="U67" i="50"/>
  <c r="AD66" i="50"/>
  <c r="V66" i="50"/>
  <c r="U66" i="50"/>
  <c r="AD65" i="50"/>
  <c r="V65" i="50"/>
  <c r="U65" i="50"/>
  <c r="V64" i="50"/>
  <c r="U64" i="50"/>
  <c r="V63" i="50"/>
  <c r="U63" i="50"/>
  <c r="V62" i="50"/>
  <c r="U62" i="50"/>
  <c r="V61" i="50"/>
  <c r="U61" i="50"/>
  <c r="V60" i="50"/>
  <c r="U60" i="50"/>
  <c r="V59" i="50"/>
  <c r="U59" i="50"/>
  <c r="V58" i="50"/>
  <c r="U58" i="50"/>
  <c r="V57" i="50"/>
  <c r="U57" i="50"/>
  <c r="AD56" i="50"/>
  <c r="V56" i="50"/>
  <c r="U56" i="50"/>
  <c r="V55" i="50"/>
  <c r="U55" i="50"/>
  <c r="AD54" i="50"/>
  <c r="V54" i="50"/>
  <c r="U54" i="50"/>
  <c r="AD53" i="50"/>
  <c r="V53" i="50"/>
  <c r="U53" i="50"/>
  <c r="V52" i="50"/>
  <c r="U52" i="50"/>
  <c r="V51" i="50"/>
  <c r="U51" i="50"/>
  <c r="V50" i="50"/>
  <c r="U50" i="50"/>
  <c r="V49" i="50"/>
  <c r="U49" i="50"/>
  <c r="V48" i="50"/>
  <c r="U48" i="50"/>
  <c r="AD47" i="50"/>
  <c r="V47" i="50"/>
  <c r="U47" i="50"/>
  <c r="V46" i="50"/>
  <c r="U46" i="50"/>
  <c r="V45" i="50"/>
  <c r="U45" i="50"/>
  <c r="AD44" i="50"/>
  <c r="V44" i="50"/>
  <c r="U44" i="50"/>
  <c r="V43" i="50"/>
  <c r="U43" i="50"/>
  <c r="V42" i="50"/>
  <c r="U42" i="50"/>
  <c r="AD41" i="50"/>
  <c r="V41" i="50"/>
  <c r="U41" i="50"/>
  <c r="V40" i="50"/>
  <c r="U40" i="50"/>
  <c r="V39" i="50"/>
  <c r="U39" i="50"/>
  <c r="V38" i="50"/>
  <c r="U38" i="50"/>
  <c r="V37" i="50"/>
  <c r="U37" i="50"/>
  <c r="V36" i="50"/>
  <c r="U36" i="50"/>
  <c r="V35" i="50"/>
  <c r="U35" i="50"/>
  <c r="V34" i="50"/>
  <c r="U34" i="50"/>
  <c r="V33" i="50"/>
  <c r="U33" i="50"/>
  <c r="V32" i="50"/>
  <c r="U32" i="50"/>
  <c r="V31" i="50"/>
  <c r="U31" i="50"/>
  <c r="V30" i="50"/>
  <c r="U30" i="50"/>
  <c r="AD29" i="50"/>
  <c r="V29" i="50"/>
  <c r="U29" i="50"/>
  <c r="V28" i="50"/>
  <c r="U28" i="50"/>
  <c r="V27" i="50"/>
  <c r="U27" i="50"/>
  <c r="V26" i="50"/>
  <c r="U26" i="50"/>
  <c r="V25" i="50"/>
  <c r="U25" i="50"/>
  <c r="V24" i="50"/>
  <c r="U24" i="50"/>
  <c r="AD23" i="50"/>
  <c r="V23" i="50"/>
  <c r="U23" i="50"/>
  <c r="V22" i="50"/>
  <c r="U22" i="50"/>
  <c r="V21" i="50"/>
  <c r="U21" i="50"/>
  <c r="AD20" i="50"/>
  <c r="V20" i="50"/>
  <c r="U20" i="50"/>
  <c r="V19" i="50"/>
  <c r="U19" i="50"/>
  <c r="AD18" i="50"/>
  <c r="V18" i="50"/>
  <c r="U18" i="50"/>
  <c r="AD17" i="50"/>
  <c r="V17" i="50"/>
  <c r="U17" i="50"/>
  <c r="V16" i="50"/>
  <c r="U16" i="50"/>
  <c r="V15" i="50"/>
  <c r="U15" i="50"/>
  <c r="V14" i="50"/>
  <c r="U14" i="50"/>
  <c r="V13" i="50"/>
  <c r="U13" i="50"/>
  <c r="AD12" i="50"/>
  <c r="V12" i="50"/>
  <c r="U12" i="50"/>
  <c r="AD11" i="50"/>
  <c r="V11" i="50"/>
  <c r="U11" i="50"/>
  <c r="V10" i="50"/>
  <c r="U10" i="50"/>
  <c r="AD9" i="50"/>
  <c r="V9" i="50"/>
  <c r="U9" i="50"/>
  <c r="AD8" i="50"/>
  <c r="V8" i="50"/>
  <c r="U8" i="50"/>
  <c r="V7" i="50"/>
  <c r="U7" i="50"/>
  <c r="AD6" i="50"/>
  <c r="V6" i="50"/>
  <c r="U6" i="50"/>
  <c r="AD5" i="50"/>
  <c r="V5" i="50"/>
  <c r="U5" i="50"/>
  <c r="V4" i="50"/>
  <c r="U4" i="50"/>
  <c r="V213" i="49"/>
  <c r="U213" i="49"/>
  <c r="V212" i="49"/>
  <c r="U212" i="49"/>
  <c r="V211" i="49"/>
  <c r="U211" i="49"/>
  <c r="V210" i="49"/>
  <c r="U210" i="49"/>
  <c r="V209" i="49"/>
  <c r="U209" i="49"/>
  <c r="V208" i="49"/>
  <c r="U208" i="49"/>
  <c r="V207" i="49"/>
  <c r="U207" i="49"/>
  <c r="V206" i="49"/>
  <c r="U206" i="49"/>
  <c r="V205" i="49"/>
  <c r="U205" i="49"/>
  <c r="V204" i="49"/>
  <c r="U204" i="49"/>
  <c r="V203" i="49"/>
  <c r="U203" i="49"/>
  <c r="V202" i="49"/>
  <c r="U202" i="49"/>
  <c r="V201" i="49"/>
  <c r="U201" i="49"/>
  <c r="V200" i="49"/>
  <c r="U200" i="49"/>
  <c r="V199" i="49"/>
  <c r="U199" i="49"/>
  <c r="V198" i="49"/>
  <c r="U198" i="49"/>
  <c r="V197" i="49"/>
  <c r="U197" i="49"/>
  <c r="V196" i="49"/>
  <c r="U196" i="49"/>
  <c r="V195" i="49"/>
  <c r="U195" i="49"/>
  <c r="V194" i="49"/>
  <c r="U194" i="49"/>
  <c r="V193" i="49"/>
  <c r="U193" i="49"/>
  <c r="V192" i="49"/>
  <c r="U192" i="49"/>
  <c r="V191" i="49"/>
  <c r="U191" i="49"/>
  <c r="V190" i="49"/>
  <c r="U190" i="49"/>
  <c r="V189" i="49"/>
  <c r="U189" i="49"/>
  <c r="V188" i="49"/>
  <c r="U188" i="49"/>
  <c r="V187" i="49"/>
  <c r="U187" i="49"/>
  <c r="V186" i="49"/>
  <c r="U186" i="49"/>
  <c r="V185" i="49"/>
  <c r="U185" i="49"/>
  <c r="V184" i="49"/>
  <c r="U184" i="49"/>
  <c r="V183" i="49"/>
  <c r="U183" i="49"/>
  <c r="V182" i="49"/>
  <c r="U182" i="49"/>
  <c r="V181" i="49"/>
  <c r="U181" i="49"/>
  <c r="V180" i="49"/>
  <c r="U180" i="49"/>
  <c r="V179" i="49"/>
  <c r="U179" i="49"/>
  <c r="V178" i="49"/>
  <c r="U178" i="49"/>
  <c r="V177" i="49"/>
  <c r="U177" i="49"/>
  <c r="V176" i="49"/>
  <c r="U176" i="49"/>
  <c r="V175" i="49"/>
  <c r="U175" i="49"/>
  <c r="V174" i="49"/>
  <c r="U174" i="49"/>
  <c r="V173" i="49"/>
  <c r="U173" i="49"/>
  <c r="V172" i="49"/>
  <c r="U172" i="49"/>
  <c r="V171" i="49"/>
  <c r="U171" i="49"/>
  <c r="V170" i="49"/>
  <c r="U170" i="49"/>
  <c r="V169" i="49"/>
  <c r="U169" i="49"/>
  <c r="V168" i="49"/>
  <c r="U168" i="49"/>
  <c r="V167" i="49"/>
  <c r="U167" i="49"/>
  <c r="V166" i="49"/>
  <c r="U166" i="49"/>
  <c r="V165" i="49"/>
  <c r="U165" i="49"/>
  <c r="V164" i="49"/>
  <c r="U164" i="49"/>
  <c r="V163" i="49"/>
  <c r="U163" i="49"/>
  <c r="V162" i="49"/>
  <c r="U162" i="49"/>
  <c r="V161" i="49"/>
  <c r="U161" i="49"/>
  <c r="V160" i="49"/>
  <c r="U160" i="49"/>
  <c r="V159" i="49"/>
  <c r="U159" i="49"/>
  <c r="V158" i="49"/>
  <c r="U158" i="49"/>
  <c r="V157" i="49"/>
  <c r="U157" i="49"/>
  <c r="V156" i="49"/>
  <c r="U156" i="49"/>
  <c r="V155" i="49"/>
  <c r="U155" i="49"/>
  <c r="V154" i="49"/>
  <c r="U154" i="49"/>
  <c r="V153" i="49"/>
  <c r="U153" i="49"/>
  <c r="V152" i="49"/>
  <c r="U152" i="49"/>
  <c r="V151" i="49"/>
  <c r="U151" i="49"/>
  <c r="V150" i="49"/>
  <c r="U150" i="49"/>
  <c r="V149" i="49"/>
  <c r="U149" i="49"/>
  <c r="V148" i="49"/>
  <c r="U148" i="49"/>
  <c r="V147" i="49"/>
  <c r="U147" i="49"/>
  <c r="V146" i="49"/>
  <c r="U146" i="49"/>
  <c r="V145" i="49"/>
  <c r="U145" i="49"/>
  <c r="V144" i="49"/>
  <c r="U144" i="49"/>
  <c r="V143" i="49"/>
  <c r="U143" i="49"/>
  <c r="V142" i="49"/>
  <c r="U142" i="49"/>
  <c r="V141" i="49"/>
  <c r="U141" i="49"/>
  <c r="V140" i="49"/>
  <c r="U140" i="49"/>
  <c r="V139" i="49"/>
  <c r="U139" i="49"/>
  <c r="V138" i="49"/>
  <c r="U138" i="49"/>
  <c r="V137" i="49"/>
  <c r="U137" i="49"/>
  <c r="V136" i="49"/>
  <c r="U136" i="49"/>
  <c r="V135" i="49"/>
  <c r="U135" i="49"/>
  <c r="V134" i="49"/>
  <c r="U134" i="49"/>
  <c r="V133" i="49"/>
  <c r="U133" i="49"/>
  <c r="V132" i="49"/>
  <c r="U132" i="49"/>
  <c r="V131" i="49"/>
  <c r="U131" i="49"/>
  <c r="V130" i="49"/>
  <c r="U130" i="49"/>
  <c r="V129" i="49"/>
  <c r="U129" i="49"/>
  <c r="V128" i="49"/>
  <c r="U128" i="49"/>
  <c r="V127" i="49"/>
  <c r="U127" i="49"/>
  <c r="V126" i="49"/>
  <c r="U126" i="49"/>
  <c r="V125" i="49"/>
  <c r="U125" i="49"/>
  <c r="V124" i="49"/>
  <c r="U124" i="49"/>
  <c r="V123" i="49"/>
  <c r="U123" i="49"/>
  <c r="V122" i="49"/>
  <c r="U122" i="49"/>
  <c r="V121" i="49"/>
  <c r="U121" i="49"/>
  <c r="V120" i="49"/>
  <c r="U120" i="49"/>
  <c r="V119" i="49"/>
  <c r="U119" i="49"/>
  <c r="V118" i="49"/>
  <c r="U118" i="49"/>
  <c r="V117" i="49"/>
  <c r="U117" i="49"/>
  <c r="V116" i="49"/>
  <c r="U116" i="49"/>
  <c r="V115" i="49"/>
  <c r="U115" i="49"/>
  <c r="V114" i="49"/>
  <c r="U114" i="49"/>
  <c r="V113" i="49"/>
  <c r="U113" i="49"/>
  <c r="V112" i="49"/>
  <c r="U112" i="49"/>
  <c r="V111" i="49"/>
  <c r="U111" i="49"/>
  <c r="V110" i="49"/>
  <c r="U110" i="49"/>
  <c r="V109" i="49"/>
  <c r="U109" i="49"/>
  <c r="V108" i="49"/>
  <c r="U108" i="49"/>
  <c r="V107" i="49"/>
  <c r="U107" i="49"/>
  <c r="V106" i="49"/>
  <c r="U106" i="49"/>
  <c r="V105" i="49"/>
  <c r="U105" i="49"/>
  <c r="V104" i="49"/>
  <c r="U104" i="49"/>
  <c r="V103" i="49"/>
  <c r="U103" i="49"/>
  <c r="V102" i="49"/>
  <c r="U102" i="49"/>
  <c r="V101" i="49"/>
  <c r="U101" i="49"/>
  <c r="V100" i="49"/>
  <c r="U100" i="49"/>
  <c r="V99" i="49"/>
  <c r="U99" i="49"/>
  <c r="V98" i="49"/>
  <c r="U98" i="49"/>
  <c r="V97" i="49"/>
  <c r="U97" i="49"/>
  <c r="V96" i="49"/>
  <c r="U96" i="49"/>
  <c r="V95" i="49"/>
  <c r="U95" i="49"/>
  <c r="V94" i="49"/>
  <c r="U94" i="49"/>
  <c r="V93" i="49"/>
  <c r="U93" i="49"/>
  <c r="V92" i="49"/>
  <c r="U92" i="49"/>
  <c r="V91" i="49"/>
  <c r="U91" i="49"/>
  <c r="V90" i="49"/>
  <c r="U90" i="49"/>
  <c r="V89" i="49"/>
  <c r="U89" i="49"/>
  <c r="V88" i="49"/>
  <c r="U88" i="49"/>
  <c r="V87" i="49"/>
  <c r="U87" i="49"/>
  <c r="V86" i="49"/>
  <c r="U86" i="49"/>
  <c r="V85" i="49"/>
  <c r="U85" i="49"/>
  <c r="V84" i="49"/>
  <c r="U84" i="49"/>
  <c r="V83" i="49"/>
  <c r="U83" i="49"/>
  <c r="V82" i="49"/>
  <c r="U82" i="49"/>
  <c r="V81" i="49"/>
  <c r="U81" i="49"/>
  <c r="V80" i="49"/>
  <c r="U80" i="49"/>
  <c r="V79" i="49"/>
  <c r="U79" i="49"/>
  <c r="V78" i="49"/>
  <c r="U78" i="49"/>
  <c r="V77" i="49"/>
  <c r="U77" i="49"/>
  <c r="V76" i="49"/>
  <c r="U76" i="49"/>
  <c r="V75" i="49"/>
  <c r="U75" i="49"/>
  <c r="V74" i="49"/>
  <c r="U74" i="49"/>
  <c r="V73" i="49"/>
  <c r="U73" i="49"/>
  <c r="V72" i="49"/>
  <c r="U72" i="49"/>
  <c r="V71" i="49"/>
  <c r="U71" i="49"/>
  <c r="V70" i="49"/>
  <c r="U70" i="49"/>
  <c r="V69" i="49"/>
  <c r="U69" i="49"/>
  <c r="V68" i="49"/>
  <c r="U68" i="49"/>
  <c r="V67" i="49"/>
  <c r="U67" i="49"/>
  <c r="V66" i="49"/>
  <c r="U66" i="49"/>
  <c r="V65" i="49"/>
  <c r="U65" i="49"/>
  <c r="V64" i="49"/>
  <c r="U64" i="49"/>
  <c r="V63" i="49"/>
  <c r="U63" i="49"/>
  <c r="V62" i="49"/>
  <c r="U62" i="49"/>
  <c r="V61" i="49"/>
  <c r="U61" i="49"/>
  <c r="V60" i="49"/>
  <c r="U60" i="49"/>
  <c r="V59" i="49"/>
  <c r="U59" i="49"/>
  <c r="V58" i="49"/>
  <c r="U58" i="49"/>
  <c r="V57" i="49"/>
  <c r="U57" i="49"/>
  <c r="V56" i="49"/>
  <c r="U56" i="49"/>
  <c r="V55" i="49"/>
  <c r="U55" i="49"/>
  <c r="V54" i="49"/>
  <c r="U54" i="49"/>
  <c r="V53" i="49"/>
  <c r="U53" i="49"/>
  <c r="V52" i="49"/>
  <c r="U52" i="49"/>
  <c r="V51" i="49"/>
  <c r="U51" i="49"/>
  <c r="V50" i="49"/>
  <c r="U50" i="49"/>
  <c r="V49" i="49"/>
  <c r="U49" i="49"/>
  <c r="V48" i="49"/>
  <c r="U48" i="49"/>
  <c r="V47" i="49"/>
  <c r="U47" i="49"/>
  <c r="V46" i="49"/>
  <c r="U46" i="49"/>
  <c r="V45" i="49"/>
  <c r="U45" i="49"/>
  <c r="V44" i="49"/>
  <c r="U44" i="49"/>
  <c r="V43" i="49"/>
  <c r="U43" i="49"/>
  <c r="V42" i="49"/>
  <c r="U42" i="49"/>
  <c r="V41" i="49"/>
  <c r="U41" i="49"/>
  <c r="V40" i="49"/>
  <c r="U40" i="49"/>
  <c r="V39" i="49"/>
  <c r="U39" i="49"/>
  <c r="V38" i="49"/>
  <c r="U38" i="49"/>
  <c r="V37" i="49"/>
  <c r="U37" i="49"/>
  <c r="V36" i="49"/>
  <c r="U36" i="49"/>
  <c r="V35" i="49"/>
  <c r="U35" i="49"/>
  <c r="V34" i="49"/>
  <c r="U34" i="49"/>
  <c r="V33" i="49"/>
  <c r="U33" i="49"/>
  <c r="V32" i="49"/>
  <c r="U32" i="49"/>
  <c r="V31" i="49"/>
  <c r="U31" i="49"/>
  <c r="V30" i="49"/>
  <c r="U30" i="49"/>
  <c r="V29" i="49"/>
  <c r="U29" i="49"/>
  <c r="V28" i="49"/>
  <c r="U28" i="49"/>
  <c r="V27" i="49"/>
  <c r="U27" i="49"/>
  <c r="V26" i="49"/>
  <c r="U26" i="49"/>
  <c r="V25" i="49"/>
  <c r="U25" i="49"/>
  <c r="V24" i="49"/>
  <c r="U24" i="49"/>
  <c r="V23" i="49"/>
  <c r="U23" i="49"/>
  <c r="V22" i="49"/>
  <c r="U22" i="49"/>
  <c r="V21" i="49"/>
  <c r="U21" i="49"/>
  <c r="V20" i="49"/>
  <c r="U20" i="49"/>
  <c r="V19" i="49"/>
  <c r="U19" i="49"/>
  <c r="V18" i="49"/>
  <c r="U18" i="49"/>
  <c r="V17" i="49"/>
  <c r="U17" i="49"/>
  <c r="V16" i="49"/>
  <c r="U16" i="49"/>
  <c r="V15" i="49"/>
  <c r="U15" i="49"/>
  <c r="V14" i="49"/>
  <c r="U14" i="49"/>
  <c r="V13" i="49"/>
  <c r="U13" i="49"/>
  <c r="V12" i="49"/>
  <c r="U12" i="49"/>
  <c r="V11" i="49"/>
  <c r="U11" i="49"/>
  <c r="V10" i="49"/>
  <c r="U10" i="49"/>
  <c r="V9" i="49"/>
  <c r="U9" i="49"/>
  <c r="V8" i="49"/>
  <c r="U8" i="49"/>
  <c r="V7" i="49"/>
  <c r="U7" i="49"/>
  <c r="V6" i="49"/>
  <c r="U6" i="49"/>
  <c r="V5" i="49"/>
  <c r="U5" i="49"/>
  <c r="V4" i="49"/>
  <c r="U4" i="49"/>
  <c r="V130" i="48"/>
  <c r="U130" i="48"/>
  <c r="V129" i="48"/>
  <c r="U129" i="48"/>
  <c r="V128" i="48"/>
  <c r="U128" i="48"/>
  <c r="V127" i="48"/>
  <c r="U127" i="48"/>
  <c r="V126" i="48"/>
  <c r="U126" i="48"/>
  <c r="V125" i="48"/>
  <c r="U125" i="48"/>
  <c r="V124" i="48"/>
  <c r="U124" i="48"/>
  <c r="V123" i="48"/>
  <c r="U123" i="48"/>
  <c r="V122" i="48"/>
  <c r="U122" i="48"/>
  <c r="V121" i="48"/>
  <c r="U121" i="48"/>
  <c r="V120" i="48"/>
  <c r="U120" i="48"/>
  <c r="V119" i="48"/>
  <c r="U119" i="48"/>
  <c r="V118" i="48"/>
  <c r="U118" i="48"/>
  <c r="V117" i="48"/>
  <c r="U117" i="48"/>
  <c r="V116" i="48"/>
  <c r="U116" i="48"/>
  <c r="V115" i="48"/>
  <c r="U115" i="48"/>
  <c r="V114" i="48"/>
  <c r="U114" i="48"/>
  <c r="V113" i="48"/>
  <c r="U113" i="48"/>
  <c r="V112" i="48"/>
  <c r="U112" i="48"/>
  <c r="V111" i="48"/>
  <c r="U111" i="48"/>
  <c r="V110" i="48"/>
  <c r="U110" i="48"/>
  <c r="V109" i="48"/>
  <c r="U109" i="48"/>
  <c r="V108" i="48"/>
  <c r="U108" i="48"/>
  <c r="V107" i="48"/>
  <c r="U107" i="48"/>
  <c r="V106" i="48"/>
  <c r="U106" i="48"/>
  <c r="V105" i="48"/>
  <c r="U105" i="48"/>
  <c r="V104" i="48"/>
  <c r="U104" i="48"/>
  <c r="V103" i="48"/>
  <c r="U103" i="48"/>
  <c r="V102" i="48"/>
  <c r="U102" i="48"/>
  <c r="V101" i="48"/>
  <c r="U101" i="48"/>
  <c r="V100" i="48"/>
  <c r="U100" i="48"/>
  <c r="V99" i="48"/>
  <c r="U99" i="48"/>
  <c r="V98" i="48"/>
  <c r="U98" i="48"/>
  <c r="V97" i="48"/>
  <c r="U97" i="48"/>
  <c r="V96" i="48"/>
  <c r="U96" i="48"/>
  <c r="V95" i="48"/>
  <c r="U95" i="48"/>
  <c r="V94" i="48"/>
  <c r="U94" i="48"/>
  <c r="V93" i="48"/>
  <c r="U93" i="48"/>
  <c r="V92" i="48"/>
  <c r="U92" i="48"/>
  <c r="V91" i="48"/>
  <c r="U91" i="48"/>
  <c r="V90" i="48"/>
  <c r="U90" i="48"/>
  <c r="V89" i="48"/>
  <c r="U89" i="48"/>
  <c r="V88" i="48"/>
  <c r="U88" i="48"/>
  <c r="V87" i="48"/>
  <c r="U87" i="48"/>
  <c r="V86" i="48"/>
  <c r="U86" i="48"/>
  <c r="V85" i="48"/>
  <c r="U85" i="48"/>
  <c r="V84" i="48"/>
  <c r="U84" i="48"/>
  <c r="V83" i="48"/>
  <c r="U83" i="48"/>
  <c r="V82" i="48"/>
  <c r="U82" i="48"/>
  <c r="V81" i="48"/>
  <c r="U81" i="48"/>
  <c r="V80" i="48"/>
  <c r="U80" i="48"/>
  <c r="V79" i="48"/>
  <c r="U79" i="48"/>
  <c r="V78" i="48"/>
  <c r="U78" i="48"/>
  <c r="V77" i="48"/>
  <c r="U77" i="48"/>
  <c r="V76" i="48"/>
  <c r="U76" i="48"/>
  <c r="V75" i="48"/>
  <c r="U75" i="48"/>
  <c r="V74" i="48"/>
  <c r="U74" i="48"/>
  <c r="V73" i="48"/>
  <c r="U73" i="48"/>
  <c r="V72" i="48"/>
  <c r="U72" i="48"/>
  <c r="V71" i="48"/>
  <c r="U71" i="48"/>
  <c r="V70" i="48"/>
  <c r="U70" i="48"/>
  <c r="V69" i="48"/>
  <c r="U69" i="48"/>
  <c r="V68" i="48"/>
  <c r="U68" i="48"/>
  <c r="V67" i="48"/>
  <c r="U67" i="48"/>
  <c r="V66" i="48"/>
  <c r="U66" i="48"/>
  <c r="V65" i="48"/>
  <c r="U65" i="48"/>
  <c r="V64" i="48"/>
  <c r="U64" i="48"/>
  <c r="V63" i="48"/>
  <c r="U63" i="48"/>
  <c r="V62" i="48"/>
  <c r="U62" i="48"/>
  <c r="V61" i="48"/>
  <c r="U61" i="48"/>
  <c r="V60" i="48"/>
  <c r="U60" i="48"/>
  <c r="V59" i="48"/>
  <c r="U59" i="48"/>
  <c r="V58" i="48"/>
  <c r="U58" i="48"/>
  <c r="V57" i="48"/>
  <c r="U57" i="48"/>
  <c r="V56" i="48"/>
  <c r="U56" i="48"/>
  <c r="V55" i="48"/>
  <c r="U55" i="48"/>
  <c r="V54" i="48"/>
  <c r="U54" i="48"/>
  <c r="V53" i="48"/>
  <c r="U53" i="48"/>
  <c r="V52" i="48"/>
  <c r="U52" i="48"/>
  <c r="V51" i="48"/>
  <c r="U51" i="48"/>
  <c r="V50" i="48"/>
  <c r="U50" i="48"/>
  <c r="V49" i="48"/>
  <c r="U49" i="48"/>
  <c r="V48" i="48"/>
  <c r="U48" i="48"/>
  <c r="V47" i="48"/>
  <c r="U47" i="48"/>
  <c r="V46" i="48"/>
  <c r="U46" i="48"/>
  <c r="V45" i="48"/>
  <c r="U45" i="48"/>
  <c r="V44" i="48"/>
  <c r="U44" i="48"/>
  <c r="V43" i="48"/>
  <c r="U43" i="48"/>
  <c r="V42" i="48"/>
  <c r="U42" i="48"/>
  <c r="V41" i="48"/>
  <c r="U41" i="48"/>
  <c r="V40" i="48"/>
  <c r="U40" i="48"/>
  <c r="V39" i="48"/>
  <c r="U39" i="48"/>
  <c r="V38" i="48"/>
  <c r="U38" i="48"/>
  <c r="V37" i="48"/>
  <c r="U37" i="48"/>
  <c r="V36" i="48"/>
  <c r="U36" i="48"/>
  <c r="V35" i="48"/>
  <c r="U35" i="48"/>
  <c r="V34" i="48"/>
  <c r="U34" i="48"/>
  <c r="V33" i="48"/>
  <c r="U33" i="48"/>
  <c r="V32" i="48"/>
  <c r="U32" i="48"/>
  <c r="V31" i="48"/>
  <c r="U31" i="48"/>
  <c r="V30" i="48"/>
  <c r="U30" i="48"/>
  <c r="V29" i="48"/>
  <c r="U29" i="48"/>
  <c r="V28" i="48"/>
  <c r="U28" i="48"/>
  <c r="V27" i="48"/>
  <c r="U27" i="48"/>
  <c r="V26" i="48"/>
  <c r="U26" i="48"/>
  <c r="V25" i="48"/>
  <c r="U25" i="48"/>
  <c r="V24" i="48"/>
  <c r="U24" i="48"/>
  <c r="V23" i="48"/>
  <c r="U23" i="48"/>
  <c r="V22" i="48"/>
  <c r="U22" i="48"/>
  <c r="V21" i="48"/>
  <c r="U21" i="48"/>
  <c r="V20" i="48"/>
  <c r="U20" i="48"/>
  <c r="V19" i="48"/>
  <c r="U19" i="48"/>
  <c r="V18" i="48"/>
  <c r="U18" i="48"/>
  <c r="V17" i="48"/>
  <c r="U17" i="48"/>
  <c r="V16" i="48"/>
  <c r="U16" i="48"/>
  <c r="V15" i="48"/>
  <c r="U15" i="48"/>
  <c r="V14" i="48"/>
  <c r="U14" i="48"/>
  <c r="V13" i="48"/>
  <c r="U13" i="48"/>
  <c r="V12" i="48"/>
  <c r="U12" i="48"/>
  <c r="V11" i="48"/>
  <c r="U11" i="48"/>
  <c r="V10" i="48"/>
  <c r="U10" i="48"/>
  <c r="V9" i="48"/>
  <c r="U9" i="48"/>
  <c r="V8" i="48"/>
  <c r="U8" i="48"/>
  <c r="V7" i="48"/>
  <c r="U7" i="48"/>
  <c r="V6" i="48"/>
  <c r="U6" i="48"/>
  <c r="V5" i="48"/>
  <c r="U5" i="48"/>
  <c r="V4" i="48"/>
  <c r="U4" i="48"/>
  <c r="V165" i="47"/>
  <c r="U165" i="47"/>
  <c r="V164" i="47"/>
  <c r="U164" i="47"/>
  <c r="V163" i="47"/>
  <c r="U163" i="47"/>
  <c r="V162" i="47"/>
  <c r="U162" i="47"/>
  <c r="V161" i="47"/>
  <c r="U161" i="47"/>
  <c r="V160" i="47"/>
  <c r="U160" i="47"/>
  <c r="V159" i="47"/>
  <c r="U159" i="47"/>
  <c r="V158" i="47"/>
  <c r="U158" i="47"/>
  <c r="V157" i="47"/>
  <c r="U157" i="47"/>
  <c r="V156" i="47"/>
  <c r="U156" i="47"/>
  <c r="V155" i="47"/>
  <c r="U155" i="47"/>
  <c r="V154" i="47"/>
  <c r="U154" i="47"/>
  <c r="V153" i="47"/>
  <c r="U153" i="47"/>
  <c r="V152" i="47"/>
  <c r="U152" i="47"/>
  <c r="V151" i="47"/>
  <c r="U151" i="47"/>
  <c r="V150" i="47"/>
  <c r="U150" i="47"/>
  <c r="V149" i="47"/>
  <c r="U149" i="47"/>
  <c r="V148" i="47"/>
  <c r="U148" i="47"/>
  <c r="V147" i="47"/>
  <c r="U147" i="47"/>
  <c r="V146" i="47"/>
  <c r="U146" i="47"/>
  <c r="V145" i="47"/>
  <c r="U145" i="47"/>
  <c r="V144" i="47"/>
  <c r="U144" i="47"/>
  <c r="V143" i="47"/>
  <c r="U143" i="47"/>
  <c r="AD142" i="47"/>
  <c r="V142" i="47"/>
  <c r="U142" i="47"/>
  <c r="V141" i="47"/>
  <c r="U141" i="47"/>
  <c r="V140" i="47"/>
  <c r="U140" i="47"/>
  <c r="V139" i="47"/>
  <c r="U139" i="47"/>
  <c r="V138" i="47"/>
  <c r="U138" i="47"/>
  <c r="V137" i="47"/>
  <c r="U137" i="47"/>
  <c r="V136" i="47"/>
  <c r="U136" i="47"/>
  <c r="V135" i="47"/>
  <c r="U135" i="47"/>
  <c r="V134" i="47"/>
  <c r="U134" i="47"/>
  <c r="V133" i="47"/>
  <c r="U133" i="47"/>
  <c r="V132" i="47"/>
  <c r="U132" i="47"/>
  <c r="V131" i="47"/>
  <c r="U131" i="47"/>
  <c r="V130" i="47"/>
  <c r="U130" i="47"/>
  <c r="V129" i="47"/>
  <c r="U129" i="47"/>
  <c r="V128" i="47"/>
  <c r="U128" i="47"/>
  <c r="V127" i="47"/>
  <c r="U127" i="47"/>
  <c r="V126" i="47"/>
  <c r="U126" i="47"/>
  <c r="V125" i="47"/>
  <c r="U125" i="47"/>
  <c r="V124" i="47"/>
  <c r="U124" i="47"/>
  <c r="V123" i="47"/>
  <c r="U123" i="47"/>
  <c r="V122" i="47"/>
  <c r="U122" i="47"/>
  <c r="V121" i="47"/>
  <c r="U121" i="47"/>
  <c r="V120" i="47"/>
  <c r="U120" i="47"/>
  <c r="V119" i="47"/>
  <c r="U119" i="47"/>
  <c r="V118" i="47"/>
  <c r="U118" i="47"/>
  <c r="V117" i="47"/>
  <c r="U117" i="47"/>
  <c r="V116" i="47"/>
  <c r="U116" i="47"/>
  <c r="V115" i="47"/>
  <c r="U115" i="47"/>
  <c r="V114" i="47"/>
  <c r="U114" i="47"/>
  <c r="V113" i="47"/>
  <c r="U113" i="47"/>
  <c r="V112" i="47"/>
  <c r="U112" i="47"/>
  <c r="V111" i="47"/>
  <c r="U111" i="47"/>
  <c r="V110" i="47"/>
  <c r="U110" i="47"/>
  <c r="V109" i="47"/>
  <c r="U109" i="47"/>
  <c r="V108" i="47"/>
  <c r="U108" i="47"/>
  <c r="V107" i="47"/>
  <c r="U107" i="47"/>
  <c r="V106" i="47"/>
  <c r="U106" i="47"/>
  <c r="V105" i="47"/>
  <c r="U105" i="47"/>
  <c r="V104" i="47"/>
  <c r="U104" i="47"/>
  <c r="V103" i="47"/>
  <c r="U103" i="47"/>
  <c r="V102" i="47"/>
  <c r="U102" i="47"/>
  <c r="V101" i="47"/>
  <c r="U101" i="47"/>
  <c r="V100" i="47"/>
  <c r="U100" i="47"/>
  <c r="V99" i="47"/>
  <c r="U99" i="47"/>
  <c r="V98" i="47"/>
  <c r="U98" i="47"/>
  <c r="V97" i="47"/>
  <c r="U97" i="47"/>
  <c r="V96" i="47"/>
  <c r="U96" i="47"/>
  <c r="V95" i="47"/>
  <c r="U95" i="47"/>
  <c r="V94" i="47"/>
  <c r="U94" i="47"/>
  <c r="V93" i="47"/>
  <c r="U93" i="47"/>
  <c r="V92" i="47"/>
  <c r="U92" i="47"/>
  <c r="V91" i="47"/>
  <c r="U91" i="47"/>
  <c r="V90" i="47"/>
  <c r="U90" i="47"/>
  <c r="V89" i="47"/>
  <c r="U89" i="47"/>
  <c r="V88" i="47"/>
  <c r="U88" i="47"/>
  <c r="V87" i="47"/>
  <c r="U87" i="47"/>
  <c r="V86" i="47"/>
  <c r="U86" i="47"/>
  <c r="V85" i="47"/>
  <c r="U85" i="47"/>
  <c r="V84" i="47"/>
  <c r="U84" i="47"/>
  <c r="V83" i="47"/>
  <c r="U83" i="47"/>
  <c r="V82" i="47"/>
  <c r="U82" i="47"/>
  <c r="V81" i="47"/>
  <c r="U81" i="47"/>
  <c r="V80" i="47"/>
  <c r="U80" i="47"/>
  <c r="V79" i="47"/>
  <c r="U79" i="47"/>
  <c r="V78" i="47"/>
  <c r="U78" i="47"/>
  <c r="V77" i="47"/>
  <c r="U77" i="47"/>
  <c r="V76" i="47"/>
  <c r="U76" i="47"/>
  <c r="V75" i="47"/>
  <c r="U75" i="47"/>
  <c r="V74" i="47"/>
  <c r="U74" i="47"/>
  <c r="V73" i="47"/>
  <c r="U73" i="47"/>
  <c r="V72" i="47"/>
  <c r="U72" i="47"/>
  <c r="V71" i="47"/>
  <c r="U71" i="47"/>
  <c r="V70" i="47"/>
  <c r="U70" i="47"/>
  <c r="V69" i="47"/>
  <c r="U69" i="47"/>
  <c r="V68" i="47"/>
  <c r="U68" i="47"/>
  <c r="V67" i="47"/>
  <c r="U67" i="47"/>
  <c r="V66" i="47"/>
  <c r="U66" i="47"/>
  <c r="V65" i="47"/>
  <c r="U65" i="47"/>
  <c r="V64" i="47"/>
  <c r="U64" i="47"/>
  <c r="V63" i="47"/>
  <c r="U63" i="47"/>
  <c r="V62" i="47"/>
  <c r="U62" i="47"/>
  <c r="V61" i="47"/>
  <c r="U61" i="47"/>
  <c r="V60" i="47"/>
  <c r="U60" i="47"/>
  <c r="V59" i="47"/>
  <c r="U59" i="47"/>
  <c r="V58" i="47"/>
  <c r="U58" i="47"/>
  <c r="V57" i="47"/>
  <c r="U57" i="47"/>
  <c r="V56" i="47"/>
  <c r="U56" i="47"/>
  <c r="V55" i="47"/>
  <c r="U55" i="47"/>
  <c r="V54" i="47"/>
  <c r="U54" i="47"/>
  <c r="V53" i="47"/>
  <c r="U53" i="47"/>
  <c r="V52" i="47"/>
  <c r="U52" i="47"/>
  <c r="V51" i="47"/>
  <c r="U51" i="47"/>
  <c r="V50" i="47"/>
  <c r="U50" i="47"/>
  <c r="V49" i="47"/>
  <c r="U49" i="47"/>
  <c r="V48" i="47"/>
  <c r="U48" i="47"/>
  <c r="V47" i="47"/>
  <c r="U47" i="47"/>
  <c r="V46" i="47"/>
  <c r="U46" i="47"/>
  <c r="V45" i="47"/>
  <c r="U45" i="47"/>
  <c r="V44" i="47"/>
  <c r="U44" i="47"/>
  <c r="V43" i="47"/>
  <c r="U43" i="47"/>
  <c r="V42" i="47"/>
  <c r="U42" i="47"/>
  <c r="V41" i="47"/>
  <c r="U41" i="47"/>
  <c r="V40" i="47"/>
  <c r="U40" i="47"/>
  <c r="V39" i="47"/>
  <c r="U39" i="47"/>
  <c r="V38" i="47"/>
  <c r="U38" i="47"/>
  <c r="V37" i="47"/>
  <c r="U37" i="47"/>
  <c r="V36" i="47"/>
  <c r="U36" i="47"/>
  <c r="V35" i="47"/>
  <c r="U35" i="47"/>
  <c r="V34" i="47"/>
  <c r="U34" i="47"/>
  <c r="V33" i="47"/>
  <c r="U33" i="47"/>
  <c r="V32" i="47"/>
  <c r="U32" i="47"/>
  <c r="V31" i="47"/>
  <c r="U31" i="47"/>
  <c r="V30" i="47"/>
  <c r="U30" i="47"/>
  <c r="V29" i="47"/>
  <c r="U29" i="47"/>
  <c r="V28" i="47"/>
  <c r="U28" i="47"/>
  <c r="V27" i="47"/>
  <c r="U27" i="47"/>
  <c r="V26" i="47"/>
  <c r="U26" i="47"/>
  <c r="V25" i="47"/>
  <c r="U25" i="47"/>
  <c r="V24" i="47"/>
  <c r="U24" i="47"/>
  <c r="V23" i="47"/>
  <c r="U23" i="47"/>
  <c r="V22" i="47"/>
  <c r="U22" i="47"/>
  <c r="V21" i="47"/>
  <c r="U21" i="47"/>
  <c r="V20" i="47"/>
  <c r="U20" i="47"/>
  <c r="V19" i="47"/>
  <c r="U19" i="47"/>
  <c r="V18" i="47"/>
  <c r="U18" i="47"/>
  <c r="V17" i="47"/>
  <c r="U17" i="47"/>
  <c r="V16" i="47"/>
  <c r="U16" i="47"/>
  <c r="V15" i="47"/>
  <c r="U15" i="47"/>
  <c r="V14" i="47"/>
  <c r="U14" i="47"/>
  <c r="V13" i="47"/>
  <c r="U13" i="47"/>
  <c r="V12" i="47"/>
  <c r="U12" i="47"/>
  <c r="V11" i="47"/>
  <c r="U11" i="47"/>
  <c r="V10" i="47"/>
  <c r="U10" i="47"/>
  <c r="V9" i="47"/>
  <c r="U9" i="47"/>
  <c r="V8" i="47"/>
  <c r="U8" i="47"/>
  <c r="V7" i="47"/>
  <c r="U7" i="47"/>
  <c r="V6" i="47"/>
  <c r="U6" i="47"/>
  <c r="V5" i="47"/>
  <c r="U5" i="47"/>
  <c r="V4" i="47"/>
  <c r="U4" i="47"/>
  <c r="V191" i="46"/>
  <c r="U191" i="46"/>
  <c r="V190" i="46"/>
  <c r="U190" i="46"/>
  <c r="V189" i="46"/>
  <c r="U189" i="46"/>
  <c r="V188" i="46"/>
  <c r="U188" i="46"/>
  <c r="V187" i="46"/>
  <c r="U187" i="46"/>
  <c r="V186" i="46"/>
  <c r="U186" i="46"/>
  <c r="V185" i="46"/>
  <c r="U185" i="46"/>
  <c r="V184" i="46"/>
  <c r="U184" i="46"/>
  <c r="V183" i="46"/>
  <c r="U183" i="46"/>
  <c r="V182" i="46"/>
  <c r="U182" i="46"/>
  <c r="V181" i="46"/>
  <c r="U181" i="46"/>
  <c r="V180" i="46"/>
  <c r="U180" i="46"/>
  <c r="V179" i="46"/>
  <c r="U179" i="46"/>
  <c r="AD178" i="46"/>
  <c r="V178" i="46"/>
  <c r="U178" i="46"/>
  <c r="V177" i="46"/>
  <c r="U177" i="46"/>
  <c r="V176" i="46"/>
  <c r="U176" i="46"/>
  <c r="V175" i="46"/>
  <c r="U175" i="46"/>
  <c r="V174" i="46"/>
  <c r="U174" i="46"/>
  <c r="V173" i="46"/>
  <c r="U173" i="46"/>
  <c r="AD172" i="46"/>
  <c r="V172" i="46"/>
  <c r="U172" i="46"/>
  <c r="V171" i="46"/>
  <c r="U171" i="46"/>
  <c r="V170" i="46"/>
  <c r="U170" i="46"/>
  <c r="V169" i="46"/>
  <c r="U169" i="46"/>
  <c r="V168" i="46"/>
  <c r="U168" i="46"/>
  <c r="AD167" i="46"/>
  <c r="V167" i="46"/>
  <c r="U167" i="46"/>
  <c r="V166" i="46"/>
  <c r="U166" i="46"/>
  <c r="V165" i="46"/>
  <c r="U165" i="46"/>
  <c r="V164" i="46"/>
  <c r="U164" i="46"/>
  <c r="V163" i="46"/>
  <c r="U163" i="46"/>
  <c r="V162" i="46"/>
  <c r="U162" i="46"/>
  <c r="V161" i="46"/>
  <c r="U161" i="46"/>
  <c r="V160" i="46"/>
  <c r="U160" i="46"/>
  <c r="V159" i="46"/>
  <c r="U159" i="46"/>
  <c r="V158" i="46"/>
  <c r="U158" i="46"/>
  <c r="AD157" i="46"/>
  <c r="V157" i="46"/>
  <c r="U157" i="46"/>
  <c r="V156" i="46"/>
  <c r="U156" i="46"/>
  <c r="V155" i="46"/>
  <c r="U155" i="46"/>
  <c r="V154" i="46"/>
  <c r="U154" i="46"/>
  <c r="V153" i="46"/>
  <c r="U153" i="46"/>
  <c r="V152" i="46"/>
  <c r="U152" i="46"/>
  <c r="V151" i="46"/>
  <c r="U151" i="46"/>
  <c r="V150" i="46"/>
  <c r="U150" i="46"/>
  <c r="V149" i="46"/>
  <c r="U149" i="46"/>
  <c r="V148" i="46"/>
  <c r="U148" i="46"/>
  <c r="V147" i="46"/>
  <c r="U147" i="46"/>
  <c r="V146" i="46"/>
  <c r="U146" i="46"/>
  <c r="V145" i="46"/>
  <c r="U145" i="46"/>
  <c r="V144" i="46"/>
  <c r="U144" i="46"/>
  <c r="V143" i="46"/>
  <c r="U143" i="46"/>
  <c r="V142" i="46"/>
  <c r="U142" i="46"/>
  <c r="V141" i="46"/>
  <c r="U141" i="46"/>
  <c r="V140" i="46"/>
  <c r="U140" i="46"/>
  <c r="V139" i="46"/>
  <c r="U139" i="46"/>
  <c r="V138" i="46"/>
  <c r="U138" i="46"/>
  <c r="V137" i="46"/>
  <c r="U137" i="46"/>
  <c r="V136" i="46"/>
  <c r="U136" i="46"/>
  <c r="V135" i="46"/>
  <c r="U135" i="46"/>
  <c r="V134" i="46"/>
  <c r="U134" i="46"/>
  <c r="V133" i="46"/>
  <c r="U133" i="46"/>
  <c r="V132" i="46"/>
  <c r="U132" i="46"/>
  <c r="V131" i="46"/>
  <c r="U131" i="46"/>
  <c r="V130" i="46"/>
  <c r="U130" i="46"/>
  <c r="V129" i="46"/>
  <c r="U129" i="46"/>
  <c r="V128" i="46"/>
  <c r="U128" i="46"/>
  <c r="V127" i="46"/>
  <c r="U127" i="46"/>
  <c r="V126" i="46"/>
  <c r="U126" i="46"/>
  <c r="V125" i="46"/>
  <c r="U125" i="46"/>
  <c r="V124" i="46"/>
  <c r="U124" i="46"/>
  <c r="V123" i="46"/>
  <c r="U123" i="46"/>
  <c r="V122" i="46"/>
  <c r="U122" i="46"/>
  <c r="V121" i="46"/>
  <c r="U121" i="46"/>
  <c r="V120" i="46"/>
  <c r="U120" i="46"/>
  <c r="V119" i="46"/>
  <c r="U119" i="46"/>
  <c r="V118" i="46"/>
  <c r="U118" i="46"/>
  <c r="V117" i="46"/>
  <c r="U117" i="46"/>
  <c r="V116" i="46"/>
  <c r="U116" i="46"/>
  <c r="V115" i="46"/>
  <c r="U115" i="46"/>
  <c r="V114" i="46"/>
  <c r="U114" i="46"/>
  <c r="V113" i="46"/>
  <c r="U113" i="46"/>
  <c r="V112" i="46"/>
  <c r="U112" i="46"/>
  <c r="V111" i="46"/>
  <c r="U111" i="46"/>
  <c r="V110" i="46"/>
  <c r="U110" i="46"/>
  <c r="V109" i="46"/>
  <c r="U109" i="46"/>
  <c r="V108" i="46"/>
  <c r="U108" i="46"/>
  <c r="V107" i="46"/>
  <c r="U107" i="46"/>
  <c r="V106" i="46"/>
  <c r="U106" i="46"/>
  <c r="V105" i="46"/>
  <c r="U105" i="46"/>
  <c r="V104" i="46"/>
  <c r="U104" i="46"/>
  <c r="V103" i="46"/>
  <c r="U103" i="46"/>
  <c r="V102" i="46"/>
  <c r="U102" i="46"/>
  <c r="V101" i="46"/>
  <c r="U101" i="46"/>
  <c r="V100" i="46"/>
  <c r="U100" i="46"/>
  <c r="V99" i="46"/>
  <c r="U99" i="46"/>
  <c r="V98" i="46"/>
  <c r="U98" i="46"/>
  <c r="V97" i="46"/>
  <c r="U97" i="46"/>
  <c r="V96" i="46"/>
  <c r="U96" i="46"/>
  <c r="V95" i="46"/>
  <c r="U95" i="46"/>
  <c r="V94" i="46"/>
  <c r="U94" i="46"/>
  <c r="V93" i="46"/>
  <c r="U93" i="46"/>
  <c r="V92" i="46"/>
  <c r="U92" i="46"/>
  <c r="V91" i="46"/>
  <c r="U91" i="46"/>
  <c r="V90" i="46"/>
  <c r="U90" i="46"/>
  <c r="V89" i="46"/>
  <c r="U89" i="46"/>
  <c r="V88" i="46"/>
  <c r="U88" i="46"/>
  <c r="V87" i="46"/>
  <c r="U87" i="46"/>
  <c r="V86" i="46"/>
  <c r="U86" i="46"/>
  <c r="AD85" i="46"/>
  <c r="V85" i="46"/>
  <c r="U85" i="46"/>
  <c r="V84" i="46"/>
  <c r="U84" i="46"/>
  <c r="V83" i="46"/>
  <c r="U83" i="46"/>
  <c r="V82" i="46"/>
  <c r="U82" i="46"/>
  <c r="V81" i="46"/>
  <c r="U81" i="46"/>
  <c r="V80" i="46"/>
  <c r="U80" i="46"/>
  <c r="V79" i="46"/>
  <c r="U79" i="46"/>
  <c r="V78" i="46"/>
  <c r="U78" i="46"/>
  <c r="V77" i="46"/>
  <c r="U77" i="46"/>
  <c r="V76" i="46"/>
  <c r="U76" i="46"/>
  <c r="V75" i="46"/>
  <c r="U75" i="46"/>
  <c r="V74" i="46"/>
  <c r="U74" i="46"/>
  <c r="V73" i="46"/>
  <c r="U73" i="46"/>
  <c r="V72" i="46"/>
  <c r="U72" i="46"/>
  <c r="V71" i="46"/>
  <c r="U71" i="46"/>
  <c r="AD70" i="46"/>
  <c r="V70" i="46"/>
  <c r="U70" i="46"/>
  <c r="V69" i="46"/>
  <c r="U69" i="46"/>
  <c r="V68" i="46"/>
  <c r="U68" i="46"/>
  <c r="V67" i="46"/>
  <c r="U67" i="46"/>
  <c r="V66" i="46"/>
  <c r="U66" i="46"/>
  <c r="V65" i="46"/>
  <c r="U65" i="46"/>
  <c r="AD64" i="46"/>
  <c r="V64" i="46"/>
  <c r="U64" i="46"/>
  <c r="V63" i="46"/>
  <c r="U63" i="46"/>
  <c r="V62" i="46"/>
  <c r="U62" i="46"/>
  <c r="V61" i="46"/>
  <c r="U61" i="46"/>
  <c r="V60" i="46"/>
  <c r="U60" i="46"/>
  <c r="V59" i="46"/>
  <c r="U59" i="46"/>
  <c r="V58" i="46"/>
  <c r="U58" i="46"/>
  <c r="V57" i="46"/>
  <c r="U57" i="46"/>
  <c r="V56" i="46"/>
  <c r="U56" i="46"/>
  <c r="V55" i="46"/>
  <c r="U55" i="46"/>
  <c r="V54" i="46"/>
  <c r="U54" i="46"/>
  <c r="V53" i="46"/>
  <c r="U53" i="46"/>
  <c r="V52" i="46"/>
  <c r="U52" i="46"/>
  <c r="V51" i="46"/>
  <c r="U51" i="46"/>
  <c r="V50" i="46"/>
  <c r="U50" i="46"/>
  <c r="V49" i="46"/>
  <c r="U49" i="46"/>
  <c r="V48" i="46"/>
  <c r="U48" i="46"/>
  <c r="V47" i="46"/>
  <c r="U47" i="46"/>
  <c r="V46" i="46"/>
  <c r="U46" i="46"/>
  <c r="V45" i="46"/>
  <c r="U45" i="46"/>
  <c r="V44" i="46"/>
  <c r="U44" i="46"/>
  <c r="V43" i="46"/>
  <c r="U43" i="46"/>
  <c r="V42" i="46"/>
  <c r="U42" i="46"/>
  <c r="V41" i="46"/>
  <c r="U41" i="46"/>
  <c r="V40" i="46"/>
  <c r="U40" i="46"/>
  <c r="V39" i="46"/>
  <c r="U39" i="46"/>
  <c r="V38" i="46"/>
  <c r="U38" i="46"/>
  <c r="V37" i="46"/>
  <c r="U37" i="46"/>
  <c r="V36" i="46"/>
  <c r="U36" i="46"/>
  <c r="V35" i="46"/>
  <c r="U35" i="46"/>
  <c r="AD34" i="46"/>
  <c r="V34" i="46"/>
  <c r="U34" i="46"/>
  <c r="V33" i="46"/>
  <c r="U33" i="46"/>
  <c r="V32" i="46"/>
  <c r="U32" i="46"/>
  <c r="V31" i="46"/>
  <c r="U31" i="46"/>
  <c r="V30" i="46"/>
  <c r="U30" i="46"/>
  <c r="V29" i="46"/>
  <c r="U29" i="46"/>
  <c r="AD28" i="46"/>
  <c r="V28" i="46"/>
  <c r="U28" i="46"/>
  <c r="V27" i="46"/>
  <c r="U27" i="46"/>
  <c r="V26" i="46"/>
  <c r="U26" i="46"/>
  <c r="V25" i="46"/>
  <c r="U25" i="46"/>
  <c r="V24" i="46"/>
  <c r="U24" i="46"/>
  <c r="V23" i="46"/>
  <c r="U23" i="46"/>
  <c r="AD22" i="46"/>
  <c r="V22" i="46"/>
  <c r="U22" i="46"/>
  <c r="V21" i="46"/>
  <c r="U21" i="46"/>
  <c r="V20" i="46"/>
  <c r="U20" i="46"/>
  <c r="V19" i="46"/>
  <c r="U19" i="46"/>
  <c r="V18" i="46"/>
  <c r="U18" i="46"/>
  <c r="V17" i="46"/>
  <c r="U17" i="46"/>
  <c r="V16" i="46"/>
  <c r="U16" i="46"/>
  <c r="V15" i="46"/>
  <c r="U15" i="46"/>
  <c r="V14" i="46"/>
  <c r="U14" i="46"/>
  <c r="AD13" i="46"/>
  <c r="V13" i="46"/>
  <c r="U13" i="46"/>
  <c r="V12" i="46"/>
  <c r="U12" i="46"/>
  <c r="V11" i="46"/>
  <c r="U11" i="46"/>
  <c r="V10" i="46"/>
  <c r="U10" i="46"/>
  <c r="V9" i="46"/>
  <c r="U9" i="46"/>
  <c r="V8" i="46"/>
  <c r="U8" i="46"/>
  <c r="V7" i="46"/>
  <c r="U7" i="46"/>
  <c r="V6" i="46"/>
  <c r="U6" i="46"/>
  <c r="V5" i="46"/>
  <c r="U5" i="46"/>
  <c r="V4" i="46"/>
  <c r="U4" i="46"/>
  <c r="V142" i="45"/>
  <c r="U142" i="45"/>
  <c r="V141" i="45"/>
  <c r="U141" i="45"/>
  <c r="V140" i="45"/>
  <c r="U140" i="45"/>
  <c r="V139" i="45"/>
  <c r="U139" i="45"/>
  <c r="AD138" i="45"/>
  <c r="V138" i="45"/>
  <c r="U138" i="45"/>
  <c r="V137" i="45"/>
  <c r="U137" i="45"/>
  <c r="V136" i="45"/>
  <c r="U136" i="45"/>
  <c r="V135" i="45"/>
  <c r="U135" i="45"/>
  <c r="V134" i="45"/>
  <c r="U134" i="45"/>
  <c r="V133" i="45"/>
  <c r="U133" i="45"/>
  <c r="AD132" i="45"/>
  <c r="V132" i="45"/>
  <c r="U132" i="45"/>
  <c r="V131" i="45"/>
  <c r="U131" i="45"/>
  <c r="V130" i="45"/>
  <c r="U130" i="45"/>
  <c r="AD129" i="45"/>
  <c r="V129" i="45"/>
  <c r="U129" i="45"/>
  <c r="V128" i="45"/>
  <c r="U128" i="45"/>
  <c r="V127" i="45"/>
  <c r="U127" i="45"/>
  <c r="V126" i="45"/>
  <c r="U126" i="45"/>
  <c r="V125" i="45"/>
  <c r="U125" i="45"/>
  <c r="V124" i="45"/>
  <c r="U124" i="45"/>
  <c r="AD123" i="45"/>
  <c r="V123" i="45"/>
  <c r="U123" i="45"/>
  <c r="V122" i="45"/>
  <c r="U122" i="45"/>
  <c r="V121" i="45"/>
  <c r="U121" i="45"/>
  <c r="V120" i="45"/>
  <c r="U120" i="45"/>
  <c r="V119" i="45"/>
  <c r="U119" i="45"/>
  <c r="V118" i="45"/>
  <c r="U118" i="45"/>
  <c r="V117" i="45"/>
  <c r="U117" i="45"/>
  <c r="V116" i="45"/>
  <c r="U116" i="45"/>
  <c r="V115" i="45"/>
  <c r="U115" i="45"/>
  <c r="AD114" i="45"/>
  <c r="V114" i="45"/>
  <c r="U114" i="45"/>
  <c r="V113" i="45"/>
  <c r="U113" i="45"/>
  <c r="V112" i="45"/>
  <c r="U112" i="45"/>
  <c r="AD111" i="45"/>
  <c r="V111" i="45"/>
  <c r="U111" i="45"/>
  <c r="V110" i="45"/>
  <c r="U110" i="45"/>
  <c r="V109" i="45"/>
  <c r="U109" i="45"/>
  <c r="V108" i="45"/>
  <c r="U108" i="45"/>
  <c r="V107" i="45"/>
  <c r="U107" i="45"/>
  <c r="V106" i="45"/>
  <c r="U106" i="45"/>
  <c r="V105" i="45"/>
  <c r="U105" i="45"/>
  <c r="V104" i="45"/>
  <c r="U104" i="45"/>
  <c r="V103" i="45"/>
  <c r="U103" i="45"/>
  <c r="V102" i="45"/>
  <c r="U102" i="45"/>
  <c r="V101" i="45"/>
  <c r="U101" i="45"/>
  <c r="V100" i="45"/>
  <c r="U100" i="45"/>
  <c r="V99" i="45"/>
  <c r="U99" i="45"/>
  <c r="V98" i="45"/>
  <c r="U98" i="45"/>
  <c r="V97" i="45"/>
  <c r="U97" i="45"/>
  <c r="V96" i="45"/>
  <c r="U96" i="45"/>
  <c r="V95" i="45"/>
  <c r="U95" i="45"/>
  <c r="V94" i="45"/>
  <c r="U94" i="45"/>
  <c r="V93" i="45"/>
  <c r="U93" i="45"/>
  <c r="V92" i="45"/>
  <c r="U92" i="45"/>
  <c r="V91" i="45"/>
  <c r="U91" i="45"/>
  <c r="V90" i="45"/>
  <c r="U90" i="45"/>
  <c r="V89" i="45"/>
  <c r="U89" i="45"/>
  <c r="V88" i="45"/>
  <c r="U88" i="45"/>
  <c r="V87" i="45"/>
  <c r="U87" i="45"/>
  <c r="V86" i="45"/>
  <c r="U86" i="45"/>
  <c r="V85" i="45"/>
  <c r="U85" i="45"/>
  <c r="V84" i="45"/>
  <c r="U84" i="45"/>
  <c r="V83" i="45"/>
  <c r="U83" i="45"/>
  <c r="V82" i="45"/>
  <c r="U82" i="45"/>
  <c r="V81" i="45"/>
  <c r="U81" i="45"/>
  <c r="V80" i="45"/>
  <c r="U80" i="45"/>
  <c r="V79" i="45"/>
  <c r="U79" i="45"/>
  <c r="V78" i="45"/>
  <c r="U78" i="45"/>
  <c r="V77" i="45"/>
  <c r="U77" i="45"/>
  <c r="V76" i="45"/>
  <c r="U76" i="45"/>
  <c r="AD75" i="45"/>
  <c r="V75" i="45"/>
  <c r="U75" i="45"/>
  <c r="V74" i="45"/>
  <c r="U74" i="45"/>
  <c r="V73" i="45"/>
  <c r="U73" i="45"/>
  <c r="V72" i="45"/>
  <c r="U72" i="45"/>
  <c r="V71" i="45"/>
  <c r="U71" i="45"/>
  <c r="V70" i="45"/>
  <c r="U70" i="45"/>
  <c r="V69" i="45"/>
  <c r="U69" i="45"/>
  <c r="V68" i="45"/>
  <c r="U68" i="45"/>
  <c r="V67" i="45"/>
  <c r="U67" i="45"/>
  <c r="V66" i="45"/>
  <c r="U66" i="45"/>
  <c r="V65" i="45"/>
  <c r="U65" i="45"/>
  <c r="V64" i="45"/>
  <c r="U64" i="45"/>
  <c r="V63" i="45"/>
  <c r="U63" i="45"/>
  <c r="V62" i="45"/>
  <c r="U62" i="45"/>
  <c r="V61" i="45"/>
  <c r="U61" i="45"/>
  <c r="V60" i="45"/>
  <c r="U60" i="45"/>
  <c r="V59" i="45"/>
  <c r="U59" i="45"/>
  <c r="V58" i="45"/>
  <c r="U58" i="45"/>
  <c r="V57" i="45"/>
  <c r="U57" i="45"/>
  <c r="V56" i="45"/>
  <c r="U56" i="45"/>
  <c r="V55" i="45"/>
  <c r="U55" i="45"/>
  <c r="V54" i="45"/>
  <c r="U54" i="45"/>
  <c r="V53" i="45"/>
  <c r="U53" i="45"/>
  <c r="V52" i="45"/>
  <c r="U52" i="45"/>
  <c r="V51" i="45"/>
  <c r="U51" i="45"/>
  <c r="V50" i="45"/>
  <c r="U50" i="45"/>
  <c r="V49" i="45"/>
  <c r="U49" i="45"/>
  <c r="AD48" i="45"/>
  <c r="V48" i="45"/>
  <c r="U48" i="45"/>
  <c r="V47" i="45"/>
  <c r="U47" i="45"/>
  <c r="V46" i="45"/>
  <c r="U46" i="45"/>
  <c r="AD45" i="45"/>
  <c r="V45" i="45"/>
  <c r="U45" i="45"/>
  <c r="V44" i="45"/>
  <c r="U44" i="45"/>
  <c r="V43" i="45"/>
  <c r="U43" i="45"/>
  <c r="V42" i="45"/>
  <c r="U42" i="45"/>
  <c r="V41" i="45"/>
  <c r="U41" i="45"/>
  <c r="V40" i="45"/>
  <c r="U40" i="45"/>
  <c r="V39" i="45"/>
  <c r="U39" i="45"/>
  <c r="V38" i="45"/>
  <c r="U38" i="45"/>
  <c r="V37" i="45"/>
  <c r="U37" i="45"/>
  <c r="V36" i="45"/>
  <c r="U36" i="45"/>
  <c r="V35" i="45"/>
  <c r="U35" i="45"/>
  <c r="V34" i="45"/>
  <c r="U34" i="45"/>
  <c r="V33" i="45"/>
  <c r="U33" i="45"/>
  <c r="V32" i="45"/>
  <c r="U32" i="45"/>
  <c r="V31" i="45"/>
  <c r="U31" i="45"/>
  <c r="V30" i="45"/>
  <c r="U30" i="45"/>
  <c r="V29" i="45"/>
  <c r="U29" i="45"/>
  <c r="V28" i="45"/>
  <c r="U28" i="45"/>
  <c r="V27" i="45"/>
  <c r="U27" i="45"/>
  <c r="AD26" i="45"/>
  <c r="V26" i="45"/>
  <c r="U26" i="45"/>
  <c r="V25" i="45"/>
  <c r="U25" i="45"/>
  <c r="V24" i="45"/>
  <c r="U24" i="45"/>
  <c r="V23" i="45"/>
  <c r="U23" i="45"/>
  <c r="V22" i="45"/>
  <c r="U22" i="45"/>
  <c r="V21" i="45"/>
  <c r="U21" i="45"/>
  <c r="AD20" i="45"/>
  <c r="V20" i="45"/>
  <c r="U20" i="45"/>
  <c r="V19" i="45"/>
  <c r="U19" i="45"/>
  <c r="V18" i="45"/>
  <c r="U18" i="45"/>
  <c r="AD17" i="45"/>
  <c r="V17" i="45"/>
  <c r="U17" i="45"/>
  <c r="V16" i="45"/>
  <c r="U16" i="45"/>
  <c r="V15" i="45"/>
  <c r="U15" i="45"/>
  <c r="AD14" i="45"/>
  <c r="V14" i="45"/>
  <c r="U14" i="45"/>
  <c r="V13" i="45"/>
  <c r="U13" i="45"/>
  <c r="V12" i="45"/>
  <c r="U12" i="45"/>
  <c r="V11" i="45"/>
  <c r="U11" i="45"/>
  <c r="V10" i="45"/>
  <c r="U10" i="45"/>
  <c r="V9" i="45"/>
  <c r="U9" i="45"/>
  <c r="V8" i="45"/>
  <c r="U8" i="45"/>
  <c r="V7" i="45"/>
  <c r="U7" i="45"/>
  <c r="V6" i="45"/>
  <c r="U6" i="45"/>
  <c r="V5" i="45"/>
  <c r="U5" i="45"/>
  <c r="V4" i="45"/>
  <c r="U4" i="45"/>
  <c r="V94" i="44"/>
  <c r="U94" i="44"/>
  <c r="V93" i="44"/>
  <c r="U93" i="44"/>
  <c r="V92" i="44"/>
  <c r="U92" i="44"/>
  <c r="V91" i="44"/>
  <c r="U91" i="44"/>
  <c r="V90" i="44"/>
  <c r="U90" i="44"/>
  <c r="V89" i="44"/>
  <c r="U89" i="44"/>
  <c r="V88" i="44"/>
  <c r="U88" i="44"/>
  <c r="V87" i="44"/>
  <c r="U87" i="44"/>
  <c r="V86" i="44"/>
  <c r="U86" i="44"/>
  <c r="V85" i="44"/>
  <c r="U85" i="44"/>
  <c r="V84" i="44"/>
  <c r="U84" i="44"/>
  <c r="V83" i="44"/>
  <c r="U83" i="44"/>
  <c r="V82" i="44"/>
  <c r="U82" i="44"/>
  <c r="V81" i="44"/>
  <c r="U81" i="44"/>
  <c r="V80" i="44"/>
  <c r="U80" i="44"/>
  <c r="V79" i="44"/>
  <c r="U79" i="44"/>
  <c r="V78" i="44"/>
  <c r="U78" i="44"/>
  <c r="V77" i="44"/>
  <c r="U77" i="44"/>
  <c r="V76" i="44"/>
  <c r="U76" i="44"/>
  <c r="V75" i="44"/>
  <c r="U75" i="44"/>
  <c r="V74" i="44"/>
  <c r="U74" i="44"/>
  <c r="V73" i="44"/>
  <c r="U73" i="44"/>
  <c r="V72" i="44"/>
  <c r="U72" i="44"/>
  <c r="V71" i="44"/>
  <c r="U71" i="44"/>
  <c r="V70" i="44"/>
  <c r="U70" i="44"/>
  <c r="V69" i="44"/>
  <c r="U69" i="44"/>
  <c r="V68" i="44"/>
  <c r="U68" i="44"/>
  <c r="V67" i="44"/>
  <c r="U67" i="44"/>
  <c r="V66" i="44"/>
  <c r="U66" i="44"/>
  <c r="V65" i="44"/>
  <c r="U65" i="44"/>
  <c r="V64" i="44"/>
  <c r="U64" i="44"/>
  <c r="V63" i="44"/>
  <c r="U63" i="44"/>
  <c r="V62" i="44"/>
  <c r="U62" i="44"/>
  <c r="V61" i="44"/>
  <c r="U61" i="44"/>
  <c r="V60" i="44"/>
  <c r="U60" i="44"/>
  <c r="V59" i="44"/>
  <c r="U59" i="44"/>
  <c r="V58" i="44"/>
  <c r="U58" i="44"/>
  <c r="V57" i="44"/>
  <c r="U57" i="44"/>
  <c r="V56" i="44"/>
  <c r="U56" i="44"/>
  <c r="V55" i="44"/>
  <c r="U55" i="44"/>
  <c r="V54" i="44"/>
  <c r="U54" i="44"/>
  <c r="V53" i="44"/>
  <c r="U53" i="44"/>
  <c r="V52" i="44"/>
  <c r="U52" i="44"/>
  <c r="V51" i="44"/>
  <c r="U51" i="44"/>
  <c r="V50" i="44"/>
  <c r="U50" i="44"/>
  <c r="V49" i="44"/>
  <c r="U49" i="44"/>
  <c r="V48" i="44"/>
  <c r="U48" i="44"/>
  <c r="V47" i="44"/>
  <c r="U47" i="44"/>
  <c r="V46" i="44"/>
  <c r="U46" i="44"/>
  <c r="V45" i="44"/>
  <c r="U45" i="44"/>
  <c r="V44" i="44"/>
  <c r="U44" i="44"/>
  <c r="V43" i="44"/>
  <c r="U43" i="44"/>
  <c r="V42" i="44"/>
  <c r="U42" i="44"/>
  <c r="V41" i="44"/>
  <c r="U41" i="44"/>
  <c r="V40" i="44"/>
  <c r="U40" i="44"/>
  <c r="V39" i="44"/>
  <c r="U39" i="44"/>
  <c r="V38" i="44"/>
  <c r="U38" i="44"/>
  <c r="V37" i="44"/>
  <c r="U37" i="44"/>
  <c r="V36" i="44"/>
  <c r="U36" i="44"/>
  <c r="V35" i="44"/>
  <c r="U35" i="44"/>
  <c r="V34" i="44"/>
  <c r="U34" i="44"/>
  <c r="V33" i="44"/>
  <c r="U33" i="44"/>
  <c r="V32" i="44"/>
  <c r="U32" i="44"/>
  <c r="V31" i="44"/>
  <c r="U31" i="44"/>
  <c r="V30" i="44"/>
  <c r="U30" i="44"/>
  <c r="V29" i="44"/>
  <c r="U29" i="44"/>
  <c r="V28" i="44"/>
  <c r="U28" i="44"/>
  <c r="V27" i="44"/>
  <c r="U27" i="44"/>
  <c r="V26" i="44"/>
  <c r="U26" i="44"/>
  <c r="V25" i="44"/>
  <c r="U25" i="44"/>
  <c r="V24" i="44"/>
  <c r="U24" i="44"/>
  <c r="V23" i="44"/>
  <c r="U23" i="44"/>
  <c r="V22" i="44"/>
  <c r="U22" i="44"/>
  <c r="V21" i="44"/>
  <c r="U21" i="44"/>
  <c r="V20" i="44"/>
  <c r="U20" i="44"/>
  <c r="V19" i="44"/>
  <c r="U19" i="44"/>
  <c r="V18" i="44"/>
  <c r="U18" i="44"/>
  <c r="V17" i="44"/>
  <c r="U17" i="44"/>
  <c r="V16" i="44"/>
  <c r="U16" i="44"/>
  <c r="V15" i="44"/>
  <c r="U15" i="44"/>
  <c r="V14" i="44"/>
  <c r="U14" i="44"/>
  <c r="V13" i="44"/>
  <c r="U13" i="44"/>
  <c r="V12" i="44"/>
  <c r="U12" i="44"/>
  <c r="V11" i="44"/>
  <c r="U11" i="44"/>
  <c r="V10" i="44"/>
  <c r="U10" i="44"/>
  <c r="V9" i="44"/>
  <c r="U9" i="44"/>
  <c r="V8" i="44"/>
  <c r="U8" i="44"/>
  <c r="V7" i="44"/>
  <c r="U7" i="44"/>
  <c r="V6" i="44"/>
  <c r="U6" i="44"/>
  <c r="V5" i="44"/>
  <c r="U5" i="44"/>
  <c r="V4" i="44"/>
  <c r="U4" i="44"/>
  <c r="V11" i="43"/>
  <c r="U11" i="43"/>
  <c r="V10" i="43"/>
  <c r="U10" i="43"/>
  <c r="V9" i="43"/>
  <c r="U9" i="43"/>
  <c r="V8" i="43"/>
  <c r="U8" i="43"/>
  <c r="V7" i="43"/>
  <c r="U7" i="43"/>
  <c r="V6" i="43"/>
  <c r="U6" i="43"/>
  <c r="V5" i="43"/>
  <c r="U5" i="43"/>
  <c r="V4" i="43"/>
  <c r="U4" i="43"/>
  <c r="V12" i="42"/>
  <c r="U12" i="42"/>
  <c r="V11" i="42"/>
  <c r="U11" i="42"/>
  <c r="V10" i="42"/>
  <c r="U10" i="42"/>
  <c r="V9" i="42"/>
  <c r="U9" i="42"/>
  <c r="V8" i="42"/>
  <c r="U8" i="42"/>
  <c r="V7" i="42"/>
  <c r="U7" i="42"/>
  <c r="V6" i="42"/>
  <c r="U6" i="42"/>
  <c r="AD5" i="42"/>
  <c r="V5" i="42"/>
  <c r="U5" i="42"/>
  <c r="V4" i="42"/>
  <c r="U4" i="42"/>
  <c r="V10" i="41"/>
  <c r="U10" i="41"/>
  <c r="V9" i="41"/>
  <c r="U9" i="41"/>
  <c r="V8" i="41"/>
  <c r="U8" i="41"/>
  <c r="AD7" i="41"/>
  <c r="V7" i="41"/>
  <c r="U7" i="41"/>
  <c r="V6" i="41"/>
  <c r="U6" i="41"/>
  <c r="V5" i="41"/>
  <c r="U5" i="41"/>
  <c r="V4" i="41"/>
  <c r="U4" i="41"/>
  <c r="V12" i="40"/>
  <c r="U12" i="40"/>
  <c r="V11" i="40"/>
  <c r="U11" i="40"/>
  <c r="V10" i="40"/>
  <c r="U10" i="40"/>
  <c r="V9" i="40"/>
  <c r="U9" i="40"/>
  <c r="V8" i="40"/>
  <c r="U8" i="40"/>
  <c r="V7" i="40"/>
  <c r="U7" i="40"/>
  <c r="V6" i="40"/>
  <c r="U6" i="40"/>
  <c r="AD5" i="40"/>
  <c r="V5" i="40"/>
  <c r="U5" i="40"/>
  <c r="V4" i="40"/>
  <c r="U4" i="40"/>
  <c r="V14" i="39"/>
  <c r="U14" i="39"/>
  <c r="V13" i="39"/>
  <c r="U13" i="39"/>
  <c r="V12" i="39"/>
  <c r="U12" i="39"/>
  <c r="V11" i="39"/>
  <c r="U11" i="39"/>
  <c r="V10" i="39"/>
  <c r="U10" i="39"/>
  <c r="V9" i="39"/>
  <c r="U9" i="39"/>
  <c r="V8" i="39"/>
  <c r="U8" i="39"/>
  <c r="V7" i="39"/>
  <c r="U7" i="39"/>
  <c r="V6" i="39"/>
  <c r="U6" i="39"/>
  <c r="V5" i="39"/>
  <c r="U5" i="39"/>
  <c r="V4" i="39"/>
  <c r="U4" i="39"/>
  <c r="V14" i="38"/>
  <c r="U14" i="38"/>
  <c r="V13" i="38"/>
  <c r="U13" i="38"/>
  <c r="V12" i="38"/>
  <c r="U12" i="38"/>
  <c r="V11" i="38"/>
  <c r="U11" i="38"/>
  <c r="V10" i="38"/>
  <c r="U10" i="38"/>
  <c r="V9" i="38"/>
  <c r="U9" i="38"/>
  <c r="V8" i="38"/>
  <c r="U8" i="38"/>
  <c r="V7" i="38"/>
  <c r="U7" i="38"/>
  <c r="V6" i="38"/>
  <c r="U6" i="38"/>
  <c r="V5" i="38"/>
  <c r="U5" i="38"/>
  <c r="AC15" i="38"/>
  <c r="AB15" i="38"/>
  <c r="V4" i="38"/>
  <c r="U4" i="38"/>
  <c r="W12" i="37"/>
  <c r="V12" i="37"/>
  <c r="W11" i="37"/>
  <c r="V11" i="37"/>
  <c r="W10" i="37"/>
  <c r="V10" i="37"/>
  <c r="W9" i="37"/>
  <c r="V9" i="37"/>
  <c r="W8" i="37"/>
  <c r="V8" i="37"/>
  <c r="W7" i="37"/>
  <c r="V7" i="37"/>
  <c r="W6" i="37"/>
  <c r="V6" i="37"/>
  <c r="W5" i="37"/>
  <c r="V5" i="37"/>
  <c r="W4" i="37"/>
  <c r="V4" i="37"/>
  <c r="V9" i="36"/>
  <c r="U9" i="36"/>
  <c r="V8" i="36"/>
  <c r="U8" i="36"/>
  <c r="V7" i="36"/>
  <c r="U7" i="36"/>
  <c r="V6" i="36"/>
  <c r="U6" i="36"/>
  <c r="V5" i="36"/>
  <c r="U5" i="36"/>
  <c r="V4" i="36"/>
  <c r="U4" i="36"/>
  <c r="V281" i="35"/>
  <c r="U281" i="35"/>
  <c r="V280" i="35"/>
  <c r="U280" i="35"/>
  <c r="V279" i="35"/>
  <c r="U279" i="35"/>
  <c r="V278" i="35"/>
  <c r="U278" i="35"/>
  <c r="V277" i="35"/>
  <c r="U277" i="35"/>
  <c r="V276" i="35"/>
  <c r="U276" i="35"/>
  <c r="V275" i="35"/>
  <c r="U275" i="35"/>
  <c r="V274" i="35"/>
  <c r="U274" i="35"/>
  <c r="V273" i="35"/>
  <c r="U273" i="35"/>
  <c r="V272" i="35"/>
  <c r="U272" i="35"/>
  <c r="V271" i="35"/>
  <c r="U271" i="35"/>
  <c r="V270" i="35"/>
  <c r="U270" i="35"/>
  <c r="V269" i="35"/>
  <c r="U269" i="35"/>
  <c r="V268" i="35"/>
  <c r="U268" i="35"/>
  <c r="V267" i="35"/>
  <c r="U267" i="35"/>
  <c r="V266" i="35"/>
  <c r="U266" i="35"/>
  <c r="V265" i="35"/>
  <c r="U265" i="35"/>
  <c r="V264" i="35"/>
  <c r="U264" i="35"/>
  <c r="V263" i="35"/>
  <c r="U263" i="35"/>
  <c r="V262" i="35"/>
  <c r="U262" i="35"/>
  <c r="V261" i="35"/>
  <c r="U261" i="35"/>
  <c r="V260" i="35"/>
  <c r="U260" i="35"/>
  <c r="AD259" i="35"/>
  <c r="V259" i="35"/>
  <c r="U259" i="35"/>
  <c r="V258" i="35"/>
  <c r="U258" i="35"/>
  <c r="V257" i="35"/>
  <c r="U257" i="35"/>
  <c r="V256" i="35"/>
  <c r="U256" i="35"/>
  <c r="V255" i="35"/>
  <c r="U255" i="35"/>
  <c r="V254" i="35"/>
  <c r="U254" i="35"/>
  <c r="V253" i="35"/>
  <c r="U253" i="35"/>
  <c r="V252" i="35"/>
  <c r="U252" i="35"/>
  <c r="V251" i="35"/>
  <c r="U251" i="35"/>
  <c r="V250" i="35"/>
  <c r="U250" i="35"/>
  <c r="V249" i="35"/>
  <c r="U249" i="35"/>
  <c r="V248" i="35"/>
  <c r="U248" i="35"/>
  <c r="V247" i="35"/>
  <c r="U247" i="35"/>
  <c r="V246" i="35"/>
  <c r="U246" i="35"/>
  <c r="V245" i="35"/>
  <c r="U245" i="35"/>
  <c r="V244" i="35"/>
  <c r="U244" i="35"/>
  <c r="V243" i="35"/>
  <c r="U243" i="35"/>
  <c r="V242" i="35"/>
  <c r="U242" i="35"/>
  <c r="V241" i="35"/>
  <c r="U241" i="35"/>
  <c r="V240" i="35"/>
  <c r="U240" i="35"/>
  <c r="AD239" i="35"/>
  <c r="V239" i="35"/>
  <c r="U239" i="35"/>
  <c r="V238" i="35"/>
  <c r="U238" i="35"/>
  <c r="V237" i="35"/>
  <c r="U237" i="35"/>
  <c r="V236" i="35"/>
  <c r="U236" i="35"/>
  <c r="V235" i="35"/>
  <c r="U235" i="35"/>
  <c r="V234" i="35"/>
  <c r="U234" i="35"/>
  <c r="V233" i="35"/>
  <c r="U233" i="35"/>
  <c r="V232" i="35"/>
  <c r="U232" i="35"/>
  <c r="V231" i="35"/>
  <c r="U231" i="35"/>
  <c r="V230" i="35"/>
  <c r="U230" i="35"/>
  <c r="V229" i="35"/>
  <c r="U229" i="35"/>
  <c r="V228" i="35"/>
  <c r="U228" i="35"/>
  <c r="V227" i="35"/>
  <c r="U227" i="35"/>
  <c r="V226" i="35"/>
  <c r="U226" i="35"/>
  <c r="V225" i="35"/>
  <c r="U225" i="35"/>
  <c r="V224" i="35"/>
  <c r="U224" i="35"/>
  <c r="V223" i="35"/>
  <c r="U223" i="35"/>
  <c r="V222" i="35"/>
  <c r="U222" i="35"/>
  <c r="V221" i="35"/>
  <c r="U221" i="35"/>
  <c r="V220" i="35"/>
  <c r="U220" i="35"/>
  <c r="V219" i="35"/>
  <c r="U219" i="35"/>
  <c r="AD218" i="35"/>
  <c r="V218" i="35"/>
  <c r="U218" i="35"/>
  <c r="AD217" i="35"/>
  <c r="V217" i="35"/>
  <c r="U217" i="35"/>
  <c r="V216" i="35"/>
  <c r="U216" i="35"/>
  <c r="V215" i="35"/>
  <c r="U215" i="35"/>
  <c r="V214" i="35"/>
  <c r="U214" i="35"/>
  <c r="V213" i="35"/>
  <c r="U213" i="35"/>
  <c r="V212" i="35"/>
  <c r="U212" i="35"/>
  <c r="V211" i="35"/>
  <c r="U211" i="35"/>
  <c r="V210" i="35"/>
  <c r="U210" i="35"/>
  <c r="V209" i="35"/>
  <c r="U209" i="35"/>
  <c r="V208" i="35"/>
  <c r="U208" i="35"/>
  <c r="V207" i="35"/>
  <c r="U207" i="35"/>
  <c r="V206" i="35"/>
  <c r="U206" i="35"/>
  <c r="V205" i="35"/>
  <c r="U205" i="35"/>
  <c r="V204" i="35"/>
  <c r="U204" i="35"/>
  <c r="V203" i="35"/>
  <c r="U203" i="35"/>
  <c r="V202" i="35"/>
  <c r="U202" i="35"/>
  <c r="V201" i="35"/>
  <c r="U201" i="35"/>
  <c r="V200" i="35"/>
  <c r="U200" i="35"/>
  <c r="V199" i="35"/>
  <c r="U199" i="35"/>
  <c r="V198" i="35"/>
  <c r="U198" i="35"/>
  <c r="V197" i="35"/>
  <c r="U197" i="35"/>
  <c r="V196" i="35"/>
  <c r="U196" i="35"/>
  <c r="V195" i="35"/>
  <c r="U195" i="35"/>
  <c r="V194" i="35"/>
  <c r="U194" i="35"/>
  <c r="V193" i="35"/>
  <c r="U193" i="35"/>
  <c r="V192" i="35"/>
  <c r="U192" i="35"/>
  <c r="V191" i="35"/>
  <c r="U191" i="35"/>
  <c r="V190" i="35"/>
  <c r="U190" i="35"/>
  <c r="V189" i="35"/>
  <c r="U189" i="35"/>
  <c r="V188" i="35"/>
  <c r="U188" i="35"/>
  <c r="V187" i="35"/>
  <c r="U187" i="35"/>
  <c r="V186" i="35"/>
  <c r="U186" i="35"/>
  <c r="V185" i="35"/>
  <c r="U185" i="35"/>
  <c r="V184" i="35"/>
  <c r="U184" i="35"/>
  <c r="V183" i="35"/>
  <c r="U183" i="35"/>
  <c r="V182" i="35"/>
  <c r="U182" i="35"/>
  <c r="V181" i="35"/>
  <c r="U181" i="35"/>
  <c r="V180" i="35"/>
  <c r="U180" i="35"/>
  <c r="V179" i="35"/>
  <c r="U179" i="35"/>
  <c r="V178" i="35"/>
  <c r="U178" i="35"/>
  <c r="V177" i="35"/>
  <c r="U177" i="35"/>
  <c r="V176" i="35"/>
  <c r="U176" i="35"/>
  <c r="V175" i="35"/>
  <c r="U175" i="35"/>
  <c r="AD174" i="35"/>
  <c r="V174" i="35"/>
  <c r="U174" i="35"/>
  <c r="V173" i="35"/>
  <c r="U173" i="35"/>
  <c r="V172" i="35"/>
  <c r="U172" i="35"/>
  <c r="V171" i="35"/>
  <c r="U171" i="35"/>
  <c r="V170" i="35"/>
  <c r="U170" i="35"/>
  <c r="V169" i="35"/>
  <c r="U169" i="35"/>
  <c r="V168" i="35"/>
  <c r="U168" i="35"/>
  <c r="V167" i="35"/>
  <c r="U167" i="35"/>
  <c r="V166" i="35"/>
  <c r="U166" i="35"/>
  <c r="V165" i="35"/>
  <c r="U165" i="35"/>
  <c r="V164" i="35"/>
  <c r="U164" i="35"/>
  <c r="V163" i="35"/>
  <c r="U163" i="35"/>
  <c r="AD162" i="35"/>
  <c r="V162" i="35"/>
  <c r="U162" i="35"/>
  <c r="V161" i="35"/>
  <c r="U161" i="35"/>
  <c r="V160" i="35"/>
  <c r="U160" i="35"/>
  <c r="V159" i="35"/>
  <c r="U159" i="35"/>
  <c r="V158" i="35"/>
  <c r="U158" i="35"/>
  <c r="V157" i="35"/>
  <c r="U157" i="35"/>
  <c r="V156" i="35"/>
  <c r="U156" i="35"/>
  <c r="V155" i="35"/>
  <c r="U155" i="35"/>
  <c r="V154" i="35"/>
  <c r="U154" i="35"/>
  <c r="V153" i="35"/>
  <c r="U153" i="35"/>
  <c r="V152" i="35"/>
  <c r="U152" i="35"/>
  <c r="V151" i="35"/>
  <c r="U151" i="35"/>
  <c r="V150" i="35"/>
  <c r="U150" i="35"/>
  <c r="V149" i="35"/>
  <c r="U149" i="35"/>
  <c r="V148" i="35"/>
  <c r="U148" i="35"/>
  <c r="V147" i="35"/>
  <c r="U147" i="35"/>
  <c r="V146" i="35"/>
  <c r="U146" i="35"/>
  <c r="V145" i="35"/>
  <c r="U145" i="35"/>
  <c r="V144" i="35"/>
  <c r="U144" i="35"/>
  <c r="V143" i="35"/>
  <c r="U143" i="35"/>
  <c r="V142" i="35"/>
  <c r="U142" i="35"/>
  <c r="V141" i="35"/>
  <c r="U141" i="35"/>
  <c r="V140" i="35"/>
  <c r="U140" i="35"/>
  <c r="V139" i="35"/>
  <c r="U139" i="35"/>
  <c r="V138" i="35"/>
  <c r="U138" i="35"/>
  <c r="V137" i="35"/>
  <c r="U137" i="35"/>
  <c r="V136" i="35"/>
  <c r="U136" i="35"/>
  <c r="V135" i="35"/>
  <c r="U135" i="35"/>
  <c r="V134" i="35"/>
  <c r="U134" i="35"/>
  <c r="V133" i="35"/>
  <c r="U133" i="35"/>
  <c r="V132" i="35"/>
  <c r="U132" i="35"/>
  <c r="V131" i="35"/>
  <c r="U131" i="35"/>
  <c r="V130" i="35"/>
  <c r="U130" i="35"/>
  <c r="V129" i="35"/>
  <c r="U129" i="35"/>
  <c r="V128" i="35"/>
  <c r="U128" i="35"/>
  <c r="V127" i="35"/>
  <c r="U127" i="35"/>
  <c r="V126" i="35"/>
  <c r="U126" i="35"/>
  <c r="V125" i="35"/>
  <c r="U125" i="35"/>
  <c r="V124" i="35"/>
  <c r="U124" i="35"/>
  <c r="V123" i="35"/>
  <c r="U123" i="35"/>
  <c r="V122" i="35"/>
  <c r="U122" i="35"/>
  <c r="V121" i="35"/>
  <c r="U121" i="35"/>
  <c r="V120" i="35"/>
  <c r="U120" i="35"/>
  <c r="V119" i="35"/>
  <c r="U119" i="35"/>
  <c r="V118" i="35"/>
  <c r="U118" i="35"/>
  <c r="AD117" i="35"/>
  <c r="V117" i="35"/>
  <c r="U117" i="35"/>
  <c r="V116" i="35"/>
  <c r="U116" i="35"/>
  <c r="V115" i="35"/>
  <c r="U115" i="35"/>
  <c r="V114" i="35"/>
  <c r="U114" i="35"/>
  <c r="V113" i="35"/>
  <c r="U113" i="35"/>
  <c r="V112" i="35"/>
  <c r="U112" i="35"/>
  <c r="V111" i="35"/>
  <c r="U111" i="35"/>
  <c r="V110" i="35"/>
  <c r="U110" i="35"/>
  <c r="V109" i="35"/>
  <c r="U109" i="35"/>
  <c r="V108" i="35"/>
  <c r="U108" i="35"/>
  <c r="V107" i="35"/>
  <c r="U107" i="35"/>
  <c r="V106" i="35"/>
  <c r="U106" i="35"/>
  <c r="V105" i="35"/>
  <c r="U105" i="35"/>
  <c r="V104" i="35"/>
  <c r="U104" i="35"/>
  <c r="V103" i="35"/>
  <c r="U103" i="35"/>
  <c r="V102" i="35"/>
  <c r="U102" i="35"/>
  <c r="V101" i="35"/>
  <c r="U101" i="35"/>
  <c r="V100" i="35"/>
  <c r="U100" i="35"/>
  <c r="V99" i="35"/>
  <c r="U99" i="35"/>
  <c r="V98" i="35"/>
  <c r="U98" i="35"/>
  <c r="V97" i="35"/>
  <c r="U97" i="35"/>
  <c r="V96" i="35"/>
  <c r="U96" i="35"/>
  <c r="V95" i="35"/>
  <c r="U95" i="35"/>
  <c r="V94" i="35"/>
  <c r="U94" i="35"/>
  <c r="V93" i="35"/>
  <c r="U93" i="35"/>
  <c r="V92" i="35"/>
  <c r="U92" i="35"/>
  <c r="V91" i="35"/>
  <c r="U91" i="35"/>
  <c r="V90" i="35"/>
  <c r="U90" i="35"/>
  <c r="V89" i="35"/>
  <c r="U89" i="35"/>
  <c r="V88" i="35"/>
  <c r="U88" i="35"/>
  <c r="V87" i="35"/>
  <c r="U87" i="35"/>
  <c r="V86" i="35"/>
  <c r="U86" i="35"/>
  <c r="V85" i="35"/>
  <c r="U85" i="35"/>
  <c r="V84" i="35"/>
  <c r="U84" i="35"/>
  <c r="AD83" i="35"/>
  <c r="V83" i="35"/>
  <c r="U83" i="35"/>
  <c r="V82" i="35"/>
  <c r="U82" i="35"/>
  <c r="V81" i="35"/>
  <c r="U81" i="35"/>
  <c r="V80" i="35"/>
  <c r="U80" i="35"/>
  <c r="V79" i="35"/>
  <c r="U79" i="35"/>
  <c r="V78" i="35"/>
  <c r="U78" i="35"/>
  <c r="V77" i="35"/>
  <c r="U77" i="35"/>
  <c r="V76" i="35"/>
  <c r="U76" i="35"/>
  <c r="V75" i="35"/>
  <c r="U75" i="35"/>
  <c r="V74" i="35"/>
  <c r="U74" i="35"/>
  <c r="V73" i="35"/>
  <c r="U73" i="35"/>
  <c r="V72" i="35"/>
  <c r="U72" i="35"/>
  <c r="V71" i="35"/>
  <c r="U71" i="35"/>
  <c r="V70" i="35"/>
  <c r="U70" i="35"/>
  <c r="V69" i="35"/>
  <c r="U69" i="35"/>
  <c r="V68" i="35"/>
  <c r="U68" i="35"/>
  <c r="V67" i="35"/>
  <c r="U67" i="35"/>
  <c r="V66" i="35"/>
  <c r="U66" i="35"/>
  <c r="V65" i="35"/>
  <c r="U65" i="35"/>
  <c r="V64" i="35"/>
  <c r="U64" i="35"/>
  <c r="V63" i="35"/>
  <c r="U63" i="35"/>
  <c r="V62" i="35"/>
  <c r="U62" i="35"/>
  <c r="V61" i="35"/>
  <c r="U61" i="35"/>
  <c r="V60" i="35"/>
  <c r="U60" i="35"/>
  <c r="AD59" i="35"/>
  <c r="V59" i="35"/>
  <c r="U59" i="35"/>
  <c r="V58" i="35"/>
  <c r="U58" i="35"/>
  <c r="V57" i="35"/>
  <c r="U57" i="35"/>
  <c r="V56" i="35"/>
  <c r="U56" i="35"/>
  <c r="V55" i="35"/>
  <c r="U55" i="35"/>
  <c r="V54" i="35"/>
  <c r="U54" i="35"/>
  <c r="V53" i="35"/>
  <c r="U53" i="35"/>
  <c r="V52" i="35"/>
  <c r="U52" i="35"/>
  <c r="V51" i="35"/>
  <c r="U51" i="35"/>
  <c r="V50" i="35"/>
  <c r="U50" i="35"/>
  <c r="V49" i="35"/>
  <c r="U49" i="35"/>
  <c r="V48" i="35"/>
  <c r="U48" i="35"/>
  <c r="AD47" i="35"/>
  <c r="V47" i="35"/>
  <c r="U47" i="35"/>
  <c r="V46" i="35"/>
  <c r="U46" i="35"/>
  <c r="V45" i="35"/>
  <c r="U45" i="35"/>
  <c r="V44" i="35"/>
  <c r="U44" i="35"/>
  <c r="V43" i="35"/>
  <c r="U43" i="35"/>
  <c r="V42" i="35"/>
  <c r="U42" i="35"/>
  <c r="V41" i="35"/>
  <c r="U41" i="35"/>
  <c r="V40" i="35"/>
  <c r="U40" i="35"/>
  <c r="V39" i="35"/>
  <c r="U39" i="35"/>
  <c r="V38" i="35"/>
  <c r="U38" i="35"/>
  <c r="V37" i="35"/>
  <c r="U37" i="35"/>
  <c r="V36" i="35"/>
  <c r="U36" i="35"/>
  <c r="AD35" i="35"/>
  <c r="V35" i="35"/>
  <c r="U35" i="35"/>
  <c r="V34" i="35"/>
  <c r="U34" i="35"/>
  <c r="V33" i="35"/>
  <c r="U33" i="35"/>
  <c r="V32" i="35"/>
  <c r="U32" i="35"/>
  <c r="V31" i="35"/>
  <c r="U31" i="35"/>
  <c r="V30" i="35"/>
  <c r="U30" i="35"/>
  <c r="V29" i="35"/>
  <c r="U29" i="35"/>
  <c r="V28" i="35"/>
  <c r="U28" i="35"/>
  <c r="V27" i="35"/>
  <c r="U27" i="35"/>
  <c r="V26" i="35"/>
  <c r="U26" i="35"/>
  <c r="V25" i="35"/>
  <c r="U25" i="35"/>
  <c r="V24" i="35"/>
  <c r="U24" i="35"/>
  <c r="V23" i="35"/>
  <c r="U23" i="35"/>
  <c r="V22" i="35"/>
  <c r="U22" i="35"/>
  <c r="V21" i="35"/>
  <c r="U21" i="35"/>
  <c r="V20" i="35"/>
  <c r="U20" i="35"/>
  <c r="V19" i="35"/>
  <c r="U19" i="35"/>
  <c r="V18" i="35"/>
  <c r="U18" i="35"/>
  <c r="V17" i="35"/>
  <c r="U17" i="35"/>
  <c r="V16" i="35"/>
  <c r="U16" i="35"/>
  <c r="V15" i="35"/>
  <c r="U15" i="35"/>
  <c r="V14" i="35"/>
  <c r="U14" i="35"/>
  <c r="V13" i="35"/>
  <c r="U13" i="35"/>
  <c r="V12" i="35"/>
  <c r="U12" i="35"/>
  <c r="V11" i="35"/>
  <c r="U11" i="35"/>
  <c r="V10" i="35"/>
  <c r="U10" i="35"/>
  <c r="V9" i="35"/>
  <c r="U9" i="35"/>
  <c r="V8" i="35"/>
  <c r="U8" i="35"/>
  <c r="V7" i="35"/>
  <c r="U7" i="35"/>
  <c r="V6" i="35"/>
  <c r="U6" i="35"/>
  <c r="V5" i="35"/>
  <c r="U5" i="35"/>
  <c r="V4" i="35"/>
  <c r="U4" i="35"/>
  <c r="B36" i="32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B28" i="3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I8" i="31"/>
  <c r="I7" i="31"/>
  <c r="I6" i="31"/>
  <c r="B6" i="3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I5" i="31"/>
  <c r="C6" i="30"/>
  <c r="B6" i="30"/>
  <c r="A6" i="30"/>
  <c r="W17" i="39" l="1"/>
  <c r="AD63" i="46"/>
  <c r="AB131" i="48"/>
  <c r="AD131" i="50"/>
  <c r="AD49" i="50"/>
  <c r="AD55" i="50"/>
  <c r="AD61" i="50"/>
  <c r="AD67" i="50"/>
  <c r="AD73" i="50"/>
  <c r="AD79" i="50"/>
  <c r="AD82" i="50"/>
  <c r="AD91" i="50"/>
  <c r="AD94" i="50"/>
  <c r="AD103" i="50"/>
  <c r="AD106" i="50"/>
  <c r="AD109" i="50"/>
  <c r="AD115" i="50"/>
  <c r="AD118" i="50"/>
  <c r="AD121" i="50"/>
  <c r="AD130" i="50"/>
  <c r="AD133" i="50"/>
  <c r="AD38" i="51"/>
  <c r="AD41" i="51"/>
  <c r="AD47" i="51"/>
  <c r="AD119" i="51"/>
  <c r="AD118" i="53"/>
  <c r="AD40" i="54"/>
  <c r="AD43" i="54"/>
  <c r="AD46" i="54"/>
  <c r="AD49" i="54"/>
  <c r="AD55" i="54"/>
  <c r="AD58" i="54"/>
  <c r="AD61" i="54"/>
  <c r="AD64" i="54"/>
  <c r="AD67" i="54"/>
  <c r="AD76" i="54"/>
  <c r="AD79" i="54"/>
  <c r="AD82" i="54"/>
  <c r="AD84" i="54"/>
  <c r="AD90" i="54"/>
  <c r="AD65" i="56"/>
  <c r="AD96" i="58"/>
  <c r="AD88" i="58"/>
  <c r="AD13" i="50"/>
  <c r="AD93" i="35"/>
  <c r="AD262" i="35"/>
  <c r="AD157" i="35"/>
  <c r="AD20" i="35"/>
  <c r="AD23" i="35"/>
  <c r="AD128" i="35"/>
  <c r="AD137" i="35"/>
  <c r="AD140" i="35"/>
  <c r="AD152" i="35"/>
  <c r="AD155" i="35"/>
  <c r="AD167" i="35"/>
  <c r="AD170" i="35"/>
  <c r="AD173" i="35"/>
  <c r="AD207" i="35"/>
  <c r="AD210" i="35"/>
  <c r="AD15" i="35"/>
  <c r="AD18" i="35"/>
  <c r="AD30" i="35"/>
  <c r="AD183" i="35"/>
  <c r="AD186" i="35"/>
  <c r="AD196" i="35"/>
  <c r="AD199" i="35"/>
  <c r="AD27" i="35"/>
  <c r="AD33" i="35"/>
  <c r="AD45" i="35"/>
  <c r="AD165" i="35"/>
  <c r="AD171" i="35"/>
  <c r="AD226" i="35"/>
  <c r="AD237" i="35"/>
  <c r="AD95" i="35"/>
  <c r="AD107" i="35"/>
  <c r="AD141" i="35"/>
  <c r="AD153" i="35"/>
  <c r="AD176" i="35"/>
  <c r="AD46" i="35"/>
  <c r="AD58" i="35"/>
  <c r="AD61" i="35"/>
  <c r="AD64" i="35"/>
  <c r="AD70" i="35"/>
  <c r="AD73" i="35"/>
  <c r="AD76" i="35"/>
  <c r="AD82" i="35"/>
  <c r="AD91" i="35"/>
  <c r="AD229" i="35"/>
  <c r="AD234" i="35"/>
  <c r="AD240" i="35"/>
  <c r="AD244" i="35"/>
  <c r="AD249" i="35"/>
  <c r="AD255" i="35"/>
  <c r="AD258" i="35"/>
  <c r="AD279" i="35"/>
  <c r="AD281" i="35"/>
  <c r="AD44" i="35"/>
  <c r="AD116" i="35"/>
  <c r="AD48" i="35"/>
  <c r="AD54" i="35"/>
  <c r="AD60" i="35"/>
  <c r="AD66" i="35"/>
  <c r="AD69" i="35"/>
  <c r="AD72" i="35"/>
  <c r="AD78" i="35"/>
  <c r="AD81" i="35"/>
  <c r="AD84" i="35"/>
  <c r="AD90" i="35"/>
  <c r="AD225" i="35"/>
  <c r="AD246" i="35"/>
  <c r="AD251" i="35"/>
  <c r="AD254" i="35"/>
  <c r="AD257" i="35"/>
  <c r="AD120" i="35"/>
  <c r="AD126" i="35"/>
  <c r="W284" i="35"/>
  <c r="AD56" i="35"/>
  <c r="AD68" i="35"/>
  <c r="AD74" i="35"/>
  <c r="AD77" i="35"/>
  <c r="AD80" i="35"/>
  <c r="AD92" i="35"/>
  <c r="AD163" i="35"/>
  <c r="AD166" i="35"/>
  <c r="AD169" i="35"/>
  <c r="AD261" i="35"/>
  <c r="AD104" i="35"/>
  <c r="AD175" i="35"/>
  <c r="AD263" i="35"/>
  <c r="AD269" i="35"/>
  <c r="AD8" i="35"/>
  <c r="AD122" i="35"/>
  <c r="AD125" i="35"/>
  <c r="AD36" i="35"/>
  <c r="AD42" i="35"/>
  <c r="AD138" i="35"/>
  <c r="AD150" i="35"/>
  <c r="AD161" i="35"/>
  <c r="AD227" i="35"/>
  <c r="AD238" i="35"/>
  <c r="AD241" i="35"/>
  <c r="AD247" i="35"/>
  <c r="AD250" i="35"/>
  <c r="AD253" i="35"/>
  <c r="AD96" i="35"/>
  <c r="AD102" i="35"/>
  <c r="AD108" i="35"/>
  <c r="AD114" i="35"/>
  <c r="AD184" i="35"/>
  <c r="AD194" i="35"/>
  <c r="AD205" i="35"/>
  <c r="AD211" i="35"/>
  <c r="AD213" i="35"/>
  <c r="AD216" i="35"/>
  <c r="AD274" i="35"/>
  <c r="AD5" i="35"/>
  <c r="AD31" i="35"/>
  <c r="AD34" i="35"/>
  <c r="AD43" i="35"/>
  <c r="AD130" i="35"/>
  <c r="AD136" i="35"/>
  <c r="AD139" i="35"/>
  <c r="AD142" i="35"/>
  <c r="AD148" i="35"/>
  <c r="AD154" i="35"/>
  <c r="AD159" i="35"/>
  <c r="AD236" i="35"/>
  <c r="AD94" i="35"/>
  <c r="AD106" i="35"/>
  <c r="AD109" i="35"/>
  <c r="AD177" i="35"/>
  <c r="AD182" i="35"/>
  <c r="AD185" i="35"/>
  <c r="AD192" i="35"/>
  <c r="AD198" i="35"/>
  <c r="AD206" i="35"/>
  <c r="AD209" i="35"/>
  <c r="AD214" i="35"/>
  <c r="AD271" i="35"/>
  <c r="AD10" i="35"/>
  <c r="AD21" i="35"/>
  <c r="AD26" i="35"/>
  <c r="AD29" i="35"/>
  <c r="AD118" i="35"/>
  <c r="AD121" i="35"/>
  <c r="AD124" i="35"/>
  <c r="AD224" i="35"/>
  <c r="AD105" i="35"/>
  <c r="AD13" i="35"/>
  <c r="AD197" i="35"/>
  <c r="AD272" i="35"/>
  <c r="AD151" i="35"/>
  <c r="AD228" i="35"/>
  <c r="AD11" i="35"/>
  <c r="AD17" i="35"/>
  <c r="AD195" i="35"/>
  <c r="AD57" i="35"/>
  <c r="AD12" i="35"/>
  <c r="AD129" i="35"/>
  <c r="AD273" i="35"/>
  <c r="AD5" i="36"/>
  <c r="AD8" i="36"/>
  <c r="AD7" i="36"/>
  <c r="AE11" i="37"/>
  <c r="AE7" i="37"/>
  <c r="AE10" i="37"/>
  <c r="AD7" i="38"/>
  <c r="AD10" i="38"/>
  <c r="AD13" i="38"/>
  <c r="AD5" i="38"/>
  <c r="AD8" i="38"/>
  <c r="AD14" i="38"/>
  <c r="AD6" i="38"/>
  <c r="AD7" i="39"/>
  <c r="AD10" i="39"/>
  <c r="AD13" i="39"/>
  <c r="AD5" i="39"/>
  <c r="AD12" i="39"/>
  <c r="AD9" i="39"/>
  <c r="AD6" i="40"/>
  <c r="AD9" i="40"/>
  <c r="AD12" i="40"/>
  <c r="AD10" i="40"/>
  <c r="AD10" i="41"/>
  <c r="AD5" i="41"/>
  <c r="AD6" i="41"/>
  <c r="AD8" i="41"/>
  <c r="AD7" i="42"/>
  <c r="AD6" i="42"/>
  <c r="AD8" i="42"/>
  <c r="AD11" i="43"/>
  <c r="AD6" i="43"/>
  <c r="AD9" i="43"/>
  <c r="AD10" i="43"/>
  <c r="AD5" i="43"/>
  <c r="AD58" i="44"/>
  <c r="AD5" i="44"/>
  <c r="AD17" i="44"/>
  <c r="AD20" i="44"/>
  <c r="AD23" i="44"/>
  <c r="AD44" i="44"/>
  <c r="AD53" i="44"/>
  <c r="AD30" i="44"/>
  <c r="AD33" i="44"/>
  <c r="AD36" i="44"/>
  <c r="AD39" i="44"/>
  <c r="AD42" i="44"/>
  <c r="AD45" i="44"/>
  <c r="AD13" i="44"/>
  <c r="AD37" i="44"/>
  <c r="AD40" i="44"/>
  <c r="AD52" i="44"/>
  <c r="AD47" i="44"/>
  <c r="AD25" i="44"/>
  <c r="AD28" i="44"/>
  <c r="AD61" i="44"/>
  <c r="AD64" i="44"/>
  <c r="AD67" i="44"/>
  <c r="AD73" i="44"/>
  <c r="AD76" i="44"/>
  <c r="AD85" i="44"/>
  <c r="AD88" i="44"/>
  <c r="AD32" i="44"/>
  <c r="AD35" i="44"/>
  <c r="AD38" i="44"/>
  <c r="AD41" i="44"/>
  <c r="AD65" i="44"/>
  <c r="AD68" i="44"/>
  <c r="AD71" i="44"/>
  <c r="AD80" i="44"/>
  <c r="AD83" i="44"/>
  <c r="AD86" i="44"/>
  <c r="AD89" i="44"/>
  <c r="AD92" i="44"/>
  <c r="AD93" i="44"/>
  <c r="AD6" i="44"/>
  <c r="AD9" i="44"/>
  <c r="AD18" i="44"/>
  <c r="AD21" i="44"/>
  <c r="AD24" i="44"/>
  <c r="AD54" i="44"/>
  <c r="AD66" i="44"/>
  <c r="AD69" i="44"/>
  <c r="AD72" i="44"/>
  <c r="AD78" i="44"/>
  <c r="AD81" i="44"/>
  <c r="AD84" i="44"/>
  <c r="AD87" i="44"/>
  <c r="AD16" i="44"/>
  <c r="AD34" i="44"/>
  <c r="AD46" i="44"/>
  <c r="AD49" i="44"/>
  <c r="AD82" i="44"/>
  <c r="AD29" i="44"/>
  <c r="AD77" i="44"/>
  <c r="AB95" i="44"/>
  <c r="AD10" i="44"/>
  <c r="AD22" i="44"/>
  <c r="AD141" i="45"/>
  <c r="AD117" i="45"/>
  <c r="AD25" i="45"/>
  <c r="AD55" i="45"/>
  <c r="AD58" i="45"/>
  <c r="AD136" i="45"/>
  <c r="AD92" i="45"/>
  <c r="AD95" i="45"/>
  <c r="AD110" i="45"/>
  <c r="AD78" i="45"/>
  <c r="AD113" i="45"/>
  <c r="AD128" i="45"/>
  <c r="AD18" i="45"/>
  <c r="AD21" i="45"/>
  <c r="AD137" i="45"/>
  <c r="W146" i="45"/>
  <c r="AD61" i="45"/>
  <c r="AD64" i="45"/>
  <c r="AD23" i="45"/>
  <c r="AD76" i="45"/>
  <c r="AD79" i="45"/>
  <c r="AD60" i="45"/>
  <c r="AD63" i="45"/>
  <c r="AD66" i="45"/>
  <c r="AD69" i="45"/>
  <c r="AD77" i="45"/>
  <c r="AD82" i="45"/>
  <c r="AD85" i="45"/>
  <c r="AD91" i="45"/>
  <c r="AD4" i="45"/>
  <c r="AD12" i="45"/>
  <c r="AD15" i="45"/>
  <c r="AD86" i="45"/>
  <c r="AD89" i="45"/>
  <c r="AD101" i="45"/>
  <c r="AD8" i="45"/>
  <c r="AD10" i="45"/>
  <c r="AD16" i="45"/>
  <c r="AD19" i="45"/>
  <c r="AD22" i="45"/>
  <c r="AD134" i="45"/>
  <c r="AD27" i="45"/>
  <c r="AD29" i="45"/>
  <c r="AD32" i="45"/>
  <c r="AD35" i="45"/>
  <c r="AD38" i="45"/>
  <c r="AD40" i="45"/>
  <c r="AD43" i="45"/>
  <c r="AD52" i="45"/>
  <c r="AD30" i="45"/>
  <c r="AD33" i="45"/>
  <c r="AD47" i="45"/>
  <c r="AD57" i="45"/>
  <c r="AD93" i="45"/>
  <c r="AD102" i="45"/>
  <c r="AD105" i="45"/>
  <c r="AD108" i="45"/>
  <c r="AD34" i="45"/>
  <c r="AD37" i="45"/>
  <c r="AD94" i="45"/>
  <c r="AD97" i="45"/>
  <c r="AD100" i="45"/>
  <c r="AD103" i="45"/>
  <c r="AD67" i="45"/>
  <c r="AD112" i="45"/>
  <c r="AD118" i="45"/>
  <c r="AD121" i="45"/>
  <c r="AD127" i="45"/>
  <c r="AD81" i="45"/>
  <c r="AD130" i="45"/>
  <c r="AD133" i="45"/>
  <c r="AD59" i="45"/>
  <c r="AD62" i="45"/>
  <c r="AD68" i="45"/>
  <c r="AD70" i="45"/>
  <c r="AD73" i="45"/>
  <c r="AD116" i="45"/>
  <c r="AD122" i="45"/>
  <c r="AD125" i="45"/>
  <c r="AD87" i="45"/>
  <c r="AD5" i="45"/>
  <c r="AD49" i="45"/>
  <c r="AD98" i="45"/>
  <c r="AD104" i="45"/>
  <c r="AD131" i="45"/>
  <c r="AD133" i="46"/>
  <c r="AD170" i="46"/>
  <c r="AD145" i="46"/>
  <c r="AD151" i="46"/>
  <c r="AD173" i="46"/>
  <c r="AD122" i="46"/>
  <c r="AD128" i="46"/>
  <c r="AD143" i="46"/>
  <c r="AD176" i="46"/>
  <c r="AD36" i="46"/>
  <c r="AD48" i="46"/>
  <c r="AD72" i="46"/>
  <c r="AD78" i="46"/>
  <c r="AD81" i="46"/>
  <c r="AD150" i="46"/>
  <c r="AD153" i="46"/>
  <c r="AD10" i="46"/>
  <c r="AD135" i="46"/>
  <c r="AD73" i="46"/>
  <c r="AD79" i="46"/>
  <c r="AD82" i="46"/>
  <c r="AD127" i="46"/>
  <c r="AD154" i="46"/>
  <c r="AD136" i="46"/>
  <c r="AD142" i="46"/>
  <c r="AD95" i="46"/>
  <c r="AD98" i="46"/>
  <c r="AD101" i="46"/>
  <c r="AD125" i="46"/>
  <c r="AD6" i="46"/>
  <c r="AD9" i="46"/>
  <c r="AD102" i="46"/>
  <c r="AD105" i="46"/>
  <c r="AD120" i="46"/>
  <c r="AD25" i="46"/>
  <c r="AD37" i="46"/>
  <c r="AD46" i="46"/>
  <c r="AD49" i="46"/>
  <c r="AD55" i="46"/>
  <c r="AD58" i="46"/>
  <c r="AD61" i="46"/>
  <c r="AD144" i="46"/>
  <c r="AD174" i="46"/>
  <c r="AD177" i="46"/>
  <c r="AD94" i="46"/>
  <c r="AD97" i="46"/>
  <c r="AD109" i="46"/>
  <c r="AD118" i="46"/>
  <c r="AD121" i="46"/>
  <c r="AD130" i="46"/>
  <c r="AD23" i="46"/>
  <c r="AD26" i="46"/>
  <c r="AD29" i="46"/>
  <c r="AD32" i="46"/>
  <c r="AD50" i="46"/>
  <c r="AD53" i="46"/>
  <c r="AD56" i="46"/>
  <c r="AD71" i="46"/>
  <c r="AD166" i="46"/>
  <c r="AD169" i="46"/>
  <c r="AD181" i="46"/>
  <c r="AD190" i="46"/>
  <c r="AD39" i="46"/>
  <c r="AD51" i="46"/>
  <c r="AD184" i="46"/>
  <c r="AD16" i="46"/>
  <c r="AD87" i="46"/>
  <c r="AD40" i="46"/>
  <c r="AD111" i="46"/>
  <c r="AD123" i="46"/>
  <c r="AD88" i="46"/>
  <c r="AD100" i="46"/>
  <c r="AD106" i="46"/>
  <c r="AD159" i="46"/>
  <c r="AD112" i="46"/>
  <c r="AD183" i="46"/>
  <c r="AD15" i="46"/>
  <c r="AD27" i="46"/>
  <c r="AD160" i="46"/>
  <c r="AD146" i="47"/>
  <c r="AD64" i="47"/>
  <c r="AD70" i="47"/>
  <c r="AD76" i="47"/>
  <c r="AD26" i="47"/>
  <c r="AD82" i="47"/>
  <c r="AD106" i="47"/>
  <c r="AD124" i="47"/>
  <c r="AD127" i="47"/>
  <c r="AD130" i="47"/>
  <c r="AD110" i="47"/>
  <c r="AD10" i="47"/>
  <c r="AD22" i="47"/>
  <c r="AD25" i="47"/>
  <c r="AD94" i="47"/>
  <c r="AD17" i="47"/>
  <c r="AD14" i="47"/>
  <c r="AD16" i="47"/>
  <c r="AD111" i="47"/>
  <c r="AD123" i="47"/>
  <c r="AD126" i="47"/>
  <c r="AD129" i="47"/>
  <c r="AD55" i="47"/>
  <c r="AD58" i="47"/>
  <c r="AD79" i="47"/>
  <c r="AD100" i="47"/>
  <c r="AD20" i="47"/>
  <c r="AD23" i="47"/>
  <c r="AD109" i="47"/>
  <c r="AD53" i="47"/>
  <c r="AD56" i="47"/>
  <c r="AD139" i="47"/>
  <c r="AD83" i="47"/>
  <c r="AD24" i="47"/>
  <c r="AD84" i="47"/>
  <c r="AD87" i="47"/>
  <c r="AD90" i="47"/>
  <c r="AD93" i="47"/>
  <c r="AD105" i="47"/>
  <c r="AD5" i="47"/>
  <c r="AD88" i="47"/>
  <c r="AD141" i="47"/>
  <c r="AD103" i="47"/>
  <c r="AD35" i="47"/>
  <c r="AD38" i="47"/>
  <c r="AD50" i="47"/>
  <c r="AD161" i="47"/>
  <c r="AD164" i="47"/>
  <c r="AD59" i="47"/>
  <c r="AD62" i="47"/>
  <c r="AD74" i="47"/>
  <c r="AD112" i="47"/>
  <c r="AD115" i="47"/>
  <c r="AD118" i="47"/>
  <c r="AD136" i="47"/>
  <c r="AD6" i="47"/>
  <c r="AD9" i="47"/>
  <c r="AD12" i="47"/>
  <c r="AD86" i="47"/>
  <c r="AD98" i="47"/>
  <c r="AD101" i="47"/>
  <c r="AD104" i="47"/>
  <c r="AD27" i="47"/>
  <c r="AD39" i="47"/>
  <c r="AD42" i="47"/>
  <c r="AD45" i="47"/>
  <c r="AD48" i="47"/>
  <c r="AD148" i="47"/>
  <c r="AD151" i="47"/>
  <c r="AD154" i="47"/>
  <c r="AD159" i="47"/>
  <c r="AD162" i="47"/>
  <c r="AD165" i="47"/>
  <c r="AD60" i="47"/>
  <c r="AD66" i="47"/>
  <c r="AD69" i="47"/>
  <c r="AD116" i="47"/>
  <c r="AD122" i="47"/>
  <c r="AD134" i="47"/>
  <c r="AD137" i="47"/>
  <c r="AD7" i="47"/>
  <c r="AD140" i="47"/>
  <c r="AD28" i="47"/>
  <c r="AD34" i="47"/>
  <c r="AD37" i="47"/>
  <c r="AD40" i="47"/>
  <c r="AD46" i="47"/>
  <c r="AD49" i="47"/>
  <c r="AD52" i="47"/>
  <c r="AD152" i="47"/>
  <c r="AD157" i="47"/>
  <c r="AD121" i="47"/>
  <c r="AD19" i="47"/>
  <c r="AD133" i="47"/>
  <c r="AD43" i="47"/>
  <c r="AD156" i="47"/>
  <c r="AD145" i="47"/>
  <c r="AD61" i="47"/>
  <c r="AD85" i="47"/>
  <c r="AD97" i="47"/>
  <c r="AD6" i="58"/>
  <c r="AD18" i="58"/>
  <c r="AD24" i="58"/>
  <c r="AD6" i="48"/>
  <c r="AD12" i="48"/>
  <c r="AD15" i="48"/>
  <c r="AD21" i="48"/>
  <c r="AD27" i="48"/>
  <c r="AD33" i="48"/>
  <c r="AD39" i="48"/>
  <c r="AD42" i="48"/>
  <c r="AD57" i="48"/>
  <c r="AD111" i="48"/>
  <c r="AD114" i="48"/>
  <c r="AD129" i="48"/>
  <c r="AD4" i="48"/>
  <c r="AD22" i="48"/>
  <c r="AD25" i="48"/>
  <c r="AD28" i="48"/>
  <c r="AD31" i="48"/>
  <c r="AD34" i="48"/>
  <c r="AD37" i="48"/>
  <c r="AD46" i="48"/>
  <c r="AD49" i="48"/>
  <c r="AD52" i="48"/>
  <c r="AD55" i="48"/>
  <c r="AD58" i="48"/>
  <c r="AD118" i="48"/>
  <c r="AD121" i="48"/>
  <c r="AD124" i="48"/>
  <c r="AD127" i="48"/>
  <c r="AD130" i="48"/>
  <c r="AD8" i="48"/>
  <c r="AD11" i="48"/>
  <c r="AD20" i="48"/>
  <c r="AD68" i="48"/>
  <c r="AD71" i="48"/>
  <c r="AD74" i="48"/>
  <c r="AD80" i="48"/>
  <c r="AD83" i="48"/>
  <c r="AD86" i="48"/>
  <c r="AD89" i="48"/>
  <c r="AD95" i="48"/>
  <c r="AD98" i="48"/>
  <c r="AD104" i="48"/>
  <c r="AD107" i="48"/>
  <c r="AD110" i="48"/>
  <c r="AD116" i="48"/>
  <c r="AD122" i="48"/>
  <c r="AD125" i="48"/>
  <c r="AD61" i="48"/>
  <c r="AD109" i="48"/>
  <c r="AD16" i="48"/>
  <c r="AD62" i="48"/>
  <c r="AD5" i="48"/>
  <c r="AD10" i="48"/>
  <c r="AD13" i="48"/>
  <c r="AD18" i="48"/>
  <c r="AD23" i="48"/>
  <c r="AD26" i="48"/>
  <c r="AD32" i="48"/>
  <c r="AD35" i="48"/>
  <c r="AD38" i="48"/>
  <c r="AD44" i="48"/>
  <c r="AD47" i="48"/>
  <c r="AD50" i="48"/>
  <c r="AD53" i="48"/>
  <c r="AD59" i="48"/>
  <c r="AD63" i="48"/>
  <c r="AD69" i="48"/>
  <c r="AD75" i="48"/>
  <c r="AD78" i="48"/>
  <c r="AD93" i="48"/>
  <c r="AD105" i="48"/>
  <c r="AD64" i="48"/>
  <c r="AD67" i="48"/>
  <c r="AD70" i="48"/>
  <c r="AD73" i="48"/>
  <c r="AD82" i="48"/>
  <c r="AD85" i="48"/>
  <c r="AD91" i="48"/>
  <c r="AD94" i="48"/>
  <c r="AD97" i="48"/>
  <c r="AD100" i="48"/>
  <c r="AD103" i="48"/>
  <c r="AD106" i="48"/>
  <c r="AD115" i="48"/>
  <c r="AD43" i="48"/>
  <c r="AD9" i="48"/>
  <c r="AD79" i="48"/>
  <c r="AD7" i="50"/>
  <c r="AD25" i="50"/>
  <c r="AD100" i="50"/>
  <c r="AD124" i="50"/>
  <c r="AD28" i="50"/>
  <c r="AD85" i="50"/>
  <c r="AD97" i="50"/>
  <c r="AD127" i="50"/>
  <c r="AD24" i="50"/>
  <c r="AD48" i="50"/>
  <c r="AD60" i="50"/>
  <c r="AD132" i="50"/>
  <c r="AD30" i="50"/>
  <c r="AD36" i="50"/>
  <c r="AD42" i="50"/>
  <c r="AD45" i="50"/>
  <c r="AD99" i="50"/>
  <c r="AD105" i="50"/>
  <c r="AD108" i="50"/>
  <c r="AD111" i="50"/>
  <c r="AD117" i="50"/>
  <c r="AD120" i="50"/>
  <c r="AD123" i="50"/>
  <c r="AD129" i="50"/>
  <c r="AD19" i="50"/>
  <c r="AD135" i="50"/>
  <c r="AD31" i="50"/>
  <c r="AD37" i="50"/>
  <c r="AD43" i="50"/>
  <c r="AD64" i="50"/>
  <c r="AD76" i="50"/>
  <c r="AD136" i="50"/>
  <c r="AD88" i="50"/>
  <c r="AD40" i="50"/>
  <c r="AD52" i="50"/>
  <c r="AD16" i="50"/>
  <c r="AD112" i="50"/>
  <c r="AD8" i="51"/>
  <c r="AD11" i="51"/>
  <c r="AD14" i="51"/>
  <c r="AD17" i="51"/>
  <c r="AD20" i="51"/>
  <c r="AD22" i="51"/>
  <c r="AD31" i="51"/>
  <c r="AD34" i="51"/>
  <c r="AD115" i="51"/>
  <c r="AD118" i="51"/>
  <c r="AD7" i="51"/>
  <c r="AD36" i="51"/>
  <c r="AD71" i="51"/>
  <c r="AD107" i="51"/>
  <c r="AD10" i="51"/>
  <c r="AD19" i="51"/>
  <c r="AD24" i="51"/>
  <c r="AD33" i="51"/>
  <c r="AD39" i="51"/>
  <c r="AD108" i="51"/>
  <c r="AD117" i="51"/>
  <c r="AD120" i="51"/>
  <c r="AD128" i="51"/>
  <c r="AD131" i="51"/>
  <c r="AD37" i="51"/>
  <c r="AD40" i="51"/>
  <c r="AD43" i="51"/>
  <c r="AD55" i="51"/>
  <c r="AD58" i="51"/>
  <c r="AD64" i="51"/>
  <c r="AD67" i="51"/>
  <c r="AD70" i="51"/>
  <c r="AD79" i="51"/>
  <c r="AD82" i="51"/>
  <c r="AD85" i="51"/>
  <c r="AD91" i="51"/>
  <c r="AD94" i="51"/>
  <c r="AD97" i="51"/>
  <c r="AD103" i="51"/>
  <c r="AD106" i="51"/>
  <c r="AD121" i="51"/>
  <c r="AD129" i="51"/>
  <c r="AD132" i="51"/>
  <c r="AD12" i="51"/>
  <c r="AD15" i="51"/>
  <c r="AD18" i="51"/>
  <c r="AD32" i="51"/>
  <c r="AD35" i="51"/>
  <c r="AD109" i="51"/>
  <c r="AD50" i="51"/>
  <c r="AD59" i="51"/>
  <c r="AD62" i="51"/>
  <c r="AD65" i="51"/>
  <c r="AD80" i="51"/>
  <c r="AD83" i="51"/>
  <c r="AD92" i="51"/>
  <c r="AD95" i="51"/>
  <c r="AD104" i="51"/>
  <c r="AD78" i="51"/>
  <c r="AD90" i="51"/>
  <c r="AD111" i="51"/>
  <c r="AD114" i="51"/>
  <c r="AD123" i="51"/>
  <c r="AD134" i="51"/>
  <c r="AD73" i="51"/>
  <c r="AD75" i="51"/>
  <c r="AD23" i="51"/>
  <c r="AD96" i="51"/>
  <c r="AD87" i="51"/>
  <c r="AD102" i="51"/>
  <c r="AD51" i="51"/>
  <c r="AD99" i="51"/>
  <c r="AD13" i="51"/>
  <c r="AD27" i="51"/>
  <c r="AD94" i="52"/>
  <c r="AD97" i="52"/>
  <c r="AD100" i="52"/>
  <c r="AD103" i="52"/>
  <c r="AD106" i="52"/>
  <c r="AD109" i="52"/>
  <c r="AD112" i="52"/>
  <c r="AD163" i="52"/>
  <c r="AD38" i="52"/>
  <c r="AD128" i="52"/>
  <c r="AD164" i="52"/>
  <c r="AD176" i="52"/>
  <c r="AD34" i="52"/>
  <c r="AD70" i="52"/>
  <c r="AD160" i="52"/>
  <c r="AD67" i="52"/>
  <c r="AD85" i="52"/>
  <c r="AD37" i="52"/>
  <c r="AD82" i="52"/>
  <c r="AD175" i="52"/>
  <c r="AD81" i="52"/>
  <c r="AD84" i="52"/>
  <c r="AD87" i="52"/>
  <c r="AD90" i="52"/>
  <c r="AD93" i="52"/>
  <c r="AD129" i="52"/>
  <c r="AD132" i="52"/>
  <c r="AD135" i="52"/>
  <c r="AD138" i="52"/>
  <c r="AD141" i="52"/>
  <c r="AD144" i="52"/>
  <c r="AD147" i="52"/>
  <c r="AD150" i="52"/>
  <c r="AD153" i="52"/>
  <c r="AD156" i="52"/>
  <c r="AD159" i="52"/>
  <c r="AD171" i="52"/>
  <c r="AD174" i="52"/>
  <c r="AD177" i="52"/>
  <c r="AD180" i="52"/>
  <c r="AD183" i="52"/>
  <c r="AD186" i="52"/>
  <c r="AD189" i="52"/>
  <c r="AD192" i="52"/>
  <c r="AD194" i="52"/>
  <c r="AD25" i="52"/>
  <c r="AD79" i="52"/>
  <c r="AD118" i="52"/>
  <c r="AD169" i="52"/>
  <c r="AD31" i="52"/>
  <c r="AD73" i="52"/>
  <c r="AD91" i="52"/>
  <c r="AD172" i="52"/>
  <c r="AD69" i="52"/>
  <c r="AD115" i="52"/>
  <c r="AD10" i="52"/>
  <c r="AD11" i="52"/>
  <c r="AD20" i="52"/>
  <c r="AD22" i="52"/>
  <c r="AD43" i="52"/>
  <c r="AD52" i="52"/>
  <c r="AD55" i="52"/>
  <c r="AD64" i="52"/>
  <c r="AD98" i="52"/>
  <c r="AD101" i="52"/>
  <c r="AD110" i="52"/>
  <c r="AD113" i="52"/>
  <c r="AD68" i="52"/>
  <c r="AD80" i="52"/>
  <c r="AD92" i="52"/>
  <c r="AD102" i="52"/>
  <c r="AD105" i="52"/>
  <c r="AD111" i="52"/>
  <c r="AD114" i="52"/>
  <c r="AD12" i="52"/>
  <c r="AD15" i="52"/>
  <c r="AD21" i="52"/>
  <c r="AD23" i="52"/>
  <c r="AD32" i="52"/>
  <c r="AD44" i="52"/>
  <c r="AD56" i="52"/>
  <c r="AD59" i="52"/>
  <c r="AD65" i="52"/>
  <c r="AD133" i="52"/>
  <c r="AD142" i="52"/>
  <c r="AD145" i="52"/>
  <c r="AD154" i="52"/>
  <c r="AD157" i="52"/>
  <c r="AD181" i="52"/>
  <c r="AD190" i="52"/>
  <c r="AD6" i="52"/>
  <c r="AD9" i="52"/>
  <c r="AD13" i="52"/>
  <c r="AD16" i="52"/>
  <c r="AD19" i="52"/>
  <c r="AD24" i="52"/>
  <c r="AD33" i="52"/>
  <c r="AD36" i="52"/>
  <c r="AD39" i="52"/>
  <c r="AD42" i="52"/>
  <c r="AD45" i="52"/>
  <c r="AD48" i="52"/>
  <c r="AD51" i="52"/>
  <c r="AD54" i="52"/>
  <c r="AD57" i="52"/>
  <c r="AD60" i="52"/>
  <c r="AD63" i="52"/>
  <c r="AD66" i="52"/>
  <c r="AD124" i="52"/>
  <c r="AD134" i="52"/>
  <c r="AD146" i="52"/>
  <c r="AD149" i="52"/>
  <c r="AD155" i="52"/>
  <c r="AD158" i="52"/>
  <c r="AD170" i="52"/>
  <c r="AD182" i="52"/>
  <c r="AD193" i="52"/>
  <c r="AD86" i="52"/>
  <c r="AD117" i="52"/>
  <c r="AD125" i="52"/>
  <c r="AD127" i="52"/>
  <c r="AD96" i="52"/>
  <c r="AD50" i="52"/>
  <c r="AD123" i="52"/>
  <c r="AD8" i="52"/>
  <c r="AD140" i="52"/>
  <c r="AD188" i="52"/>
  <c r="AD74" i="52"/>
  <c r="W163" i="53"/>
  <c r="AD42" i="53"/>
  <c r="AD45" i="53"/>
  <c r="AD48" i="53"/>
  <c r="AD51" i="53"/>
  <c r="AD54" i="53"/>
  <c r="AD57" i="53"/>
  <c r="AD66" i="53"/>
  <c r="AD69" i="53"/>
  <c r="AD72" i="53"/>
  <c r="AD78" i="53"/>
  <c r="AD81" i="53"/>
  <c r="AD96" i="53"/>
  <c r="AD108" i="53"/>
  <c r="AD114" i="53"/>
  <c r="AD117" i="53"/>
  <c r="AD120" i="53"/>
  <c r="AD126" i="53"/>
  <c r="AD129" i="53"/>
  <c r="AD132" i="53"/>
  <c r="AD138" i="53"/>
  <c r="AD141" i="53"/>
  <c r="AD144" i="53"/>
  <c r="AD154" i="53"/>
  <c r="AD36" i="53"/>
  <c r="AD60" i="53"/>
  <c r="AD39" i="53"/>
  <c r="AD84" i="53"/>
  <c r="AD155" i="53"/>
  <c r="AD107" i="53"/>
  <c r="AD6" i="53"/>
  <c r="AD9" i="53"/>
  <c r="AD12" i="53"/>
  <c r="AD15" i="53"/>
  <c r="AD18" i="53"/>
  <c r="AD21" i="53"/>
  <c r="AD27" i="53"/>
  <c r="AD156" i="53"/>
  <c r="AD159" i="53"/>
  <c r="AD37" i="53"/>
  <c r="AD49" i="53"/>
  <c r="AD55" i="53"/>
  <c r="AD58" i="53"/>
  <c r="AD85" i="53"/>
  <c r="AD91" i="53"/>
  <c r="AD94" i="53"/>
  <c r="AD97" i="53"/>
  <c r="AD103" i="53"/>
  <c r="AD106" i="53"/>
  <c r="AD86" i="53"/>
  <c r="AD89" i="53"/>
  <c r="AD92" i="53"/>
  <c r="AD95" i="53"/>
  <c r="AD98" i="53"/>
  <c r="AD24" i="53"/>
  <c r="AD124" i="53"/>
  <c r="AD136" i="53"/>
  <c r="AD99" i="53"/>
  <c r="AD146" i="53"/>
  <c r="AD87" i="53"/>
  <c r="AD59" i="53"/>
  <c r="AD157" i="53"/>
  <c r="AD11" i="53"/>
  <c r="AD40" i="53"/>
  <c r="AD52" i="53"/>
  <c r="AD64" i="53"/>
  <c r="AD76" i="53"/>
  <c r="AD4" i="53"/>
  <c r="AD75" i="53"/>
  <c r="AD131" i="53"/>
  <c r="AD63" i="54"/>
  <c r="AD86" i="54"/>
  <c r="AD66" i="54"/>
  <c r="AD37" i="54"/>
  <c r="AD88" i="54"/>
  <c r="AD75" i="54"/>
  <c r="AD85" i="54"/>
  <c r="AD15" i="54"/>
  <c r="AD21" i="54"/>
  <c r="AD24" i="54"/>
  <c r="AD27" i="54"/>
  <c r="AD33" i="54"/>
  <c r="AD36" i="54"/>
  <c r="AD51" i="54"/>
  <c r="AD57" i="54"/>
  <c r="AD60" i="54"/>
  <c r="AD8" i="54"/>
  <c r="AD11" i="54"/>
  <c r="AD14" i="54"/>
  <c r="AD17" i="54"/>
  <c r="AD26" i="54"/>
  <c r="AD29" i="54"/>
  <c r="AD32" i="54"/>
  <c r="AD35" i="54"/>
  <c r="AD38" i="54"/>
  <c r="AD44" i="54"/>
  <c r="AD47" i="54"/>
  <c r="AD50" i="54"/>
  <c r="AD53" i="54"/>
  <c r="AD62" i="54"/>
  <c r="AD65" i="54"/>
  <c r="AD68" i="54"/>
  <c r="AD71" i="54"/>
  <c r="AD74" i="54"/>
  <c r="AD80" i="54"/>
  <c r="AD83" i="54"/>
  <c r="AD69" i="54"/>
  <c r="AD72" i="54"/>
  <c r="AD73" i="54"/>
  <c r="AD30" i="54"/>
  <c r="AD39" i="54"/>
  <c r="AD5" i="55"/>
  <c r="AD53" i="55"/>
  <c r="AD65" i="55"/>
  <c r="AD74" i="55"/>
  <c r="AD80" i="55"/>
  <c r="AD4" i="55"/>
  <c r="AD7" i="55"/>
  <c r="AD13" i="55"/>
  <c r="AD16" i="55"/>
  <c r="AD28" i="55"/>
  <c r="AD31" i="55"/>
  <c r="AD37" i="55"/>
  <c r="AD55" i="55"/>
  <c r="AD61" i="55"/>
  <c r="AD64" i="55"/>
  <c r="AD73" i="55"/>
  <c r="AD76" i="55"/>
  <c r="AD79" i="55"/>
  <c r="AD81" i="55"/>
  <c r="AD83" i="55"/>
  <c r="AD22" i="55"/>
  <c r="AD25" i="55"/>
  <c r="AD52" i="55"/>
  <c r="AD17" i="55"/>
  <c r="AD77" i="55"/>
  <c r="AD26" i="55"/>
  <c r="AD32" i="55"/>
  <c r="AD35" i="55"/>
  <c r="AD41" i="55"/>
  <c r="AD44" i="55"/>
  <c r="AD47" i="55"/>
  <c r="AD50" i="55"/>
  <c r="W91" i="55"/>
  <c r="AD27" i="55"/>
  <c r="AD30" i="55"/>
  <c r="AD36" i="55"/>
  <c r="AD51" i="55"/>
  <c r="AD21" i="55"/>
  <c r="AD86" i="55"/>
  <c r="AD45" i="55"/>
  <c r="AD29" i="55"/>
  <c r="AD70" i="55"/>
  <c r="AD69" i="55"/>
  <c r="AD72" i="55"/>
  <c r="AD8" i="55"/>
  <c r="AD40" i="55"/>
  <c r="AD46" i="55"/>
  <c r="AD49" i="55"/>
  <c r="AD9" i="56"/>
  <c r="AD12" i="56"/>
  <c r="AD21" i="56"/>
  <c r="AD27" i="56"/>
  <c r="AD51" i="56"/>
  <c r="AD63" i="56"/>
  <c r="AD81" i="56"/>
  <c r="AD84" i="56"/>
  <c r="AD93" i="56"/>
  <c r="AD99" i="56"/>
  <c r="AD109" i="56"/>
  <c r="AD120" i="56"/>
  <c r="AD124" i="56"/>
  <c r="AD49" i="56"/>
  <c r="AD55" i="56"/>
  <c r="AD61" i="56"/>
  <c r="AD73" i="56"/>
  <c r="AD97" i="56"/>
  <c r="AD118" i="56"/>
  <c r="AD54" i="56"/>
  <c r="AD74" i="56"/>
  <c r="AD77" i="56"/>
  <c r="AD86" i="56"/>
  <c r="AD89" i="56"/>
  <c r="AD101" i="56"/>
  <c r="AD103" i="56"/>
  <c r="AD106" i="56"/>
  <c r="AD113" i="56"/>
  <c r="AD119" i="56"/>
  <c r="AD123" i="56"/>
  <c r="AD121" i="56"/>
  <c r="AD22" i="56"/>
  <c r="AD85" i="56"/>
  <c r="AD13" i="56"/>
  <c r="AD37" i="56"/>
  <c r="AD112" i="56"/>
  <c r="AD64" i="56"/>
  <c r="AD76" i="56"/>
  <c r="AD88" i="56"/>
  <c r="AD94" i="56"/>
  <c r="AD105" i="56"/>
  <c r="AD66" i="56"/>
  <c r="AD10" i="56"/>
  <c r="AD46" i="56"/>
  <c r="AD52" i="56"/>
  <c r="AD41" i="56"/>
  <c r="AD30" i="56"/>
  <c r="AD42" i="56"/>
  <c r="AD111" i="56"/>
  <c r="AD25" i="56"/>
  <c r="AD34" i="56"/>
  <c r="AD102" i="56"/>
  <c r="AD70" i="56"/>
  <c r="AD82" i="56"/>
  <c r="AD115" i="56"/>
  <c r="AD146" i="57"/>
  <c r="AD99" i="57"/>
  <c r="AD9" i="57"/>
  <c r="AD15" i="57"/>
  <c r="AD18" i="57"/>
  <c r="AD27" i="57"/>
  <c r="AD39" i="57"/>
  <c r="AD51" i="57"/>
  <c r="AD57" i="57"/>
  <c r="AD63" i="57"/>
  <c r="AD66" i="57"/>
  <c r="AD72" i="57"/>
  <c r="AD75" i="57"/>
  <c r="AD84" i="57"/>
  <c r="AD87" i="57"/>
  <c r="AD93" i="57"/>
  <c r="AD111" i="57"/>
  <c r="AD114" i="57"/>
  <c r="AD49" i="57"/>
  <c r="AD142" i="57"/>
  <c r="AD52" i="57"/>
  <c r="AD131" i="57"/>
  <c r="W151" i="57"/>
  <c r="AD115" i="57"/>
  <c r="AD121" i="57"/>
  <c r="AD127" i="57"/>
  <c r="AD130" i="57"/>
  <c r="AD138" i="57"/>
  <c r="AD5" i="57"/>
  <c r="AD8" i="57"/>
  <c r="AD11" i="57"/>
  <c r="AD20" i="57"/>
  <c r="AD23" i="57"/>
  <c r="AD26" i="57"/>
  <c r="AD32" i="57"/>
  <c r="AD35" i="57"/>
  <c r="AD41" i="57"/>
  <c r="AD44" i="57"/>
  <c r="AD47" i="57"/>
  <c r="AD53" i="57"/>
  <c r="AD56" i="57"/>
  <c r="AD59" i="57"/>
  <c r="AD65" i="57"/>
  <c r="AD68" i="57"/>
  <c r="AD80" i="57"/>
  <c r="AD83" i="57"/>
  <c r="AD95" i="57"/>
  <c r="AD101" i="57"/>
  <c r="AD104" i="57"/>
  <c r="AD110" i="57"/>
  <c r="AD116" i="57"/>
  <c r="AD119" i="57"/>
  <c r="AD125" i="57"/>
  <c r="AD139" i="57"/>
  <c r="AD145" i="57"/>
  <c r="AD71" i="57"/>
  <c r="AD48" i="57"/>
  <c r="AD147" i="57"/>
  <c r="AD123" i="57"/>
  <c r="AD16" i="57"/>
  <c r="AD60" i="57"/>
  <c r="AD107" i="57"/>
  <c r="AD112" i="57"/>
  <c r="AD28" i="57"/>
  <c r="AD64" i="57"/>
  <c r="AD100" i="57"/>
  <c r="AD5" i="58"/>
  <c r="AD119" i="58"/>
  <c r="AD131" i="58"/>
  <c r="AD137" i="58"/>
  <c r="AD155" i="58"/>
  <c r="AD167" i="58"/>
  <c r="AD173" i="58"/>
  <c r="AD189" i="58"/>
  <c r="AD41" i="58"/>
  <c r="AD53" i="58"/>
  <c r="AD59" i="58"/>
  <c r="AD83" i="58"/>
  <c r="AD93" i="58"/>
  <c r="AD181" i="58"/>
  <c r="AD187" i="58"/>
  <c r="AD100" i="58"/>
  <c r="AD106" i="58"/>
  <c r="AD109" i="58"/>
  <c r="AD124" i="58"/>
  <c r="AD130" i="58"/>
  <c r="AD136" i="58"/>
  <c r="AD142" i="58"/>
  <c r="AD145" i="58"/>
  <c r="AD148" i="58"/>
  <c r="AD151" i="58"/>
  <c r="AD160" i="58"/>
  <c r="AD166" i="58"/>
  <c r="AD172" i="58"/>
  <c r="AD178" i="58"/>
  <c r="AD95" i="58"/>
  <c r="AD14" i="58"/>
  <c r="AD20" i="58"/>
  <c r="AD26" i="58"/>
  <c r="AD29" i="58"/>
  <c r="AD32" i="58"/>
  <c r="AD35" i="58"/>
  <c r="AD38" i="58"/>
  <c r="AD99" i="58"/>
  <c r="AD108" i="58"/>
  <c r="AD111" i="58"/>
  <c r="AD120" i="58"/>
  <c r="AD123" i="58"/>
  <c r="AD129" i="58"/>
  <c r="AD132" i="58"/>
  <c r="AD135" i="58"/>
  <c r="AD141" i="58"/>
  <c r="AD144" i="58"/>
  <c r="AD156" i="58"/>
  <c r="AD159" i="58"/>
  <c r="AD162" i="58"/>
  <c r="AD165" i="58"/>
  <c r="AD168" i="58"/>
  <c r="AD171" i="58"/>
  <c r="AD177" i="58"/>
  <c r="AD50" i="58"/>
  <c r="AD190" i="58"/>
  <c r="AD195" i="58"/>
  <c r="AD94" i="58"/>
  <c r="AD42" i="58"/>
  <c r="AD179" i="58"/>
  <c r="AD182" i="58"/>
  <c r="AD185" i="58"/>
  <c r="AD193" i="58"/>
  <c r="AD152" i="58"/>
  <c r="AD117" i="58"/>
  <c r="AD62" i="58"/>
  <c r="AD68" i="58"/>
  <c r="AD112" i="58"/>
  <c r="AD105" i="58"/>
  <c r="AD158" i="58"/>
  <c r="AD33" i="58"/>
  <c r="AD76" i="58"/>
  <c r="AD180" i="58"/>
  <c r="AD186" i="58"/>
  <c r="AD192" i="58"/>
  <c r="AD147" i="58"/>
  <c r="AD153" i="58"/>
  <c r="AD37" i="58"/>
  <c r="AD74" i="58"/>
  <c r="AD80" i="58"/>
  <c r="AD86" i="58"/>
  <c r="AD92" i="58"/>
  <c r="AD17" i="58"/>
  <c r="AD104" i="58"/>
  <c r="AD146" i="58"/>
  <c r="AD110" i="58"/>
  <c r="AD116" i="58"/>
  <c r="AD122" i="58"/>
  <c r="AD128" i="58"/>
  <c r="AD164" i="58"/>
  <c r="AD64" i="58"/>
  <c r="AD75" i="58"/>
  <c r="AD81" i="58"/>
  <c r="AD86" i="59"/>
  <c r="AD66" i="59"/>
  <c r="AD5" i="59"/>
  <c r="AD52" i="59"/>
  <c r="AD7" i="59"/>
  <c r="AD28" i="59"/>
  <c r="AD40" i="59"/>
  <c r="AD79" i="59"/>
  <c r="AD10" i="59"/>
  <c r="AD22" i="59"/>
  <c r="AD6" i="59"/>
  <c r="AD53" i="59"/>
  <c r="AD82" i="59"/>
  <c r="AD8" i="59"/>
  <c r="AD23" i="59"/>
  <c r="AD30" i="59"/>
  <c r="AD36" i="59"/>
  <c r="AD12" i="59"/>
  <c r="AD13" i="59"/>
  <c r="AD16" i="59"/>
  <c r="AD24" i="59"/>
  <c r="AD31" i="59"/>
  <c r="AD15" i="59"/>
  <c r="AD77" i="59"/>
  <c r="AD80" i="59"/>
  <c r="AD25" i="59"/>
  <c r="W285" i="35"/>
  <c r="AD16" i="35"/>
  <c r="AD19" i="35"/>
  <c r="AD37" i="35"/>
  <c r="AD40" i="35"/>
  <c r="AD51" i="35"/>
  <c r="AD85" i="35"/>
  <c r="AD88" i="35"/>
  <c r="AD99" i="35"/>
  <c r="AD131" i="35"/>
  <c r="AD134" i="35"/>
  <c r="AD145" i="35"/>
  <c r="AD180" i="35"/>
  <c r="AD189" i="35"/>
  <c r="AD219" i="35"/>
  <c r="AD222" i="35"/>
  <c r="AD231" i="35"/>
  <c r="AD266" i="35"/>
  <c r="AD71" i="35"/>
  <c r="AD119" i="35"/>
  <c r="AD164" i="35"/>
  <c r="AD208" i="35"/>
  <c r="AD248" i="35"/>
  <c r="AD4" i="35"/>
  <c r="AD24" i="35"/>
  <c r="AD32" i="35"/>
  <c r="AD49" i="35"/>
  <c r="AD52" i="35"/>
  <c r="AD63" i="35"/>
  <c r="AD97" i="35"/>
  <c r="AD100" i="35"/>
  <c r="AD111" i="35"/>
  <c r="AD143" i="35"/>
  <c r="AD146" i="35"/>
  <c r="AD187" i="35"/>
  <c r="AD190" i="35"/>
  <c r="AD201" i="35"/>
  <c r="AD230" i="35"/>
  <c r="AD232" i="35"/>
  <c r="AD242" i="35"/>
  <c r="AD264" i="35"/>
  <c r="AD267" i="35"/>
  <c r="AD276" i="35"/>
  <c r="AD14" i="35"/>
  <c r="AD38" i="35"/>
  <c r="AD41" i="35"/>
  <c r="AD55" i="35"/>
  <c r="AD86" i="35"/>
  <c r="AD89" i="35"/>
  <c r="AD103" i="35"/>
  <c r="AD132" i="35"/>
  <c r="AD135" i="35"/>
  <c r="AD149" i="35"/>
  <c r="AD178" i="35"/>
  <c r="AD181" i="35"/>
  <c r="AD193" i="35"/>
  <c r="AD220" i="35"/>
  <c r="AD223" i="35"/>
  <c r="AD235" i="35"/>
  <c r="AD260" i="35"/>
  <c r="AD270" i="35"/>
  <c r="AB282" i="35"/>
  <c r="AD6" i="35"/>
  <c r="AD22" i="35"/>
  <c r="AD75" i="35"/>
  <c r="AD112" i="35"/>
  <c r="AD123" i="35"/>
  <c r="AD168" i="35"/>
  <c r="AD202" i="35"/>
  <c r="AD212" i="35"/>
  <c r="AD252" i="35"/>
  <c r="AD277" i="35"/>
  <c r="AD9" i="35"/>
  <c r="AD50" i="35"/>
  <c r="AD53" i="35"/>
  <c r="AD67" i="35"/>
  <c r="AD98" i="35"/>
  <c r="AD101" i="35"/>
  <c r="AD115" i="35"/>
  <c r="AD144" i="35"/>
  <c r="AD147" i="35"/>
  <c r="AD160" i="35"/>
  <c r="AD188" i="35"/>
  <c r="AD191" i="35"/>
  <c r="AD204" i="35"/>
  <c r="AD233" i="35"/>
  <c r="AD245" i="35"/>
  <c r="AD265" i="35"/>
  <c r="AD268" i="35"/>
  <c r="AD280" i="35"/>
  <c r="AD39" i="35"/>
  <c r="AD87" i="35"/>
  <c r="AD133" i="35"/>
  <c r="AD179" i="35"/>
  <c r="AD221" i="35"/>
  <c r="AD7" i="35"/>
  <c r="AD25" i="35"/>
  <c r="AD28" i="35"/>
  <c r="AD62" i="35"/>
  <c r="AD65" i="35"/>
  <c r="AD79" i="35"/>
  <c r="AD110" i="35"/>
  <c r="AD113" i="35"/>
  <c r="AD127" i="35"/>
  <c r="AD156" i="35"/>
  <c r="AD158" i="35"/>
  <c r="AD172" i="35"/>
  <c r="AD200" i="35"/>
  <c r="AD203" i="35"/>
  <c r="AD215" i="35"/>
  <c r="AD243" i="35"/>
  <c r="AD256" i="35"/>
  <c r="AD275" i="35"/>
  <c r="AD278" i="35"/>
  <c r="AB10" i="36"/>
  <c r="AC10" i="36"/>
  <c r="AD4" i="36"/>
  <c r="AD9" i="36"/>
  <c r="W12" i="36"/>
  <c r="AD6" i="36"/>
  <c r="W13" i="36"/>
  <c r="W18" i="36" s="1"/>
  <c r="W19" i="36" s="1"/>
  <c r="G59" i="32" s="1"/>
  <c r="X16" i="37"/>
  <c r="AE6" i="37"/>
  <c r="AE9" i="37"/>
  <c r="X15" i="37"/>
  <c r="AE12" i="37"/>
  <c r="AD13" i="37"/>
  <c r="AC13" i="37"/>
  <c r="AE5" i="37"/>
  <c r="AE8" i="37"/>
  <c r="W18" i="38"/>
  <c r="AD4" i="38"/>
  <c r="AD11" i="38"/>
  <c r="W17" i="38"/>
  <c r="AD9" i="38"/>
  <c r="AD12" i="38"/>
  <c r="AD6" i="39"/>
  <c r="W18" i="39"/>
  <c r="W23" i="39" s="1"/>
  <c r="W24" i="39" s="1"/>
  <c r="G56" i="32" s="1"/>
  <c r="AB15" i="39"/>
  <c r="AC15" i="39"/>
  <c r="AD4" i="39"/>
  <c r="AD8" i="39"/>
  <c r="AD11" i="39"/>
  <c r="AD14" i="39"/>
  <c r="W15" i="40"/>
  <c r="W16" i="40"/>
  <c r="AB13" i="40"/>
  <c r="AC13" i="40"/>
  <c r="AD7" i="40"/>
  <c r="AD8" i="40"/>
  <c r="AD11" i="40"/>
  <c r="W14" i="41"/>
  <c r="AB11" i="41"/>
  <c r="AD9" i="41"/>
  <c r="AD4" i="41"/>
  <c r="AC11" i="41"/>
  <c r="W13" i="41"/>
  <c r="AB13" i="42"/>
  <c r="AC13" i="42"/>
  <c r="AD10" i="42"/>
  <c r="AD11" i="42"/>
  <c r="W15" i="42"/>
  <c r="W21" i="42" s="1"/>
  <c r="W22" i="42" s="1"/>
  <c r="G53" i="32" s="1"/>
  <c r="AD9" i="42"/>
  <c r="AD12" i="42"/>
  <c r="W16" i="42"/>
  <c r="W14" i="43"/>
  <c r="W15" i="43"/>
  <c r="AB12" i="43"/>
  <c r="AC12" i="43"/>
  <c r="AD7" i="43"/>
  <c r="AD8" i="43"/>
  <c r="AD50" i="44"/>
  <c r="AD19" i="44"/>
  <c r="AD8" i="44"/>
  <c r="AD11" i="44"/>
  <c r="AD56" i="44"/>
  <c r="AD59" i="44"/>
  <c r="AD70" i="44"/>
  <c r="AD14" i="44"/>
  <c r="AD48" i="44"/>
  <c r="AD62" i="44"/>
  <c r="AD90" i="44"/>
  <c r="AD94" i="44"/>
  <c r="AD31" i="44"/>
  <c r="AD51" i="44"/>
  <c r="AD79" i="44"/>
  <c r="W97" i="44"/>
  <c r="W104" i="44" s="1"/>
  <c r="W105" i="44" s="1"/>
  <c r="G51" i="32" s="1"/>
  <c r="AD12" i="44"/>
  <c r="AD26" i="44"/>
  <c r="AD57" i="44"/>
  <c r="AD60" i="44"/>
  <c r="AD74" i="44"/>
  <c r="W98" i="44"/>
  <c r="AD15" i="44"/>
  <c r="AD43" i="44"/>
  <c r="AD63" i="44"/>
  <c r="AD91" i="44"/>
  <c r="AC95" i="44"/>
  <c r="AD4" i="44"/>
  <c r="AD7" i="44"/>
  <c r="AD27" i="44"/>
  <c r="AD55" i="44"/>
  <c r="AD75" i="44"/>
  <c r="AC143" i="45"/>
  <c r="AD83" i="45"/>
  <c r="AD119" i="45"/>
  <c r="AD7" i="45"/>
  <c r="AD51" i="45"/>
  <c r="AD53" i="45"/>
  <c r="AD46" i="45"/>
  <c r="AB143" i="45"/>
  <c r="AD36" i="45"/>
  <c r="AD71" i="45"/>
  <c r="AD74" i="45"/>
  <c r="AD84" i="45"/>
  <c r="AD106" i="45"/>
  <c r="AD109" i="45"/>
  <c r="AD120" i="45"/>
  <c r="AD139" i="45"/>
  <c r="AD142" i="45"/>
  <c r="AD13" i="45"/>
  <c r="AD39" i="45"/>
  <c r="AD41" i="45"/>
  <c r="AD44" i="45"/>
  <c r="AD56" i="45"/>
  <c r="AD80" i="45"/>
  <c r="AD90" i="45"/>
  <c r="AD115" i="45"/>
  <c r="AD126" i="45"/>
  <c r="AD42" i="45"/>
  <c r="AD28" i="45"/>
  <c r="AD31" i="45"/>
  <c r="AD96" i="45"/>
  <c r="W145" i="45"/>
  <c r="W151" i="45" s="1"/>
  <c r="W152" i="45" s="1"/>
  <c r="G50" i="32" s="1"/>
  <c r="AD6" i="45"/>
  <c r="AD9" i="45"/>
  <c r="AD11" i="45"/>
  <c r="AD24" i="45"/>
  <c r="AD50" i="45"/>
  <c r="AD54" i="45"/>
  <c r="AD65" i="45"/>
  <c r="AD72" i="45"/>
  <c r="AD88" i="45"/>
  <c r="AD99" i="45"/>
  <c r="AD107" i="45"/>
  <c r="AD124" i="45"/>
  <c r="AD135" i="45"/>
  <c r="AD140" i="45"/>
  <c r="AD5" i="46"/>
  <c r="AD8" i="46"/>
  <c r="AD31" i="46"/>
  <c r="AD54" i="46"/>
  <c r="AD57" i="46"/>
  <c r="AD74" i="46"/>
  <c r="AD77" i="46"/>
  <c r="AD80" i="46"/>
  <c r="AD103" i="46"/>
  <c r="AD126" i="46"/>
  <c r="AD129" i="46"/>
  <c r="AD146" i="46"/>
  <c r="AD149" i="46"/>
  <c r="AD152" i="46"/>
  <c r="AD175" i="46"/>
  <c r="AD11" i="46"/>
  <c r="AD60" i="46"/>
  <c r="AD83" i="46"/>
  <c r="AD132" i="46"/>
  <c r="AD155" i="46"/>
  <c r="AD14" i="46"/>
  <c r="AD17" i="46"/>
  <c r="AD20" i="46"/>
  <c r="AD43" i="46"/>
  <c r="AD66" i="46"/>
  <c r="AD69" i="46"/>
  <c r="AD86" i="46"/>
  <c r="AD89" i="46"/>
  <c r="AD92" i="46"/>
  <c r="AD115" i="46"/>
  <c r="AD138" i="46"/>
  <c r="AD141" i="46"/>
  <c r="AD158" i="46"/>
  <c r="AD161" i="46"/>
  <c r="AD164" i="46"/>
  <c r="AD187" i="46"/>
  <c r="AD104" i="46"/>
  <c r="AD12" i="46"/>
  <c r="AD35" i="46"/>
  <c r="AD52" i="46"/>
  <c r="AD75" i="46"/>
  <c r="AD84" i="46"/>
  <c r="AD107" i="46"/>
  <c r="AD124" i="46"/>
  <c r="AD147" i="46"/>
  <c r="AD156" i="46"/>
  <c r="AD179" i="46"/>
  <c r="W194" i="46"/>
  <c r="AD18" i="46"/>
  <c r="AD21" i="46"/>
  <c r="AD38" i="46"/>
  <c r="AD41" i="46"/>
  <c r="AD44" i="46"/>
  <c r="AD67" i="46"/>
  <c r="AD90" i="46"/>
  <c r="AD93" i="46"/>
  <c r="AD110" i="46"/>
  <c r="AD113" i="46"/>
  <c r="AD116" i="46"/>
  <c r="AD139" i="46"/>
  <c r="AD162" i="46"/>
  <c r="AD165" i="46"/>
  <c r="AD182" i="46"/>
  <c r="AD185" i="46"/>
  <c r="AD188" i="46"/>
  <c r="W195" i="46"/>
  <c r="AD24" i="46"/>
  <c r="AD47" i="46"/>
  <c r="AD96" i="46"/>
  <c r="AD119" i="46"/>
  <c r="AD168" i="46"/>
  <c r="AD191" i="46"/>
  <c r="AB192" i="46"/>
  <c r="AD7" i="46"/>
  <c r="AD30" i="46"/>
  <c r="AD33" i="46"/>
  <c r="AC192" i="46"/>
  <c r="AD59" i="46"/>
  <c r="AD76" i="46"/>
  <c r="AD99" i="46"/>
  <c r="AD108" i="46"/>
  <c r="AD131" i="46"/>
  <c r="AD148" i="46"/>
  <c r="AD171" i="46"/>
  <c r="AD180" i="46"/>
  <c r="AD19" i="46"/>
  <c r="AD42" i="46"/>
  <c r="AD45" i="46"/>
  <c r="AD62" i="46"/>
  <c r="AD65" i="46"/>
  <c r="AD68" i="46"/>
  <c r="AD91" i="46"/>
  <c r="AD114" i="46"/>
  <c r="AD117" i="46"/>
  <c r="AD134" i="46"/>
  <c r="AD137" i="46"/>
  <c r="AD140" i="46"/>
  <c r="AD163" i="46"/>
  <c r="AD186" i="46"/>
  <c r="AD189" i="46"/>
  <c r="AD8" i="47"/>
  <c r="AD11" i="47"/>
  <c r="AD30" i="47"/>
  <c r="AD33" i="47"/>
  <c r="AD41" i="47"/>
  <c r="AD44" i="47"/>
  <c r="AD72" i="47"/>
  <c r="AD114" i="47"/>
  <c r="AD125" i="47"/>
  <c r="AD147" i="47"/>
  <c r="AD150" i="47"/>
  <c r="AD160" i="47"/>
  <c r="AD13" i="47"/>
  <c r="AD36" i="47"/>
  <c r="AD47" i="47"/>
  <c r="AD75" i="47"/>
  <c r="AD89" i="47"/>
  <c r="AD92" i="47"/>
  <c r="AD117" i="47"/>
  <c r="AD128" i="47"/>
  <c r="AD153" i="47"/>
  <c r="AD163" i="47"/>
  <c r="AD78" i="47"/>
  <c r="AD81" i="47"/>
  <c r="AD95" i="47"/>
  <c r="AD120" i="47"/>
  <c r="AD131" i="47"/>
  <c r="AD155" i="47"/>
  <c r="W168" i="47"/>
  <c r="W169" i="47"/>
  <c r="AD67" i="47"/>
  <c r="AD158" i="47"/>
  <c r="AB166" i="47"/>
  <c r="AD31" i="47"/>
  <c r="AD73" i="47"/>
  <c r="AC166" i="47"/>
  <c r="AD96" i="47"/>
  <c r="AD107" i="47"/>
  <c r="AD132" i="47"/>
  <c r="AD143" i="47"/>
  <c r="AD4" i="47"/>
  <c r="AD15" i="47"/>
  <c r="AD51" i="47"/>
  <c r="AD65" i="47"/>
  <c r="AD68" i="47"/>
  <c r="AD99" i="47"/>
  <c r="AD135" i="47"/>
  <c r="AD18" i="47"/>
  <c r="AD21" i="47"/>
  <c r="AD29" i="47"/>
  <c r="AD32" i="47"/>
  <c r="AD54" i="47"/>
  <c r="AD57" i="47"/>
  <c r="AD71" i="47"/>
  <c r="AD102" i="47"/>
  <c r="AD113" i="47"/>
  <c r="AD138" i="47"/>
  <c r="AD149" i="47"/>
  <c r="AD63" i="47"/>
  <c r="AD77" i="47"/>
  <c r="AD80" i="47"/>
  <c r="AD91" i="47"/>
  <c r="AD108" i="47"/>
  <c r="AD119" i="47"/>
  <c r="AD144" i="47"/>
  <c r="AD24" i="48"/>
  <c r="AD60" i="48"/>
  <c r="AD96" i="48"/>
  <c r="AD7" i="48"/>
  <c r="AD30" i="48"/>
  <c r="AD41" i="48"/>
  <c r="AD66" i="48"/>
  <c r="AD77" i="48"/>
  <c r="AD88" i="48"/>
  <c r="AD99" i="48"/>
  <c r="AD102" i="48"/>
  <c r="AD113" i="48"/>
  <c r="AD119" i="48"/>
  <c r="AD36" i="48"/>
  <c r="AD72" i="48"/>
  <c r="AD108" i="48"/>
  <c r="W133" i="48"/>
  <c r="W134" i="48"/>
  <c r="AD45" i="48"/>
  <c r="AD56" i="48"/>
  <c r="AD81" i="48"/>
  <c r="AD92" i="48"/>
  <c r="AD117" i="48"/>
  <c r="AD128" i="48"/>
  <c r="AC131" i="48"/>
  <c r="AD14" i="48"/>
  <c r="AD48" i="48"/>
  <c r="AD84" i="48"/>
  <c r="AD120" i="48"/>
  <c r="AD17" i="48"/>
  <c r="AD19" i="48"/>
  <c r="AD29" i="48"/>
  <c r="AD40" i="48"/>
  <c r="AD51" i="48"/>
  <c r="AD54" i="48"/>
  <c r="AD65" i="48"/>
  <c r="AD76" i="48"/>
  <c r="AD87" i="48"/>
  <c r="AD90" i="48"/>
  <c r="AD101" i="48"/>
  <c r="AD112" i="48"/>
  <c r="AD123" i="48"/>
  <c r="AD126" i="48"/>
  <c r="W216" i="49"/>
  <c r="W217" i="49"/>
  <c r="AC214" i="49"/>
  <c r="AD22" i="50"/>
  <c r="AD33" i="50"/>
  <c r="AD58" i="50"/>
  <c r="AD86" i="50"/>
  <c r="AD122" i="50"/>
  <c r="AD14" i="50"/>
  <c r="AD39" i="50"/>
  <c r="AD50" i="50"/>
  <c r="AD75" i="50"/>
  <c r="AD78" i="50"/>
  <c r="AD89" i="50"/>
  <c r="AD114" i="50"/>
  <c r="AD125" i="50"/>
  <c r="W140" i="50"/>
  <c r="AD34" i="50"/>
  <c r="AD59" i="50"/>
  <c r="AD70" i="50"/>
  <c r="W141" i="50"/>
  <c r="AD134" i="50"/>
  <c r="AB138" i="50"/>
  <c r="AD15" i="50"/>
  <c r="AD26" i="50"/>
  <c r="AD51" i="50"/>
  <c r="AD62" i="50"/>
  <c r="AD90" i="50"/>
  <c r="AD101" i="50"/>
  <c r="AD126" i="50"/>
  <c r="AD137" i="50"/>
  <c r="AC138" i="50"/>
  <c r="AD10" i="50"/>
  <c r="AD21" i="50"/>
  <c r="AD32" i="50"/>
  <c r="AD35" i="50"/>
  <c r="AD46" i="50"/>
  <c r="AD57" i="50"/>
  <c r="AD68" i="50"/>
  <c r="AD71" i="50"/>
  <c r="AD27" i="50"/>
  <c r="AD38" i="50"/>
  <c r="AD63" i="50"/>
  <c r="AD74" i="50"/>
  <c r="AD77" i="50"/>
  <c r="AD102" i="50"/>
  <c r="AD113" i="50"/>
  <c r="AC135" i="51"/>
  <c r="AD26" i="51"/>
  <c r="AD29" i="51"/>
  <c r="AD46" i="51"/>
  <c r="AD74" i="51"/>
  <c r="AD77" i="51"/>
  <c r="AD88" i="51"/>
  <c r="AD110" i="51"/>
  <c r="AD113" i="51"/>
  <c r="AD124" i="51"/>
  <c r="AD5" i="51"/>
  <c r="AD16" i="51"/>
  <c r="AD49" i="51"/>
  <c r="AD52" i="51"/>
  <c r="AD63" i="51"/>
  <c r="AD66" i="51"/>
  <c r="AD69" i="51"/>
  <c r="AD30" i="51"/>
  <c r="AD44" i="51"/>
  <c r="AD86" i="51"/>
  <c r="AD89" i="51"/>
  <c r="AD100" i="51"/>
  <c r="AD122" i="51"/>
  <c r="AD125" i="51"/>
  <c r="AD6" i="51"/>
  <c r="AD53" i="51"/>
  <c r="AD61" i="51"/>
  <c r="AD9" i="51"/>
  <c r="AD42" i="51"/>
  <c r="AD56" i="51"/>
  <c r="W137" i="51"/>
  <c r="AD25" i="51"/>
  <c r="AD28" i="51"/>
  <c r="AD45" i="51"/>
  <c r="AD76" i="51"/>
  <c r="AD98" i="51"/>
  <c r="AD101" i="51"/>
  <c r="AD112" i="51"/>
  <c r="W138" i="51"/>
  <c r="AD126" i="51"/>
  <c r="AB135" i="51"/>
  <c r="AD21" i="51"/>
  <c r="AD54" i="51"/>
  <c r="AD68" i="51"/>
  <c r="AD5" i="52"/>
  <c r="AD14" i="52"/>
  <c r="AD17" i="52"/>
  <c r="AD47" i="52"/>
  <c r="AD53" i="52"/>
  <c r="AD58" i="52"/>
  <c r="AD61" i="52"/>
  <c r="AD99" i="52"/>
  <c r="AD104" i="52"/>
  <c r="AD107" i="52"/>
  <c r="AD137" i="52"/>
  <c r="AD143" i="52"/>
  <c r="AD148" i="52"/>
  <c r="AD151" i="52"/>
  <c r="AD185" i="52"/>
  <c r="AD191" i="52"/>
  <c r="AD28" i="52"/>
  <c r="AD76" i="52"/>
  <c r="AD120" i="52"/>
  <c r="AD166" i="52"/>
  <c r="AD18" i="52"/>
  <c r="AD62" i="52"/>
  <c r="AD108" i="52"/>
  <c r="AD152" i="52"/>
  <c r="AD40" i="52"/>
  <c r="AD88" i="52"/>
  <c r="AD130" i="52"/>
  <c r="AD178" i="52"/>
  <c r="W197" i="52"/>
  <c r="AD26" i="52"/>
  <c r="AD29" i="52"/>
  <c r="AD71" i="52"/>
  <c r="AD77" i="52"/>
  <c r="AD121" i="52"/>
  <c r="AD161" i="52"/>
  <c r="AD167" i="52"/>
  <c r="W198" i="52"/>
  <c r="AB195" i="52"/>
  <c r="AC195" i="52"/>
  <c r="AD7" i="52"/>
  <c r="AD35" i="52"/>
  <c r="AD41" i="52"/>
  <c r="AD46" i="52"/>
  <c r="AD49" i="52"/>
  <c r="AD83" i="52"/>
  <c r="AD89" i="52"/>
  <c r="AD95" i="52"/>
  <c r="AD126" i="52"/>
  <c r="AD131" i="52"/>
  <c r="AD136" i="52"/>
  <c r="AD139" i="52"/>
  <c r="AD173" i="52"/>
  <c r="AD179" i="52"/>
  <c r="AD184" i="52"/>
  <c r="AD187" i="52"/>
  <c r="AD27" i="52"/>
  <c r="AD30" i="52"/>
  <c r="AD72" i="52"/>
  <c r="AD75" i="52"/>
  <c r="AD78" i="52"/>
  <c r="AD116" i="52"/>
  <c r="AD119" i="52"/>
  <c r="AD122" i="52"/>
  <c r="AD162" i="52"/>
  <c r="AD165" i="52"/>
  <c r="AD168" i="52"/>
  <c r="AD5" i="53"/>
  <c r="AD8" i="53"/>
  <c r="AD16" i="53"/>
  <c r="AD53" i="53"/>
  <c r="AD56" i="53"/>
  <c r="AD73" i="53"/>
  <c r="AD79" i="53"/>
  <c r="AD82" i="53"/>
  <c r="AD102" i="53"/>
  <c r="AD105" i="53"/>
  <c r="AD122" i="53"/>
  <c r="AD125" i="53"/>
  <c r="AD128" i="53"/>
  <c r="AD145" i="53"/>
  <c r="AD149" i="53"/>
  <c r="AD152" i="53"/>
  <c r="W164" i="53"/>
  <c r="W169" i="53" s="1"/>
  <c r="W170" i="53" s="1"/>
  <c r="G42" i="32" s="1"/>
  <c r="AD17" i="53"/>
  <c r="AD20" i="53"/>
  <c r="AD28" i="53"/>
  <c r="AD88" i="53"/>
  <c r="AD111" i="53"/>
  <c r="AD158" i="53"/>
  <c r="AC161" i="53"/>
  <c r="AD26" i="53"/>
  <c r="AD43" i="53"/>
  <c r="AD46" i="53"/>
  <c r="AD100" i="53"/>
  <c r="AD123" i="53"/>
  <c r="AD63" i="53"/>
  <c r="AD112" i="53"/>
  <c r="AD135" i="53"/>
  <c r="AD7" i="53"/>
  <c r="AD10" i="53"/>
  <c r="AD38" i="53"/>
  <c r="AD101" i="53"/>
  <c r="AD104" i="53"/>
  <c r="AD121" i="53"/>
  <c r="AD127" i="53"/>
  <c r="AD130" i="53"/>
  <c r="AD148" i="53"/>
  <c r="AD151" i="53"/>
  <c r="AD13" i="53"/>
  <c r="AD30" i="53"/>
  <c r="AD33" i="53"/>
  <c r="AD61" i="53"/>
  <c r="AD67" i="53"/>
  <c r="AD70" i="53"/>
  <c r="AD90" i="53"/>
  <c r="AD93" i="53"/>
  <c r="AD110" i="53"/>
  <c r="AD113" i="53"/>
  <c r="AD116" i="53"/>
  <c r="AD133" i="53"/>
  <c r="AD139" i="53"/>
  <c r="AD142" i="53"/>
  <c r="AD160" i="53"/>
  <c r="AD6" i="54"/>
  <c r="AD9" i="54"/>
  <c r="AD12" i="54"/>
  <c r="AD20" i="54"/>
  <c r="AD23" i="54"/>
  <c r="AD34" i="54"/>
  <c r="AD42" i="54"/>
  <c r="AD45" i="54"/>
  <c r="AD48" i="54"/>
  <c r="AD56" i="54"/>
  <c r="AD59" i="54"/>
  <c r="AD70" i="54"/>
  <c r="AD78" i="54"/>
  <c r="AD81" i="54"/>
  <c r="W93" i="54"/>
  <c r="W94" i="54"/>
  <c r="AB91" i="54"/>
  <c r="AC91" i="54"/>
  <c r="AD18" i="54"/>
  <c r="AD54" i="54"/>
  <c r="AD89" i="54"/>
  <c r="AD5" i="54"/>
  <c r="AD16" i="54"/>
  <c r="AD41" i="54"/>
  <c r="AD52" i="54"/>
  <c r="AD77" i="54"/>
  <c r="AD87" i="54"/>
  <c r="W92" i="55"/>
  <c r="AD9" i="55"/>
  <c r="AD12" i="55"/>
  <c r="AD15" i="55"/>
  <c r="AD43" i="55"/>
  <c r="AD57" i="55"/>
  <c r="AD63" i="55"/>
  <c r="AB89" i="55"/>
  <c r="AC89" i="55"/>
  <c r="AD18" i="55"/>
  <c r="AD24" i="55"/>
  <c r="AD38" i="55"/>
  <c r="AD66" i="55"/>
  <c r="AD84" i="55"/>
  <c r="AD10" i="55"/>
  <c r="AD58" i="55"/>
  <c r="AD78" i="55"/>
  <c r="AD19" i="55"/>
  <c r="AD33" i="55"/>
  <c r="AD39" i="55"/>
  <c r="AD67" i="55"/>
  <c r="AD85" i="55"/>
  <c r="AD11" i="55"/>
  <c r="AD56" i="55"/>
  <c r="AD59" i="55"/>
  <c r="AD14" i="55"/>
  <c r="AD42" i="55"/>
  <c r="AD48" i="55"/>
  <c r="AD62" i="55"/>
  <c r="AD88" i="55"/>
  <c r="AD20" i="55"/>
  <c r="AD23" i="55"/>
  <c r="AD34" i="55"/>
  <c r="AD68" i="55"/>
  <c r="AD71" i="55"/>
  <c r="AD82" i="55"/>
  <c r="AD8" i="56"/>
  <c r="AD11" i="56"/>
  <c r="AD28" i="56"/>
  <c r="AD31" i="56"/>
  <c r="AD57" i="56"/>
  <c r="AD60" i="56"/>
  <c r="AD80" i="56"/>
  <c r="AD83" i="56"/>
  <c r="AD100" i="56"/>
  <c r="AD126" i="56"/>
  <c r="AD23" i="56"/>
  <c r="AD40" i="56"/>
  <c r="AD43" i="56"/>
  <c r="AD69" i="56"/>
  <c r="AD72" i="56"/>
  <c r="AD92" i="56"/>
  <c r="AD95" i="56"/>
  <c r="AD110" i="56"/>
  <c r="AD26" i="56"/>
  <c r="AD75" i="56"/>
  <c r="AD98" i="56"/>
  <c r="W130" i="56"/>
  <c r="AD6" i="56"/>
  <c r="AD15" i="56"/>
  <c r="AD38" i="56"/>
  <c r="AD58" i="56"/>
  <c r="AD78" i="56"/>
  <c r="AD87" i="56"/>
  <c r="AD108" i="56"/>
  <c r="AD127" i="56"/>
  <c r="W131" i="56"/>
  <c r="AD24" i="56"/>
  <c r="AD44" i="56"/>
  <c r="AD47" i="56"/>
  <c r="AD67" i="56"/>
  <c r="AD96" i="56"/>
  <c r="AD116" i="56"/>
  <c r="AB128" i="56"/>
  <c r="AD18" i="56"/>
  <c r="AD90" i="56"/>
  <c r="AC128" i="56"/>
  <c r="AD7" i="56"/>
  <c r="AD33" i="56"/>
  <c r="AD36" i="56"/>
  <c r="AD56" i="56"/>
  <c r="AD59" i="56"/>
  <c r="AD79" i="56"/>
  <c r="AD104" i="56"/>
  <c r="AD107" i="56"/>
  <c r="AD125" i="56"/>
  <c r="AD39" i="56"/>
  <c r="AD16" i="56"/>
  <c r="AD19" i="56"/>
  <c r="AD45" i="56"/>
  <c r="AD48" i="56"/>
  <c r="AD68" i="56"/>
  <c r="AD71" i="56"/>
  <c r="AD91" i="56"/>
  <c r="AD114" i="56"/>
  <c r="AD117" i="56"/>
  <c r="AB148" i="57"/>
  <c r="AD7" i="57"/>
  <c r="AD21" i="57"/>
  <c r="AD38" i="57"/>
  <c r="AD55" i="57"/>
  <c r="AD69" i="57"/>
  <c r="AD86" i="57"/>
  <c r="AD103" i="57"/>
  <c r="AD135" i="57"/>
  <c r="AC148" i="57"/>
  <c r="AD106" i="57"/>
  <c r="AD117" i="57"/>
  <c r="AD141" i="57"/>
  <c r="AD13" i="57"/>
  <c r="AD24" i="57"/>
  <c r="AD30" i="57"/>
  <c r="AD61" i="57"/>
  <c r="AD78" i="57"/>
  <c r="AD109" i="57"/>
  <c r="AD120" i="57"/>
  <c r="AD133" i="57"/>
  <c r="AD144" i="57"/>
  <c r="AD19" i="57"/>
  <c r="AD33" i="57"/>
  <c r="AD50" i="57"/>
  <c r="AD67" i="57"/>
  <c r="AD81" i="57"/>
  <c r="AD98" i="57"/>
  <c r="AD126" i="57"/>
  <c r="AD136" i="57"/>
  <c r="AD36" i="57"/>
  <c r="AD42" i="57"/>
  <c r="AD73" i="57"/>
  <c r="AD90" i="57"/>
  <c r="AD118" i="57"/>
  <c r="AD129" i="57"/>
  <c r="AD14" i="57"/>
  <c r="AD31" i="57"/>
  <c r="AD45" i="57"/>
  <c r="AD62" i="57"/>
  <c r="AD132" i="57"/>
  <c r="AD17" i="57"/>
  <c r="AD34" i="57"/>
  <c r="AD76" i="57"/>
  <c r="AD82" i="57"/>
  <c r="AD96" i="57"/>
  <c r="AD113" i="57"/>
  <c r="AD6" i="57"/>
  <c r="AD37" i="57"/>
  <c r="AD54" i="57"/>
  <c r="AD85" i="57"/>
  <c r="AD102" i="57"/>
  <c r="AD124" i="57"/>
  <c r="AD74" i="57"/>
  <c r="AD91" i="57"/>
  <c r="AD105" i="57"/>
  <c r="W150" i="57"/>
  <c r="AD12" i="57"/>
  <c r="AD29" i="57"/>
  <c r="AD40" i="57"/>
  <c r="AD46" i="57"/>
  <c r="AD77" i="57"/>
  <c r="AD88" i="57"/>
  <c r="AD94" i="57"/>
  <c r="AD108" i="57"/>
  <c r="AD122" i="57"/>
  <c r="AD143" i="57"/>
  <c r="AB197" i="58"/>
  <c r="AC197" i="58"/>
  <c r="AD15" i="58"/>
  <c r="AD51" i="58"/>
  <c r="AD67" i="58"/>
  <c r="AD78" i="58"/>
  <c r="AD89" i="58"/>
  <c r="AD103" i="58"/>
  <c r="AD114" i="58"/>
  <c r="AD125" i="58"/>
  <c r="AD139" i="58"/>
  <c r="AD150" i="58"/>
  <c r="AD161" i="58"/>
  <c r="AD175" i="58"/>
  <c r="AD184" i="58"/>
  <c r="AD194" i="58"/>
  <c r="AD21" i="58"/>
  <c r="AD56" i="58"/>
  <c r="AD98" i="58"/>
  <c r="AD134" i="58"/>
  <c r="AD170" i="58"/>
  <c r="AD27" i="58"/>
  <c r="AD65" i="58"/>
  <c r="AD79" i="58"/>
  <c r="AD101" i="58"/>
  <c r="AD115" i="58"/>
  <c r="AD126" i="58"/>
  <c r="AD8" i="58"/>
  <c r="AD19" i="58"/>
  <c r="AD30" i="58"/>
  <c r="AD44" i="58"/>
  <c r="AD54" i="58"/>
  <c r="AD71" i="58"/>
  <c r="AD82" i="58"/>
  <c r="AD107" i="58"/>
  <c r="AD118" i="58"/>
  <c r="AD140" i="58"/>
  <c r="AD143" i="58"/>
  <c r="AD154" i="58"/>
  <c r="AD176" i="58"/>
  <c r="AD188" i="58"/>
  <c r="AD4" i="58"/>
  <c r="AD11" i="58"/>
  <c r="AD36" i="58"/>
  <c r="AD47" i="58"/>
  <c r="AD85" i="58"/>
  <c r="AD121" i="58"/>
  <c r="AD157" i="58"/>
  <c r="AD191" i="58"/>
  <c r="AD39" i="58"/>
  <c r="AD66" i="58"/>
  <c r="AD77" i="58"/>
  <c r="AD91" i="58"/>
  <c r="AD102" i="58"/>
  <c r="AD113" i="58"/>
  <c r="AD127" i="58"/>
  <c r="AD138" i="58"/>
  <c r="AD149" i="58"/>
  <c r="AD163" i="58"/>
  <c r="AD174" i="58"/>
  <c r="AD183" i="58"/>
  <c r="AD196" i="58"/>
  <c r="W199" i="58"/>
  <c r="W200" i="58"/>
  <c r="AD9" i="58"/>
  <c r="AD12" i="58"/>
  <c r="AD23" i="58"/>
  <c r="AD45" i="58"/>
  <c r="AD48" i="58"/>
  <c r="AD58" i="58"/>
  <c r="AD97" i="58"/>
  <c r="AD133" i="58"/>
  <c r="AD169" i="58"/>
  <c r="AD9" i="59"/>
  <c r="AD33" i="59"/>
  <c r="AD39" i="59"/>
  <c r="AD49" i="59"/>
  <c r="AD70" i="59"/>
  <c r="AD91" i="59"/>
  <c r="W95" i="59"/>
  <c r="W96" i="59"/>
  <c r="AD11" i="59"/>
  <c r="AD45" i="59"/>
  <c r="AD47" i="59"/>
  <c r="AD61" i="59"/>
  <c r="AB93" i="59"/>
  <c r="AD34" i="59"/>
  <c r="AD37" i="59"/>
  <c r="AD50" i="59"/>
  <c r="AD56" i="59"/>
  <c r="AD74" i="59"/>
  <c r="AC93" i="59"/>
  <c r="AD59" i="59"/>
  <c r="AD69" i="59"/>
  <c r="AD89" i="59"/>
  <c r="AD43" i="59"/>
  <c r="AD46" i="59"/>
  <c r="AD62" i="59"/>
  <c r="AD64" i="59"/>
  <c r="AD83" i="59"/>
  <c r="AD67" i="59"/>
  <c r="AD29" i="59"/>
  <c r="AD51" i="59"/>
  <c r="AD72" i="59"/>
  <c r="AD88" i="59"/>
  <c r="AD65" i="59"/>
  <c r="AD81" i="59"/>
  <c r="AD84" i="59"/>
  <c r="AD27" i="59"/>
  <c r="AD41" i="59"/>
  <c r="AD87" i="59"/>
  <c r="I53" i="31"/>
  <c r="AD4" i="57"/>
  <c r="AD4" i="56"/>
  <c r="AD4" i="54"/>
  <c r="AD4" i="52"/>
  <c r="AD4" i="51"/>
  <c r="AD4" i="50"/>
  <c r="AD4" i="46"/>
  <c r="AD4" i="43"/>
  <c r="AD4" i="42"/>
  <c r="AD4" i="40"/>
  <c r="AE4" i="37"/>
  <c r="AC282" i="35"/>
  <c r="AD11" i="41" l="1"/>
  <c r="AD10" i="36"/>
  <c r="F51" i="31" s="1"/>
  <c r="E51" i="31" s="1"/>
  <c r="G51" i="31" s="1"/>
  <c r="AD15" i="38"/>
  <c r="F49" i="31" s="1"/>
  <c r="E49" i="31" s="1"/>
  <c r="G49" i="31" s="1"/>
  <c r="W97" i="55"/>
  <c r="W98" i="55" s="1"/>
  <c r="G40" i="32" s="1"/>
  <c r="W290" i="35"/>
  <c r="W291" i="35" s="1"/>
  <c r="G60" i="32" s="1"/>
  <c r="AD282" i="35"/>
  <c r="F52" i="31" s="1"/>
  <c r="E52" i="31" s="1"/>
  <c r="G52" i="31" s="1"/>
  <c r="X21" i="37"/>
  <c r="X22" i="37" s="1"/>
  <c r="G58" i="32" s="1"/>
  <c r="W23" i="38"/>
  <c r="W24" i="38" s="1"/>
  <c r="G57" i="32" s="1"/>
  <c r="AD15" i="39"/>
  <c r="F48" i="31" s="1"/>
  <c r="E48" i="31" s="1"/>
  <c r="G48" i="31" s="1"/>
  <c r="W21" i="40"/>
  <c r="W22" i="40" s="1"/>
  <c r="G55" i="32" s="1"/>
  <c r="W19" i="41"/>
  <c r="W20" i="41" s="1"/>
  <c r="G54" i="32" s="1"/>
  <c r="F46" i="31"/>
  <c r="E46" i="31" s="1"/>
  <c r="G46" i="31" s="1"/>
  <c r="AD95" i="44"/>
  <c r="F43" i="31" s="1"/>
  <c r="E43" i="31" s="1"/>
  <c r="G43" i="31" s="1"/>
  <c r="AD143" i="45"/>
  <c r="F42" i="31" s="1"/>
  <c r="E42" i="31" s="1"/>
  <c r="G42" i="31" s="1"/>
  <c r="W200" i="46"/>
  <c r="W201" i="46" s="1"/>
  <c r="G49" i="32" s="1"/>
  <c r="W174" i="47"/>
  <c r="W175" i="47" s="1"/>
  <c r="G48" i="32" s="1"/>
  <c r="AD166" i="47"/>
  <c r="F40" i="31" s="1"/>
  <c r="E40" i="31" s="1"/>
  <c r="G40" i="31" s="1"/>
  <c r="AD131" i="48"/>
  <c r="F39" i="31" s="1"/>
  <c r="E39" i="31" s="1"/>
  <c r="G39" i="31" s="1"/>
  <c r="W222" i="49"/>
  <c r="W223" i="49" s="1"/>
  <c r="G46" i="32" s="1"/>
  <c r="W143" i="51"/>
  <c r="W144" i="51" s="1"/>
  <c r="G44" i="32" s="1"/>
  <c r="AD135" i="51"/>
  <c r="F36" i="31" s="1"/>
  <c r="E36" i="31" s="1"/>
  <c r="G36" i="31" s="1"/>
  <c r="W203" i="52"/>
  <c r="W204" i="52" s="1"/>
  <c r="G43" i="32" s="1"/>
  <c r="AD89" i="55"/>
  <c r="F32" i="31" s="1"/>
  <c r="E32" i="31" s="1"/>
  <c r="G32" i="31" s="1"/>
  <c r="W136" i="56"/>
  <c r="W137" i="56" s="1"/>
  <c r="G39" i="32" s="1"/>
  <c r="W156" i="57"/>
  <c r="W157" i="57" s="1"/>
  <c r="G38" i="32" s="1"/>
  <c r="AE13" i="37"/>
  <c r="F50" i="31" s="1"/>
  <c r="E50" i="31" s="1"/>
  <c r="G50" i="31" s="1"/>
  <c r="AD13" i="40"/>
  <c r="F47" i="31" s="1"/>
  <c r="E47" i="31" s="1"/>
  <c r="G47" i="31" s="1"/>
  <c r="AD13" i="42"/>
  <c r="F45" i="31" s="1"/>
  <c r="E45" i="31" s="1"/>
  <c r="G45" i="31" s="1"/>
  <c r="AD12" i="43"/>
  <c r="F44" i="31" s="1"/>
  <c r="E44" i="31" s="1"/>
  <c r="G44" i="31" s="1"/>
  <c r="W20" i="43"/>
  <c r="W21" i="43" s="1"/>
  <c r="G52" i="32" s="1"/>
  <c r="AD192" i="46"/>
  <c r="F41" i="31" s="1"/>
  <c r="E41" i="31" s="1"/>
  <c r="G41" i="31" s="1"/>
  <c r="W139" i="48"/>
  <c r="W140" i="48" s="1"/>
  <c r="G47" i="32" s="1"/>
  <c r="AD138" i="50"/>
  <c r="F37" i="31" s="1"/>
  <c r="E37" i="31" s="1"/>
  <c r="G37" i="31" s="1"/>
  <c r="W146" i="50"/>
  <c r="W147" i="50" s="1"/>
  <c r="G45" i="32" s="1"/>
  <c r="AD195" i="52"/>
  <c r="F35" i="31" s="1"/>
  <c r="E35" i="31" s="1"/>
  <c r="G35" i="31" s="1"/>
  <c r="W99" i="54"/>
  <c r="W100" i="54" s="1"/>
  <c r="G41" i="32" s="1"/>
  <c r="AD91" i="54"/>
  <c r="F33" i="31" s="1"/>
  <c r="E33" i="31" s="1"/>
  <c r="G33" i="31" s="1"/>
  <c r="AD128" i="56"/>
  <c r="F31" i="31" s="1"/>
  <c r="E31" i="31" s="1"/>
  <c r="G31" i="31" s="1"/>
  <c r="AD148" i="57"/>
  <c r="F30" i="31" s="1"/>
  <c r="E30" i="31" s="1"/>
  <c r="G30" i="31" s="1"/>
  <c r="AD197" i="58"/>
  <c r="F29" i="31" s="1"/>
  <c r="E29" i="31" s="1"/>
  <c r="G29" i="31" s="1"/>
  <c r="W205" i="58"/>
  <c r="W206" i="58" s="1"/>
  <c r="G37" i="32" s="1"/>
  <c r="W101" i="59"/>
  <c r="W102" i="59" s="1"/>
  <c r="G36" i="32" s="1"/>
  <c r="AD93" i="59"/>
  <c r="F28" i="31" s="1"/>
  <c r="E28" i="31" s="1"/>
  <c r="G28" i="31" s="1"/>
  <c r="V45" i="18"/>
  <c r="U45" i="18"/>
  <c r="V44" i="18"/>
  <c r="U44" i="18"/>
  <c r="V43" i="18"/>
  <c r="U43" i="18"/>
  <c r="V42" i="18"/>
  <c r="U42" i="18"/>
  <c r="V41" i="18"/>
  <c r="U41" i="18"/>
  <c r="V40" i="18"/>
  <c r="U40" i="18"/>
  <c r="V39" i="18"/>
  <c r="U39" i="18"/>
  <c r="V38" i="18"/>
  <c r="U38" i="18"/>
  <c r="V37" i="18"/>
  <c r="U37" i="18"/>
  <c r="V36" i="18"/>
  <c r="U36" i="18"/>
  <c r="V35" i="18"/>
  <c r="U35" i="18"/>
  <c r="V34" i="18"/>
  <c r="U34" i="18"/>
  <c r="V33" i="18"/>
  <c r="U33" i="18"/>
  <c r="V32" i="18"/>
  <c r="U32" i="18"/>
  <c r="V31" i="18"/>
  <c r="U31" i="18"/>
  <c r="V30" i="18"/>
  <c r="U30" i="18"/>
  <c r="V29" i="18"/>
  <c r="U29" i="18"/>
  <c r="V28" i="18"/>
  <c r="U28" i="18"/>
  <c r="V27" i="18"/>
  <c r="U27" i="18"/>
  <c r="V26" i="18"/>
  <c r="U26" i="18"/>
  <c r="V25" i="18"/>
  <c r="U25" i="18"/>
  <c r="V24" i="18"/>
  <c r="U24" i="18"/>
  <c r="V23" i="18"/>
  <c r="U23" i="18"/>
  <c r="V22" i="18"/>
  <c r="U22" i="18"/>
  <c r="V21" i="18"/>
  <c r="U21" i="18"/>
  <c r="V20" i="18"/>
  <c r="U20" i="18"/>
  <c r="V19" i="18"/>
  <c r="U19" i="18"/>
  <c r="V18" i="18"/>
  <c r="U18" i="18"/>
  <c r="V17" i="18"/>
  <c r="U17" i="18"/>
  <c r="V16" i="18"/>
  <c r="U16" i="18"/>
  <c r="V15" i="18"/>
  <c r="U15" i="18"/>
  <c r="V14" i="18"/>
  <c r="U14" i="18"/>
  <c r="V13" i="18"/>
  <c r="U13" i="18"/>
  <c r="V12" i="18"/>
  <c r="U12" i="18"/>
  <c r="V11" i="18"/>
  <c r="U11" i="18"/>
  <c r="V10" i="18"/>
  <c r="U10" i="18"/>
  <c r="V9" i="18"/>
  <c r="U9" i="18"/>
  <c r="V8" i="18"/>
  <c r="U8" i="18"/>
  <c r="V7" i="18"/>
  <c r="U7" i="18"/>
  <c r="V6" i="18"/>
  <c r="U6" i="18"/>
  <c r="V5" i="18"/>
  <c r="U5" i="18"/>
  <c r="V4" i="18"/>
  <c r="U4" i="18"/>
  <c r="AD13" i="18" l="1"/>
  <c r="AD16" i="18"/>
  <c r="AD19" i="18"/>
  <c r="AD22" i="18"/>
  <c r="AD24" i="18"/>
  <c r="AD27" i="18"/>
  <c r="AD28" i="18"/>
  <c r="AD31" i="18"/>
  <c r="AD34" i="18"/>
  <c r="AD37" i="18"/>
  <c r="AD40" i="18"/>
  <c r="AD11" i="18"/>
  <c r="AD32" i="18"/>
  <c r="AD35" i="18"/>
  <c r="AD38" i="18"/>
  <c r="AD41" i="18"/>
  <c r="AD43" i="18"/>
  <c r="AD45" i="18"/>
  <c r="AD9" i="18"/>
  <c r="AD12" i="18"/>
  <c r="AD21" i="18"/>
  <c r="AD23" i="18"/>
  <c r="AD30" i="18"/>
  <c r="AD39" i="18"/>
  <c r="AD42" i="18"/>
  <c r="AD29" i="18"/>
  <c r="AC46" i="18"/>
  <c r="AD5" i="18"/>
  <c r="AD8" i="18"/>
  <c r="AD14" i="18"/>
  <c r="AD17" i="18"/>
  <c r="AD20" i="18"/>
  <c r="AD10" i="18"/>
  <c r="AD25" i="18"/>
  <c r="G18" i="32"/>
  <c r="G21" i="32"/>
  <c r="W49" i="18"/>
  <c r="AB46" i="18"/>
  <c r="AD7" i="18"/>
  <c r="AD15" i="18"/>
  <c r="AD18" i="18"/>
  <c r="AD44" i="18"/>
  <c r="AD26" i="18"/>
  <c r="AD33" i="18"/>
  <c r="AD36" i="18"/>
  <c r="AD6" i="18"/>
  <c r="W48" i="18"/>
  <c r="G19" i="32"/>
  <c r="AD4" i="18"/>
  <c r="F14" i="31"/>
  <c r="E14" i="31" s="1"/>
  <c r="G14" i="31" s="1"/>
  <c r="G30" i="32" l="1"/>
  <c r="G29" i="32"/>
  <c r="F24" i="31"/>
  <c r="E24" i="31" s="1"/>
  <c r="G24" i="31" s="1"/>
  <c r="F23" i="31"/>
  <c r="E23" i="31" s="1"/>
  <c r="G23" i="31" s="1"/>
  <c r="G26" i="32"/>
  <c r="F22" i="31"/>
  <c r="E22" i="31" s="1"/>
  <c r="G22" i="31" s="1"/>
  <c r="G25" i="32"/>
  <c r="G23" i="32"/>
  <c r="F19" i="31"/>
  <c r="E19" i="31" s="1"/>
  <c r="G19" i="31" s="1"/>
  <c r="G22" i="32"/>
  <c r="F18" i="31"/>
  <c r="E18" i="31" s="1"/>
  <c r="G18" i="31" s="1"/>
  <c r="F17" i="31"/>
  <c r="E17" i="31" s="1"/>
  <c r="G17" i="31" s="1"/>
  <c r="W54" i="18"/>
  <c r="W55" i="18" s="1"/>
  <c r="G20" i="32" s="1"/>
  <c r="F15" i="31"/>
  <c r="E15" i="31" s="1"/>
  <c r="G15" i="31" s="1"/>
  <c r="G11" i="32"/>
  <c r="F13" i="31"/>
  <c r="E13" i="31" s="1"/>
  <c r="G13" i="31" s="1"/>
  <c r="G16" i="32"/>
  <c r="F12" i="31"/>
  <c r="E12" i="31" s="1"/>
  <c r="G12" i="31" s="1"/>
  <c r="G14" i="32"/>
  <c r="G12" i="32"/>
  <c r="F7" i="31"/>
  <c r="E7" i="31" s="1"/>
  <c r="G7" i="31" s="1"/>
  <c r="F26" i="31"/>
  <c r="E26" i="31" s="1"/>
  <c r="G26" i="31" s="1"/>
  <c r="F25" i="31"/>
  <c r="E25" i="31" s="1"/>
  <c r="G25" i="31" s="1"/>
  <c r="G28" i="32"/>
  <c r="G27" i="32"/>
  <c r="F21" i="31"/>
  <c r="E21" i="31" s="1"/>
  <c r="G21" i="31" s="1"/>
  <c r="AD46" i="18"/>
  <c r="F16" i="31" s="1"/>
  <c r="E16" i="31" s="1"/>
  <c r="G16" i="31" s="1"/>
  <c r="G17" i="32"/>
  <c r="G15" i="32"/>
  <c r="F10" i="31"/>
  <c r="E10" i="31" s="1"/>
  <c r="G10" i="31" s="1"/>
  <c r="G13" i="32"/>
  <c r="F9" i="31"/>
  <c r="E9" i="31" s="1"/>
  <c r="G9" i="31" s="1"/>
  <c r="F8" i="31"/>
  <c r="E8" i="31" s="1"/>
  <c r="G8" i="31" s="1"/>
  <c r="F20" i="31"/>
  <c r="E20" i="31" s="1"/>
  <c r="G20" i="31" s="1"/>
  <c r="G24" i="32"/>
  <c r="U35" i="7"/>
  <c r="V35" i="7"/>
  <c r="U36" i="7"/>
  <c r="V36" i="7"/>
  <c r="U37" i="7"/>
  <c r="V37" i="7"/>
  <c r="U38" i="7"/>
  <c r="V38" i="7"/>
  <c r="U39" i="7"/>
  <c r="V39" i="7"/>
  <c r="U40" i="7"/>
  <c r="V40" i="7"/>
  <c r="U41" i="7"/>
  <c r="V41" i="7"/>
  <c r="U42" i="7"/>
  <c r="V42" i="7"/>
  <c r="U43" i="7"/>
  <c r="V43" i="7"/>
  <c r="U44" i="7"/>
  <c r="V44" i="7"/>
  <c r="U45" i="7"/>
  <c r="V45" i="7"/>
  <c r="U46" i="7"/>
  <c r="V46" i="7"/>
  <c r="U47" i="7"/>
  <c r="V47" i="7"/>
  <c r="U48" i="7"/>
  <c r="V48" i="7"/>
  <c r="U49" i="7"/>
  <c r="V49" i="7"/>
  <c r="U50" i="7"/>
  <c r="V50" i="7"/>
  <c r="U51" i="7"/>
  <c r="V51" i="7"/>
  <c r="U52" i="7"/>
  <c r="V52" i="7"/>
  <c r="U53" i="7"/>
  <c r="V53" i="7"/>
  <c r="U54" i="7"/>
  <c r="V54" i="7"/>
  <c r="U55" i="7"/>
  <c r="V55" i="7"/>
  <c r="U56" i="7"/>
  <c r="V56" i="7"/>
  <c r="U57" i="7"/>
  <c r="V57" i="7"/>
  <c r="U58" i="7"/>
  <c r="V58" i="7"/>
  <c r="U59" i="7"/>
  <c r="V59" i="7"/>
  <c r="U60" i="7"/>
  <c r="V60" i="7"/>
  <c r="U61" i="7"/>
  <c r="V61" i="7"/>
  <c r="U62" i="7"/>
  <c r="V62" i="7"/>
  <c r="U63" i="7"/>
  <c r="V63" i="7"/>
  <c r="U64" i="7"/>
  <c r="V64" i="7"/>
  <c r="U65" i="7"/>
  <c r="V65" i="7"/>
  <c r="U66" i="7"/>
  <c r="V66" i="7"/>
  <c r="U67" i="7"/>
  <c r="V67" i="7"/>
  <c r="U68" i="7"/>
  <c r="V68" i="7"/>
  <c r="U69" i="7"/>
  <c r="V69" i="7"/>
  <c r="U70" i="7"/>
  <c r="V70" i="7"/>
  <c r="U71" i="7"/>
  <c r="V71" i="7"/>
  <c r="U72" i="7"/>
  <c r="V72" i="7"/>
  <c r="U73" i="7"/>
  <c r="V73" i="7"/>
  <c r="U74" i="7"/>
  <c r="V74" i="7"/>
  <c r="U75" i="7"/>
  <c r="V75" i="7"/>
  <c r="U76" i="7"/>
  <c r="V76" i="7"/>
  <c r="U77" i="7"/>
  <c r="V77" i="7"/>
  <c r="U78" i="7"/>
  <c r="V78" i="7"/>
  <c r="U79" i="7"/>
  <c r="V79" i="7"/>
  <c r="U80" i="7"/>
  <c r="V80" i="7"/>
  <c r="U81" i="7"/>
  <c r="V81" i="7"/>
  <c r="U82" i="7"/>
  <c r="V82" i="7"/>
  <c r="U83" i="7"/>
  <c r="V83" i="7"/>
  <c r="U84" i="7"/>
  <c r="V84" i="7"/>
  <c r="U85" i="7"/>
  <c r="V85" i="7"/>
  <c r="U86" i="7"/>
  <c r="V86" i="7"/>
  <c r="U87" i="7"/>
  <c r="V87" i="7"/>
  <c r="U88" i="7"/>
  <c r="V88" i="7"/>
  <c r="U89" i="7"/>
  <c r="V89" i="7"/>
  <c r="U90" i="7"/>
  <c r="V90" i="7"/>
  <c r="U91" i="7"/>
  <c r="V91" i="7"/>
  <c r="U92" i="7"/>
  <c r="V92" i="7"/>
  <c r="U93" i="7"/>
  <c r="V93" i="7"/>
  <c r="U94" i="7"/>
  <c r="V94" i="7"/>
  <c r="U95" i="7"/>
  <c r="V95" i="7"/>
  <c r="U96" i="7"/>
  <c r="V96" i="7"/>
  <c r="U97" i="7"/>
  <c r="V97" i="7"/>
  <c r="U98" i="7"/>
  <c r="V98" i="7"/>
  <c r="U99" i="7"/>
  <c r="V99" i="7"/>
  <c r="U100" i="7"/>
  <c r="V100" i="7"/>
  <c r="U101" i="7"/>
  <c r="V101" i="7"/>
  <c r="U102" i="7"/>
  <c r="V102" i="7"/>
  <c r="U103" i="7"/>
  <c r="V103" i="7"/>
  <c r="U104" i="7"/>
  <c r="V104" i="7"/>
  <c r="U105" i="7"/>
  <c r="V105" i="7"/>
  <c r="U106" i="7"/>
  <c r="V106" i="7"/>
  <c r="U107" i="7"/>
  <c r="V107" i="7"/>
  <c r="U108" i="7"/>
  <c r="V108" i="7"/>
  <c r="U109" i="7"/>
  <c r="V109" i="7"/>
  <c r="AD97" i="7" l="1"/>
  <c r="F11" i="31"/>
  <c r="E11" i="31" s="1"/>
  <c r="G11" i="31" s="1"/>
  <c r="AD73" i="7"/>
  <c r="AD49" i="7"/>
  <c r="G9" i="32"/>
  <c r="AD54" i="7"/>
  <c r="AD109" i="7"/>
  <c r="AD103" i="7"/>
  <c r="AD91" i="7"/>
  <c r="AD85" i="7"/>
  <c r="AD79" i="7"/>
  <c r="AD67" i="7"/>
  <c r="AD61" i="7"/>
  <c r="AD102" i="7"/>
  <c r="AD90" i="7"/>
  <c r="AD72" i="7"/>
  <c r="AD48" i="7"/>
  <c r="AD108" i="7"/>
  <c r="AD96" i="7"/>
  <c r="AD84" i="7"/>
  <c r="AD78" i="7"/>
  <c r="AD42" i="7"/>
  <c r="AD36" i="7"/>
  <c r="AD66" i="7"/>
  <c r="AD60" i="7"/>
  <c r="AD107" i="7"/>
  <c r="AD101" i="7"/>
  <c r="AD95" i="7"/>
  <c r="AD89" i="7"/>
  <c r="AD83" i="7"/>
  <c r="AD77" i="7"/>
  <c r="AD71" i="7"/>
  <c r="AD65" i="7"/>
  <c r="AD59" i="7"/>
  <c r="AD53" i="7"/>
  <c r="AD47" i="7"/>
  <c r="AD41" i="7"/>
  <c r="AD35" i="7"/>
  <c r="AD55" i="7"/>
  <c r="AD43" i="7"/>
  <c r="AD37" i="7"/>
  <c r="AD106" i="7"/>
  <c r="AD94" i="7"/>
  <c r="AD82" i="7"/>
  <c r="AD87" i="7"/>
  <c r="AD57" i="7"/>
  <c r="AD80" i="7"/>
  <c r="AD62" i="7"/>
  <c r="AD44" i="7"/>
  <c r="AD45" i="7"/>
  <c r="AD70" i="7"/>
  <c r="AD58" i="7"/>
  <c r="AD46" i="7"/>
  <c r="AD104" i="7"/>
  <c r="AD98" i="7"/>
  <c r="AD92" i="7"/>
  <c r="AD86" i="7"/>
  <c r="AD74" i="7"/>
  <c r="AD68" i="7"/>
  <c r="AD56" i="7"/>
  <c r="AD50" i="7"/>
  <c r="AD38" i="7"/>
  <c r="AD105" i="7"/>
  <c r="AD99" i="7"/>
  <c r="AD93" i="7"/>
  <c r="AD81" i="7"/>
  <c r="AD75" i="7"/>
  <c r="AD69" i="7"/>
  <c r="AD63" i="7"/>
  <c r="AD51" i="7"/>
  <c r="AD39" i="7"/>
  <c r="AD40" i="7"/>
  <c r="AD100" i="7"/>
  <c r="AD88" i="7"/>
  <c r="AD64" i="7"/>
  <c r="AD76" i="7"/>
  <c r="AD52" i="7"/>
  <c r="G10" i="32" l="1"/>
  <c r="G31" i="32" s="1"/>
  <c r="F6" i="31"/>
  <c r="E6" i="31" s="1"/>
  <c r="G6" i="31" s="1"/>
  <c r="G5" i="31"/>
  <c r="U4" i="7"/>
  <c r="V4" i="7"/>
  <c r="U5" i="7"/>
  <c r="V5" i="7"/>
  <c r="U6" i="7"/>
  <c r="V6" i="7"/>
  <c r="U7" i="7"/>
  <c r="V7" i="7"/>
  <c r="U8" i="7"/>
  <c r="V8" i="7"/>
  <c r="U9" i="7"/>
  <c r="V9" i="7"/>
  <c r="U10" i="7"/>
  <c r="V10" i="7"/>
  <c r="U11" i="7"/>
  <c r="V11" i="7"/>
  <c r="U12" i="7"/>
  <c r="V12" i="7"/>
  <c r="U13" i="7"/>
  <c r="V13" i="7"/>
  <c r="U14" i="7"/>
  <c r="V14" i="7"/>
  <c r="U15" i="7"/>
  <c r="V15" i="7"/>
  <c r="U16" i="7"/>
  <c r="V16" i="7"/>
  <c r="U17" i="7"/>
  <c r="V17" i="7"/>
  <c r="U18" i="7"/>
  <c r="V18" i="7"/>
  <c r="U19" i="7"/>
  <c r="V19" i="7"/>
  <c r="U20" i="7"/>
  <c r="V20" i="7"/>
  <c r="U21" i="7"/>
  <c r="V21" i="7"/>
  <c r="U22" i="7"/>
  <c r="V22" i="7"/>
  <c r="U23" i="7"/>
  <c r="V23" i="7"/>
  <c r="U24" i="7"/>
  <c r="V24" i="7"/>
  <c r="U25" i="7"/>
  <c r="V25" i="7"/>
  <c r="U26" i="7"/>
  <c r="V26" i="7"/>
  <c r="U27" i="7"/>
  <c r="V27" i="7"/>
  <c r="U28" i="7"/>
  <c r="V28" i="7"/>
  <c r="U29" i="7"/>
  <c r="V29" i="7"/>
  <c r="U30" i="7"/>
  <c r="V30" i="7"/>
  <c r="U31" i="7"/>
  <c r="V31" i="7"/>
  <c r="U32" i="7"/>
  <c r="V32" i="7"/>
  <c r="U33" i="7"/>
  <c r="V33" i="7"/>
  <c r="U34" i="7"/>
  <c r="V34" i="7"/>
  <c r="W113" i="7" l="1"/>
  <c r="W112" i="7"/>
  <c r="AB110" i="7"/>
  <c r="AD15" i="7"/>
  <c r="AD30" i="7"/>
  <c r="AD17" i="7"/>
  <c r="AD14" i="7"/>
  <c r="AD28" i="7"/>
  <c r="AD25" i="7"/>
  <c r="AD22" i="7"/>
  <c r="AD18" i="7"/>
  <c r="AD23" i="7"/>
  <c r="AD32" i="7"/>
  <c r="AD34" i="7"/>
  <c r="AD13" i="7"/>
  <c r="AD10" i="7"/>
  <c r="AD7" i="7"/>
  <c r="AD33" i="7"/>
  <c r="AD27" i="7"/>
  <c r="AD21" i="7"/>
  <c r="AD6" i="7"/>
  <c r="AD29" i="7"/>
  <c r="AD20" i="7"/>
  <c r="AD11" i="7"/>
  <c r="AD8" i="7"/>
  <c r="AD24" i="7"/>
  <c r="AD16" i="7"/>
  <c r="AD5" i="7"/>
  <c r="AD26" i="7"/>
  <c r="AD31" i="7"/>
  <c r="AD12" i="7"/>
  <c r="AD9" i="7"/>
  <c r="AD4" i="7"/>
  <c r="AD19" i="7"/>
  <c r="AD110" i="7" l="1"/>
  <c r="F27" i="31" s="1"/>
  <c r="E27" i="31" s="1"/>
  <c r="G27" i="31" s="1"/>
  <c r="W118" i="7"/>
  <c r="W119" i="7" s="1"/>
  <c r="G35" i="32" s="1"/>
  <c r="G61" i="32" s="1"/>
  <c r="AD161" i="53" l="1"/>
  <c r="F34" i="31" s="1"/>
  <c r="E34" i="31" l="1"/>
  <c r="AB161" i="53"/>
  <c r="AD55" i="49"/>
  <c r="AD136" i="49"/>
  <c r="AD138" i="49"/>
  <c r="AD185" i="49"/>
  <c r="AD162" i="49"/>
  <c r="AD149" i="49"/>
  <c r="AD100" i="49"/>
  <c r="AD88" i="49"/>
  <c r="AD113" i="49"/>
  <c r="AD208" i="49"/>
  <c r="AD205" i="49"/>
  <c r="AD78" i="49"/>
  <c r="AD194" i="49"/>
  <c r="AD102" i="49"/>
  <c r="AD182" i="49"/>
  <c r="AD170" i="49"/>
  <c r="AD64" i="49"/>
  <c r="AD158" i="49"/>
  <c r="AD52" i="49"/>
  <c r="AD41" i="49"/>
  <c r="AD146" i="49"/>
  <c r="AD137" i="49"/>
  <c r="AD134" i="49"/>
  <c r="AD42" i="49"/>
  <c r="AD122" i="49"/>
  <c r="AD196" i="49"/>
  <c r="AD90" i="49"/>
  <c r="AD127" i="49"/>
  <c r="AD30" i="49"/>
  <c r="AD5" i="49"/>
  <c r="AD110" i="49"/>
  <c r="AD101" i="49"/>
  <c r="AD62" i="49"/>
  <c r="AD28" i="49"/>
  <c r="AD86" i="49"/>
  <c r="AD184" i="49"/>
  <c r="AD76" i="49"/>
  <c r="AD40" i="49"/>
  <c r="AD209" i="49"/>
  <c r="AD114" i="49"/>
  <c r="AD18" i="49"/>
  <c r="AD65" i="49"/>
  <c r="AD6" i="49"/>
  <c r="AD50" i="49"/>
  <c r="AD174" i="49"/>
  <c r="AD112" i="49"/>
  <c r="AD198" i="49"/>
  <c r="AD16" i="49"/>
  <c r="AD173" i="49"/>
  <c r="AD38" i="49"/>
  <c r="AD29" i="49"/>
  <c r="AD207" i="49"/>
  <c r="AD14" i="49"/>
  <c r="AD148" i="49"/>
  <c r="AD91" i="49"/>
  <c r="AD163" i="49"/>
  <c r="AD124" i="49"/>
  <c r="AD77" i="49"/>
  <c r="AD26" i="49"/>
  <c r="AD4" i="49"/>
  <c r="AD186" i="49"/>
  <c r="AD54" i="49"/>
  <c r="AD199" i="49"/>
  <c r="AD160" i="49"/>
  <c r="AD150" i="49"/>
  <c r="AD74" i="49"/>
  <c r="AD172" i="49"/>
  <c r="AD19" i="49"/>
  <c r="AD126" i="49"/>
  <c r="AD66" i="49"/>
  <c r="AD206" i="49"/>
  <c r="AD9" i="49"/>
  <c r="AD47" i="49"/>
  <c r="AD8" i="49"/>
  <c r="AD11" i="49"/>
  <c r="AD43" i="49"/>
  <c r="AD46" i="49"/>
  <c r="AD49" i="49"/>
  <c r="AD63" i="49"/>
  <c r="AD93" i="49"/>
  <c r="AD96" i="49"/>
  <c r="AD195" i="49"/>
  <c r="AD17" i="49"/>
  <c r="AD20" i="49"/>
  <c r="AD23" i="49"/>
  <c r="AD37" i="49"/>
  <c r="AD58" i="49"/>
  <c r="AD87" i="49"/>
  <c r="AD140" i="49"/>
  <c r="AD143" i="49"/>
  <c r="AD152" i="49"/>
  <c r="AD155" i="49"/>
  <c r="AD169" i="49"/>
  <c r="AD175" i="49"/>
  <c r="AD178" i="49"/>
  <c r="AD181" i="49"/>
  <c r="AD187" i="49"/>
  <c r="AD190" i="49"/>
  <c r="AD212" i="49"/>
  <c r="AD120" i="49"/>
  <c r="AD35" i="49"/>
  <c r="AD70" i="49"/>
  <c r="AD85" i="49"/>
  <c r="AD132" i="49"/>
  <c r="AD161" i="49"/>
  <c r="AD167" i="49"/>
  <c r="AD12" i="49"/>
  <c r="AD44" i="49"/>
  <c r="AD123" i="49"/>
  <c r="AD53" i="49"/>
  <c r="AD144" i="49"/>
  <c r="AD176" i="49"/>
  <c r="AD188" i="49"/>
  <c r="AD191" i="49"/>
  <c r="AD210" i="49"/>
  <c r="AD15" i="49"/>
  <c r="AD97" i="49"/>
  <c r="AD103" i="49"/>
  <c r="AD106" i="49"/>
  <c r="AD109" i="49"/>
  <c r="AD115" i="49"/>
  <c r="AD118" i="49"/>
  <c r="AD121" i="49"/>
  <c r="AD135" i="49"/>
  <c r="AD108" i="49"/>
  <c r="AD117" i="49"/>
  <c r="AD61" i="49"/>
  <c r="AD67" i="49"/>
  <c r="AD73" i="49"/>
  <c r="AD82" i="49"/>
  <c r="AD99" i="49"/>
  <c r="AD129" i="49"/>
  <c r="AD164" i="49"/>
  <c r="AD193" i="49"/>
  <c r="AD21" i="49"/>
  <c r="AD56" i="49"/>
  <c r="AD147" i="49"/>
  <c r="AD156" i="49"/>
  <c r="AD204" i="49"/>
  <c r="AD33" i="49"/>
  <c r="AD36" i="49"/>
  <c r="AD68" i="49"/>
  <c r="AD71" i="49"/>
  <c r="AD80" i="49"/>
  <c r="AD83" i="49"/>
  <c r="AD130" i="49"/>
  <c r="AD165" i="49"/>
  <c r="AD168" i="49"/>
  <c r="AD197" i="49"/>
  <c r="AD200" i="49"/>
  <c r="AD202" i="49"/>
  <c r="AD32" i="49"/>
  <c r="AD79" i="49"/>
  <c r="AD94" i="49"/>
  <c r="AD24" i="49"/>
  <c r="AD59" i="49"/>
  <c r="AD141" i="49"/>
  <c r="AD153" i="49"/>
  <c r="AD179" i="49"/>
  <c r="AD213" i="49"/>
  <c r="AD7" i="49"/>
  <c r="AD10" i="49"/>
  <c r="AD13" i="49"/>
  <c r="AD27" i="49"/>
  <c r="AD39" i="49"/>
  <c r="AD45" i="49"/>
  <c r="AD48" i="49"/>
  <c r="AD89" i="49"/>
  <c r="AD92" i="49"/>
  <c r="AD95" i="49"/>
  <c r="AD159" i="49"/>
  <c r="AD22" i="49"/>
  <c r="AD57" i="49"/>
  <c r="AD60" i="49"/>
  <c r="AD98" i="49"/>
  <c r="AD133" i="49"/>
  <c r="AD139" i="49"/>
  <c r="AD142" i="49"/>
  <c r="AD145" i="49"/>
  <c r="AD151" i="49"/>
  <c r="AD154" i="49"/>
  <c r="AD177" i="49"/>
  <c r="AD180" i="49"/>
  <c r="AD183" i="49"/>
  <c r="AD189" i="49"/>
  <c r="AD192" i="49"/>
  <c r="AD211" i="49"/>
  <c r="AD111" i="49"/>
  <c r="AD51" i="49"/>
  <c r="AD104" i="49"/>
  <c r="AD107" i="49"/>
  <c r="AD116" i="49"/>
  <c r="AD119" i="49"/>
  <c r="AD171" i="49"/>
  <c r="AD105" i="49"/>
  <c r="AD25" i="49"/>
  <c r="AD31" i="49"/>
  <c r="AD34" i="49"/>
  <c r="AD69" i="49"/>
  <c r="AD72" i="49"/>
  <c r="AD75" i="49"/>
  <c r="AD81" i="49"/>
  <c r="AD84" i="49"/>
  <c r="AD125" i="49"/>
  <c r="AD128" i="49"/>
  <c r="AD131" i="49"/>
  <c r="AD157" i="49"/>
  <c r="AD166" i="49"/>
  <c r="AD201" i="49"/>
  <c r="AD203" i="49"/>
  <c r="G34" i="31" l="1"/>
  <c r="AD214" i="49"/>
  <c r="F38" i="31" s="1"/>
  <c r="AB214" i="49"/>
  <c r="E38" i="31" l="1"/>
  <c r="F53" i="31"/>
  <c r="B7" i="30" s="1"/>
  <c r="G38" i="31" l="1"/>
  <c r="G53" i="31" s="1"/>
  <c r="C7" i="30" s="1"/>
  <c r="E53" i="31"/>
  <c r="A7" i="30" s="1"/>
</calcChain>
</file>

<file path=xl/sharedStrings.xml><?xml version="1.0" encoding="utf-8"?>
<sst xmlns="http://schemas.openxmlformats.org/spreadsheetml/2006/main" count="29901" uniqueCount="2474">
  <si>
    <t>電力単価→</t>
    <phoneticPr fontId="4"/>
  </si>
  <si>
    <t>円</t>
    <rPh sb="0" eb="1">
      <t>エン</t>
    </rPh>
    <phoneticPr fontId="4"/>
  </si>
  <si>
    <t>試算条件</t>
    <rPh sb="0" eb="4">
      <t>シサンジョウケン</t>
    </rPh>
    <phoneticPr fontId="4"/>
  </si>
  <si>
    <t>年間 消費電気電気代(円)</t>
    <phoneticPr fontId="4"/>
  </si>
  <si>
    <t>年間 削減効果(円)</t>
    <phoneticPr fontId="4"/>
  </si>
  <si>
    <t>Ｎｏ．</t>
  </si>
  <si>
    <t>フロア</t>
  </si>
  <si>
    <t>場所</t>
  </si>
  <si>
    <t>既設ランプ</t>
    <phoneticPr fontId="4"/>
  </si>
  <si>
    <t>器具仕様</t>
    <rPh sb="0" eb="2">
      <t>キグ</t>
    </rPh>
    <rPh sb="2" eb="4">
      <t>シヨウ</t>
    </rPh>
    <phoneticPr fontId="4"/>
  </si>
  <si>
    <t>消費電力
(W)</t>
    <rPh sb="0" eb="2">
      <t>ショウヒ</t>
    </rPh>
    <rPh sb="2" eb="4">
      <t>デンリョク</t>
    </rPh>
    <phoneticPr fontId="4"/>
  </si>
  <si>
    <t>器具
台数</t>
    <rPh sb="0" eb="2">
      <t>キグ</t>
    </rPh>
    <phoneticPr fontId="4"/>
  </si>
  <si>
    <t>1本あたり
ランプ灯数</t>
    <rPh sb="1" eb="2">
      <t>ホン</t>
    </rPh>
    <rPh sb="9" eb="10">
      <t>アカリ</t>
    </rPh>
    <rPh sb="10" eb="11">
      <t>スウ</t>
    </rPh>
    <phoneticPr fontId="4"/>
  </si>
  <si>
    <t>ランプ
本数</t>
    <rPh sb="4" eb="5">
      <t>ホン</t>
    </rPh>
    <rPh sb="5" eb="6">
      <t>スウ</t>
    </rPh>
    <phoneticPr fontId="4"/>
  </si>
  <si>
    <t>型番</t>
    <rPh sb="0" eb="2">
      <t>カタバン</t>
    </rPh>
    <phoneticPr fontId="4"/>
  </si>
  <si>
    <t>色温度</t>
    <rPh sb="0" eb="3">
      <t>イロオンド</t>
    </rPh>
    <phoneticPr fontId="4"/>
  </si>
  <si>
    <t>光束(lm)</t>
    <rPh sb="0" eb="2">
      <t>ヒカリタバ</t>
    </rPh>
    <phoneticPr fontId="4"/>
  </si>
  <si>
    <t>消費電力(W)</t>
    <rPh sb="0" eb="2">
      <t>ショウヒ</t>
    </rPh>
    <rPh sb="2" eb="4">
      <t>デンリョク</t>
    </rPh>
    <phoneticPr fontId="4"/>
  </si>
  <si>
    <t>台数</t>
    <rPh sb="0" eb="2">
      <t>ダイスウ</t>
    </rPh>
    <phoneticPr fontId="4"/>
  </si>
  <si>
    <t>工事費×台数</t>
    <rPh sb="0" eb="2">
      <t>コウジ</t>
    </rPh>
    <rPh sb="2" eb="3">
      <t>ヒ</t>
    </rPh>
    <rPh sb="4" eb="5">
      <t>ダイ</t>
    </rPh>
    <phoneticPr fontId="4"/>
  </si>
  <si>
    <t>既存照明</t>
    <rPh sb="0" eb="2">
      <t>キゾン</t>
    </rPh>
    <rPh sb="2" eb="4">
      <t>ショウメイ</t>
    </rPh>
    <phoneticPr fontId="4"/>
  </si>
  <si>
    <t>LED照明</t>
    <rPh sb="3" eb="5">
      <t>ショウメイ</t>
    </rPh>
    <phoneticPr fontId="4"/>
  </si>
  <si>
    <t>製品代</t>
    <rPh sb="0" eb="2">
      <t>セイヒン</t>
    </rPh>
    <rPh sb="2" eb="3">
      <t>ダイ</t>
    </rPh>
    <phoneticPr fontId="4"/>
  </si>
  <si>
    <t>工事代</t>
    <rPh sb="0" eb="3">
      <t>コウジダイ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</si>
  <si>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</si>
  <si>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アスベスト対策費</t>
    <rPh sb="5" eb="8">
      <t>タイサクヒ</t>
    </rPh>
    <phoneticPr fontId="4"/>
  </si>
  <si>
    <t>工事管理費</t>
    <rPh sb="0" eb="2">
      <t>コウジ</t>
    </rPh>
    <rPh sb="2" eb="4">
      <t>カンリ</t>
    </rPh>
    <rPh sb="4" eb="5">
      <t>ヒ</t>
    </rPh>
    <phoneticPr fontId="4"/>
  </si>
  <si>
    <t>その他経費</t>
    <rPh sb="2" eb="3">
      <t>タ</t>
    </rPh>
    <rPh sb="3" eb="5">
      <t>ケイヒ</t>
    </rPh>
    <phoneticPr fontId="4"/>
  </si>
  <si>
    <t>補助金申請費</t>
    <rPh sb="0" eb="3">
      <t>ホジョキン</t>
    </rPh>
    <rPh sb="3" eb="5">
      <t>シンセイ</t>
    </rPh>
    <rPh sb="5" eb="6">
      <t>ヒ</t>
    </rPh>
    <phoneticPr fontId="4"/>
  </si>
  <si>
    <t>総計</t>
    <rPh sb="0" eb="2">
      <t>ソウケイ</t>
    </rPh>
    <phoneticPr fontId="4"/>
  </si>
  <si>
    <t>総計（消費税及び地方消費税込）</t>
    <rPh sb="0" eb="2">
      <t>ソウケイ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コミ</t>
    </rPh>
    <phoneticPr fontId="4"/>
  </si>
  <si>
    <t>製品代×台数</t>
    <rPh sb="0" eb="2">
      <t>セイヒン</t>
    </rPh>
    <rPh sb="2" eb="3">
      <t>ダイ</t>
    </rPh>
    <rPh sb="4" eb="6">
      <t>ダイスウ</t>
    </rPh>
    <phoneticPr fontId="4"/>
  </si>
  <si>
    <t/>
  </si>
  <si>
    <t>備考</t>
    <rPh sb="0" eb="2">
      <t>ビコウ</t>
    </rPh>
    <phoneticPr fontId="4"/>
  </si>
  <si>
    <t>交換方式</t>
    <rPh sb="0" eb="4">
      <t>コウカンホウシキ</t>
    </rPh>
    <phoneticPr fontId="4"/>
  </si>
  <si>
    <t>-</t>
  </si>
  <si>
    <t>レストラン</t>
  </si>
  <si>
    <t>1F</t>
  </si>
  <si>
    <t>風除室</t>
  </si>
  <si>
    <t>通路</t>
  </si>
  <si>
    <t>埋込ダウンライト Φ150</t>
  </si>
  <si>
    <t>FL15</t>
  </si>
  <si>
    <t>FL10</t>
  </si>
  <si>
    <t>【様式第４－４号】</t>
    <phoneticPr fontId="15"/>
  </si>
  <si>
    <t>【様式第４－５号】</t>
    <phoneticPr fontId="15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</si>
  <si>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5"/>
  </si>
  <si>
    <t>施工年度</t>
    <rPh sb="0" eb="2">
      <t>セコウ</t>
    </rPh>
    <rPh sb="2" eb="4">
      <t>ネンド</t>
    </rPh>
    <phoneticPr fontId="15"/>
  </si>
  <si>
    <t>No.</t>
    <phoneticPr fontId="15"/>
  </si>
  <si>
    <t>施設用途</t>
    <rPh sb="0" eb="2">
      <t>シセツ</t>
    </rPh>
    <rPh sb="2" eb="4">
      <t>ヨウト</t>
    </rPh>
    <phoneticPr fontId="15"/>
  </si>
  <si>
    <t>名称</t>
    <rPh sb="0" eb="2">
      <t>メイショウ</t>
    </rPh>
    <phoneticPr fontId="15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</si>
  <si>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2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</si>
  <si>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0.318kg-CO2/kWh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2"/>
  </si>
  <si>
    <t>年間の点灯時間
8時間（1日）　ｘ　24日（1月)
　ｘ　12か月</t>
    <phoneticPr fontId="15"/>
  </si>
  <si>
    <t>R7</t>
    <phoneticPr fontId="15"/>
  </si>
  <si>
    <t>事務所</t>
    <rPh sb="0" eb="2">
      <t>ジム</t>
    </rPh>
    <rPh sb="2" eb="3">
      <t>ショ</t>
    </rPh>
    <phoneticPr fontId="1"/>
  </si>
  <si>
    <t>事務所</t>
    <rPh sb="0" eb="2">
      <t>ジム</t>
    </rPh>
    <rPh sb="2" eb="3">
      <t>ショ</t>
    </rPh>
    <phoneticPr fontId="15"/>
  </si>
  <si>
    <t>ハートフルプラザみき</t>
  </si>
  <si>
    <t>時間</t>
    <rPh sb="0" eb="2">
      <t>ジカン</t>
    </rPh>
    <phoneticPr fontId="15"/>
  </si>
  <si>
    <t>保健施設</t>
    <rPh sb="0" eb="2">
      <t>ホケン</t>
    </rPh>
    <rPh sb="2" eb="4">
      <t>シセツ</t>
    </rPh>
    <phoneticPr fontId="15"/>
  </si>
  <si>
    <t>総合保健福祉センター</t>
  </si>
  <si>
    <t>消防本部</t>
    <rPh sb="0" eb="2">
      <t>ショウボウ</t>
    </rPh>
    <rPh sb="2" eb="4">
      <t>ホンブ</t>
    </rPh>
    <phoneticPr fontId="15"/>
  </si>
  <si>
    <t>消防本部</t>
  </si>
  <si>
    <t>レクリエーション施設</t>
    <rPh sb="8" eb="10">
      <t>シセツ</t>
    </rPh>
    <phoneticPr fontId="1"/>
  </si>
  <si>
    <t>レクリエーション施設</t>
    <rPh sb="8" eb="10">
      <t>シセツ</t>
    </rPh>
    <phoneticPr fontId="15"/>
  </si>
  <si>
    <t>ホースランドパーク
エオの森研修棟</t>
    <rPh sb="13" eb="14">
      <t>モリ</t>
    </rPh>
    <rPh sb="14" eb="16">
      <t>ケンシュウ</t>
    </rPh>
    <rPh sb="16" eb="17">
      <t>ムネ</t>
    </rPh>
    <phoneticPr fontId="15"/>
  </si>
  <si>
    <t>公民館等</t>
    <rPh sb="0" eb="3">
      <t>コウミンカン</t>
    </rPh>
    <rPh sb="3" eb="4">
      <t>トウ</t>
    </rPh>
    <phoneticPr fontId="1"/>
  </si>
  <si>
    <t>公民館等</t>
    <rPh sb="0" eb="3">
      <t>コウミンカン</t>
    </rPh>
    <rPh sb="3" eb="4">
      <t>トウ</t>
    </rPh>
    <phoneticPr fontId="15"/>
  </si>
  <si>
    <t>三木南交流センター</t>
  </si>
  <si>
    <t>公民館等</t>
    <rPh sb="0" eb="3">
      <t>コウミンカン</t>
    </rPh>
    <rPh sb="3" eb="4">
      <t>トウ</t>
    </rPh>
    <phoneticPr fontId="22"/>
  </si>
  <si>
    <t>別所町公民館</t>
  </si>
  <si>
    <t>志染町公民館</t>
  </si>
  <si>
    <t>細川町公民館</t>
  </si>
  <si>
    <t>口吉川町公民館</t>
  </si>
  <si>
    <t>子育て支援施設</t>
    <rPh sb="0" eb="2">
      <t>コソダ</t>
    </rPh>
    <rPh sb="3" eb="5">
      <t>シエン</t>
    </rPh>
    <rPh sb="5" eb="7">
      <t>シセツ</t>
    </rPh>
    <phoneticPr fontId="22"/>
  </si>
  <si>
    <t>吉川児童館</t>
    <rPh sb="0" eb="2">
      <t>ヨカワ</t>
    </rPh>
    <rPh sb="2" eb="5">
      <t>ジドウカン</t>
    </rPh>
    <phoneticPr fontId="15"/>
  </si>
  <si>
    <t>集会施設</t>
    <rPh sb="0" eb="2">
      <t>シュウカイ</t>
    </rPh>
    <rPh sb="2" eb="4">
      <t>シセツ</t>
    </rPh>
    <phoneticPr fontId="22"/>
  </si>
  <si>
    <t>別所ふるさと交流館</t>
  </si>
  <si>
    <t>総合隣保館</t>
  </si>
  <si>
    <t>斎場</t>
    <rPh sb="0" eb="2">
      <t>サイジョウ</t>
    </rPh>
    <phoneticPr fontId="22"/>
  </si>
  <si>
    <t>みきやま斎場</t>
    <rPh sb="4" eb="6">
      <t>サイジョウ</t>
    </rPh>
    <phoneticPr fontId="15"/>
  </si>
  <si>
    <t>事務所</t>
    <rPh sb="0" eb="2">
      <t>ジム</t>
    </rPh>
    <rPh sb="2" eb="3">
      <t>ショ</t>
    </rPh>
    <phoneticPr fontId="22"/>
  </si>
  <si>
    <t>クリーンセンター
（管理棟のみ）</t>
    <rPh sb="10" eb="12">
      <t>カンリ</t>
    </rPh>
    <rPh sb="12" eb="13">
      <t>トウ</t>
    </rPh>
    <phoneticPr fontId="22"/>
  </si>
  <si>
    <t>資料館</t>
    <rPh sb="0" eb="3">
      <t>シリョウカン</t>
    </rPh>
    <phoneticPr fontId="22"/>
  </si>
  <si>
    <t>金物資料館</t>
  </si>
  <si>
    <t>レクリエーション施設</t>
    <rPh sb="8" eb="10">
      <t>シセツ</t>
    </rPh>
    <phoneticPr fontId="22"/>
  </si>
  <si>
    <t>あじさいフローラみき</t>
  </si>
  <si>
    <t>産業系施設</t>
    <rPh sb="0" eb="2">
      <t>サンギョウ</t>
    </rPh>
    <rPh sb="2" eb="3">
      <t>ケイ</t>
    </rPh>
    <rPh sb="3" eb="5">
      <t>シセツ</t>
    </rPh>
    <phoneticPr fontId="22"/>
  </si>
  <si>
    <t>農産物工房</t>
  </si>
  <si>
    <t>認定こども園</t>
    <rPh sb="0" eb="2">
      <t>ニンテイ</t>
    </rPh>
    <rPh sb="5" eb="6">
      <t>エン</t>
    </rPh>
    <phoneticPr fontId="22"/>
  </si>
  <si>
    <t>別所認定こども園</t>
  </si>
  <si>
    <t>保育所</t>
    <rPh sb="0" eb="2">
      <t>ホイク</t>
    </rPh>
    <rPh sb="2" eb="3">
      <t>ショ</t>
    </rPh>
    <phoneticPr fontId="22"/>
  </si>
  <si>
    <t>志染保育所</t>
  </si>
  <si>
    <t>美術館</t>
    <rPh sb="0" eb="3">
      <t>ビジュツカン</t>
    </rPh>
    <phoneticPr fontId="22"/>
  </si>
  <si>
    <t>堀光美術館</t>
    <rPh sb="0" eb="2">
      <t>ホリミツ</t>
    </rPh>
    <rPh sb="2" eb="5">
      <t>ビジュツカン</t>
    </rPh>
    <phoneticPr fontId="15"/>
  </si>
  <si>
    <t>みき歴史資料館</t>
    <rPh sb="2" eb="4">
      <t>レキシ</t>
    </rPh>
    <rPh sb="4" eb="7">
      <t>シリョウカン</t>
    </rPh>
    <phoneticPr fontId="15"/>
  </si>
  <si>
    <t>アフタースクール</t>
  </si>
  <si>
    <t>緑が丘東アフタースクール</t>
    <rPh sb="0" eb="1">
      <t>ミドリ</t>
    </rPh>
    <rPh sb="2" eb="3">
      <t>オカ</t>
    </rPh>
    <phoneticPr fontId="22"/>
  </si>
  <si>
    <t>R8</t>
    <phoneticPr fontId="15"/>
  </si>
  <si>
    <t>学校</t>
    <rPh sb="0" eb="2">
      <t>ガッコウ</t>
    </rPh>
    <phoneticPr fontId="22"/>
  </si>
  <si>
    <t>三樹小学校</t>
  </si>
  <si>
    <t>平田小学校</t>
  </si>
  <si>
    <t>三木小学校</t>
  </si>
  <si>
    <t>別所小学校</t>
  </si>
  <si>
    <t>志染小学校</t>
  </si>
  <si>
    <t>口吉川小学校</t>
  </si>
  <si>
    <t>豊地小学校</t>
  </si>
  <si>
    <t>緑が丘小学校</t>
  </si>
  <si>
    <t>自由が丘小学校</t>
    <rPh sb="0" eb="2">
      <t>ジユウ</t>
    </rPh>
    <rPh sb="3" eb="4">
      <t>オカ</t>
    </rPh>
    <rPh sb="4" eb="7">
      <t>ショウガッコウ</t>
    </rPh>
    <phoneticPr fontId="15"/>
  </si>
  <si>
    <t>自由が丘東小学校</t>
  </si>
  <si>
    <t>広野小学校</t>
  </si>
  <si>
    <t>三木中学校</t>
  </si>
  <si>
    <t>三木東中学校</t>
  </si>
  <si>
    <t>別所中学校</t>
  </si>
  <si>
    <t>緑が丘中学校</t>
  </si>
  <si>
    <t>自由が丘中学校</t>
    <rPh sb="0" eb="2">
      <t>ジユウ</t>
    </rPh>
    <rPh sb="3" eb="4">
      <t>オカ</t>
    </rPh>
    <rPh sb="4" eb="7">
      <t>チュウガッコウ</t>
    </rPh>
    <phoneticPr fontId="15"/>
  </si>
  <si>
    <t>三木特別支援学校</t>
  </si>
  <si>
    <t>給食調理場</t>
    <rPh sb="0" eb="2">
      <t>キュウショク</t>
    </rPh>
    <rPh sb="2" eb="4">
      <t>チョウリ</t>
    </rPh>
    <rPh sb="4" eb="5">
      <t>ジョウ</t>
    </rPh>
    <phoneticPr fontId="22"/>
  </si>
  <si>
    <t>三樹学校給食共同調理場</t>
  </si>
  <si>
    <t>平田小学校給食調理場</t>
  </si>
  <si>
    <t>三木学校給食共同調理場</t>
  </si>
  <si>
    <t>別所学校給食共同調理場</t>
  </si>
  <si>
    <t>緑が丘学校給食共同調理場</t>
  </si>
  <si>
    <t>自由が丘小学校給食調理場</t>
  </si>
  <si>
    <t>自由が丘東学校給食共同調理場</t>
  </si>
  <si>
    <t>広野小学校給食調理場</t>
  </si>
  <si>
    <t>文化ホール</t>
  </si>
  <si>
    <t>文化会館（大小ホールは除く）</t>
    <rPh sb="0" eb="2">
      <t>ブンカ</t>
    </rPh>
    <rPh sb="2" eb="4">
      <t>カイカン</t>
    </rPh>
    <rPh sb="5" eb="6">
      <t>ダイ</t>
    </rPh>
    <rPh sb="6" eb="7">
      <t>ショウ</t>
    </rPh>
    <rPh sb="11" eb="12">
      <t>ノゾ</t>
    </rPh>
    <phoneticPr fontId="15"/>
  </si>
  <si>
    <t>合　　　計</t>
    <rPh sb="0" eb="1">
      <t>ア</t>
    </rPh>
    <rPh sb="4" eb="5">
      <t>ケイ</t>
    </rPh>
    <phoneticPr fontId="15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</si>
  <si>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5"/>
  </si>
  <si>
    <t>【様式第４－７号】</t>
    <rPh sb="1" eb="3">
      <t>ヨウシキ</t>
    </rPh>
    <rPh sb="3" eb="4">
      <t>ダイ</t>
    </rPh>
    <rPh sb="7" eb="8">
      <t>ゴウ</t>
    </rPh>
    <phoneticPr fontId="4"/>
  </si>
  <si>
    <t>見積額内訳書</t>
    <rPh sb="0" eb="2">
      <t>ミツモリ</t>
    </rPh>
    <rPh sb="2" eb="3">
      <t>ガク</t>
    </rPh>
    <rPh sb="3" eb="6">
      <t>ウチワケショ</t>
    </rPh>
    <phoneticPr fontId="4"/>
  </si>
  <si>
    <r>
      <t>業務名　</t>
    </r>
    <r>
      <rPr>
        <u/>
        <sz val="10.5"/>
        <rFont val="メイリオ"/>
        <family val="3"/>
        <charset val="128"/>
      </rPr>
      <t>　三木市公共施設照明ＬＥＤ化業務　</t>
    </r>
    <rPh sb="0" eb="3">
      <t>ギョウムメイ</t>
    </rPh>
    <phoneticPr fontId="4"/>
  </si>
  <si>
    <t>【令和７年度事業分】</t>
    <rPh sb="1" eb="3">
      <t>レイワ</t>
    </rPh>
    <rPh sb="4" eb="6">
      <t>ネンド</t>
    </rPh>
    <rPh sb="6" eb="8">
      <t>ジギョウ</t>
    </rPh>
    <rPh sb="8" eb="9">
      <t>ブン</t>
    </rPh>
    <phoneticPr fontId="4"/>
  </si>
  <si>
    <t>（単位：円）</t>
    <rPh sb="1" eb="3">
      <t>タンイ</t>
    </rPh>
    <rPh sb="4" eb="5">
      <t>エン</t>
    </rPh>
    <phoneticPr fontId="4"/>
  </si>
  <si>
    <t>施工
年度</t>
    <rPh sb="0" eb="2">
      <t>セコウ</t>
    </rPh>
    <rPh sb="3" eb="5">
      <t>ネンド</t>
    </rPh>
    <phoneticPr fontId="4"/>
  </si>
  <si>
    <t>No.</t>
    <phoneticPr fontId="4"/>
  </si>
  <si>
    <t>施設用途</t>
    <rPh sb="0" eb="2">
      <t>シセツ</t>
    </rPh>
    <rPh sb="2" eb="4">
      <t>ヨウト</t>
    </rPh>
    <phoneticPr fontId="25"/>
  </si>
  <si>
    <t>施設名称</t>
    <rPh sb="0" eb="2">
      <t>シセツ</t>
    </rPh>
    <rPh sb="2" eb="4">
      <t>メイショウ</t>
    </rPh>
    <phoneticPr fontId="25"/>
  </si>
  <si>
    <t>数量</t>
    <rPh sb="0" eb="2">
      <t>スウリョウ</t>
    </rPh>
    <phoneticPr fontId="4"/>
  </si>
  <si>
    <t>単位</t>
    <rPh sb="0" eb="2">
      <t>タンイ</t>
    </rPh>
    <phoneticPr fontId="4"/>
  </si>
  <si>
    <t>金額</t>
    <rPh sb="0" eb="2">
      <t>キンガク</t>
    </rPh>
    <phoneticPr fontId="4"/>
  </si>
  <si>
    <t>R7</t>
    <phoneticPr fontId="4"/>
  </si>
  <si>
    <t>事務所</t>
    <rPh sb="0" eb="2">
      <t>ジム</t>
    </rPh>
    <rPh sb="2" eb="3">
      <t>ショ</t>
    </rPh>
    <phoneticPr fontId="4"/>
  </si>
  <si>
    <t>式</t>
    <rPh sb="0" eb="1">
      <t>シキ</t>
    </rPh>
    <phoneticPr fontId="4"/>
  </si>
  <si>
    <t>保健施設</t>
    <rPh sb="0" eb="2">
      <t>ホケン</t>
    </rPh>
    <rPh sb="2" eb="4">
      <t>シセツ</t>
    </rPh>
    <phoneticPr fontId="4"/>
  </si>
  <si>
    <t>消防本部</t>
    <rPh sb="0" eb="2">
      <t>ショウボウ</t>
    </rPh>
    <rPh sb="2" eb="4">
      <t>ホンブ</t>
    </rPh>
    <phoneticPr fontId="4"/>
  </si>
  <si>
    <t>レクリエーション施設</t>
    <rPh sb="8" eb="10">
      <t>シセツ</t>
    </rPh>
    <phoneticPr fontId="4"/>
  </si>
  <si>
    <t>ホースランドパーク
エオの森研修棟</t>
    <rPh sb="13" eb="14">
      <t>モリ</t>
    </rPh>
    <rPh sb="14" eb="16">
      <t>ケンシュウ</t>
    </rPh>
    <rPh sb="16" eb="17">
      <t>ムネ</t>
    </rPh>
    <phoneticPr fontId="4"/>
  </si>
  <si>
    <t>公民館等</t>
    <rPh sb="0" eb="3">
      <t>コウミンカン</t>
    </rPh>
    <rPh sb="3" eb="4">
      <t>トウ</t>
    </rPh>
    <phoneticPr fontId="4"/>
  </si>
  <si>
    <t>子育て支援施設</t>
    <rPh sb="0" eb="2">
      <t>コソダ</t>
    </rPh>
    <rPh sb="3" eb="5">
      <t>シエン</t>
    </rPh>
    <rPh sb="5" eb="7">
      <t>シセツ</t>
    </rPh>
    <phoneticPr fontId="1"/>
  </si>
  <si>
    <t>吉川児童館</t>
    <rPh sb="0" eb="2">
      <t>ヨカワ</t>
    </rPh>
    <rPh sb="2" eb="5">
      <t>ジドウカン</t>
    </rPh>
    <phoneticPr fontId="4"/>
  </si>
  <si>
    <t>集会施設</t>
    <rPh sb="0" eb="2">
      <t>シュウカイ</t>
    </rPh>
    <rPh sb="2" eb="4">
      <t>シセツ</t>
    </rPh>
    <phoneticPr fontId="1"/>
  </si>
  <si>
    <t>斎場</t>
    <rPh sb="0" eb="2">
      <t>サイジョウ</t>
    </rPh>
    <phoneticPr fontId="1"/>
  </si>
  <si>
    <t>みきやま斎場</t>
    <rPh sb="4" eb="6">
      <t>サイジョウ</t>
    </rPh>
    <phoneticPr fontId="4"/>
  </si>
  <si>
    <t>クリーンセンター
（管理棟のみ）</t>
    <rPh sb="10" eb="12">
      <t>カンリ</t>
    </rPh>
    <rPh sb="12" eb="13">
      <t>トウ</t>
    </rPh>
    <phoneticPr fontId="1"/>
  </si>
  <si>
    <t>資料館</t>
    <rPh sb="0" eb="3">
      <t>シリョウカン</t>
    </rPh>
    <phoneticPr fontId="1"/>
  </si>
  <si>
    <t>産業系施設</t>
    <rPh sb="0" eb="2">
      <t>サンギョウ</t>
    </rPh>
    <rPh sb="2" eb="3">
      <t>ケイ</t>
    </rPh>
    <rPh sb="3" eb="5">
      <t>シセツ</t>
    </rPh>
    <phoneticPr fontId="1"/>
  </si>
  <si>
    <t>認定こども園</t>
    <rPh sb="0" eb="2">
      <t>ニンテイ</t>
    </rPh>
    <rPh sb="5" eb="6">
      <t>エン</t>
    </rPh>
    <phoneticPr fontId="1"/>
  </si>
  <si>
    <t>保育所</t>
    <rPh sb="0" eb="2">
      <t>ホイク</t>
    </rPh>
    <rPh sb="2" eb="3">
      <t>ショ</t>
    </rPh>
    <phoneticPr fontId="1"/>
  </si>
  <si>
    <t>美術館</t>
    <rPh sb="0" eb="3">
      <t>ビジュツカン</t>
    </rPh>
    <phoneticPr fontId="1"/>
  </si>
  <si>
    <t>堀光美術館</t>
    <rPh sb="0" eb="2">
      <t>ホリミツ</t>
    </rPh>
    <rPh sb="2" eb="5">
      <t>ビジュツカン</t>
    </rPh>
    <phoneticPr fontId="4"/>
  </si>
  <si>
    <t>みき歴史資料館</t>
    <rPh sb="2" eb="4">
      <t>レキシ</t>
    </rPh>
    <rPh sb="4" eb="7">
      <t>シリョウカン</t>
    </rPh>
    <phoneticPr fontId="4"/>
  </si>
  <si>
    <t>緑が丘東アフタースクール</t>
    <rPh sb="0" eb="1">
      <t>ミドリ</t>
    </rPh>
    <rPh sb="2" eb="3">
      <t>オカ</t>
    </rPh>
    <phoneticPr fontId="1"/>
  </si>
  <si>
    <t>合　　　計</t>
    <rPh sb="0" eb="1">
      <t>ア</t>
    </rPh>
    <rPh sb="4" eb="5">
      <t>ケイ</t>
    </rPh>
    <phoneticPr fontId="4"/>
  </si>
  <si>
    <t>【令和８年度事業分】</t>
    <rPh sb="1" eb="3">
      <t>レイワ</t>
    </rPh>
    <rPh sb="4" eb="6">
      <t>ネンド</t>
    </rPh>
    <rPh sb="6" eb="8">
      <t>ジギョウ</t>
    </rPh>
    <rPh sb="8" eb="9">
      <t>ブン</t>
    </rPh>
    <phoneticPr fontId="4"/>
  </si>
  <si>
    <t>R8</t>
    <phoneticPr fontId="4"/>
  </si>
  <si>
    <t>学校</t>
    <rPh sb="0" eb="2">
      <t>ガッコウ</t>
    </rPh>
    <phoneticPr fontId="1"/>
  </si>
  <si>
    <t>自由が丘小学校</t>
    <rPh sb="0" eb="2">
      <t>ジユウ</t>
    </rPh>
    <rPh sb="3" eb="4">
      <t>オカ</t>
    </rPh>
    <rPh sb="4" eb="7">
      <t>ショウガッコウ</t>
    </rPh>
    <phoneticPr fontId="4"/>
  </si>
  <si>
    <t>自由が丘中学校</t>
    <rPh sb="0" eb="2">
      <t>ジユウ</t>
    </rPh>
    <rPh sb="3" eb="4">
      <t>オカ</t>
    </rPh>
    <rPh sb="4" eb="7">
      <t>チュウガッコウ</t>
    </rPh>
    <phoneticPr fontId="4"/>
  </si>
  <si>
    <t>給食調理場</t>
    <rPh sb="0" eb="2">
      <t>キュウショク</t>
    </rPh>
    <rPh sb="2" eb="4">
      <t>チョウリ</t>
    </rPh>
    <rPh sb="4" eb="5">
      <t>ジョウ</t>
    </rPh>
    <phoneticPr fontId="1"/>
  </si>
  <si>
    <t>文化会館（大小ホールは除く）</t>
    <rPh sb="0" eb="2">
      <t>ブンカ</t>
    </rPh>
    <rPh sb="2" eb="4">
      <t>カイカン</t>
    </rPh>
    <rPh sb="5" eb="6">
      <t>ダイ</t>
    </rPh>
    <rPh sb="6" eb="7">
      <t>ショウ</t>
    </rPh>
    <rPh sb="11" eb="12">
      <t>ノゾ</t>
    </rPh>
    <phoneticPr fontId="4"/>
  </si>
  <si>
    <t>（注）見積書（様式第４－６号）の金額と見積額内訳書（本様式）の合計金額は必ず一致すること
　　　（見積額内訳書に調整額等の値引きや端数処理等の記載は認めない。）。</t>
    <rPh sb="1" eb="2">
      <t>チュウ</t>
    </rPh>
    <rPh sb="7" eb="9">
      <t>ヨウシキ</t>
    </rPh>
    <rPh sb="9" eb="10">
      <t>ダイ</t>
    </rPh>
    <rPh sb="13" eb="14">
      <t>ゴウ</t>
    </rPh>
    <rPh sb="26" eb="27">
      <t>ホン</t>
    </rPh>
    <rPh sb="27" eb="29">
      <t>ヨウシキ</t>
    </rPh>
    <rPh sb="31" eb="33">
      <t>ゴウケイ</t>
    </rPh>
    <phoneticPr fontId="4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</si>
  <si>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2"/>
  </si>
  <si>
    <t>機械室</t>
    <rPh sb="0" eb="3">
      <t>キカイシツ</t>
    </rPh>
    <phoneticPr fontId="8"/>
  </si>
  <si>
    <t>バックヤード</t>
  </si>
  <si>
    <t>ゴミ置き場</t>
    <rPh sb="2" eb="3">
      <t>オ</t>
    </rPh>
    <rPh sb="4" eb="5">
      <t>バ</t>
    </rPh>
    <phoneticPr fontId="8"/>
  </si>
  <si>
    <t>倉庫（1）</t>
    <rPh sb="0" eb="2">
      <t>ソウコ</t>
    </rPh>
    <phoneticPr fontId="8"/>
  </si>
  <si>
    <t>倉庫（2）</t>
    <rPh sb="0" eb="2">
      <t>ソウコ</t>
    </rPh>
    <phoneticPr fontId="8"/>
  </si>
  <si>
    <t>通路</t>
    <rPh sb="0" eb="2">
      <t>ツウロ</t>
    </rPh>
    <phoneticPr fontId="8"/>
  </si>
  <si>
    <t>トイレ</t>
  </si>
  <si>
    <t>勝手口</t>
    <rPh sb="0" eb="3">
      <t>カッテグチ</t>
    </rPh>
    <phoneticPr fontId="8"/>
  </si>
  <si>
    <t>勝手口</t>
  </si>
  <si>
    <t>女子トイレ</t>
    <rPh sb="0" eb="2">
      <t>ジョシ</t>
    </rPh>
    <phoneticPr fontId="8"/>
  </si>
  <si>
    <t>男子トイレ</t>
    <rPh sb="0" eb="2">
      <t>ダンシ</t>
    </rPh>
    <phoneticPr fontId="8"/>
  </si>
  <si>
    <t>多目的トイレ</t>
    <rPh sb="0" eb="3">
      <t>タモクテキ</t>
    </rPh>
    <phoneticPr fontId="8"/>
  </si>
  <si>
    <t>多目的トイレ</t>
  </si>
  <si>
    <t>談話室</t>
    <rPh sb="0" eb="3">
      <t>ダンワシツ</t>
    </rPh>
    <phoneticPr fontId="8"/>
  </si>
  <si>
    <t>談話室</t>
  </si>
  <si>
    <t>事務室</t>
    <rPh sb="0" eb="3">
      <t>ジムシツ</t>
    </rPh>
    <phoneticPr fontId="8"/>
  </si>
  <si>
    <t>事務室</t>
  </si>
  <si>
    <t>受付</t>
    <rPh sb="0" eb="2">
      <t>ウケツケ</t>
    </rPh>
    <phoneticPr fontId="8"/>
  </si>
  <si>
    <t>受付</t>
  </si>
  <si>
    <t>エントランス（入口）</t>
    <rPh sb="7" eb="9">
      <t>イリグチ</t>
    </rPh>
    <phoneticPr fontId="8"/>
  </si>
  <si>
    <t>風除室</t>
    <rPh sb="0" eb="3">
      <t>フウジョシツ</t>
    </rPh>
    <phoneticPr fontId="8"/>
  </si>
  <si>
    <t>エントランスホール</t>
  </si>
  <si>
    <t>軒下</t>
    <rPh sb="0" eb="2">
      <t>ノキシタ</t>
    </rPh>
    <phoneticPr fontId="8"/>
  </si>
  <si>
    <t>外回り</t>
    <rPh sb="0" eb="2">
      <t>ソトマワ</t>
    </rPh>
    <phoneticPr fontId="8"/>
  </si>
  <si>
    <t>-</t>
    <phoneticPr fontId="4"/>
  </si>
  <si>
    <t>白熱電球40W</t>
  </si>
  <si>
    <t>ブラケット 40W</t>
  </si>
  <si>
    <t>FL40</t>
  </si>
  <si>
    <t>蛍光灯FL40W  直付型 幅230mm</t>
  </si>
  <si>
    <t>蛍光灯FL40W  トラフ型　防湿</t>
  </si>
  <si>
    <t>蛍光灯FL40W  トラフ型</t>
  </si>
  <si>
    <t>FDL18</t>
  </si>
  <si>
    <t>埋込ダウンライト Φ150　非常兼用</t>
  </si>
  <si>
    <t>DL</t>
  </si>
  <si>
    <t xml:space="preserve">ミラー灯 </t>
  </si>
  <si>
    <t>埋込ダウンライト Φ150　防湿</t>
  </si>
  <si>
    <t>FPL55</t>
  </si>
  <si>
    <t>スクエア照明 埋込型 幅600mm</t>
  </si>
  <si>
    <t>40型埋込</t>
  </si>
  <si>
    <t>キッチン灯</t>
  </si>
  <si>
    <t>EFR25</t>
  </si>
  <si>
    <t>フランジSP</t>
  </si>
  <si>
    <t>ダクトSP</t>
  </si>
  <si>
    <t>バラストレス</t>
  </si>
  <si>
    <t>スポットライト</t>
  </si>
  <si>
    <t>160W</t>
  </si>
  <si>
    <t>電球色</t>
  </si>
  <si>
    <t>昼白色</t>
  </si>
  <si>
    <t>ランプ交換</t>
  </si>
  <si>
    <t>器具交換</t>
  </si>
  <si>
    <t>プレイルーム1</t>
  </si>
  <si>
    <t>EFD15EL</t>
  </si>
  <si>
    <t>洗面台一体型</t>
  </si>
  <si>
    <t>プレイルーム2</t>
  </si>
  <si>
    <t>医務室</t>
    <rPh sb="0" eb="3">
      <t>イムシツ</t>
    </rPh>
    <phoneticPr fontId="10"/>
  </si>
  <si>
    <t>相談室</t>
    <rPh sb="0" eb="3">
      <t>ソウダンシツ</t>
    </rPh>
    <phoneticPr fontId="10"/>
  </si>
  <si>
    <t>訓練室2</t>
    <rPh sb="0" eb="3">
      <t>クンレンシツ</t>
    </rPh>
    <phoneticPr fontId="10"/>
  </si>
  <si>
    <t>職員室</t>
    <rPh sb="0" eb="3">
      <t>ショクインシツ</t>
    </rPh>
    <phoneticPr fontId="10"/>
  </si>
  <si>
    <t>IL40</t>
  </si>
  <si>
    <t>手元灯</t>
  </si>
  <si>
    <t>便所</t>
    <rPh sb="0" eb="2">
      <t>ベンジョ</t>
    </rPh>
    <phoneticPr fontId="10"/>
  </si>
  <si>
    <t>倉庫</t>
    <rPh sb="0" eb="2">
      <t>ソウコ</t>
    </rPh>
    <phoneticPr fontId="10"/>
  </si>
  <si>
    <t>FDL27</t>
  </si>
  <si>
    <t>通路</t>
    <rPh sb="0" eb="2">
      <t>ツウロ</t>
    </rPh>
    <phoneticPr fontId="10"/>
  </si>
  <si>
    <t>南側別室</t>
    <rPh sb="0" eb="2">
      <t>ミナミガワ</t>
    </rPh>
    <rPh sb="2" eb="4">
      <t>ベッシツ</t>
    </rPh>
    <phoneticPr fontId="10"/>
  </si>
  <si>
    <t>車庫</t>
    <rPh sb="0" eb="2">
      <t>シャコ</t>
    </rPh>
    <phoneticPr fontId="10"/>
  </si>
  <si>
    <t>FLR40</t>
  </si>
  <si>
    <t>蛍光灯FLR40W  直付型 幅150mm</t>
  </si>
  <si>
    <t>2F</t>
  </si>
  <si>
    <t>書庫</t>
    <rPh sb="0" eb="2">
      <t>ショコ</t>
    </rPh>
    <phoneticPr fontId="10"/>
  </si>
  <si>
    <t>蛍光灯FLR40W  埋込型 幅190mm</t>
  </si>
  <si>
    <t>蛍光灯FLR40W  埋込型 幅300mm</t>
  </si>
  <si>
    <t>蛍光灯FLR40W  埋込型 幅300mm 非常兼用</t>
  </si>
  <si>
    <t>更衣室</t>
    <rPh sb="0" eb="3">
      <t>コウイシツ</t>
    </rPh>
    <phoneticPr fontId="10"/>
  </si>
  <si>
    <t>機械室</t>
    <rPh sb="0" eb="3">
      <t>キカイシツ</t>
    </rPh>
    <phoneticPr fontId="10"/>
  </si>
  <si>
    <t>FL20</t>
  </si>
  <si>
    <t>蛍光灯FL20W  トラフ型</t>
  </si>
  <si>
    <t>薬剤師会</t>
    <rPh sb="0" eb="3">
      <t>ヤクザイシ</t>
    </rPh>
    <rPh sb="3" eb="4">
      <t>カイ</t>
    </rPh>
    <phoneticPr fontId="10"/>
  </si>
  <si>
    <t>スクエア照明 埋込型 幅900mm</t>
  </si>
  <si>
    <t>薬剤師会南側隣室（空室）</t>
    <rPh sb="0" eb="3">
      <t>ヤクザイシ</t>
    </rPh>
    <rPh sb="3" eb="4">
      <t>カイ</t>
    </rPh>
    <rPh sb="4" eb="5">
      <t>ミナミ</t>
    </rPh>
    <rPh sb="5" eb="6">
      <t>ガワ</t>
    </rPh>
    <rPh sb="6" eb="8">
      <t>リンシツ</t>
    </rPh>
    <rPh sb="9" eb="10">
      <t>ア</t>
    </rPh>
    <rPh sb="10" eb="11">
      <t>シツ</t>
    </rPh>
    <phoneticPr fontId="10"/>
  </si>
  <si>
    <t>FPL36</t>
  </si>
  <si>
    <t>スクエア照明 埋込型 幅450mm</t>
  </si>
  <si>
    <t>身体障碍者福祉協会</t>
    <rPh sb="0" eb="5">
      <t>シンタイショウガイシャ</t>
    </rPh>
    <rPh sb="5" eb="9">
      <t>フクシキョウカイ</t>
    </rPh>
    <phoneticPr fontId="10"/>
  </si>
  <si>
    <t>相談室1</t>
    <rPh sb="0" eb="3">
      <t>ソウダンシツ</t>
    </rPh>
    <phoneticPr fontId="10"/>
  </si>
  <si>
    <t>相談室2</t>
    <rPh sb="0" eb="3">
      <t>ソウダンシツ</t>
    </rPh>
    <phoneticPr fontId="10"/>
  </si>
  <si>
    <t>全39台中1台LED済</t>
    <rPh sb="0" eb="1">
      <t>ゼン</t>
    </rPh>
    <rPh sb="3" eb="4">
      <t>ダイ</t>
    </rPh>
    <rPh sb="4" eb="5">
      <t>チュウ</t>
    </rPh>
    <rPh sb="6" eb="7">
      <t>ダイ</t>
    </rPh>
    <rPh sb="10" eb="11">
      <t>スミ</t>
    </rPh>
    <phoneticPr fontId="10"/>
  </si>
  <si>
    <t>職員室機械室</t>
    <rPh sb="0" eb="3">
      <t>ショクインシツ</t>
    </rPh>
    <rPh sb="3" eb="6">
      <t>キカイシツ</t>
    </rPh>
    <phoneticPr fontId="10"/>
  </si>
  <si>
    <t>会議室1</t>
    <rPh sb="0" eb="3">
      <t>カイギシツ</t>
    </rPh>
    <phoneticPr fontId="10"/>
  </si>
  <si>
    <t>湯沸室</t>
    <rPh sb="0" eb="3">
      <t>ユワカシシツ</t>
    </rPh>
    <phoneticPr fontId="10"/>
  </si>
  <si>
    <t>浴室</t>
    <rPh sb="0" eb="2">
      <t>ヨクシツ</t>
    </rPh>
    <phoneticPr fontId="10"/>
  </si>
  <si>
    <t>FCL30</t>
  </si>
  <si>
    <t>丸形ブラケットφ300</t>
  </si>
  <si>
    <t>IL60</t>
  </si>
  <si>
    <t>丸形ブラケットφ130</t>
  </si>
  <si>
    <t>便所前</t>
    <rPh sb="0" eb="2">
      <t>ベンジョ</t>
    </rPh>
    <rPh sb="2" eb="3">
      <t>マエ</t>
    </rPh>
    <phoneticPr fontId="10"/>
  </si>
  <si>
    <t>男子便所</t>
    <rPh sb="0" eb="4">
      <t>ダンシベンジョ</t>
    </rPh>
    <phoneticPr fontId="10"/>
  </si>
  <si>
    <t>女子便所</t>
    <rPh sb="0" eb="4">
      <t>ジョシベンジョ</t>
    </rPh>
    <phoneticPr fontId="10"/>
  </si>
  <si>
    <t>便所倉庫</t>
    <rPh sb="0" eb="2">
      <t>ベンジョ</t>
    </rPh>
    <rPh sb="2" eb="4">
      <t>ソウコ</t>
    </rPh>
    <phoneticPr fontId="10"/>
  </si>
  <si>
    <t>コップ灯</t>
  </si>
  <si>
    <t>3F</t>
  </si>
  <si>
    <t>談話室</t>
    <rPh sb="0" eb="3">
      <t>ダンワシツ</t>
    </rPh>
    <phoneticPr fontId="10"/>
  </si>
  <si>
    <t>準備室1</t>
    <rPh sb="0" eb="3">
      <t>ジュンビシツ</t>
    </rPh>
    <phoneticPr fontId="10"/>
  </si>
  <si>
    <t>準備室2</t>
    <rPh sb="0" eb="3">
      <t>ジュンビシツ</t>
    </rPh>
    <phoneticPr fontId="10"/>
  </si>
  <si>
    <t>準備室3</t>
    <rPh sb="0" eb="3">
      <t>ジュンビシツ</t>
    </rPh>
    <phoneticPr fontId="10"/>
  </si>
  <si>
    <t>ミーティングルーム5</t>
  </si>
  <si>
    <t>クッキングルーム準備室</t>
    <rPh sb="8" eb="11">
      <t>ジュンビシツ</t>
    </rPh>
    <phoneticPr fontId="10"/>
  </si>
  <si>
    <t>ミーティングルーム2</t>
  </si>
  <si>
    <t>ミーティングルーム1</t>
  </si>
  <si>
    <t>ミーティングルーム3</t>
  </si>
  <si>
    <t>ミーティングルーム4</t>
  </si>
  <si>
    <t>大講座室</t>
    <rPh sb="0" eb="1">
      <t>ダイ</t>
    </rPh>
    <rPh sb="1" eb="3">
      <t>コウザ</t>
    </rPh>
    <rPh sb="3" eb="4">
      <t>シツ</t>
    </rPh>
    <phoneticPr fontId="10"/>
  </si>
  <si>
    <t>大講座室　前</t>
    <rPh sb="0" eb="1">
      <t>ダイ</t>
    </rPh>
    <rPh sb="1" eb="3">
      <t>コウザ</t>
    </rPh>
    <rPh sb="3" eb="4">
      <t>シツ</t>
    </rPh>
    <rPh sb="5" eb="6">
      <t>マエ</t>
    </rPh>
    <phoneticPr fontId="10"/>
  </si>
  <si>
    <t>中講座室</t>
    <rPh sb="0" eb="1">
      <t>チュウ</t>
    </rPh>
    <rPh sb="1" eb="4">
      <t>コウザシツ</t>
    </rPh>
    <phoneticPr fontId="10"/>
  </si>
  <si>
    <t>特別会議室</t>
    <rPh sb="0" eb="2">
      <t>トクベツ</t>
    </rPh>
    <rPh sb="2" eb="5">
      <t>カイギシツ</t>
    </rPh>
    <phoneticPr fontId="10"/>
  </si>
  <si>
    <t>蛍光灯FLR40W  埋込型 幅320mm</t>
  </si>
  <si>
    <t>ロビー</t>
  </si>
  <si>
    <t>RFF</t>
  </si>
  <si>
    <t>EV機械室</t>
    <rPh sb="2" eb="5">
      <t>キカイシツ</t>
    </rPh>
    <phoneticPr fontId="10"/>
  </si>
  <si>
    <t>蛍光灯FLR40W  直付型 幅150mm 非常兼用</t>
  </si>
  <si>
    <t>塔屋内</t>
    <rPh sb="0" eb="3">
      <t>トウヤナイ</t>
    </rPh>
    <phoneticPr fontId="10"/>
  </si>
  <si>
    <t>蛍光灯FL20W  直付型 幅200mm 非常兼用</t>
  </si>
  <si>
    <t>南側階段踊り場</t>
    <rPh sb="0" eb="2">
      <t>ミナミガワ</t>
    </rPh>
    <rPh sb="2" eb="4">
      <t>カイダン</t>
    </rPh>
    <rPh sb="4" eb="5">
      <t>オド</t>
    </rPh>
    <rPh sb="6" eb="7">
      <t>バ</t>
    </rPh>
    <phoneticPr fontId="10"/>
  </si>
  <si>
    <t>階段通路誘導灯</t>
  </si>
  <si>
    <t>北側階段</t>
    <rPh sb="0" eb="4">
      <t>キタガワカイダン</t>
    </rPh>
    <phoneticPr fontId="10"/>
  </si>
  <si>
    <t>北側階段踊り場</t>
    <rPh sb="0" eb="2">
      <t>キタガワ</t>
    </rPh>
    <rPh sb="2" eb="4">
      <t>カイダン</t>
    </rPh>
    <rPh sb="4" eb="5">
      <t>オド</t>
    </rPh>
    <rPh sb="6" eb="7">
      <t>バ</t>
    </rPh>
    <phoneticPr fontId="10"/>
  </si>
  <si>
    <t>北側階段</t>
    <rPh sb="0" eb="2">
      <t>キタガワ</t>
    </rPh>
    <rPh sb="2" eb="4">
      <t>カイダン</t>
    </rPh>
    <phoneticPr fontId="10"/>
  </si>
  <si>
    <t>蛍光灯FLR40W  埋込型 幅190mm 非常兼用</t>
  </si>
  <si>
    <t>光束(lm)※以上</t>
  </si>
  <si>
    <t>光束(lm)</t>
    <rPh sb="0" eb="2">
      <t>コウソク</t>
    </rPh>
    <phoneticPr fontId="4"/>
  </si>
  <si>
    <t>4.5m</t>
  </si>
  <si>
    <t>6.1m</t>
  </si>
  <si>
    <t>休日歯科診療所</t>
    <rPh sb="0" eb="2">
      <t>キュウジツ</t>
    </rPh>
    <rPh sb="2" eb="4">
      <t>シカ</t>
    </rPh>
    <rPh sb="4" eb="7">
      <t>シンリョウショ</t>
    </rPh>
    <phoneticPr fontId="10"/>
  </si>
  <si>
    <t>会議室①</t>
    <rPh sb="0" eb="3">
      <t>カイギシツ</t>
    </rPh>
    <phoneticPr fontId="10"/>
  </si>
  <si>
    <t>5台中2台LED</t>
    <rPh sb="1" eb="3">
      <t>ダイチュウ</t>
    </rPh>
    <rPh sb="4" eb="5">
      <t>ダイ</t>
    </rPh>
    <phoneticPr fontId="3"/>
  </si>
  <si>
    <t>保健指導室</t>
    <rPh sb="0" eb="5">
      <t>ホケンシドウシツ</t>
    </rPh>
    <phoneticPr fontId="10"/>
  </si>
  <si>
    <t>診察室前</t>
    <rPh sb="0" eb="3">
      <t>シンサツシツ</t>
    </rPh>
    <rPh sb="3" eb="4">
      <t>マエ</t>
    </rPh>
    <phoneticPr fontId="10"/>
  </si>
  <si>
    <t>診察室①</t>
    <rPh sb="0" eb="3">
      <t>シンサツシツ</t>
    </rPh>
    <phoneticPr fontId="10"/>
  </si>
  <si>
    <t>診察室②</t>
    <rPh sb="0" eb="3">
      <t>シンサツシツ</t>
    </rPh>
    <phoneticPr fontId="10"/>
  </si>
  <si>
    <t>診察室③</t>
    <rPh sb="0" eb="3">
      <t>シンサツシツ</t>
    </rPh>
    <phoneticPr fontId="10"/>
  </si>
  <si>
    <t>診察室裏</t>
    <rPh sb="0" eb="3">
      <t>シンサツシツ</t>
    </rPh>
    <rPh sb="3" eb="4">
      <t>ウラ</t>
    </rPh>
    <phoneticPr fontId="10"/>
  </si>
  <si>
    <t>倉庫③</t>
    <rPh sb="0" eb="2">
      <t>ソウコ</t>
    </rPh>
    <phoneticPr fontId="10"/>
  </si>
  <si>
    <t>相談室前</t>
    <rPh sb="0" eb="3">
      <t>ソウダンシツ</t>
    </rPh>
    <rPh sb="3" eb="4">
      <t>マエ</t>
    </rPh>
    <phoneticPr fontId="10"/>
  </si>
  <si>
    <t>相談室①</t>
    <rPh sb="0" eb="3">
      <t>ソウダンシツ</t>
    </rPh>
    <phoneticPr fontId="10"/>
  </si>
  <si>
    <t>相談室②</t>
    <rPh sb="0" eb="3">
      <t>ソウダンシツ</t>
    </rPh>
    <phoneticPr fontId="10"/>
  </si>
  <si>
    <t>洗濯室</t>
    <rPh sb="0" eb="3">
      <t>センタクシツ</t>
    </rPh>
    <phoneticPr fontId="10"/>
  </si>
  <si>
    <t>女子シャワー室</t>
    <rPh sb="0" eb="2">
      <t>ジョシ</t>
    </rPh>
    <rPh sb="6" eb="7">
      <t>シツ</t>
    </rPh>
    <phoneticPr fontId="10"/>
  </si>
  <si>
    <t>男子シャワー室</t>
    <rPh sb="0" eb="2">
      <t>ダンシ</t>
    </rPh>
    <rPh sb="6" eb="7">
      <t>シツ</t>
    </rPh>
    <phoneticPr fontId="10"/>
  </si>
  <si>
    <t>消毒室</t>
    <rPh sb="0" eb="3">
      <t>ショウドクシツ</t>
    </rPh>
    <phoneticPr fontId="10"/>
  </si>
  <si>
    <t>倉庫①</t>
    <rPh sb="0" eb="2">
      <t>ソウコ</t>
    </rPh>
    <phoneticPr fontId="10"/>
  </si>
  <si>
    <t>倉庫④</t>
    <rPh sb="0" eb="2">
      <t>ソウコ</t>
    </rPh>
    <phoneticPr fontId="10"/>
  </si>
  <si>
    <t>倉庫②</t>
    <rPh sb="0" eb="2">
      <t>ソウコ</t>
    </rPh>
    <phoneticPr fontId="10"/>
  </si>
  <si>
    <t>健康教育室</t>
    <rPh sb="0" eb="2">
      <t>ケンコウ</t>
    </rPh>
    <rPh sb="2" eb="5">
      <t>キョウイクシツ</t>
    </rPh>
    <phoneticPr fontId="10"/>
  </si>
  <si>
    <t>自販機室</t>
    <rPh sb="0" eb="3">
      <t>ジハンキ</t>
    </rPh>
    <rPh sb="3" eb="4">
      <t>シツ</t>
    </rPh>
    <phoneticPr fontId="10"/>
  </si>
  <si>
    <t>機能回復訓練室</t>
    <rPh sb="0" eb="7">
      <t>キノウカイフククンレンシツ</t>
    </rPh>
    <phoneticPr fontId="10"/>
  </si>
  <si>
    <t>10台中2台LED</t>
    <rPh sb="2" eb="3">
      <t>ダイ</t>
    </rPh>
    <rPh sb="3" eb="4">
      <t>チュウ</t>
    </rPh>
    <rPh sb="5" eb="6">
      <t>ダイ</t>
    </rPh>
    <phoneticPr fontId="3"/>
  </si>
  <si>
    <t>男子トイレ</t>
    <rPh sb="0" eb="2">
      <t>ダンシ</t>
    </rPh>
    <phoneticPr fontId="10"/>
  </si>
  <si>
    <t>男子トイレ倉庫</t>
    <rPh sb="0" eb="2">
      <t>ダンシ</t>
    </rPh>
    <rPh sb="5" eb="7">
      <t>ソウコ</t>
    </rPh>
    <phoneticPr fontId="10"/>
  </si>
  <si>
    <t>女子トイレ</t>
    <rPh sb="0" eb="2">
      <t>ジョシ</t>
    </rPh>
    <phoneticPr fontId="10"/>
  </si>
  <si>
    <t>多目的トイレ</t>
    <rPh sb="0" eb="3">
      <t>タモクテキ</t>
    </rPh>
    <phoneticPr fontId="10"/>
  </si>
  <si>
    <t>給湯室</t>
    <rPh sb="0" eb="3">
      <t>キュウトウシツ</t>
    </rPh>
    <phoneticPr fontId="10"/>
  </si>
  <si>
    <t>相談室③</t>
    <rPh sb="0" eb="3">
      <t>ソウダンシツ</t>
    </rPh>
    <phoneticPr fontId="10"/>
  </si>
  <si>
    <t>印刷室</t>
    <rPh sb="0" eb="3">
      <t>インサツシツ</t>
    </rPh>
    <phoneticPr fontId="10"/>
  </si>
  <si>
    <t>事務室</t>
    <rPh sb="0" eb="3">
      <t>ジムシツ</t>
    </rPh>
    <phoneticPr fontId="10"/>
  </si>
  <si>
    <t>10台中1台LED</t>
    <rPh sb="2" eb="4">
      <t>ダイチュウ</t>
    </rPh>
    <rPh sb="5" eb="6">
      <t>ダイ</t>
    </rPh>
    <phoneticPr fontId="3"/>
  </si>
  <si>
    <t>6台中1台LED</t>
    <rPh sb="1" eb="3">
      <t>ダイチュウ</t>
    </rPh>
    <rPh sb="4" eb="5">
      <t>ダイ</t>
    </rPh>
    <phoneticPr fontId="3"/>
  </si>
  <si>
    <t>3.4m</t>
  </si>
  <si>
    <t>廊下</t>
    <rPh sb="0" eb="2">
      <t>ロウカ</t>
    </rPh>
    <phoneticPr fontId="10"/>
  </si>
  <si>
    <t>階段</t>
    <rPh sb="0" eb="2">
      <t>カイダン</t>
    </rPh>
    <phoneticPr fontId="10"/>
  </si>
  <si>
    <t>風除室</t>
    <rPh sb="0" eb="3">
      <t>フウジョシツ</t>
    </rPh>
    <phoneticPr fontId="10"/>
  </si>
  <si>
    <t>玄関ポーチ</t>
    <rPh sb="0" eb="2">
      <t>ゲンカン</t>
    </rPh>
    <phoneticPr fontId="10"/>
  </si>
  <si>
    <t>3.7m</t>
  </si>
  <si>
    <t>健康チャレンジルーム</t>
    <rPh sb="0" eb="2">
      <t>ケンコウ</t>
    </rPh>
    <phoneticPr fontId="10"/>
  </si>
  <si>
    <t>栄養指導室</t>
    <rPh sb="0" eb="5">
      <t>エイヨウシドウシツ</t>
    </rPh>
    <phoneticPr fontId="10"/>
  </si>
  <si>
    <t>会議室②</t>
    <rPh sb="0" eb="3">
      <t>カイギシツ</t>
    </rPh>
    <phoneticPr fontId="10"/>
  </si>
  <si>
    <t>研修室</t>
    <rPh sb="0" eb="3">
      <t>ケンシュウシツ</t>
    </rPh>
    <phoneticPr fontId="10"/>
  </si>
  <si>
    <t>６台中1台LED</t>
    <rPh sb="1" eb="3">
      <t>ダイチュウ</t>
    </rPh>
    <rPh sb="4" eb="5">
      <t>ダイ</t>
    </rPh>
    <phoneticPr fontId="3"/>
  </si>
  <si>
    <t>倉庫⑤</t>
    <rPh sb="0" eb="2">
      <t>ソウコ</t>
    </rPh>
    <phoneticPr fontId="10"/>
  </si>
  <si>
    <t>男子休憩室</t>
    <rPh sb="0" eb="5">
      <t>ダンシキュウケイシツ</t>
    </rPh>
    <phoneticPr fontId="10"/>
  </si>
  <si>
    <t>女子休憩室</t>
    <rPh sb="0" eb="2">
      <t>ジョシ</t>
    </rPh>
    <rPh sb="2" eb="5">
      <t>キュウケイシツ</t>
    </rPh>
    <phoneticPr fontId="10"/>
  </si>
  <si>
    <t>男子更衣室①</t>
    <rPh sb="0" eb="5">
      <t>ダンシコウイシツ</t>
    </rPh>
    <phoneticPr fontId="10"/>
  </si>
  <si>
    <t>女子更衣室①</t>
    <rPh sb="0" eb="2">
      <t>ジョシ</t>
    </rPh>
    <rPh sb="2" eb="5">
      <t>コウイシツ</t>
    </rPh>
    <phoneticPr fontId="10"/>
  </si>
  <si>
    <t>男子更衣室②</t>
    <rPh sb="0" eb="5">
      <t>ダンシコウイシツ</t>
    </rPh>
    <phoneticPr fontId="10"/>
  </si>
  <si>
    <t>女子更衣室②</t>
    <rPh sb="0" eb="2">
      <t>ジョシ</t>
    </rPh>
    <rPh sb="2" eb="5">
      <t>コウイシツ</t>
    </rPh>
    <phoneticPr fontId="10"/>
  </si>
  <si>
    <t>倉庫⑥</t>
    <rPh sb="0" eb="2">
      <t>ソウコ</t>
    </rPh>
    <phoneticPr fontId="10"/>
  </si>
  <si>
    <t>倉庫⑦</t>
    <rPh sb="0" eb="2">
      <t>ソウコ</t>
    </rPh>
    <phoneticPr fontId="10"/>
  </si>
  <si>
    <t>医師会</t>
    <rPh sb="0" eb="3">
      <t>イシカイ</t>
    </rPh>
    <phoneticPr fontId="10"/>
  </si>
  <si>
    <t>歯科医師会</t>
    <rPh sb="0" eb="5">
      <t>シカイシカイ</t>
    </rPh>
    <phoneticPr fontId="10"/>
  </si>
  <si>
    <t>視聴覚室</t>
    <rPh sb="0" eb="4">
      <t>シチョウカクシツ</t>
    </rPh>
    <phoneticPr fontId="10"/>
  </si>
  <si>
    <t>ヘルパーステーション</t>
  </si>
  <si>
    <t>15台中4台LED</t>
    <rPh sb="2" eb="4">
      <t>ダイチュウ</t>
    </rPh>
    <rPh sb="5" eb="6">
      <t>ダイ</t>
    </rPh>
    <phoneticPr fontId="3"/>
  </si>
  <si>
    <t>9台中1台LED</t>
    <rPh sb="1" eb="3">
      <t>ダイチュウ</t>
    </rPh>
    <rPh sb="4" eb="5">
      <t>ダイ</t>
    </rPh>
    <phoneticPr fontId="3"/>
  </si>
  <si>
    <t>螺旋階段</t>
    <rPh sb="0" eb="4">
      <t>ラセンカイダン</t>
    </rPh>
    <phoneticPr fontId="10"/>
  </si>
  <si>
    <t>7.1m</t>
  </si>
  <si>
    <t>7.0m</t>
  </si>
  <si>
    <t>RF</t>
  </si>
  <si>
    <t>塔屋外壁</t>
    <rPh sb="0" eb="4">
      <t>トウヤガイヘキ</t>
    </rPh>
    <phoneticPr fontId="10"/>
  </si>
  <si>
    <t>駐輪場</t>
    <rPh sb="0" eb="3">
      <t>チュウリンジョウ</t>
    </rPh>
    <phoneticPr fontId="10"/>
  </si>
  <si>
    <t>HF32</t>
  </si>
  <si>
    <t>蛍光灯HF32W  埋込型 幅220mm</t>
  </si>
  <si>
    <t>蛍光灯HF32W  埋込型 幅220mm 非常灯兼用</t>
  </si>
  <si>
    <t>蛍光灯HF32W  埋込型 幅150mm</t>
  </si>
  <si>
    <t>蛍光灯HF32W  埋込型 幅150mm 非常灯兼用</t>
  </si>
  <si>
    <t>蛍光灯HF32W  埋込型 幅220mm　連結器具</t>
  </si>
  <si>
    <t xml:space="preserve">蛍光灯FL40W  直付型 幅200mm </t>
  </si>
  <si>
    <t>蛍光灯HF32W  埋込型 幅325mm</t>
  </si>
  <si>
    <t>蛍光灯HF32W  埋込型 幅325mm 非常灯兼用</t>
  </si>
  <si>
    <t>蛍光灯FL40W  直付型 幅150mm</t>
  </si>
  <si>
    <t>蛍光灯FL40W  直付型 幅150mm 非常灯兼用</t>
  </si>
  <si>
    <t>ミラー灯15W</t>
  </si>
  <si>
    <t>ミニクリプトン電球40W</t>
  </si>
  <si>
    <t>ブラケット φ100</t>
  </si>
  <si>
    <t>蛍光灯FL20W  直付型 幅200mm</t>
  </si>
  <si>
    <t>蛍光灯FL40W 片反射型</t>
  </si>
  <si>
    <t>FML18</t>
  </si>
  <si>
    <t>埋込ダウンライト □150</t>
  </si>
  <si>
    <t>スクエア照明 埋込型 幅640mm 和風</t>
  </si>
  <si>
    <t>埋込ダウンライト Φ200　横刺し</t>
  </si>
  <si>
    <t>埋込ダウンライト Φ150　横刺し</t>
  </si>
  <si>
    <t>ミラー灯20W</t>
  </si>
  <si>
    <t>蛍光灯FL40W  埋込型 幅300mm　Cチャン回避</t>
  </si>
  <si>
    <t>蛍光灯FL40W  埋込型 幅300mm　Cチャン回避　非常灯兼用</t>
  </si>
  <si>
    <t>蛍光灯FL40W  埋込型 幅190mm Cチャン回避</t>
  </si>
  <si>
    <t>キッチン灯20W</t>
  </si>
  <si>
    <t>蛍光灯FL40W  トラフ型 非常灯兼用</t>
  </si>
  <si>
    <t>FDL13</t>
  </si>
  <si>
    <t>埋込ダウンライト Φ125</t>
  </si>
  <si>
    <t>FHT32</t>
  </si>
  <si>
    <t>ブラケット</t>
  </si>
  <si>
    <t>ミニハロゲン65W</t>
  </si>
  <si>
    <t>埋込ユニバーサルダウンライト Φ150</t>
  </si>
  <si>
    <t>蛍光灯HF32W  埋込型 幅190mm 連結器具</t>
  </si>
  <si>
    <t>特殊埋込器具幅120mm</t>
  </si>
  <si>
    <t>特殊埋込器具幅120mm 非常灯兼用</t>
  </si>
  <si>
    <t>特殊埋込器具幅130mm</t>
  </si>
  <si>
    <t>特殊埋込器具幅130mm 非常灯兼用</t>
  </si>
  <si>
    <t>FML36</t>
  </si>
  <si>
    <t>埋込ダウンライト Φ250　横刺し</t>
  </si>
  <si>
    <t>埋込ダウンライト Φ150　防水</t>
  </si>
  <si>
    <t>スクエア照明 埋込型 幅600mm 和風</t>
  </si>
  <si>
    <t>階段通路誘導灯非常灯一体型40形</t>
  </si>
  <si>
    <t>蛍光灯FL40W  直付型 幅200mm 非常灯兼用</t>
  </si>
  <si>
    <t>スクエア照明 埋込型 幅600mm 非常灯兼用</t>
  </si>
  <si>
    <t>FHT24</t>
  </si>
  <si>
    <t>白熱電球60W</t>
  </si>
  <si>
    <t>HF250W</t>
  </si>
  <si>
    <t>庭園灯</t>
  </si>
  <si>
    <t>ブラケット 20W</t>
  </si>
  <si>
    <t>1F</t>
    <phoneticPr fontId="4"/>
  </si>
  <si>
    <t>2F</t>
    <phoneticPr fontId="4"/>
  </si>
  <si>
    <t>-</t>
    <phoneticPr fontId="4"/>
  </si>
  <si>
    <t>非常灯</t>
    <phoneticPr fontId="4"/>
  </si>
  <si>
    <t>-</t>
    <phoneticPr fontId="3"/>
  </si>
  <si>
    <t>玄関ポーチ</t>
  </si>
  <si>
    <t>食堂</t>
  </si>
  <si>
    <t>給湯室</t>
  </si>
  <si>
    <t>倉庫</t>
  </si>
  <si>
    <t>大会議室</t>
  </si>
  <si>
    <t>階段</t>
  </si>
  <si>
    <t>廊下</t>
  </si>
  <si>
    <t>ガレージ</t>
  </si>
  <si>
    <t>消化ポンプ室</t>
    <rPh sb="0" eb="2">
      <t>ショウカ</t>
    </rPh>
    <rPh sb="5" eb="6">
      <t>シツ</t>
    </rPh>
    <phoneticPr fontId="10"/>
  </si>
  <si>
    <t>防災Q＆Aコーナー</t>
    <rPh sb="0" eb="2">
      <t>ボウサイ</t>
    </rPh>
    <phoneticPr fontId="10"/>
  </si>
  <si>
    <t>一般用トイレ前</t>
    <rPh sb="0" eb="2">
      <t>イッパン</t>
    </rPh>
    <rPh sb="2" eb="3">
      <t>ヨウ</t>
    </rPh>
    <rPh sb="6" eb="7">
      <t>マエ</t>
    </rPh>
    <phoneticPr fontId="10"/>
  </si>
  <si>
    <t>自販機コーナー</t>
    <rPh sb="0" eb="3">
      <t>ジハンキ</t>
    </rPh>
    <phoneticPr fontId="10"/>
  </si>
  <si>
    <t>一般用男子トイレ</t>
    <rPh sb="0" eb="3">
      <t>イッパンヨウ</t>
    </rPh>
    <rPh sb="3" eb="5">
      <t>ダンシ</t>
    </rPh>
    <phoneticPr fontId="10"/>
  </si>
  <si>
    <t>一般用女子トイレ</t>
    <rPh sb="0" eb="3">
      <t>イッパンヨウ</t>
    </rPh>
    <rPh sb="3" eb="5">
      <t>ジョシ</t>
    </rPh>
    <phoneticPr fontId="10"/>
  </si>
  <si>
    <t>一般用多目的トイレ</t>
    <rPh sb="0" eb="3">
      <t>イッパンヨウ</t>
    </rPh>
    <rPh sb="3" eb="6">
      <t>タモクテキ</t>
    </rPh>
    <phoneticPr fontId="10"/>
  </si>
  <si>
    <t>EV前</t>
    <rPh sb="2" eb="3">
      <t>マエ</t>
    </rPh>
    <phoneticPr fontId="10"/>
  </si>
  <si>
    <t>指令室</t>
    <rPh sb="0" eb="3">
      <t>シレイシツ</t>
    </rPh>
    <phoneticPr fontId="10"/>
  </si>
  <si>
    <t>作戦指令室</t>
    <rPh sb="0" eb="5">
      <t>サクセンシレイシツ</t>
    </rPh>
    <phoneticPr fontId="10"/>
  </si>
  <si>
    <t>通信仮眠室</t>
    <rPh sb="0" eb="2">
      <t>ツウシン</t>
    </rPh>
    <rPh sb="2" eb="5">
      <t>カミンシツ</t>
    </rPh>
    <phoneticPr fontId="10"/>
  </si>
  <si>
    <t>通信機械室</t>
    <rPh sb="0" eb="2">
      <t>ツウシン</t>
    </rPh>
    <rPh sb="2" eb="5">
      <t>キカイシツ</t>
    </rPh>
    <phoneticPr fontId="10"/>
  </si>
  <si>
    <t>蓄電池設備</t>
    <rPh sb="0" eb="5">
      <t>チクデンチセツビ</t>
    </rPh>
    <phoneticPr fontId="10"/>
  </si>
  <si>
    <t>食堂</t>
    <rPh sb="0" eb="2">
      <t>ショクドウ</t>
    </rPh>
    <phoneticPr fontId="10"/>
  </si>
  <si>
    <t>出動準備室</t>
    <rPh sb="0" eb="2">
      <t>シュツドウ</t>
    </rPh>
    <rPh sb="2" eb="5">
      <t>ジュンビシツ</t>
    </rPh>
    <phoneticPr fontId="10"/>
  </si>
  <si>
    <t>救急消毒室</t>
    <rPh sb="0" eb="2">
      <t>キュウキュウ</t>
    </rPh>
    <rPh sb="2" eb="5">
      <t>ショウドクシツ</t>
    </rPh>
    <phoneticPr fontId="10"/>
  </si>
  <si>
    <t>階段室</t>
    <rPh sb="0" eb="2">
      <t>カイダン</t>
    </rPh>
    <rPh sb="2" eb="3">
      <t>シツ</t>
    </rPh>
    <phoneticPr fontId="10"/>
  </si>
  <si>
    <t>救急仮眠室</t>
    <rPh sb="0" eb="2">
      <t>キュウキュウ</t>
    </rPh>
    <rPh sb="2" eb="5">
      <t>カミンシツ</t>
    </rPh>
    <phoneticPr fontId="10"/>
  </si>
  <si>
    <t>仮眠室①</t>
    <rPh sb="0" eb="3">
      <t>カミンシツ</t>
    </rPh>
    <phoneticPr fontId="10"/>
  </si>
  <si>
    <t>仮眠室②</t>
    <rPh sb="0" eb="3">
      <t>カミンシツ</t>
    </rPh>
    <phoneticPr fontId="10"/>
  </si>
  <si>
    <t>仮眠室③</t>
    <rPh sb="0" eb="3">
      <t>カミンシツ</t>
    </rPh>
    <phoneticPr fontId="10"/>
  </si>
  <si>
    <t>リネン庫</t>
    <rPh sb="3" eb="4">
      <t>コ</t>
    </rPh>
    <phoneticPr fontId="10"/>
  </si>
  <si>
    <t>仮眠室④</t>
    <rPh sb="0" eb="3">
      <t>カミンシツ</t>
    </rPh>
    <phoneticPr fontId="10"/>
  </si>
  <si>
    <t>洗濯乾燥室</t>
    <rPh sb="0" eb="2">
      <t>センタク</t>
    </rPh>
    <rPh sb="2" eb="4">
      <t>カンソウ</t>
    </rPh>
    <rPh sb="4" eb="5">
      <t>シツ</t>
    </rPh>
    <phoneticPr fontId="10"/>
  </si>
  <si>
    <t>一般用階段</t>
    <rPh sb="0" eb="2">
      <t>イッパン</t>
    </rPh>
    <rPh sb="2" eb="3">
      <t>ヨウ</t>
    </rPh>
    <rPh sb="3" eb="5">
      <t>カイダン</t>
    </rPh>
    <phoneticPr fontId="10"/>
  </si>
  <si>
    <t>屋内ガレージ</t>
    <rPh sb="0" eb="2">
      <t>オクナイ</t>
    </rPh>
    <phoneticPr fontId="10"/>
  </si>
  <si>
    <t>通用口外壁</t>
    <rPh sb="0" eb="3">
      <t>ツウヨウグチ</t>
    </rPh>
    <rPh sb="3" eb="5">
      <t>ガイヘキ</t>
    </rPh>
    <phoneticPr fontId="10"/>
  </si>
  <si>
    <t>トレーニング室</t>
    <rPh sb="6" eb="7">
      <t>シツ</t>
    </rPh>
    <phoneticPr fontId="10"/>
  </si>
  <si>
    <t>通用口</t>
    <rPh sb="0" eb="3">
      <t>ツウヨウグチ</t>
    </rPh>
    <phoneticPr fontId="10"/>
  </si>
  <si>
    <t>階段ホール</t>
    <rPh sb="0" eb="2">
      <t>カイダン</t>
    </rPh>
    <phoneticPr fontId="10"/>
  </si>
  <si>
    <t>通報体験コーナー</t>
    <rPh sb="0" eb="2">
      <t>ツウホウ</t>
    </rPh>
    <rPh sb="2" eb="4">
      <t>タイケン</t>
    </rPh>
    <phoneticPr fontId="10"/>
  </si>
  <si>
    <t>トイレ前</t>
    <rPh sb="3" eb="4">
      <t>マエ</t>
    </rPh>
    <phoneticPr fontId="10"/>
  </si>
  <si>
    <t>体験コーナー</t>
    <rPh sb="0" eb="2">
      <t>タイケン</t>
    </rPh>
    <phoneticPr fontId="10"/>
  </si>
  <si>
    <t>小会議室</t>
    <rPh sb="0" eb="4">
      <t>ショウカイギシツ</t>
    </rPh>
    <phoneticPr fontId="10"/>
  </si>
  <si>
    <t>消防長室/消防団長室</t>
    <rPh sb="0" eb="2">
      <t>ショウボウ</t>
    </rPh>
    <rPh sb="2" eb="3">
      <t>チョウ</t>
    </rPh>
    <rPh sb="3" eb="4">
      <t>シツ</t>
    </rPh>
    <rPh sb="5" eb="7">
      <t>ショウボウ</t>
    </rPh>
    <rPh sb="7" eb="9">
      <t>ダンチョウ</t>
    </rPh>
    <rPh sb="9" eb="10">
      <t>シツ</t>
    </rPh>
    <phoneticPr fontId="10"/>
  </si>
  <si>
    <t>職員専用室</t>
    <rPh sb="0" eb="2">
      <t>ショクイン</t>
    </rPh>
    <rPh sb="2" eb="5">
      <t>センヨウシツ</t>
    </rPh>
    <phoneticPr fontId="10"/>
  </si>
  <si>
    <t>湯沸室/仮眠室</t>
    <rPh sb="0" eb="3">
      <t>ユワカシシツ</t>
    </rPh>
    <rPh sb="4" eb="7">
      <t>カミンシツ</t>
    </rPh>
    <phoneticPr fontId="10"/>
  </si>
  <si>
    <t>大会議室</t>
    <rPh sb="0" eb="4">
      <t>ダイカイギシツ</t>
    </rPh>
    <phoneticPr fontId="10"/>
  </si>
  <si>
    <t>器具庫</t>
    <rPh sb="0" eb="3">
      <t>キグコ</t>
    </rPh>
    <phoneticPr fontId="10"/>
  </si>
  <si>
    <t>PH階段室</t>
    <rPh sb="2" eb="5">
      <t>カイダンシツ</t>
    </rPh>
    <phoneticPr fontId="10"/>
  </si>
  <si>
    <t>塔屋外壁</t>
    <rPh sb="0" eb="2">
      <t>トウヤ</t>
    </rPh>
    <rPh sb="2" eb="4">
      <t>ガイヘキ</t>
    </rPh>
    <phoneticPr fontId="10"/>
  </si>
  <si>
    <t>＜訓練棟＞屋外階段前</t>
    <rPh sb="1" eb="3">
      <t>クンレン</t>
    </rPh>
    <rPh sb="3" eb="4">
      <t>トウ</t>
    </rPh>
    <rPh sb="5" eb="7">
      <t>オクガイ</t>
    </rPh>
    <rPh sb="7" eb="9">
      <t>カイダン</t>
    </rPh>
    <rPh sb="9" eb="10">
      <t>マエ</t>
    </rPh>
    <phoneticPr fontId="10"/>
  </si>
  <si>
    <t>＜訓練棟＞屋内</t>
    <rPh sb="1" eb="3">
      <t>クンレン</t>
    </rPh>
    <rPh sb="3" eb="4">
      <t>トウ</t>
    </rPh>
    <rPh sb="5" eb="7">
      <t>オクナイ</t>
    </rPh>
    <phoneticPr fontId="10"/>
  </si>
  <si>
    <t>待機所</t>
    <rPh sb="0" eb="3">
      <t>タイキジョ</t>
    </rPh>
    <phoneticPr fontId="10"/>
  </si>
  <si>
    <t>危険物貯蔵庫</t>
    <rPh sb="0" eb="3">
      <t>キケンブツ</t>
    </rPh>
    <rPh sb="3" eb="6">
      <t>チョゾウコ</t>
    </rPh>
    <phoneticPr fontId="10"/>
  </si>
  <si>
    <t>ゴミ置場</t>
    <rPh sb="2" eb="3">
      <t>オ</t>
    </rPh>
    <rPh sb="3" eb="4">
      <t>バ</t>
    </rPh>
    <phoneticPr fontId="10"/>
  </si>
  <si>
    <t>倉庫・ガレージ外壁</t>
    <rPh sb="0" eb="2">
      <t>ソウコ</t>
    </rPh>
    <rPh sb="7" eb="9">
      <t>ガイヘキ</t>
    </rPh>
    <phoneticPr fontId="10"/>
  </si>
  <si>
    <t>本棟ガレージ外壁</t>
    <rPh sb="0" eb="1">
      <t>ホン</t>
    </rPh>
    <rPh sb="1" eb="2">
      <t>トウ</t>
    </rPh>
    <rPh sb="6" eb="8">
      <t>ガイヘキ</t>
    </rPh>
    <phoneticPr fontId="10"/>
  </si>
  <si>
    <t>蛍光灯HF32W 片反射型</t>
  </si>
  <si>
    <t>蛍光灯HF32W  笠付トラフ型</t>
  </si>
  <si>
    <t>埋込ダウンライト Φ175　横刺し</t>
  </si>
  <si>
    <t>白熱電球100W</t>
  </si>
  <si>
    <t>配ダクスポットライト</t>
  </si>
  <si>
    <t>FHT42</t>
  </si>
  <si>
    <t>埋込ダウンライト Φ200</t>
  </si>
  <si>
    <t>HF16</t>
  </si>
  <si>
    <t>蛍光灯HF16W  トラフ型</t>
  </si>
  <si>
    <t>蛍光灯HF32W  埋込型 幅300mm</t>
  </si>
  <si>
    <t>蛍光灯HF32W  直付型 幅160mm　防水</t>
  </si>
  <si>
    <t>FHP32</t>
  </si>
  <si>
    <t>蛍光灯HF32W  直付型 幅180mm 防水</t>
  </si>
  <si>
    <t>蛍光灯HF32W  直付型 幅120mm 防水</t>
  </si>
  <si>
    <t>階段誘導灯32形</t>
  </si>
  <si>
    <t>埋込ユニバーサルダウンライト Φ125</t>
  </si>
  <si>
    <t>蛍光灯HF32W  直付型 幅100mm</t>
  </si>
  <si>
    <t>ブラケット φ310</t>
  </si>
  <si>
    <t>キッチン灯 15W</t>
  </si>
  <si>
    <t>階段通路誘導灯1灯用非常灯一体型</t>
  </si>
  <si>
    <t>蛍光灯HF32W  トラフ型</t>
  </si>
  <si>
    <t>MF250W</t>
  </si>
  <si>
    <t>投光器</t>
  </si>
  <si>
    <t>埋込ダウンライト Φ250</t>
  </si>
  <si>
    <t>FHP45</t>
  </si>
  <si>
    <t>埋込ユニバーサルダウンライト Φ100</t>
  </si>
  <si>
    <t>蛍光灯HF16W  直付型 幅160mm　</t>
  </si>
  <si>
    <t>ブラケット φ130</t>
  </si>
  <si>
    <t>FHC34,FHC27</t>
  </si>
  <si>
    <t>和風ペンダントプル付</t>
  </si>
  <si>
    <t>特殊埋込トラフ</t>
  </si>
  <si>
    <t>特殊埋込トラフ非常灯兼用</t>
  </si>
  <si>
    <t>蛍光灯HF16W  直付型 幅150mm　人感段調光</t>
  </si>
  <si>
    <t>階段誘導灯ブラケット φ360</t>
  </si>
  <si>
    <t>蛍光灯HF32W  笠付トラフ型 防水</t>
  </si>
  <si>
    <t>白色</t>
  </si>
  <si>
    <t>昼光色</t>
  </si>
  <si>
    <t>非常灯</t>
    <rPh sb="0" eb="3">
      <t>ヒジョウトウ</t>
    </rPh>
    <phoneticPr fontId="4"/>
  </si>
  <si>
    <t>逆富士40形</t>
  </si>
  <si>
    <t>IL150</t>
  </si>
  <si>
    <t>スポットライト（フランジ）</t>
  </si>
  <si>
    <t>事務室・所長室・応接室</t>
  </si>
  <si>
    <t>ロッカールーム</t>
  </si>
  <si>
    <t>宿直室・従業員休憩室</t>
  </si>
  <si>
    <t>埋込20形</t>
  </si>
  <si>
    <t>逆富士20形</t>
  </si>
  <si>
    <t>埋込40形</t>
  </si>
  <si>
    <t>女子便所</t>
  </si>
  <si>
    <t>男子便所</t>
  </si>
  <si>
    <t>医務室</t>
  </si>
  <si>
    <t>IL100</t>
  </si>
  <si>
    <t>ペンダント</t>
  </si>
  <si>
    <t>厨房</t>
  </si>
  <si>
    <t>トラフ40形　防湿</t>
  </si>
  <si>
    <t>厨房事務室</t>
  </si>
  <si>
    <t>便所</t>
  </si>
  <si>
    <t>食品庫前通路</t>
  </si>
  <si>
    <t>食品庫</t>
  </si>
  <si>
    <t>直付スクエア</t>
  </si>
  <si>
    <t>身障者用便所</t>
  </si>
  <si>
    <t>ミラー灯</t>
  </si>
  <si>
    <t>トラフ40形</t>
  </si>
  <si>
    <t>便所前通路</t>
  </si>
  <si>
    <t>光庭</t>
  </si>
  <si>
    <t>光庭横</t>
  </si>
  <si>
    <t>会議室</t>
  </si>
  <si>
    <t>図書コーナー</t>
  </si>
  <si>
    <t>研修室（大）</t>
  </si>
  <si>
    <t>研修室（小）</t>
  </si>
  <si>
    <t>筒形DL</t>
  </si>
  <si>
    <t>中庭</t>
  </si>
  <si>
    <t>大集会室</t>
  </si>
  <si>
    <t>MF400W</t>
  </si>
  <si>
    <t>高天井照明</t>
  </si>
  <si>
    <t>脱衣室</t>
  </si>
  <si>
    <t>DL　防湿</t>
  </si>
  <si>
    <t>サウナ</t>
  </si>
  <si>
    <t>ポーチ灯</t>
  </si>
  <si>
    <t>笠付トラフ</t>
  </si>
  <si>
    <t>機械室</t>
  </si>
  <si>
    <t>片反射40形</t>
  </si>
  <si>
    <t>トラフ20形</t>
  </si>
  <si>
    <t>駐輪場</t>
  </si>
  <si>
    <t>逆富士40形　防湿</t>
  </si>
  <si>
    <t>宿泊室（A）身障者用</t>
  </si>
  <si>
    <t>浴室灯</t>
  </si>
  <si>
    <t>宿泊室（A）6部屋</t>
  </si>
  <si>
    <t>宿泊室前</t>
  </si>
  <si>
    <t>宿泊室（B）6部屋</t>
  </si>
  <si>
    <t>逆富士　電球</t>
  </si>
  <si>
    <t>宿泊室（C）3部屋</t>
  </si>
  <si>
    <t>FCL32,40</t>
  </si>
  <si>
    <t>和風ペンダント</t>
  </si>
  <si>
    <t>リネン室</t>
  </si>
  <si>
    <t>スロープ</t>
  </si>
  <si>
    <t>通路・階段</t>
  </si>
  <si>
    <t>逆富士20形　非常灯兼用</t>
  </si>
  <si>
    <t>宿泊室（F2）</t>
  </si>
  <si>
    <t>宿泊室（F2）2部屋</t>
  </si>
  <si>
    <t>宿泊室（F1）2部屋</t>
  </si>
  <si>
    <t>宿泊室（D2）4部屋</t>
  </si>
  <si>
    <t>宿泊室外通路</t>
  </si>
  <si>
    <t>ホール・下足置場</t>
  </si>
  <si>
    <t>足洗場</t>
  </si>
  <si>
    <t>宿泊室（E）5部屋</t>
  </si>
  <si>
    <t>FCL40</t>
  </si>
  <si>
    <t>シーリングライト</t>
  </si>
  <si>
    <t>温白色</t>
  </si>
  <si>
    <t>電球色~昼光色</t>
  </si>
  <si>
    <t>6m</t>
    <phoneticPr fontId="4"/>
  </si>
  <si>
    <t>7m</t>
    <phoneticPr fontId="4"/>
  </si>
  <si>
    <t>団体室</t>
    <rPh sb="0" eb="3">
      <t>ダンタイシツ</t>
    </rPh>
    <phoneticPr fontId="10"/>
  </si>
  <si>
    <t>和室</t>
    <rPh sb="0" eb="2">
      <t>ワシツ</t>
    </rPh>
    <phoneticPr fontId="10"/>
  </si>
  <si>
    <t>小ホール</t>
    <rPh sb="0" eb="1">
      <t>ショウ</t>
    </rPh>
    <phoneticPr fontId="10"/>
  </si>
  <si>
    <t>洗面所</t>
    <rPh sb="0" eb="2">
      <t>センメン</t>
    </rPh>
    <rPh sb="2" eb="3">
      <t>ジョ</t>
    </rPh>
    <phoneticPr fontId="10"/>
  </si>
  <si>
    <t>談話コーナー</t>
    <rPh sb="0" eb="2">
      <t>ダンワ</t>
    </rPh>
    <phoneticPr fontId="10"/>
  </si>
  <si>
    <t>玄関ホール</t>
    <rPh sb="0" eb="2">
      <t>ゲンカン</t>
    </rPh>
    <phoneticPr fontId="10"/>
  </si>
  <si>
    <t>料理準備室</t>
    <rPh sb="0" eb="2">
      <t>リョウリ</t>
    </rPh>
    <rPh sb="2" eb="5">
      <t>ジュンビシツ</t>
    </rPh>
    <phoneticPr fontId="10"/>
  </si>
  <si>
    <t>料理実習室</t>
    <rPh sb="0" eb="2">
      <t>リョウリ</t>
    </rPh>
    <rPh sb="2" eb="5">
      <t>ジッシュウシツ</t>
    </rPh>
    <phoneticPr fontId="10"/>
  </si>
  <si>
    <t>工作室</t>
    <rPh sb="0" eb="3">
      <t>コウサクシツ</t>
    </rPh>
    <phoneticPr fontId="10"/>
  </si>
  <si>
    <t>第２和室</t>
    <rPh sb="0" eb="1">
      <t>ダイ</t>
    </rPh>
    <rPh sb="2" eb="4">
      <t>ワシツ</t>
    </rPh>
    <phoneticPr fontId="10"/>
  </si>
  <si>
    <t>第１和室</t>
    <rPh sb="0" eb="1">
      <t>ダイ</t>
    </rPh>
    <rPh sb="2" eb="4">
      <t>ワシツ</t>
    </rPh>
    <phoneticPr fontId="10"/>
  </si>
  <si>
    <t>図書室</t>
    <rPh sb="0" eb="3">
      <t>トショシツ</t>
    </rPh>
    <phoneticPr fontId="10"/>
  </si>
  <si>
    <t>階段上</t>
    <rPh sb="0" eb="2">
      <t>カイダン</t>
    </rPh>
    <rPh sb="2" eb="3">
      <t>ウエ</t>
    </rPh>
    <phoneticPr fontId="10"/>
  </si>
  <si>
    <t>非常口外</t>
    <rPh sb="0" eb="3">
      <t>ヒジョウグチ</t>
    </rPh>
    <rPh sb="3" eb="4">
      <t>ソト</t>
    </rPh>
    <phoneticPr fontId="10"/>
  </si>
  <si>
    <t>外壁</t>
    <rPh sb="0" eb="2">
      <t>ガイヘキ</t>
    </rPh>
    <phoneticPr fontId="10"/>
  </si>
  <si>
    <t>（体育館）舞台裏</t>
    <rPh sb="1" eb="4">
      <t>タイイクカン</t>
    </rPh>
    <rPh sb="5" eb="7">
      <t>ブタイ</t>
    </rPh>
    <rPh sb="7" eb="8">
      <t>ウラ</t>
    </rPh>
    <phoneticPr fontId="10"/>
  </si>
  <si>
    <t>蛍光灯FL40W  埋込型 幅195mm Cチャン回避</t>
  </si>
  <si>
    <t>蛍光灯FL40W  埋込型 幅300mm Cチャン回避</t>
  </si>
  <si>
    <t>シリカ電球40W</t>
  </si>
  <si>
    <t>和風シーリング</t>
  </si>
  <si>
    <t>FHT16</t>
  </si>
  <si>
    <t>蛍光灯HF32W  下面開放型 幅250mm</t>
  </si>
  <si>
    <t>蛍光灯HF32W  直付型 幅150mm</t>
  </si>
  <si>
    <t>蛍光灯FL40W  直付型 幅150mm ステンレス</t>
  </si>
  <si>
    <t>直付けブラケット</t>
  </si>
  <si>
    <t>蛍光灯FL20W  直付型 幅230mm</t>
  </si>
  <si>
    <t>引掛けシーリング</t>
  </si>
  <si>
    <t>スクエア照明 直付型 幅650mm</t>
  </si>
  <si>
    <t>電球色~昼白色</t>
  </si>
  <si>
    <t>多目的スペース</t>
    <rPh sb="0" eb="3">
      <t>タモクテキ</t>
    </rPh>
    <phoneticPr fontId="10"/>
  </si>
  <si>
    <t>講座室</t>
    <rPh sb="0" eb="3">
      <t>コウザシツ</t>
    </rPh>
    <phoneticPr fontId="10"/>
  </si>
  <si>
    <t>トレーニングルーム</t>
  </si>
  <si>
    <t>多目的トイレ①</t>
    <rPh sb="0" eb="3">
      <t>タモクテキ</t>
    </rPh>
    <phoneticPr fontId="10"/>
  </si>
  <si>
    <t>多目的トイレ②</t>
    <rPh sb="0" eb="3">
      <t>タモクテキ</t>
    </rPh>
    <phoneticPr fontId="10"/>
  </si>
  <si>
    <t>階段𦚰</t>
    <rPh sb="0" eb="4">
      <t>カイダンワキ</t>
    </rPh>
    <phoneticPr fontId="10"/>
  </si>
  <si>
    <t>階段下倉庫</t>
    <rPh sb="0" eb="2">
      <t>カイダン</t>
    </rPh>
    <rPh sb="2" eb="3">
      <t>シタ</t>
    </rPh>
    <rPh sb="3" eb="5">
      <t>ソウコ</t>
    </rPh>
    <phoneticPr fontId="10"/>
  </si>
  <si>
    <t>玄関ロビー</t>
    <rPh sb="0" eb="2">
      <t>ゲンカン</t>
    </rPh>
    <phoneticPr fontId="10"/>
  </si>
  <si>
    <t>エレベータ前</t>
    <rPh sb="5" eb="6">
      <t>マエ</t>
    </rPh>
    <phoneticPr fontId="10"/>
  </si>
  <si>
    <t>料理実習室</t>
    <rPh sb="0" eb="5">
      <t>リョウリジッシュウシツ</t>
    </rPh>
    <phoneticPr fontId="10"/>
  </si>
  <si>
    <t>研修室②</t>
    <rPh sb="0" eb="3">
      <t>ケンシュウシツ</t>
    </rPh>
    <phoneticPr fontId="10"/>
  </si>
  <si>
    <t>研修室①</t>
    <rPh sb="0" eb="3">
      <t>ケンシュウシツ</t>
    </rPh>
    <phoneticPr fontId="10"/>
  </si>
  <si>
    <t>屋上階段室</t>
    <rPh sb="0" eb="2">
      <t>オクジョウ</t>
    </rPh>
    <rPh sb="2" eb="4">
      <t>カイダン</t>
    </rPh>
    <rPh sb="4" eb="5">
      <t>シツ</t>
    </rPh>
    <phoneticPr fontId="10"/>
  </si>
  <si>
    <t>階段フロア</t>
    <rPh sb="0" eb="2">
      <t>カイダン</t>
    </rPh>
    <phoneticPr fontId="10"/>
  </si>
  <si>
    <t>屋上外壁</t>
    <rPh sb="0" eb="2">
      <t>オクジョウ</t>
    </rPh>
    <rPh sb="2" eb="4">
      <t>ガイヘキ</t>
    </rPh>
    <phoneticPr fontId="10"/>
  </si>
  <si>
    <t>非常口</t>
    <rPh sb="0" eb="3">
      <t>ヒジョウグチ</t>
    </rPh>
    <phoneticPr fontId="10"/>
  </si>
  <si>
    <t>非常階段</t>
    <rPh sb="0" eb="4">
      <t>ヒジョウカイダン</t>
    </rPh>
    <phoneticPr fontId="10"/>
  </si>
  <si>
    <t>体育館通路</t>
    <rPh sb="0" eb="3">
      <t>タイイクカン</t>
    </rPh>
    <rPh sb="3" eb="5">
      <t>ツウロ</t>
    </rPh>
    <phoneticPr fontId="10"/>
  </si>
  <si>
    <t>器具庫①</t>
    <rPh sb="0" eb="3">
      <t>キグコ</t>
    </rPh>
    <phoneticPr fontId="10"/>
  </si>
  <si>
    <t>器具庫②</t>
    <rPh sb="0" eb="3">
      <t>キグコ</t>
    </rPh>
    <phoneticPr fontId="10"/>
  </si>
  <si>
    <t>器具庫③</t>
    <rPh sb="0" eb="3">
      <t>キグコ</t>
    </rPh>
    <phoneticPr fontId="10"/>
  </si>
  <si>
    <t>ホール</t>
  </si>
  <si>
    <t>10.5m</t>
  </si>
  <si>
    <t>東側舞台袖</t>
    <rPh sb="0" eb="1">
      <t>ヒガシ</t>
    </rPh>
    <rPh sb="1" eb="2">
      <t>ガワ</t>
    </rPh>
    <rPh sb="2" eb="4">
      <t>ブタイ</t>
    </rPh>
    <rPh sb="4" eb="5">
      <t>ソデ</t>
    </rPh>
    <phoneticPr fontId="10"/>
  </si>
  <si>
    <t>西側舞台袖</t>
    <rPh sb="0" eb="2">
      <t>ニシガワ</t>
    </rPh>
    <rPh sb="2" eb="5">
      <t>ブタイソデ</t>
    </rPh>
    <phoneticPr fontId="10"/>
  </si>
  <si>
    <t>体育館風除室</t>
    <rPh sb="0" eb="3">
      <t>タイイクカン</t>
    </rPh>
    <rPh sb="3" eb="6">
      <t>フウジョシツ</t>
    </rPh>
    <phoneticPr fontId="10"/>
  </si>
  <si>
    <t>体育館ポーチ</t>
    <rPh sb="0" eb="3">
      <t>タイイクカン</t>
    </rPh>
    <phoneticPr fontId="10"/>
  </si>
  <si>
    <t>体育館外壁</t>
    <rPh sb="0" eb="3">
      <t>タイイクカン</t>
    </rPh>
    <rPh sb="3" eb="5">
      <t>ガイヘキ</t>
    </rPh>
    <phoneticPr fontId="10"/>
  </si>
  <si>
    <t>屋外トイレ</t>
    <rPh sb="0" eb="2">
      <t>オクガイ</t>
    </rPh>
    <phoneticPr fontId="10"/>
  </si>
  <si>
    <t>屋外男子トイレ</t>
    <rPh sb="0" eb="2">
      <t>オクガイ</t>
    </rPh>
    <rPh sb="2" eb="4">
      <t>ダンシ</t>
    </rPh>
    <phoneticPr fontId="10"/>
  </si>
  <si>
    <t>屋外女子トイレ</t>
    <rPh sb="0" eb="2">
      <t>オクガイ</t>
    </rPh>
    <rPh sb="2" eb="4">
      <t>ジョシ</t>
    </rPh>
    <phoneticPr fontId="10"/>
  </si>
  <si>
    <t>FHF32</t>
  </si>
  <si>
    <t>蛍光灯FHF32W  埋込型 幅220mm Cチャン回避</t>
  </si>
  <si>
    <t>レフ球100W</t>
  </si>
  <si>
    <t>蛍光灯FHF32W  直付型 幅100mm</t>
  </si>
  <si>
    <t>蛍光灯FL20W 手元灯</t>
  </si>
  <si>
    <t>蛍光灯FHF32W  直付型 幅160mm</t>
  </si>
  <si>
    <t>FHF16</t>
  </si>
  <si>
    <t>蛍光灯FHF16W  埋込型 幅220mm</t>
  </si>
  <si>
    <t>蛍光灯FHF32W  直付型 幅100mm 非常灯兼用</t>
  </si>
  <si>
    <t>FHP23</t>
  </si>
  <si>
    <t>スクエア照明 埋込型 幅275mm 和風</t>
  </si>
  <si>
    <t>ハロゲンJD65</t>
  </si>
  <si>
    <t>埋込ユニバーサルダウンライト　φ150</t>
  </si>
  <si>
    <t>FML13</t>
  </si>
  <si>
    <t>埋込ダウンライト □150 和風</t>
  </si>
  <si>
    <t>スクエア照明 埋込型 幅450mm 和風</t>
  </si>
  <si>
    <t>蛍光灯FHF32W  トラフ型</t>
  </si>
  <si>
    <t>蛍光灯FHF32W 黒板灯</t>
  </si>
  <si>
    <t>蛍光灯FHF32W  埋込型 幅220mm 非常灯兼用 Cチャン回避</t>
  </si>
  <si>
    <t>蛍光灯FHF16W  直付型 幅100mm</t>
  </si>
  <si>
    <t>埋込ダウンライト Φ400 オートリフター</t>
  </si>
  <si>
    <t>角型ブラケット</t>
  </si>
  <si>
    <t>蛍光灯FHF32W  直付型 幅200mm</t>
  </si>
  <si>
    <t>HF400W</t>
  </si>
  <si>
    <t>蛍光灯FHF32W  片反射トラフ型</t>
  </si>
  <si>
    <t>丸形ブラケット　φ190</t>
  </si>
  <si>
    <t>蛍光灯FL20W  片反射トラフ型</t>
  </si>
  <si>
    <t>ランプ交換</t>
    <phoneticPr fontId="4"/>
  </si>
  <si>
    <t>研修室</t>
  </si>
  <si>
    <t>交流ルーム</t>
  </si>
  <si>
    <t>図工室</t>
  </si>
  <si>
    <t>体育館</t>
  </si>
  <si>
    <t>舞台</t>
  </si>
  <si>
    <t>舞台袖</t>
  </si>
  <si>
    <t>団体室</t>
  </si>
  <si>
    <t>エントランス</t>
  </si>
  <si>
    <t>裏口</t>
  </si>
  <si>
    <t>外壁</t>
  </si>
  <si>
    <t>植栽</t>
  </si>
  <si>
    <t>料理実習室</t>
  </si>
  <si>
    <t>湯沸室</t>
  </si>
  <si>
    <t>図書室</t>
  </si>
  <si>
    <t>和室</t>
  </si>
  <si>
    <t>外周</t>
    <rPh sb="0" eb="2">
      <t>ガイシュウ</t>
    </rPh>
    <phoneticPr fontId="3"/>
  </si>
  <si>
    <t>屋外</t>
  </si>
  <si>
    <t>蛍光灯FL20W  直付型 幅150mm</t>
  </si>
  <si>
    <t>蛍光灯FL40W  埋込型 幅150mm</t>
  </si>
  <si>
    <t>水銀灯400W</t>
  </si>
  <si>
    <t>水銀灯400W 高天井用照明</t>
  </si>
  <si>
    <t>蛍光灯FL40W  直付型 幅230mm 非常灯兼用</t>
  </si>
  <si>
    <t>埋込ダウンライト Φ100</t>
  </si>
  <si>
    <t>直付シーリング</t>
  </si>
  <si>
    <t>スクエア照明 埋込型 幅630mm</t>
  </si>
  <si>
    <t>ブラケット φ220</t>
  </si>
  <si>
    <t>ペンダントライト</t>
  </si>
  <si>
    <t>蛍光灯FL10W  トラフ型</t>
  </si>
  <si>
    <t>シャンデリア</t>
  </si>
  <si>
    <t>EFA25</t>
  </si>
  <si>
    <t>ブラケット φ180</t>
  </si>
  <si>
    <t>5.5m</t>
  </si>
  <si>
    <t>身障者便所</t>
  </si>
  <si>
    <t>空調機械室</t>
  </si>
  <si>
    <t>8.6m</t>
  </si>
  <si>
    <t>4.6m</t>
  </si>
  <si>
    <t>JDR85</t>
  </si>
  <si>
    <t>FL110</t>
  </si>
  <si>
    <t>蛍光灯FLR40W  埋込型 幅310mm 連結</t>
  </si>
  <si>
    <t>蛍光灯FL20W  埋込型 幅310mm</t>
  </si>
  <si>
    <t>蛍光灯FL20W  埋込型 幅180mm</t>
  </si>
  <si>
    <t>蛍光灯FLR40W  埋込型 幅180mm</t>
  </si>
  <si>
    <t>蛍光灯FLR40W  埋込型 幅310mm</t>
  </si>
  <si>
    <t>蛍光灯FLR40W  埋込型 幅155mm</t>
  </si>
  <si>
    <t>埋込シーリング φ600</t>
  </si>
  <si>
    <t>埋込ダウンライト Φ175</t>
  </si>
  <si>
    <t>蛍光灯FLR40W  埋込型 幅200mm 非常兼用</t>
  </si>
  <si>
    <t>スクエア照明 幅650mm</t>
  </si>
  <si>
    <t>埋込ダウンライト □160</t>
  </si>
  <si>
    <t>蛍光灯FLR40W  笠付トラフ型</t>
  </si>
  <si>
    <t>丸形ブラケット</t>
  </si>
  <si>
    <t>笠付水銀灯</t>
  </si>
  <si>
    <t>蛍光灯FLR40W  直付型 幅230mm</t>
  </si>
  <si>
    <t>蛍光灯FL110W  笠付トラフ型</t>
  </si>
  <si>
    <t>建物外周</t>
  </si>
  <si>
    <t>物入れ</t>
    <rPh sb="0" eb="2">
      <t>モノイ</t>
    </rPh>
    <phoneticPr fontId="10"/>
  </si>
  <si>
    <t>健康相談室</t>
    <rPh sb="0" eb="5">
      <t>ケンコウソウダンシツ</t>
    </rPh>
    <phoneticPr fontId="10"/>
  </si>
  <si>
    <t>中会議室</t>
    <rPh sb="0" eb="4">
      <t>チュウカイギシツ</t>
    </rPh>
    <phoneticPr fontId="10"/>
  </si>
  <si>
    <t>準備室</t>
    <rPh sb="0" eb="3">
      <t>ジュンビシツ</t>
    </rPh>
    <phoneticPr fontId="10"/>
  </si>
  <si>
    <t>＜体育館＞ホール</t>
    <rPh sb="1" eb="4">
      <t>タイイクカン</t>
    </rPh>
    <phoneticPr fontId="10"/>
  </si>
  <si>
    <t>＜体育館＞倉庫</t>
    <rPh sb="1" eb="4">
      <t>タイイクカン</t>
    </rPh>
    <rPh sb="5" eb="7">
      <t>ソウコ</t>
    </rPh>
    <phoneticPr fontId="10"/>
  </si>
  <si>
    <t>＜体育館＞舞台袖</t>
    <rPh sb="1" eb="4">
      <t>タイイクカン</t>
    </rPh>
    <rPh sb="5" eb="8">
      <t>ブタイソデ</t>
    </rPh>
    <phoneticPr fontId="10"/>
  </si>
  <si>
    <t>＜体育館＞舞台</t>
    <rPh sb="1" eb="4">
      <t>タイイクカン</t>
    </rPh>
    <rPh sb="5" eb="7">
      <t>ブタイ</t>
    </rPh>
    <phoneticPr fontId="10"/>
  </si>
  <si>
    <t>5.9m</t>
  </si>
  <si>
    <t>玄関</t>
    <rPh sb="0" eb="2">
      <t>ゲンカン</t>
    </rPh>
    <phoneticPr fontId="10"/>
  </si>
  <si>
    <t>体育館入口</t>
    <rPh sb="0" eb="3">
      <t>タイイクカン</t>
    </rPh>
    <rPh sb="3" eb="5">
      <t>イリグチ</t>
    </rPh>
    <phoneticPr fontId="10"/>
  </si>
  <si>
    <t>建物外周</t>
    <rPh sb="0" eb="2">
      <t>タテモノ</t>
    </rPh>
    <rPh sb="2" eb="4">
      <t>ガイシュウ</t>
    </rPh>
    <phoneticPr fontId="10"/>
  </si>
  <si>
    <t>デイサービス側玄関</t>
    <rPh sb="6" eb="7">
      <t>ガワ</t>
    </rPh>
    <rPh sb="7" eb="9">
      <t>ゲンカン</t>
    </rPh>
    <phoneticPr fontId="10"/>
  </si>
  <si>
    <t>外倉庫①</t>
    <rPh sb="0" eb="1">
      <t>ソト</t>
    </rPh>
    <rPh sb="1" eb="3">
      <t>ソウコ</t>
    </rPh>
    <phoneticPr fontId="10"/>
  </si>
  <si>
    <t>外倉庫②</t>
    <rPh sb="0" eb="1">
      <t>ソト</t>
    </rPh>
    <rPh sb="1" eb="3">
      <t>ソウコ</t>
    </rPh>
    <phoneticPr fontId="10"/>
  </si>
  <si>
    <t>外倉庫③</t>
    <rPh sb="0" eb="1">
      <t>ソト</t>
    </rPh>
    <rPh sb="1" eb="3">
      <t>ソウコ</t>
    </rPh>
    <phoneticPr fontId="10"/>
  </si>
  <si>
    <t>外倉庫④</t>
    <rPh sb="0" eb="1">
      <t>ソト</t>
    </rPh>
    <rPh sb="1" eb="3">
      <t>ソウコ</t>
    </rPh>
    <phoneticPr fontId="10"/>
  </si>
  <si>
    <t>1F</t>
    <phoneticPr fontId="4"/>
  </si>
  <si>
    <t>2F</t>
    <phoneticPr fontId="4"/>
  </si>
  <si>
    <t>蛍光灯FL40W  埋込型 幅300mm</t>
  </si>
  <si>
    <t>FCL30,32,40</t>
  </si>
  <si>
    <t>ブラケット φ200</t>
  </si>
  <si>
    <t>スクエア照明 直付型 幅660mm</t>
  </si>
  <si>
    <t>ミラー灯10W</t>
  </si>
  <si>
    <t>蛍光灯FL40W  直付型 幅200mm 防湿</t>
  </si>
  <si>
    <t>蛍光灯HF32W  直付下面開放型 幅250mm</t>
  </si>
  <si>
    <t>FCL20</t>
  </si>
  <si>
    <t>ブラケット □265</t>
  </si>
  <si>
    <t>ブラケット 10W</t>
  </si>
  <si>
    <t>蛍光灯FL20W  埋込型 幅190mm</t>
  </si>
  <si>
    <t>蛍光灯FL40W  埋込型 幅190mm</t>
  </si>
  <si>
    <t>蛍光灯FL40W  笠付トラフ型</t>
  </si>
  <si>
    <t>HF200W</t>
  </si>
  <si>
    <t>水銀灯200W 高天井用照明</t>
  </si>
  <si>
    <t xml:space="preserve">ブラケット </t>
  </si>
  <si>
    <t>スクエア照明 直付型 幅450mm</t>
  </si>
  <si>
    <t>水銀灯250W 投光器</t>
  </si>
  <si>
    <t>ブラケット φ320</t>
  </si>
  <si>
    <t>直付スポットライト</t>
  </si>
  <si>
    <t>蛍光灯HF32W  直付型 幅120mm</t>
  </si>
  <si>
    <t>児童館</t>
  </si>
  <si>
    <t>シームレス</t>
  </si>
  <si>
    <t>ユニバーサルDL</t>
  </si>
  <si>
    <t>埋込ダウンライト Φ650</t>
  </si>
  <si>
    <t>蛍光灯HF32W  直付型</t>
  </si>
  <si>
    <t>ビーム球</t>
  </si>
  <si>
    <t>多目的交流スペース</t>
  </si>
  <si>
    <t>体験スペース</t>
  </si>
  <si>
    <t>埋蔵文化財展示室</t>
  </si>
  <si>
    <t>事務室兼遺物整理作業室</t>
  </si>
  <si>
    <t>トイレ前</t>
  </si>
  <si>
    <t>男子トイレ</t>
  </si>
  <si>
    <t>女子トイレ</t>
  </si>
  <si>
    <t>昇降口</t>
  </si>
  <si>
    <t>裏口外壁</t>
  </si>
  <si>
    <t>多目的活動スペース</t>
  </si>
  <si>
    <t>伝承民俗芸能用具保管庫</t>
  </si>
  <si>
    <t>キッズ・プレイスペース</t>
  </si>
  <si>
    <t>民俗資料収蔵室</t>
  </si>
  <si>
    <t>調査資料保管室</t>
  </si>
  <si>
    <t>特別遺物収蔵室</t>
  </si>
  <si>
    <t>出土遺物収蔵室</t>
  </si>
  <si>
    <t>蛍光灯HF32W  直付下面開放型 幅365mm</t>
  </si>
  <si>
    <t>蛍光灯W  直付下面開放型 幅250mm</t>
  </si>
  <si>
    <t>蛍光灯HF16W  直付型 幅120mm</t>
  </si>
  <si>
    <t>蛍光灯HF32W  直付型 幅120mm 防湿</t>
  </si>
  <si>
    <t>蛍光灯HF32階段通路誘導灯電源内蔵</t>
  </si>
  <si>
    <t>蛍光灯HF16W  直付型 幅180mm</t>
  </si>
  <si>
    <t>蛍光灯FL40W  直付型 幅240mm</t>
  </si>
  <si>
    <t>直付非常灯専用 電源内蔵</t>
  </si>
  <si>
    <t>蛍光灯FL20W  直付型 幅240mm</t>
  </si>
  <si>
    <t>埋込非常灯専用 φ100 電源内蔵</t>
  </si>
  <si>
    <t>蛍光灯HF16W  埋込型 幅180mm 非常灯兼用</t>
  </si>
  <si>
    <t>1F</t>
    <phoneticPr fontId="4"/>
  </si>
  <si>
    <t>4F</t>
  </si>
  <si>
    <t>5F</t>
  </si>
  <si>
    <t>2F</t>
    <phoneticPr fontId="4"/>
  </si>
  <si>
    <t>全3台中2台はバイパス工事の際、非常灯機能が失われている</t>
    <rPh sb="0" eb="1">
      <t>ゼン</t>
    </rPh>
    <rPh sb="2" eb="4">
      <t>ダイチュウ</t>
    </rPh>
    <rPh sb="5" eb="6">
      <t>ダイ</t>
    </rPh>
    <rPh sb="11" eb="13">
      <t>コウジ</t>
    </rPh>
    <rPh sb="14" eb="15">
      <t>サイ</t>
    </rPh>
    <rPh sb="16" eb="19">
      <t>ヒジョウトウ</t>
    </rPh>
    <rPh sb="19" eb="21">
      <t>キノウ</t>
    </rPh>
    <rPh sb="22" eb="23">
      <t>ウシナ</t>
    </rPh>
    <phoneticPr fontId="10"/>
  </si>
  <si>
    <t>全3台中1台はバイパス工事済</t>
    <rPh sb="0" eb="1">
      <t>ゼン</t>
    </rPh>
    <rPh sb="2" eb="4">
      <t>ダイチュウ</t>
    </rPh>
    <rPh sb="5" eb="6">
      <t>ダイ</t>
    </rPh>
    <rPh sb="11" eb="13">
      <t>コウジ</t>
    </rPh>
    <rPh sb="13" eb="14">
      <t>スミ</t>
    </rPh>
    <phoneticPr fontId="10"/>
  </si>
  <si>
    <t>身障者便所</t>
    <rPh sb="0" eb="5">
      <t>シンショウシャベンジョ</t>
    </rPh>
    <phoneticPr fontId="10"/>
  </si>
  <si>
    <t>器具交換不可</t>
    <rPh sb="0" eb="4">
      <t>キグコウカン</t>
    </rPh>
    <rPh sb="4" eb="6">
      <t>フカ</t>
    </rPh>
    <phoneticPr fontId="10"/>
  </si>
  <si>
    <t>階段下倉庫</t>
    <rPh sb="0" eb="3">
      <t>カイダンシタ</t>
    </rPh>
    <rPh sb="3" eb="5">
      <t>ソウコ</t>
    </rPh>
    <phoneticPr fontId="10"/>
  </si>
  <si>
    <t>全32台中6台はバイパス工事済</t>
    <rPh sb="0" eb="1">
      <t>ゼン</t>
    </rPh>
    <rPh sb="3" eb="5">
      <t>ダイチュウ</t>
    </rPh>
    <rPh sb="6" eb="7">
      <t>ダイ</t>
    </rPh>
    <rPh sb="12" eb="14">
      <t>コウジ</t>
    </rPh>
    <rPh sb="14" eb="15">
      <t>スミ</t>
    </rPh>
    <phoneticPr fontId="10"/>
  </si>
  <si>
    <t>全10台中6台はLED器具交換済</t>
    <rPh sb="0" eb="1">
      <t>ゼン</t>
    </rPh>
    <rPh sb="3" eb="4">
      <t>ダイ</t>
    </rPh>
    <rPh sb="4" eb="5">
      <t>ナカ</t>
    </rPh>
    <rPh sb="6" eb="7">
      <t>ダイ</t>
    </rPh>
    <rPh sb="11" eb="13">
      <t>キグ</t>
    </rPh>
    <rPh sb="13" eb="15">
      <t>コウカン</t>
    </rPh>
    <rPh sb="15" eb="16">
      <t>スミ</t>
    </rPh>
    <phoneticPr fontId="10"/>
  </si>
  <si>
    <t>生活改善室</t>
    <rPh sb="0" eb="5">
      <t>セイカツカイゼンシツ</t>
    </rPh>
    <phoneticPr fontId="10"/>
  </si>
  <si>
    <t>全2台中1台不点灯</t>
    <rPh sb="0" eb="1">
      <t>ゼン</t>
    </rPh>
    <rPh sb="2" eb="4">
      <t>ダイチュウ</t>
    </rPh>
    <rPh sb="5" eb="6">
      <t>ダイ</t>
    </rPh>
    <rPh sb="6" eb="9">
      <t>フテントウ</t>
    </rPh>
    <phoneticPr fontId="10"/>
  </si>
  <si>
    <t>6.0m</t>
  </si>
  <si>
    <t>ポーチ</t>
  </si>
  <si>
    <t>全4灯中1灯LED器具交換済</t>
    <rPh sb="0" eb="1">
      <t>ゼン</t>
    </rPh>
    <rPh sb="2" eb="3">
      <t>トウ</t>
    </rPh>
    <rPh sb="3" eb="4">
      <t>ナカ</t>
    </rPh>
    <rPh sb="5" eb="6">
      <t>トウ</t>
    </rPh>
    <rPh sb="9" eb="13">
      <t>キグコウカン</t>
    </rPh>
    <rPh sb="13" eb="14">
      <t>スミ</t>
    </rPh>
    <phoneticPr fontId="10"/>
  </si>
  <si>
    <t>学習室</t>
    <rPh sb="0" eb="3">
      <t>ガクシュウシツ</t>
    </rPh>
    <phoneticPr fontId="10"/>
  </si>
  <si>
    <t>学習室</t>
    <rPh sb="0" eb="2">
      <t>ガクシュウ</t>
    </rPh>
    <rPh sb="2" eb="3">
      <t>シツ</t>
    </rPh>
    <phoneticPr fontId="10"/>
  </si>
  <si>
    <t>2.5m</t>
  </si>
  <si>
    <t>階段踊り場</t>
    <rPh sb="0" eb="3">
      <t>カイダンオド</t>
    </rPh>
    <rPh sb="4" eb="5">
      <t>バ</t>
    </rPh>
    <phoneticPr fontId="10"/>
  </si>
  <si>
    <t>3.8m</t>
  </si>
  <si>
    <t>4.3m</t>
  </si>
  <si>
    <t>-</t>
    <phoneticPr fontId="10"/>
  </si>
  <si>
    <t>蛍光灯FLR40W  直付型 幅200mm</t>
  </si>
  <si>
    <t>蛍光灯FLR40W  直付型 幅200mm 非常兼用</t>
  </si>
  <si>
    <t>丸形ブラケットφ100</t>
  </si>
  <si>
    <t>高天井 埋込ダウンライト</t>
  </si>
  <si>
    <t>丸形ブラケットφ270</t>
  </si>
  <si>
    <t>FCL9</t>
  </si>
  <si>
    <t>丸形ブラケットφ170</t>
  </si>
  <si>
    <t>蛍光灯FLR40W  直付下面開放型 幅250mm</t>
  </si>
  <si>
    <t>１F</t>
  </si>
  <si>
    <t>軒下</t>
  </si>
  <si>
    <t>トイレ横倉庫</t>
  </si>
  <si>
    <t>収骨ホール前</t>
  </si>
  <si>
    <t>収骨ホール</t>
  </si>
  <si>
    <t>告別室</t>
  </si>
  <si>
    <t>球交換</t>
  </si>
  <si>
    <t>休憩室</t>
  </si>
  <si>
    <t>シャワー室</t>
  </si>
  <si>
    <t>前室</t>
  </si>
  <si>
    <t>見送りホール</t>
  </si>
  <si>
    <t>炉前ホール</t>
  </si>
  <si>
    <t>収骨室</t>
  </si>
  <si>
    <t>霊安室</t>
  </si>
  <si>
    <t>台車室</t>
  </si>
  <si>
    <t>倉庫（2）</t>
  </si>
  <si>
    <t>炉機械室（1）</t>
  </si>
  <si>
    <t>機械室（1）</t>
  </si>
  <si>
    <t>倉庫（1）</t>
  </si>
  <si>
    <t>残灰室</t>
  </si>
  <si>
    <t>監視室</t>
  </si>
  <si>
    <t>トイレ（監視室）</t>
  </si>
  <si>
    <t>発電設備室</t>
  </si>
  <si>
    <t>電気室</t>
  </si>
  <si>
    <t>炉機械室（2）</t>
  </si>
  <si>
    <t>機械室（2）</t>
  </si>
  <si>
    <t>機械室（3）</t>
  </si>
  <si>
    <t>hf32高出力</t>
  </si>
  <si>
    <t>蛍光灯hf32W  トラフ型</t>
  </si>
  <si>
    <t>蛍光灯FL40W  埋込型 幅220mm　Cチャン回避</t>
  </si>
  <si>
    <t>FCL32</t>
  </si>
  <si>
    <t>シリカ電球60W</t>
  </si>
  <si>
    <t>蛍光灯FL20W  トラフ型　非常兼用</t>
  </si>
  <si>
    <t>バラストレス250W</t>
  </si>
  <si>
    <t>水銀灯250W</t>
  </si>
  <si>
    <t>蛍光灯FL40W  笠付トラフ型　非常兼用</t>
  </si>
  <si>
    <t>-</t>
    <phoneticPr fontId="4"/>
  </si>
  <si>
    <t>6m</t>
  </si>
  <si>
    <t>8.9m</t>
  </si>
  <si>
    <t>作業員控室</t>
    <rPh sb="0" eb="3">
      <t>サギョウイン</t>
    </rPh>
    <rPh sb="3" eb="5">
      <t>ヒカエシツ</t>
    </rPh>
    <phoneticPr fontId="10"/>
  </si>
  <si>
    <t>更衣室前室</t>
    <rPh sb="0" eb="3">
      <t>コウイシツ</t>
    </rPh>
    <rPh sb="3" eb="5">
      <t>ゼンシツ</t>
    </rPh>
    <phoneticPr fontId="10"/>
  </si>
  <si>
    <t>男子更衣室</t>
    <rPh sb="0" eb="2">
      <t>ダンシ</t>
    </rPh>
    <rPh sb="2" eb="5">
      <t>コウイシツ</t>
    </rPh>
    <phoneticPr fontId="10"/>
  </si>
  <si>
    <t>女子更衣室</t>
    <rPh sb="0" eb="2">
      <t>ジョシ</t>
    </rPh>
    <rPh sb="2" eb="5">
      <t>コウイシツ</t>
    </rPh>
    <phoneticPr fontId="10"/>
  </si>
  <si>
    <t>脱衣所</t>
    <rPh sb="0" eb="3">
      <t>ダツイジョ</t>
    </rPh>
    <phoneticPr fontId="10"/>
  </si>
  <si>
    <t>空調機械室</t>
    <rPh sb="0" eb="2">
      <t>クウチョウ</t>
    </rPh>
    <rPh sb="2" eb="5">
      <t>キカイシツ</t>
    </rPh>
    <phoneticPr fontId="10"/>
  </si>
  <si>
    <t>水質試験室</t>
    <rPh sb="0" eb="5">
      <t>スイシツシケンシツ</t>
    </rPh>
    <phoneticPr fontId="10"/>
  </si>
  <si>
    <t>物入</t>
    <rPh sb="0" eb="2">
      <t>モノイ</t>
    </rPh>
    <phoneticPr fontId="10"/>
  </si>
  <si>
    <t>宿直室</t>
    <rPh sb="0" eb="3">
      <t>シュクチョクシツ</t>
    </rPh>
    <phoneticPr fontId="10"/>
  </si>
  <si>
    <t>監視室</t>
    <rPh sb="0" eb="3">
      <t>カンシシツ</t>
    </rPh>
    <phoneticPr fontId="10"/>
  </si>
  <si>
    <t>裏口</t>
    <rPh sb="0" eb="2">
      <t>ウラグチ</t>
    </rPh>
    <phoneticPr fontId="10"/>
  </si>
  <si>
    <t>6.9m</t>
  </si>
  <si>
    <t>軒下通路</t>
    <rPh sb="0" eb="2">
      <t>ノキシタ</t>
    </rPh>
    <rPh sb="2" eb="4">
      <t>ツウロ</t>
    </rPh>
    <phoneticPr fontId="10"/>
  </si>
  <si>
    <t>4.4m 位相調光</t>
    <rPh sb="5" eb="7">
      <t>イソウ</t>
    </rPh>
    <rPh sb="7" eb="9">
      <t>チョウコウ</t>
    </rPh>
    <phoneticPr fontId="3"/>
  </si>
  <si>
    <t>大会議室倉庫</t>
    <rPh sb="0" eb="4">
      <t>ダイカイギシツ</t>
    </rPh>
    <rPh sb="4" eb="6">
      <t>ソウコ</t>
    </rPh>
    <phoneticPr fontId="10"/>
  </si>
  <si>
    <t>調理室</t>
    <rPh sb="0" eb="3">
      <t>チョウリシツ</t>
    </rPh>
    <phoneticPr fontId="10"/>
  </si>
  <si>
    <t>管理事務室</t>
    <rPh sb="0" eb="5">
      <t>カンリジムシツ</t>
    </rPh>
    <phoneticPr fontId="10"/>
  </si>
  <si>
    <t>書庫①</t>
    <rPh sb="0" eb="2">
      <t>ショコ</t>
    </rPh>
    <phoneticPr fontId="10"/>
  </si>
  <si>
    <t>書庫②</t>
    <rPh sb="0" eb="2">
      <t>ショコ</t>
    </rPh>
    <phoneticPr fontId="10"/>
  </si>
  <si>
    <t>第３和室</t>
    <rPh sb="0" eb="1">
      <t>ダイ</t>
    </rPh>
    <rPh sb="2" eb="4">
      <t>ワシツ</t>
    </rPh>
    <phoneticPr fontId="10"/>
  </si>
  <si>
    <t>蛍光灯FL40W  直付型 幅120mm 防湿　ステンレス</t>
  </si>
  <si>
    <t>蛍光灯FL40W  直付型 幅200mm 防湿　ステンレス</t>
  </si>
  <si>
    <t>ブラケット φ340</t>
  </si>
  <si>
    <t>FL30</t>
  </si>
  <si>
    <t>蛍光灯FL30W  トラフ型</t>
  </si>
  <si>
    <t>キッチン灯15W</t>
  </si>
  <si>
    <t>FCL30,32</t>
  </si>
  <si>
    <t>蛍光灯FL40W  笠付トラフ型　防湿</t>
  </si>
  <si>
    <t>スクエア照明 直付型 幅470mm</t>
  </si>
  <si>
    <t>FTL13</t>
  </si>
  <si>
    <t>電球色～昼光色</t>
  </si>
  <si>
    <t>展示室</t>
    <rPh sb="0" eb="3">
      <t>テンジシツ</t>
    </rPh>
    <phoneticPr fontId="10"/>
  </si>
  <si>
    <t>蛍光灯FL40W  直付型 幅200mm</t>
  </si>
  <si>
    <t>蛍光灯FL40W  直付型 幅120mm</t>
  </si>
  <si>
    <t>蛍光灯FL110W  直付型 幅160mm</t>
  </si>
  <si>
    <t>埋込ユニバーサルダウンライト Φ175</t>
  </si>
  <si>
    <t>FCL30,40</t>
  </si>
  <si>
    <t>スクエア照明 埋込型 幅435mm</t>
  </si>
  <si>
    <t>作業室</t>
    <rPh sb="0" eb="3">
      <t>サギョウシツ</t>
    </rPh>
    <phoneticPr fontId="10"/>
  </si>
  <si>
    <t>蒸留室</t>
    <rPh sb="0" eb="2">
      <t>ジョウリュウ</t>
    </rPh>
    <rPh sb="2" eb="3">
      <t>シツ</t>
    </rPh>
    <phoneticPr fontId="10"/>
  </si>
  <si>
    <t>荷卸室・乾燥室</t>
    <rPh sb="0" eb="1">
      <t>ニ</t>
    </rPh>
    <rPh sb="1" eb="2">
      <t>オロシ</t>
    </rPh>
    <rPh sb="2" eb="3">
      <t>シツ</t>
    </rPh>
    <rPh sb="4" eb="7">
      <t>カンソウシツ</t>
    </rPh>
    <phoneticPr fontId="10"/>
  </si>
  <si>
    <t>冷蔵庫</t>
    <rPh sb="0" eb="3">
      <t>レイゾウコ</t>
    </rPh>
    <phoneticPr fontId="10"/>
  </si>
  <si>
    <t>休憩所</t>
    <rPh sb="0" eb="3">
      <t>キュウケイジョ</t>
    </rPh>
    <phoneticPr fontId="10"/>
  </si>
  <si>
    <t>蛍光灯HF32W  直付型 幅160mm</t>
  </si>
  <si>
    <t>東階段下倉庫</t>
  </si>
  <si>
    <t>保健室</t>
  </si>
  <si>
    <t>西階段下倉庫</t>
  </si>
  <si>
    <t>教室棟外壁</t>
  </si>
  <si>
    <t>ブラケット 15W プル付</t>
  </si>
  <si>
    <t>水銀灯500W</t>
  </si>
  <si>
    <t>調理室</t>
  </si>
  <si>
    <t>全3台中2灯LED器具交換済</t>
  </si>
  <si>
    <t>調理室便所</t>
  </si>
  <si>
    <t>調査時不点灯</t>
  </si>
  <si>
    <t>職員室</t>
  </si>
  <si>
    <t>全8台中6台LED器具交換済</t>
  </si>
  <si>
    <t>全2台中1台LED器具交換済</t>
  </si>
  <si>
    <t>教室1</t>
  </si>
  <si>
    <t>教室2</t>
  </si>
  <si>
    <t>全8台中2台LED器具交換済</t>
  </si>
  <si>
    <t>教室3</t>
  </si>
  <si>
    <t>教室4</t>
  </si>
  <si>
    <t>全3台中1台LED器具交換済</t>
  </si>
  <si>
    <t>構内</t>
  </si>
  <si>
    <t>蛍光灯FLR40W  直付型 幅240mm</t>
  </si>
  <si>
    <t>蛍光灯FHF32W  直付型 幅220mm</t>
  </si>
  <si>
    <t>蛍光灯FLR40W  直付型 幅220mm</t>
  </si>
  <si>
    <t>蛍光灯FL20W  直付型 幅220mm</t>
  </si>
  <si>
    <t>蛍光灯FLR40W  直付型 幅120mm</t>
  </si>
  <si>
    <t>蛍光灯FLR40W  直付型 幅160mm</t>
  </si>
  <si>
    <t>蛍光灯W  笠付トラフ型</t>
  </si>
  <si>
    <t>防犯灯</t>
  </si>
  <si>
    <t>バリアフリートイレ</t>
  </si>
  <si>
    <t>展示室①</t>
    <rPh sb="0" eb="3">
      <t>テンジシツ</t>
    </rPh>
    <phoneticPr fontId="2"/>
  </si>
  <si>
    <t>資料室</t>
    <rPh sb="0" eb="3">
      <t>シリョウシツ</t>
    </rPh>
    <phoneticPr fontId="2"/>
  </si>
  <si>
    <t>収蔵展示室</t>
    <rPh sb="0" eb="2">
      <t>シュウゾウ</t>
    </rPh>
    <rPh sb="2" eb="5">
      <t>テンジシツ</t>
    </rPh>
    <phoneticPr fontId="2"/>
  </si>
  <si>
    <t>収蔵庫</t>
    <rPh sb="0" eb="2">
      <t>シュウゾウ</t>
    </rPh>
    <rPh sb="2" eb="3">
      <t>コ</t>
    </rPh>
    <phoneticPr fontId="2"/>
  </si>
  <si>
    <t>機械室</t>
    <rPh sb="0" eb="3">
      <t>キカイシツ</t>
    </rPh>
    <phoneticPr fontId="2"/>
  </si>
  <si>
    <t>女子トイレ</t>
    <rPh sb="0" eb="2">
      <t>ジョシ</t>
    </rPh>
    <phoneticPr fontId="2"/>
  </si>
  <si>
    <t>男子トイレ</t>
    <rPh sb="0" eb="2">
      <t>ダンシ</t>
    </rPh>
    <phoneticPr fontId="2"/>
  </si>
  <si>
    <t>事務室</t>
    <rPh sb="0" eb="3">
      <t>ジムシツ</t>
    </rPh>
    <phoneticPr fontId="2"/>
  </si>
  <si>
    <t>4台LED</t>
    <rPh sb="1" eb="2">
      <t>ダイ</t>
    </rPh>
    <phoneticPr fontId="2"/>
  </si>
  <si>
    <t>2台LED</t>
    <rPh sb="1" eb="2">
      <t>ダイ</t>
    </rPh>
    <phoneticPr fontId="2"/>
  </si>
  <si>
    <t>企画展示室</t>
    <rPh sb="0" eb="5">
      <t>キカクテンジシツ</t>
    </rPh>
    <phoneticPr fontId="2"/>
  </si>
  <si>
    <t>小展示室</t>
    <rPh sb="0" eb="1">
      <t>ショウ</t>
    </rPh>
    <rPh sb="1" eb="4">
      <t>テンジシツ</t>
    </rPh>
    <phoneticPr fontId="2"/>
  </si>
  <si>
    <t>外回り</t>
    <rPh sb="0" eb="2">
      <t>ソトマワ</t>
    </rPh>
    <phoneticPr fontId="2"/>
  </si>
  <si>
    <t>スポットライト（ダクト）</t>
  </si>
  <si>
    <t>蛍光灯FLR40W  埋込型 幅600mm</t>
  </si>
  <si>
    <t>蛍光灯FLR40W  埋込型 幅600mm　非常兼用</t>
  </si>
  <si>
    <t>蛍光灯FLR40W  トラフ型</t>
  </si>
  <si>
    <t>フランジスポット</t>
  </si>
  <si>
    <t>ブラケット20形</t>
  </si>
  <si>
    <t>蛍光灯FL20W  半埋込型 幅120mm</t>
  </si>
  <si>
    <t>蛍光灯FLR40W  半埋込型 幅120mm</t>
  </si>
  <si>
    <t>蛍光灯FLR40W  埋込型 幅200mm　連結</t>
  </si>
  <si>
    <t>フランジスポット　吊</t>
  </si>
  <si>
    <t>スクエア照明 埋込型 幅635mm</t>
  </si>
  <si>
    <t>スクエア照明 直付型 幅635mm</t>
  </si>
  <si>
    <t>筒形スポット</t>
  </si>
  <si>
    <t>天高6ｍ</t>
    <rPh sb="0" eb="1">
      <t>テン</t>
    </rPh>
    <rPh sb="1" eb="2">
      <t>タカ</t>
    </rPh>
    <phoneticPr fontId="4"/>
  </si>
  <si>
    <t>屋上</t>
    <rPh sb="0" eb="2">
      <t>オクジョウ</t>
    </rPh>
    <phoneticPr fontId="2"/>
  </si>
  <si>
    <t>4～1F</t>
  </si>
  <si>
    <t>外階段</t>
    <rPh sb="0" eb="1">
      <t>ソト</t>
    </rPh>
    <rPh sb="1" eb="3">
      <t>カイダン</t>
    </rPh>
    <phoneticPr fontId="2"/>
  </si>
  <si>
    <t>廊下</t>
    <rPh sb="0" eb="2">
      <t>ロウカ</t>
    </rPh>
    <phoneticPr fontId="2"/>
  </si>
  <si>
    <t>講座室</t>
    <rPh sb="0" eb="2">
      <t>コウザ</t>
    </rPh>
    <rPh sb="2" eb="3">
      <t>シツ</t>
    </rPh>
    <phoneticPr fontId="2"/>
  </si>
  <si>
    <t>埋蔵文化財　収蔵庫</t>
    <rPh sb="0" eb="2">
      <t>マイゾウ</t>
    </rPh>
    <rPh sb="2" eb="5">
      <t>ブンカザイ</t>
    </rPh>
    <rPh sb="6" eb="9">
      <t>シュウゾウコ</t>
    </rPh>
    <phoneticPr fontId="2"/>
  </si>
  <si>
    <t>会議室</t>
    <rPh sb="0" eb="3">
      <t>カイギシツ</t>
    </rPh>
    <phoneticPr fontId="2"/>
  </si>
  <si>
    <t>市民活動支援室</t>
    <rPh sb="0" eb="4">
      <t>シミンカツドウ</t>
    </rPh>
    <rPh sb="4" eb="7">
      <t>シエンシツ</t>
    </rPh>
    <phoneticPr fontId="2"/>
  </si>
  <si>
    <t>洗面所（男）</t>
    <rPh sb="0" eb="3">
      <t>センメンジョ</t>
    </rPh>
    <rPh sb="4" eb="5">
      <t>オトコ</t>
    </rPh>
    <phoneticPr fontId="2"/>
  </si>
  <si>
    <t>洗面所（女）</t>
    <rPh sb="0" eb="3">
      <t>センメンジョ</t>
    </rPh>
    <rPh sb="4" eb="5">
      <t>オンナ</t>
    </rPh>
    <phoneticPr fontId="2"/>
  </si>
  <si>
    <t>湯沸室</t>
    <rPh sb="0" eb="3">
      <t>ユワカシシツ</t>
    </rPh>
    <phoneticPr fontId="2"/>
  </si>
  <si>
    <t>倉庫</t>
    <rPh sb="0" eb="2">
      <t>ソウコ</t>
    </rPh>
    <phoneticPr fontId="2"/>
  </si>
  <si>
    <t>空調機械室</t>
    <rPh sb="0" eb="2">
      <t>クウチョウ</t>
    </rPh>
    <rPh sb="2" eb="5">
      <t>キカイシツ</t>
    </rPh>
    <phoneticPr fontId="2"/>
  </si>
  <si>
    <t>廊下・展示室</t>
    <rPh sb="0" eb="2">
      <t>ロウカ</t>
    </rPh>
    <rPh sb="3" eb="6">
      <t>テンジシツ</t>
    </rPh>
    <phoneticPr fontId="2"/>
  </si>
  <si>
    <t>事務所</t>
    <rPh sb="0" eb="3">
      <t>ジムショ</t>
    </rPh>
    <phoneticPr fontId="2"/>
  </si>
  <si>
    <t>郷土行政資料室</t>
    <rPh sb="0" eb="2">
      <t>キョウド</t>
    </rPh>
    <rPh sb="2" eb="4">
      <t>ギョウセイ</t>
    </rPh>
    <rPh sb="4" eb="7">
      <t>シリョウシツ</t>
    </rPh>
    <phoneticPr fontId="2"/>
  </si>
  <si>
    <t>前室</t>
    <rPh sb="0" eb="2">
      <t>ゼンシツ</t>
    </rPh>
    <phoneticPr fontId="2"/>
  </si>
  <si>
    <t>作業室</t>
    <rPh sb="0" eb="3">
      <t>サギョウシツ</t>
    </rPh>
    <phoneticPr fontId="2"/>
  </si>
  <si>
    <t>風除室</t>
    <rPh sb="0" eb="3">
      <t>フウジョシツ</t>
    </rPh>
    <phoneticPr fontId="2"/>
  </si>
  <si>
    <t>軒下</t>
    <rPh sb="0" eb="2">
      <t>ノキシタ</t>
    </rPh>
    <phoneticPr fontId="2"/>
  </si>
  <si>
    <t>展示室</t>
    <rPh sb="0" eb="3">
      <t>テンジシツ</t>
    </rPh>
    <phoneticPr fontId="2"/>
  </si>
  <si>
    <t>吹き抜け</t>
    <rPh sb="0" eb="1">
      <t>フ</t>
    </rPh>
    <rPh sb="2" eb="3">
      <t>ヌ</t>
    </rPh>
    <phoneticPr fontId="2"/>
  </si>
  <si>
    <t>BM書庫</t>
    <rPh sb="2" eb="4">
      <t>ショコ</t>
    </rPh>
    <phoneticPr fontId="2"/>
  </si>
  <si>
    <t>駐車場（屋内）</t>
    <rPh sb="0" eb="3">
      <t>チュウシャジョウ</t>
    </rPh>
    <rPh sb="4" eb="6">
      <t>オクナイ</t>
    </rPh>
    <phoneticPr fontId="2"/>
  </si>
  <si>
    <t>空調機械室</t>
    <rPh sb="0" eb="5">
      <t>クウチョウキカイシツ</t>
    </rPh>
    <phoneticPr fontId="2"/>
  </si>
  <si>
    <t>多目的トイレ</t>
    <rPh sb="0" eb="3">
      <t>タモクテキ</t>
    </rPh>
    <phoneticPr fontId="2"/>
  </si>
  <si>
    <t>1～3F</t>
  </si>
  <si>
    <t>階段</t>
    <rPh sb="0" eb="2">
      <t>カイダン</t>
    </rPh>
    <phoneticPr fontId="2"/>
  </si>
  <si>
    <t>外倉庫</t>
    <rPh sb="0" eb="1">
      <t>ソト</t>
    </rPh>
    <rPh sb="1" eb="3">
      <t>ソウコ</t>
    </rPh>
    <phoneticPr fontId="2"/>
  </si>
  <si>
    <t>蛍光灯FL20W  埋込型 幅300mm　非常兼用</t>
  </si>
  <si>
    <t>蛍光灯FL20W  埋込型 幅300mm</t>
  </si>
  <si>
    <t>埋込ダウンライト Φ450</t>
  </si>
  <si>
    <t>FHD85</t>
  </si>
  <si>
    <t>蛍光灯FLR40W  埋込型 黒板灯</t>
  </si>
  <si>
    <t>蛍光灯FLR40W  埋込型 幅300mm　連結</t>
  </si>
  <si>
    <t>蛍光灯FLR40W  埋込型 幅300mm　連結　非常兼用</t>
  </si>
  <si>
    <t>別置非常灯</t>
  </si>
  <si>
    <t>蛍光灯FLR40W  直付型 幅150mm　非常兼用</t>
  </si>
  <si>
    <t>蛍光灯FLR40W  埋込型 幅300mm　非常兼用</t>
  </si>
  <si>
    <t>蛍光灯FL20W  直付下面開放型 幅250mm</t>
  </si>
  <si>
    <t>蛍光灯FLR40W  特殊照明</t>
  </si>
  <si>
    <t>意匠照明</t>
  </si>
  <si>
    <t>ブラケット40形</t>
  </si>
  <si>
    <t>特殊器具　直付110形</t>
  </si>
  <si>
    <t>水銀灯250W 高天井用照明</t>
  </si>
  <si>
    <t>蛍光灯FLR40W  直付型 幅230mm　プルスイッチ</t>
  </si>
  <si>
    <t>蛍光灯FLR40W  直付型 幅230mm　非常兼用　プルスイッチ</t>
  </si>
  <si>
    <t>10m</t>
  </si>
  <si>
    <t>備品庫</t>
    <rPh sb="0" eb="3">
      <t>ビヒンコ</t>
    </rPh>
    <phoneticPr fontId="10"/>
  </si>
  <si>
    <t>休憩室</t>
    <rPh sb="0" eb="3">
      <t>キュウケイシツ</t>
    </rPh>
    <phoneticPr fontId="10"/>
  </si>
  <si>
    <t>教材庫</t>
    <rPh sb="0" eb="3">
      <t>キョウザイコ</t>
    </rPh>
    <phoneticPr fontId="10"/>
  </si>
  <si>
    <t>教室①</t>
    <rPh sb="0" eb="2">
      <t>キョウシツ</t>
    </rPh>
    <phoneticPr fontId="10"/>
  </si>
  <si>
    <t>教室②</t>
    <rPh sb="0" eb="2">
      <t>キョウシツ</t>
    </rPh>
    <phoneticPr fontId="10"/>
  </si>
  <si>
    <t>西側階段</t>
    <rPh sb="0" eb="1">
      <t>ニシ</t>
    </rPh>
    <rPh sb="1" eb="2">
      <t>ガワ</t>
    </rPh>
    <rPh sb="2" eb="4">
      <t>カイダン</t>
    </rPh>
    <phoneticPr fontId="10"/>
  </si>
  <si>
    <t>西側階段下倉庫</t>
    <rPh sb="0" eb="1">
      <t>ニシ</t>
    </rPh>
    <rPh sb="1" eb="2">
      <t>ガワ</t>
    </rPh>
    <rPh sb="2" eb="5">
      <t>カイダンシタ</t>
    </rPh>
    <rPh sb="5" eb="7">
      <t>ソウコ</t>
    </rPh>
    <phoneticPr fontId="10"/>
  </si>
  <si>
    <t>東側階段</t>
    <rPh sb="0" eb="1">
      <t>ヒガシ</t>
    </rPh>
    <rPh sb="1" eb="2">
      <t>ガワ</t>
    </rPh>
    <rPh sb="2" eb="4">
      <t>カイダン</t>
    </rPh>
    <phoneticPr fontId="10"/>
  </si>
  <si>
    <t>東側階段下倉庫</t>
    <rPh sb="0" eb="1">
      <t>ヒガシ</t>
    </rPh>
    <rPh sb="1" eb="2">
      <t>ガワ</t>
    </rPh>
    <rPh sb="2" eb="5">
      <t>カイダンシタ</t>
    </rPh>
    <rPh sb="5" eb="7">
      <t>ソウコ</t>
    </rPh>
    <phoneticPr fontId="10"/>
  </si>
  <si>
    <t>外倉庫</t>
    <rPh sb="0" eb="1">
      <t>ソト</t>
    </rPh>
    <rPh sb="1" eb="3">
      <t>ソウコ</t>
    </rPh>
    <phoneticPr fontId="10"/>
  </si>
  <si>
    <t>舞台</t>
    <rPh sb="0" eb="2">
      <t>ブタイ</t>
    </rPh>
    <phoneticPr fontId="10"/>
  </si>
  <si>
    <t>舞台袖</t>
    <rPh sb="0" eb="3">
      <t>ブタイソデ</t>
    </rPh>
    <phoneticPr fontId="10"/>
  </si>
  <si>
    <t>蛍光灯FL20W  直付型 幅150mm 防水</t>
  </si>
  <si>
    <t>蛍光灯FL40W  直付下面開放型 幅450mm</t>
  </si>
  <si>
    <t>【南棟】放送室</t>
  </si>
  <si>
    <t>【南棟】職員室</t>
  </si>
  <si>
    <t>プル付き</t>
  </si>
  <si>
    <t>【南棟】印刷室</t>
  </si>
  <si>
    <t>【南棟】事務室</t>
  </si>
  <si>
    <t>【南棟】玄関</t>
  </si>
  <si>
    <t>【南棟】校長室</t>
  </si>
  <si>
    <t>【南棟】応接室</t>
  </si>
  <si>
    <t>【南棟】相談室</t>
  </si>
  <si>
    <t>【南棟】図書室</t>
  </si>
  <si>
    <t>【南棟】校務員室</t>
  </si>
  <si>
    <t>照度高め希望</t>
  </si>
  <si>
    <t>【南棟】シャワー室</t>
  </si>
  <si>
    <t>【南棟】更衣室</t>
  </si>
  <si>
    <t>【南棟】廊下</t>
  </si>
  <si>
    <t>11台LED済、増設1台</t>
  </si>
  <si>
    <t>【南棟】階段下倉庫</t>
  </si>
  <si>
    <t>【南棟】教室①</t>
  </si>
  <si>
    <t>【南棟】準備室</t>
  </si>
  <si>
    <t>【南棟】教室②</t>
  </si>
  <si>
    <t>【南棟】教室③</t>
  </si>
  <si>
    <t>【南棟】教室④</t>
  </si>
  <si>
    <t>【南棟】教室⑤</t>
  </si>
  <si>
    <t>【南棟】教室⑥</t>
  </si>
  <si>
    <t>【南棟】教室⑦</t>
  </si>
  <si>
    <t>1台増設</t>
  </si>
  <si>
    <t>【南棟】階段</t>
  </si>
  <si>
    <t>【南棟】教室①準備室</t>
  </si>
  <si>
    <t>【南棟】倉庫</t>
  </si>
  <si>
    <t>【南棟】教室②準備室</t>
  </si>
  <si>
    <t>【南棟】教室③準備室</t>
  </si>
  <si>
    <t>【南棟】教室④準備室</t>
  </si>
  <si>
    <t>児童用玄関</t>
  </si>
  <si>
    <t>Cチャン回避</t>
  </si>
  <si>
    <t>【北棟】めぐみ</t>
  </si>
  <si>
    <t>【北棟】１－１</t>
  </si>
  <si>
    <t>【北棟】１－２</t>
  </si>
  <si>
    <t>【北棟】スマイル</t>
  </si>
  <si>
    <t>【北棟】アフター①</t>
  </si>
  <si>
    <t>【北棟】アフター②</t>
  </si>
  <si>
    <t>【北棟】階段下倉庫</t>
  </si>
  <si>
    <t>【北棟】階段</t>
  </si>
  <si>
    <t>【北棟】廊下</t>
  </si>
  <si>
    <t>全12台中3台LED器具へ交換済</t>
  </si>
  <si>
    <t>【北棟】むつみ②</t>
  </si>
  <si>
    <t>【北棟】むつみ①</t>
  </si>
  <si>
    <t>【北棟】２－１</t>
  </si>
  <si>
    <t>【北棟】２－２</t>
  </si>
  <si>
    <t>【北棟】３－１</t>
  </si>
  <si>
    <t>【北棟】３－２</t>
  </si>
  <si>
    <t>【北棟】ミニ図書</t>
  </si>
  <si>
    <t>【北棟】教具室</t>
  </si>
  <si>
    <t>【北棟】４－１</t>
  </si>
  <si>
    <t>【北棟】４－２</t>
  </si>
  <si>
    <t>【北棟】５－１</t>
  </si>
  <si>
    <t>【北棟】５－２</t>
  </si>
  <si>
    <t>防湿キャップ付き</t>
  </si>
  <si>
    <t>【北棟】EV機械室</t>
  </si>
  <si>
    <t>PHF</t>
  </si>
  <si>
    <t>【北棟】高架水槽室</t>
  </si>
  <si>
    <t>プール機械室</t>
  </si>
  <si>
    <t>蛍光灯FL10W ミラー灯</t>
  </si>
  <si>
    <t>スクエア照明 埋込型 幅640mm</t>
  </si>
  <si>
    <t>蛍光灯FL20W　ミラー灯</t>
  </si>
  <si>
    <t>和風シーリング　PS付</t>
  </si>
  <si>
    <t>丸形ブラケット　φ100</t>
  </si>
  <si>
    <t>ボール球60W</t>
  </si>
  <si>
    <t>丸形ブラケット　φ170</t>
  </si>
  <si>
    <t>丸形ブラケット　φ230</t>
  </si>
  <si>
    <t>蛍光灯FLR40W  黒板灯</t>
  </si>
  <si>
    <t>蛍光灯FL10W サイン灯</t>
  </si>
  <si>
    <t>蛍光灯FLR40W  埋込型 幅300mm Cチャン回避</t>
  </si>
  <si>
    <t>蛍光灯FLR40W  吊下型　黒板灯</t>
  </si>
  <si>
    <t>【新館】西階段</t>
    <rPh sb="1" eb="3">
      <t>シンカン</t>
    </rPh>
    <rPh sb="4" eb="5">
      <t>ニシ</t>
    </rPh>
    <rPh sb="5" eb="7">
      <t>カイダン</t>
    </rPh>
    <phoneticPr fontId="10"/>
  </si>
  <si>
    <t>【新館】東階段</t>
    <rPh sb="4" eb="5">
      <t>ヒガシ</t>
    </rPh>
    <rPh sb="5" eb="7">
      <t>カイダン</t>
    </rPh>
    <phoneticPr fontId="10"/>
  </si>
  <si>
    <t>【新館】廊下</t>
    <rPh sb="1" eb="3">
      <t>シンカン</t>
    </rPh>
    <rPh sb="4" eb="6">
      <t>ロウカ</t>
    </rPh>
    <phoneticPr fontId="10"/>
  </si>
  <si>
    <t>【新館】東階段</t>
    <rPh sb="1" eb="3">
      <t>シンカン</t>
    </rPh>
    <rPh sb="4" eb="5">
      <t>ヒガシ</t>
    </rPh>
    <rPh sb="5" eb="7">
      <t>カイダン</t>
    </rPh>
    <phoneticPr fontId="10"/>
  </si>
  <si>
    <t>PH</t>
  </si>
  <si>
    <t>〈本館〉保健室</t>
    <rPh sb="0" eb="4">
      <t>｢ホンカン&gt;</t>
    </rPh>
    <rPh sb="4" eb="7">
      <t>ホケンシツ</t>
    </rPh>
    <phoneticPr fontId="10"/>
  </si>
  <si>
    <t>〈本館〉事務室</t>
    <rPh sb="4" eb="7">
      <t>ジムシツ</t>
    </rPh>
    <phoneticPr fontId="10"/>
  </si>
  <si>
    <t>〈本館〉職員室</t>
    <rPh sb="4" eb="7">
      <t>ショクインシツ</t>
    </rPh>
    <phoneticPr fontId="10"/>
  </si>
  <si>
    <t>〈本館〉校長室</t>
    <rPh sb="4" eb="7">
      <t>コウチョウシツ</t>
    </rPh>
    <phoneticPr fontId="10"/>
  </si>
  <si>
    <t>〈本館〉チャレンジ</t>
  </si>
  <si>
    <t>〈本館〉更衣室</t>
    <rPh sb="4" eb="7">
      <t>コウイシツ</t>
    </rPh>
    <phoneticPr fontId="10"/>
  </si>
  <si>
    <t>〈本館〉家庭科準備室</t>
    <rPh sb="4" eb="7">
      <t>カテイカ</t>
    </rPh>
    <rPh sb="7" eb="10">
      <t>ジュンビシツ</t>
    </rPh>
    <phoneticPr fontId="10"/>
  </si>
  <si>
    <t>〈本館〉家庭科室</t>
    <rPh sb="4" eb="7">
      <t>カテイカ</t>
    </rPh>
    <rPh sb="7" eb="8">
      <t>シツ</t>
    </rPh>
    <phoneticPr fontId="10"/>
  </si>
  <si>
    <t>〈本館〉西階段</t>
    <rPh sb="4" eb="5">
      <t>ニシ</t>
    </rPh>
    <rPh sb="5" eb="7">
      <t>カイダン</t>
    </rPh>
    <phoneticPr fontId="10"/>
  </si>
  <si>
    <t>〈本館〉西階段下通路</t>
    <rPh sb="4" eb="5">
      <t>ニシ</t>
    </rPh>
    <rPh sb="5" eb="7">
      <t>カイダン</t>
    </rPh>
    <rPh sb="7" eb="8">
      <t>シタ</t>
    </rPh>
    <rPh sb="8" eb="10">
      <t>ツウロ</t>
    </rPh>
    <phoneticPr fontId="10"/>
  </si>
  <si>
    <t>〈本館〉西階段下倉庫</t>
    <rPh sb="4" eb="5">
      <t>ニシ</t>
    </rPh>
    <rPh sb="5" eb="7">
      <t>カイダン</t>
    </rPh>
    <rPh sb="7" eb="8">
      <t>シタ</t>
    </rPh>
    <rPh sb="8" eb="10">
      <t>ソウコ</t>
    </rPh>
    <phoneticPr fontId="10"/>
  </si>
  <si>
    <t>〈本館〉東階段</t>
    <rPh sb="4" eb="5">
      <t>ヒガシ</t>
    </rPh>
    <rPh sb="5" eb="7">
      <t>カイダン</t>
    </rPh>
    <phoneticPr fontId="10"/>
  </si>
  <si>
    <t>〈本館〉東階段下通路</t>
    <rPh sb="4" eb="5">
      <t>ヒガシ</t>
    </rPh>
    <rPh sb="5" eb="7">
      <t>カイダン</t>
    </rPh>
    <rPh sb="7" eb="8">
      <t>シタ</t>
    </rPh>
    <rPh sb="8" eb="10">
      <t>ツウロ</t>
    </rPh>
    <phoneticPr fontId="10"/>
  </si>
  <si>
    <t>〈本館〉東階段下倉庫</t>
    <rPh sb="4" eb="5">
      <t>ヒガシ</t>
    </rPh>
    <rPh sb="5" eb="7">
      <t>カイダン</t>
    </rPh>
    <rPh sb="7" eb="8">
      <t>シタ</t>
    </rPh>
    <rPh sb="8" eb="10">
      <t>ソウコ</t>
    </rPh>
    <phoneticPr fontId="10"/>
  </si>
  <si>
    <t>〈本館〉廊下</t>
    <rPh sb="4" eb="6">
      <t>ロウカ</t>
    </rPh>
    <phoneticPr fontId="10"/>
  </si>
  <si>
    <t>〈本館〉学習ルーム③</t>
    <rPh sb="0" eb="4">
      <t>｢ホンカン&gt;</t>
    </rPh>
    <rPh sb="4" eb="6">
      <t>ガクシュウ</t>
    </rPh>
    <phoneticPr fontId="10"/>
  </si>
  <si>
    <t>〈本館〉5-夢</t>
    <rPh sb="0" eb="4">
      <t>｢ホンカン&gt;</t>
    </rPh>
    <rPh sb="6" eb="7">
      <t>ユメ</t>
    </rPh>
    <phoneticPr fontId="10"/>
  </si>
  <si>
    <t>〈本館〉5-愛</t>
    <rPh sb="0" eb="4">
      <t>｢ホンカン&gt;</t>
    </rPh>
    <rPh sb="6" eb="7">
      <t>アイ</t>
    </rPh>
    <phoneticPr fontId="10"/>
  </si>
  <si>
    <t>〈本館〉学習ルーム④</t>
    <rPh sb="0" eb="4">
      <t>｢ホンカン&gt;</t>
    </rPh>
    <rPh sb="4" eb="6">
      <t>ガクシュウ</t>
    </rPh>
    <phoneticPr fontId="10"/>
  </si>
  <si>
    <t>〈本館〉こころルーム</t>
    <rPh sb="0" eb="4">
      <t>｢ホンカン&gt;</t>
    </rPh>
    <phoneticPr fontId="10"/>
  </si>
  <si>
    <t>〈本館〉学習ルーム⑤</t>
    <rPh sb="0" eb="4">
      <t>｢ホンカン&gt;</t>
    </rPh>
    <rPh sb="4" eb="6">
      <t>ガクシュウ</t>
    </rPh>
    <phoneticPr fontId="10"/>
  </si>
  <si>
    <t>全2台中1台LED直管へ交換済</t>
    <rPh sb="0" eb="1">
      <t>ゼン</t>
    </rPh>
    <rPh sb="2" eb="4">
      <t>ダイチュウ</t>
    </rPh>
    <rPh sb="5" eb="6">
      <t>ダイ</t>
    </rPh>
    <rPh sb="9" eb="11">
      <t>チョッカン</t>
    </rPh>
    <rPh sb="12" eb="15">
      <t>コウカンスミ</t>
    </rPh>
    <phoneticPr fontId="10"/>
  </si>
  <si>
    <t>〈本館〉図書室</t>
    <rPh sb="0" eb="4">
      <t>｢ホンカン&gt;</t>
    </rPh>
    <rPh sb="4" eb="7">
      <t>トショシツ</t>
    </rPh>
    <phoneticPr fontId="10"/>
  </si>
  <si>
    <t>〈本館〉学習ルーム①</t>
    <rPh sb="0" eb="4">
      <t>｢ホンカン&gt;</t>
    </rPh>
    <rPh sb="4" eb="6">
      <t>ガクシュウ</t>
    </rPh>
    <phoneticPr fontId="10"/>
  </si>
  <si>
    <t>〈本館〉6-夢</t>
    <rPh sb="0" eb="4">
      <t>｢ホンカン&gt;</t>
    </rPh>
    <rPh sb="6" eb="7">
      <t>ユメ</t>
    </rPh>
    <phoneticPr fontId="10"/>
  </si>
  <si>
    <t>〈本館〉6-愛</t>
    <rPh sb="0" eb="4">
      <t>｢ホンカン&gt;</t>
    </rPh>
    <rPh sb="6" eb="7">
      <t>アイ</t>
    </rPh>
    <phoneticPr fontId="10"/>
  </si>
  <si>
    <t>〈本館〉学習ルーム②</t>
    <rPh sb="0" eb="4">
      <t>｢ホンカン&gt;</t>
    </rPh>
    <rPh sb="4" eb="6">
      <t>ガクシュウ</t>
    </rPh>
    <phoneticPr fontId="10"/>
  </si>
  <si>
    <t>〈本館〉児童会室</t>
    <rPh sb="0" eb="4">
      <t>｢ホンカン&gt;</t>
    </rPh>
    <rPh sb="4" eb="7">
      <t>ジドウカイ</t>
    </rPh>
    <rPh sb="7" eb="8">
      <t>シツ</t>
    </rPh>
    <phoneticPr fontId="10"/>
  </si>
  <si>
    <t>〈本館〉準備室</t>
    <rPh sb="0" eb="4">
      <t>｢ホンカン&gt;</t>
    </rPh>
    <rPh sb="4" eb="7">
      <t>ジュンビシツ</t>
    </rPh>
    <phoneticPr fontId="10"/>
  </si>
  <si>
    <t>〈本館〉音楽室</t>
    <rPh sb="0" eb="4">
      <t>｢ホンカン&gt;</t>
    </rPh>
    <rPh sb="4" eb="7">
      <t>オンガクシツ</t>
    </rPh>
    <phoneticPr fontId="10"/>
  </si>
  <si>
    <t>設置痕跡はあったが現状非設置</t>
    <rPh sb="0" eb="2">
      <t>セッチ</t>
    </rPh>
    <rPh sb="2" eb="4">
      <t>コンセキ</t>
    </rPh>
    <rPh sb="9" eb="11">
      <t>ゲンジョウ</t>
    </rPh>
    <rPh sb="11" eb="14">
      <t>ヒセッチ</t>
    </rPh>
    <phoneticPr fontId="10"/>
  </si>
  <si>
    <t>〈本館〉高架水槽室</t>
    <rPh sb="4" eb="8">
      <t>コウカスイソウ</t>
    </rPh>
    <rPh sb="8" eb="9">
      <t>シツ</t>
    </rPh>
    <phoneticPr fontId="10"/>
  </si>
  <si>
    <t>渡廊下</t>
    <rPh sb="0" eb="3">
      <t>ワタリロウカ</t>
    </rPh>
    <phoneticPr fontId="10"/>
  </si>
  <si>
    <t>4台中3台LED器具へ交換済</t>
    <rPh sb="1" eb="2">
      <t>ダイ</t>
    </rPh>
    <rPh sb="2" eb="3">
      <t>チュウ</t>
    </rPh>
    <rPh sb="4" eb="5">
      <t>ダイ</t>
    </rPh>
    <rPh sb="8" eb="10">
      <t>キグ</t>
    </rPh>
    <rPh sb="11" eb="13">
      <t>コウカン</t>
    </rPh>
    <rPh sb="13" eb="14">
      <t>スミ</t>
    </rPh>
    <phoneticPr fontId="10"/>
  </si>
  <si>
    <t>（体育館）エントランス</t>
    <rPh sb="1" eb="4">
      <t>タイイクカン</t>
    </rPh>
    <phoneticPr fontId="10"/>
  </si>
  <si>
    <t>（体育館）男子更衣室</t>
    <rPh sb="1" eb="4">
      <t>タイイクカン</t>
    </rPh>
    <rPh sb="5" eb="10">
      <t>ダンシコウイシツ</t>
    </rPh>
    <phoneticPr fontId="10"/>
  </si>
  <si>
    <t>（体育館）女子更衣室</t>
    <rPh sb="1" eb="4">
      <t>タイイクカン</t>
    </rPh>
    <rPh sb="5" eb="7">
      <t>ジョシ</t>
    </rPh>
    <rPh sb="7" eb="10">
      <t>コウイシツ</t>
    </rPh>
    <phoneticPr fontId="10"/>
  </si>
  <si>
    <t>（体育館）東側倉庫</t>
    <rPh sb="1" eb="4">
      <t>タイイクカン</t>
    </rPh>
    <rPh sb="5" eb="6">
      <t>ヒガシ</t>
    </rPh>
    <rPh sb="6" eb="7">
      <t>ガワ</t>
    </rPh>
    <rPh sb="7" eb="9">
      <t>ソウコ</t>
    </rPh>
    <phoneticPr fontId="10"/>
  </si>
  <si>
    <t>（体育館）女子便所</t>
    <rPh sb="1" eb="4">
      <t>タイイクカン</t>
    </rPh>
    <rPh sb="5" eb="7">
      <t>ジョシ</t>
    </rPh>
    <rPh sb="7" eb="9">
      <t>ベンジョ</t>
    </rPh>
    <phoneticPr fontId="10"/>
  </si>
  <si>
    <t>（体育館）男子便所</t>
    <rPh sb="1" eb="4">
      <t>タイイクカン</t>
    </rPh>
    <rPh sb="5" eb="7">
      <t>ダンシ</t>
    </rPh>
    <rPh sb="7" eb="9">
      <t>ベンジョ</t>
    </rPh>
    <phoneticPr fontId="10"/>
  </si>
  <si>
    <t>（体育館）西側倉庫</t>
    <rPh sb="1" eb="4">
      <t>タイイクカン</t>
    </rPh>
    <rPh sb="5" eb="6">
      <t>ニシ</t>
    </rPh>
    <rPh sb="6" eb="7">
      <t>ガワ</t>
    </rPh>
    <rPh sb="7" eb="9">
      <t>ソウコ</t>
    </rPh>
    <phoneticPr fontId="10"/>
  </si>
  <si>
    <t>（体育館）舞台</t>
  </si>
  <si>
    <t>詳細不明</t>
    <rPh sb="0" eb="2">
      <t>ショウサイ</t>
    </rPh>
    <rPh sb="2" eb="4">
      <t>フメイ</t>
    </rPh>
    <phoneticPr fontId="10"/>
  </si>
  <si>
    <t>（体育館）外壁</t>
    <rPh sb="5" eb="7">
      <t>ガイヘキ</t>
    </rPh>
    <phoneticPr fontId="10"/>
  </si>
  <si>
    <t>プール通路</t>
    <rPh sb="3" eb="5">
      <t>ツウロ</t>
    </rPh>
    <phoneticPr fontId="10"/>
  </si>
  <si>
    <t>プール男子便所</t>
    <rPh sb="3" eb="7">
      <t>ダンシベンジョ</t>
    </rPh>
    <phoneticPr fontId="10"/>
  </si>
  <si>
    <t>プール女子便所</t>
    <rPh sb="3" eb="7">
      <t>ジョシベンジョ</t>
    </rPh>
    <phoneticPr fontId="10"/>
  </si>
  <si>
    <t>プール機械室</t>
    <rPh sb="3" eb="6">
      <t>キカイシツ</t>
    </rPh>
    <phoneticPr fontId="10"/>
  </si>
  <si>
    <t>構内道路</t>
    <rPh sb="0" eb="2">
      <t>コウナイ</t>
    </rPh>
    <rPh sb="2" eb="4">
      <t>ドウロ</t>
    </rPh>
    <phoneticPr fontId="10"/>
  </si>
  <si>
    <t>【新館】東側外壁</t>
    <rPh sb="1" eb="3">
      <t>シンカン</t>
    </rPh>
    <rPh sb="4" eb="5">
      <t>ヒガシ</t>
    </rPh>
    <rPh sb="5" eb="6">
      <t>ガワ</t>
    </rPh>
    <rPh sb="6" eb="8">
      <t>ガイヘキ</t>
    </rPh>
    <phoneticPr fontId="10"/>
  </si>
  <si>
    <t>〈本館〉東側外壁</t>
    <rPh sb="1" eb="3">
      <t>ホンカン</t>
    </rPh>
    <rPh sb="4" eb="5">
      <t>ヒガシ</t>
    </rPh>
    <rPh sb="5" eb="6">
      <t>ガワ</t>
    </rPh>
    <rPh sb="6" eb="8">
      <t>ガイヘキ</t>
    </rPh>
    <phoneticPr fontId="10"/>
  </si>
  <si>
    <t>〈本館〉廊下天井</t>
    <rPh sb="1" eb="3">
      <t>ホンカン</t>
    </rPh>
    <rPh sb="4" eb="6">
      <t>ロウカ</t>
    </rPh>
    <rPh sb="6" eb="8">
      <t>テンジョウ</t>
    </rPh>
    <phoneticPr fontId="10"/>
  </si>
  <si>
    <t>〈本館〉北側外壁</t>
    <rPh sb="1" eb="3">
      <t>ホンカン</t>
    </rPh>
    <rPh sb="4" eb="5">
      <t>キタ</t>
    </rPh>
    <rPh sb="5" eb="6">
      <t>ガワ</t>
    </rPh>
    <rPh sb="6" eb="8">
      <t>ガイヘキ</t>
    </rPh>
    <phoneticPr fontId="10"/>
  </si>
  <si>
    <t>3F</t>
    <phoneticPr fontId="4"/>
  </si>
  <si>
    <t>4F</t>
    <phoneticPr fontId="4"/>
  </si>
  <si>
    <t>蛍光灯FHF32W  直付型 幅100mm センサー付</t>
  </si>
  <si>
    <t>蛍光灯FHF32W  直付型 幅130mm</t>
  </si>
  <si>
    <t>階段通路誘導灯　人感ON/OFF</t>
  </si>
  <si>
    <t>スクエア照明 幅1250mm</t>
  </si>
  <si>
    <t>蛍光灯FLR40W  直付型 黒板灯</t>
  </si>
  <si>
    <t>蛍光灯FLR40W  下面開放型 幅250mm</t>
  </si>
  <si>
    <t>シーリング</t>
  </si>
  <si>
    <t>スポット</t>
  </si>
  <si>
    <t>蛍光灯FLR40W  笠付トラフ型 防水</t>
  </si>
  <si>
    <t>FHT57</t>
  </si>
  <si>
    <t>ビーム球１００</t>
  </si>
  <si>
    <t>バラスト１６０</t>
  </si>
  <si>
    <t>5m</t>
    <phoneticPr fontId="4"/>
  </si>
  <si>
    <t>2.3m</t>
  </si>
  <si>
    <t>渡廊下</t>
    <rPh sb="0" eb="1">
      <t>ワタリ</t>
    </rPh>
    <phoneticPr fontId="10"/>
  </si>
  <si>
    <t>北校舎　男子トイレ</t>
    <rPh sb="0" eb="1">
      <t>キタ</t>
    </rPh>
    <rPh sb="1" eb="3">
      <t>コウシャ</t>
    </rPh>
    <rPh sb="4" eb="6">
      <t>ダンシ</t>
    </rPh>
    <phoneticPr fontId="10"/>
  </si>
  <si>
    <t>北校舎　女子トイレ</t>
    <rPh sb="0" eb="1">
      <t>キタ</t>
    </rPh>
    <rPh sb="1" eb="3">
      <t>コウシャ</t>
    </rPh>
    <rPh sb="4" eb="6">
      <t>ジョシ</t>
    </rPh>
    <phoneticPr fontId="10"/>
  </si>
  <si>
    <t>北校舎　多目的トイレ</t>
    <rPh sb="0" eb="1">
      <t>キタ</t>
    </rPh>
    <rPh sb="1" eb="3">
      <t>コウシャ</t>
    </rPh>
    <rPh sb="4" eb="7">
      <t>タモクテキ</t>
    </rPh>
    <phoneticPr fontId="10"/>
  </si>
  <si>
    <t>北校舎　廊下</t>
    <rPh sb="0" eb="1">
      <t>キタ</t>
    </rPh>
    <rPh sb="1" eb="3">
      <t>コウシャ</t>
    </rPh>
    <rPh sb="4" eb="6">
      <t>ロウカ</t>
    </rPh>
    <phoneticPr fontId="10"/>
  </si>
  <si>
    <t>北校舎　階段</t>
    <rPh sb="0" eb="1">
      <t>キタ</t>
    </rPh>
    <rPh sb="1" eb="3">
      <t>コウシャ</t>
    </rPh>
    <rPh sb="4" eb="6">
      <t>カイダン</t>
    </rPh>
    <phoneticPr fontId="10"/>
  </si>
  <si>
    <t>1年2組</t>
    <rPh sb="1" eb="2">
      <t>ネン</t>
    </rPh>
    <rPh sb="3" eb="4">
      <t>クミ</t>
    </rPh>
    <phoneticPr fontId="10"/>
  </si>
  <si>
    <t>1年1組</t>
    <rPh sb="1" eb="2">
      <t>ネン</t>
    </rPh>
    <rPh sb="3" eb="4">
      <t>クミ</t>
    </rPh>
    <phoneticPr fontId="10"/>
  </si>
  <si>
    <t>手洗い</t>
    <rPh sb="0" eb="2">
      <t>テアラ</t>
    </rPh>
    <phoneticPr fontId="10"/>
  </si>
  <si>
    <t>スマイル1</t>
  </si>
  <si>
    <t>スマイル4</t>
  </si>
  <si>
    <t>スマイル5</t>
  </si>
  <si>
    <t>作業場</t>
    <rPh sb="0" eb="3">
      <t>サギョウジョウ</t>
    </rPh>
    <phoneticPr fontId="10"/>
  </si>
  <si>
    <t>南校舎　EV前</t>
    <rPh sb="0" eb="1">
      <t>ミナミ</t>
    </rPh>
    <rPh sb="1" eb="3">
      <t>コウシャ</t>
    </rPh>
    <rPh sb="6" eb="7">
      <t>マエ</t>
    </rPh>
    <phoneticPr fontId="10"/>
  </si>
  <si>
    <t>南校舎　廊下</t>
    <rPh sb="0" eb="1">
      <t>ミナミ</t>
    </rPh>
    <rPh sb="1" eb="3">
      <t>コウシャ</t>
    </rPh>
    <rPh sb="4" eb="6">
      <t>ロウカ</t>
    </rPh>
    <phoneticPr fontId="10"/>
  </si>
  <si>
    <t>南校舎　東階段</t>
    <rPh sb="0" eb="1">
      <t>ミナミ</t>
    </rPh>
    <rPh sb="1" eb="3">
      <t>コウシャ</t>
    </rPh>
    <rPh sb="4" eb="7">
      <t>ヒガシカイダン</t>
    </rPh>
    <phoneticPr fontId="10"/>
  </si>
  <si>
    <t>南校舎　西階段</t>
    <rPh sb="0" eb="1">
      <t>ミナミ</t>
    </rPh>
    <rPh sb="1" eb="3">
      <t>コウシャ</t>
    </rPh>
    <rPh sb="4" eb="5">
      <t>ニシ</t>
    </rPh>
    <rPh sb="5" eb="7">
      <t>カイダン</t>
    </rPh>
    <phoneticPr fontId="10"/>
  </si>
  <si>
    <t>西階段下倉庫</t>
    <rPh sb="0" eb="1">
      <t>ニシ</t>
    </rPh>
    <rPh sb="1" eb="6">
      <t>カイダンシタソウコ</t>
    </rPh>
    <phoneticPr fontId="10"/>
  </si>
  <si>
    <t>PTAルーム</t>
  </si>
  <si>
    <t>保健室</t>
    <rPh sb="0" eb="3">
      <t>ホケンシツ</t>
    </rPh>
    <phoneticPr fontId="10"/>
  </si>
  <si>
    <t>第1会議室</t>
    <rPh sb="0" eb="1">
      <t>ダイ</t>
    </rPh>
    <rPh sb="2" eb="5">
      <t>カイギシツ</t>
    </rPh>
    <phoneticPr fontId="10"/>
  </si>
  <si>
    <t>校長室</t>
    <rPh sb="0" eb="3">
      <t>コウチョウシツ</t>
    </rPh>
    <phoneticPr fontId="10"/>
  </si>
  <si>
    <t>スタジオ</t>
  </si>
  <si>
    <t>3.0m</t>
  </si>
  <si>
    <t>放送室</t>
    <rPh sb="0" eb="3">
      <t>ホウソウシツ</t>
    </rPh>
    <phoneticPr fontId="10"/>
  </si>
  <si>
    <t>東階段下倉庫</t>
    <rPh sb="0" eb="1">
      <t>ヒガシ</t>
    </rPh>
    <rPh sb="1" eb="6">
      <t>カイダンシタソウコ</t>
    </rPh>
    <phoneticPr fontId="10"/>
  </si>
  <si>
    <t>1年学年室</t>
    <rPh sb="1" eb="5">
      <t>ネンガクネンシツ</t>
    </rPh>
    <phoneticPr fontId="10"/>
  </si>
  <si>
    <t>教具室</t>
    <rPh sb="0" eb="3">
      <t>キョウグシツ</t>
    </rPh>
    <phoneticPr fontId="10"/>
  </si>
  <si>
    <t>3年2組</t>
    <rPh sb="1" eb="2">
      <t>ネン</t>
    </rPh>
    <rPh sb="3" eb="4">
      <t>クミ</t>
    </rPh>
    <phoneticPr fontId="10"/>
  </si>
  <si>
    <t>3年1組</t>
    <rPh sb="1" eb="2">
      <t>ネン</t>
    </rPh>
    <rPh sb="3" eb="4">
      <t>クミ</t>
    </rPh>
    <phoneticPr fontId="10"/>
  </si>
  <si>
    <t>2年2組</t>
    <rPh sb="1" eb="2">
      <t>ネン</t>
    </rPh>
    <rPh sb="3" eb="4">
      <t>クミ</t>
    </rPh>
    <phoneticPr fontId="10"/>
  </si>
  <si>
    <t>2年1組</t>
    <rPh sb="1" eb="2">
      <t>ネン</t>
    </rPh>
    <rPh sb="3" eb="4">
      <t>クミ</t>
    </rPh>
    <phoneticPr fontId="10"/>
  </si>
  <si>
    <t>2年学年室</t>
    <rPh sb="1" eb="4">
      <t>ネンガクネン</t>
    </rPh>
    <rPh sb="4" eb="5">
      <t>シツ</t>
    </rPh>
    <phoneticPr fontId="10"/>
  </si>
  <si>
    <t>理科準備室</t>
    <rPh sb="0" eb="5">
      <t>リカジュンビシツ</t>
    </rPh>
    <phoneticPr fontId="10"/>
  </si>
  <si>
    <t>理科室</t>
    <rPh sb="0" eb="3">
      <t>リカシツ</t>
    </rPh>
    <phoneticPr fontId="10"/>
  </si>
  <si>
    <t>児童会室</t>
    <rPh sb="0" eb="4">
      <t>ジドウカイシツ</t>
    </rPh>
    <phoneticPr fontId="10"/>
  </si>
  <si>
    <t>6年1組</t>
    <rPh sb="1" eb="2">
      <t>ネン</t>
    </rPh>
    <rPh sb="3" eb="4">
      <t>クミ</t>
    </rPh>
    <phoneticPr fontId="10"/>
  </si>
  <si>
    <t>6年学年室</t>
    <rPh sb="1" eb="5">
      <t>ネンガクネンシツ</t>
    </rPh>
    <phoneticPr fontId="10"/>
  </si>
  <si>
    <t>イングリッシュルーム</t>
  </si>
  <si>
    <t>スマイル2</t>
  </si>
  <si>
    <t>3年学年室</t>
    <rPh sb="1" eb="2">
      <t>ネン</t>
    </rPh>
    <rPh sb="2" eb="5">
      <t>ガクネンシツ</t>
    </rPh>
    <phoneticPr fontId="10"/>
  </si>
  <si>
    <t>4年1組</t>
    <rPh sb="1" eb="2">
      <t>ネン</t>
    </rPh>
    <rPh sb="3" eb="4">
      <t>クミ</t>
    </rPh>
    <phoneticPr fontId="10"/>
  </si>
  <si>
    <t>4年学年室</t>
    <rPh sb="1" eb="2">
      <t>ネン</t>
    </rPh>
    <rPh sb="2" eb="5">
      <t>ガクネンシツ</t>
    </rPh>
    <phoneticPr fontId="10"/>
  </si>
  <si>
    <t>5年2組</t>
    <rPh sb="1" eb="2">
      <t>ネン</t>
    </rPh>
    <rPh sb="3" eb="4">
      <t>クミ</t>
    </rPh>
    <phoneticPr fontId="10"/>
  </si>
  <si>
    <t>5年1組</t>
    <rPh sb="1" eb="2">
      <t>ネン</t>
    </rPh>
    <rPh sb="3" eb="4">
      <t>クミ</t>
    </rPh>
    <phoneticPr fontId="10"/>
  </si>
  <si>
    <t>1台LED済</t>
    <rPh sb="1" eb="2">
      <t>ダイ</t>
    </rPh>
    <rPh sb="5" eb="6">
      <t>スミ</t>
    </rPh>
    <phoneticPr fontId="2"/>
  </si>
  <si>
    <t>5年学年室</t>
    <rPh sb="1" eb="5">
      <t>ネンガクネンシツ</t>
    </rPh>
    <phoneticPr fontId="10"/>
  </si>
  <si>
    <t>第2会議室</t>
    <rPh sb="0" eb="1">
      <t>ダイ</t>
    </rPh>
    <rPh sb="2" eb="5">
      <t>カイギシツ</t>
    </rPh>
    <phoneticPr fontId="10"/>
  </si>
  <si>
    <t>PC準備室</t>
    <rPh sb="2" eb="5">
      <t>ジュンビシツ</t>
    </rPh>
    <phoneticPr fontId="10"/>
  </si>
  <si>
    <t>家庭科準備室</t>
    <rPh sb="0" eb="3">
      <t>カテイカ</t>
    </rPh>
    <rPh sb="3" eb="6">
      <t>ジュンビシツ</t>
    </rPh>
    <phoneticPr fontId="10"/>
  </si>
  <si>
    <t>家庭科室</t>
    <rPh sb="0" eb="4">
      <t>カテイカシツ</t>
    </rPh>
    <phoneticPr fontId="10"/>
  </si>
  <si>
    <t>スマイル3</t>
  </si>
  <si>
    <t>図工準備室</t>
    <rPh sb="0" eb="5">
      <t>ズコウジュンビシツ</t>
    </rPh>
    <phoneticPr fontId="10"/>
  </si>
  <si>
    <t>子午線ルーム</t>
    <rPh sb="0" eb="3">
      <t>シゴセン</t>
    </rPh>
    <phoneticPr fontId="10"/>
  </si>
  <si>
    <t>第1音楽準備室</t>
    <rPh sb="0" eb="1">
      <t>ダイ</t>
    </rPh>
    <rPh sb="2" eb="7">
      <t>オンガクジュンビシツ</t>
    </rPh>
    <phoneticPr fontId="10"/>
  </si>
  <si>
    <t>第1音楽室</t>
    <rPh sb="0" eb="1">
      <t>ダイ</t>
    </rPh>
    <rPh sb="2" eb="5">
      <t>オンガクシツ</t>
    </rPh>
    <phoneticPr fontId="10"/>
  </si>
  <si>
    <t>第2音楽準備室</t>
    <rPh sb="0" eb="1">
      <t>ダイ</t>
    </rPh>
    <rPh sb="2" eb="7">
      <t>オンガクジュンビシツ</t>
    </rPh>
    <phoneticPr fontId="10"/>
  </si>
  <si>
    <t>第2音楽室</t>
    <rPh sb="0" eb="1">
      <t>ダイ</t>
    </rPh>
    <rPh sb="2" eb="5">
      <t>オンガクシツ</t>
    </rPh>
    <phoneticPr fontId="10"/>
  </si>
  <si>
    <t>資料室</t>
    <rPh sb="0" eb="3">
      <t>シリョウシツ</t>
    </rPh>
    <phoneticPr fontId="10"/>
  </si>
  <si>
    <t>多目的室</t>
    <rPh sb="0" eb="4">
      <t>タモクテキシツ</t>
    </rPh>
    <phoneticPr fontId="10"/>
  </si>
  <si>
    <t>フリールーム</t>
  </si>
  <si>
    <t>北校舎　階段</t>
    <rPh sb="0" eb="3">
      <t>キタコウシャ</t>
    </rPh>
    <rPh sb="4" eb="6">
      <t>カイダン</t>
    </rPh>
    <phoneticPr fontId="10"/>
  </si>
  <si>
    <t>屋外　外壁</t>
    <rPh sb="0" eb="2">
      <t>オクガイ</t>
    </rPh>
    <rPh sb="3" eb="5">
      <t>ガイヘキ</t>
    </rPh>
    <phoneticPr fontId="10"/>
  </si>
  <si>
    <t>屋外</t>
    <rPh sb="0" eb="2">
      <t>オクガイ</t>
    </rPh>
    <phoneticPr fontId="10"/>
  </si>
  <si>
    <t>体育館ホール</t>
    <rPh sb="0" eb="3">
      <t>タイイクカン</t>
    </rPh>
    <phoneticPr fontId="10"/>
  </si>
  <si>
    <t>10.3m</t>
  </si>
  <si>
    <t>手洗い場</t>
    <rPh sb="0" eb="2">
      <t>テアラ</t>
    </rPh>
    <rPh sb="3" eb="4">
      <t>バ</t>
    </rPh>
    <phoneticPr fontId="10"/>
  </si>
  <si>
    <t>埋込連結器具</t>
  </si>
  <si>
    <t>ガード</t>
  </si>
  <si>
    <t>下駄箱</t>
    <rPh sb="0" eb="3">
      <t>ゲタバコ</t>
    </rPh>
    <phoneticPr fontId="10"/>
  </si>
  <si>
    <t>北側　舞台袖</t>
    <rPh sb="0" eb="2">
      <t>キタガワ</t>
    </rPh>
    <rPh sb="3" eb="6">
      <t>ブタイソデ</t>
    </rPh>
    <phoneticPr fontId="10"/>
  </si>
  <si>
    <t>落下防止</t>
  </si>
  <si>
    <t>北側　舞台袖階段上</t>
    <rPh sb="0" eb="2">
      <t>キタガワ</t>
    </rPh>
    <rPh sb="3" eb="6">
      <t>ブタイソデ</t>
    </rPh>
    <rPh sb="6" eb="8">
      <t>カイダン</t>
    </rPh>
    <rPh sb="8" eb="9">
      <t>ウエ</t>
    </rPh>
    <phoneticPr fontId="10"/>
  </si>
  <si>
    <t>5.3m</t>
  </si>
  <si>
    <t>南側　舞台袖</t>
    <rPh sb="0" eb="2">
      <t>ミナミガワ</t>
    </rPh>
    <rPh sb="3" eb="6">
      <t>ブタイソデ</t>
    </rPh>
    <phoneticPr fontId="10"/>
  </si>
  <si>
    <t>南側　舞台袖階段上</t>
    <rPh sb="0" eb="2">
      <t>ミナミガワ</t>
    </rPh>
    <rPh sb="3" eb="6">
      <t>ブタイソデ</t>
    </rPh>
    <rPh sb="6" eb="8">
      <t>カイダン</t>
    </rPh>
    <rPh sb="8" eb="9">
      <t>ウエ</t>
    </rPh>
    <phoneticPr fontId="10"/>
  </si>
  <si>
    <t>体育館外周</t>
    <rPh sb="0" eb="3">
      <t>タイイクカン</t>
    </rPh>
    <rPh sb="3" eb="5">
      <t>ガイシュウ</t>
    </rPh>
    <phoneticPr fontId="10"/>
  </si>
  <si>
    <t>蛍光灯FHF32W  埋込型 幅150mm</t>
  </si>
  <si>
    <t>蛍光灯FL20W  直付型 幅130mm</t>
  </si>
  <si>
    <t>蛍光灯FL15W 洗面台一体型</t>
  </si>
  <si>
    <t>角型ブラケット　防雨防湿型</t>
  </si>
  <si>
    <t>蛍光灯FLR40W  吊下型 黒板灯</t>
  </si>
  <si>
    <t>蛍光灯FL20W  直付型 幅125mm</t>
  </si>
  <si>
    <t>蛍光灯FL20W  笠付トラフ型</t>
  </si>
  <si>
    <t>丸形ブラケット　φ120</t>
  </si>
  <si>
    <t>蛍光灯FLR40W  埋込型 幅440mm</t>
  </si>
  <si>
    <t>蛍光灯FLR40W  直付型 幅130mm</t>
  </si>
  <si>
    <t>蛍光灯FLR40W  直付型 幅230mm PS付</t>
  </si>
  <si>
    <t>ﾒﾀﾊﾗ400W</t>
  </si>
  <si>
    <t>笠付水銀灯器具</t>
  </si>
  <si>
    <t>角型ブラケット　□200</t>
  </si>
  <si>
    <t>蛍光灯FLR40W  埋込型 幅100mm　ステンレス防水</t>
  </si>
  <si>
    <t>蛍光灯FLR40W  埋込型 幅300mm 連結</t>
  </si>
  <si>
    <t>蛍光灯FDL13W  埋込型 幅150mm</t>
  </si>
  <si>
    <t>丸形ブラケット　φ490</t>
  </si>
  <si>
    <t>ビーム球150W</t>
  </si>
  <si>
    <t>角型ブラケット　□300</t>
  </si>
  <si>
    <t>【東棟】保健室</t>
  </si>
  <si>
    <t>【東棟】カウンセリングルーム</t>
  </si>
  <si>
    <t>【東棟】アフタースクール①</t>
  </si>
  <si>
    <t>【東棟】アフタースクール②</t>
  </si>
  <si>
    <t>【東棟】廊下</t>
  </si>
  <si>
    <t>【東棟】階段</t>
  </si>
  <si>
    <t>【東棟】階段下倉庫</t>
  </si>
  <si>
    <t>【東棟】３－１</t>
  </si>
  <si>
    <t>【東棟】多目的室①</t>
  </si>
  <si>
    <t>【東棟】多目的室②</t>
  </si>
  <si>
    <t>【東棟】４－１</t>
  </si>
  <si>
    <t>【東棟】図工室</t>
  </si>
  <si>
    <t>【東棟】図工準備室</t>
  </si>
  <si>
    <t>【東棟】男子トイレ</t>
  </si>
  <si>
    <t>【東棟】女子トイレ</t>
  </si>
  <si>
    <t>【東棟】高架水槽室</t>
  </si>
  <si>
    <t>【中央棟】職員室</t>
  </si>
  <si>
    <t>【中央棟】更衣室</t>
  </si>
  <si>
    <t>【中央棟】印刷室</t>
  </si>
  <si>
    <t>【中央棟】休憩室</t>
  </si>
  <si>
    <t>【中央棟】校長室</t>
  </si>
  <si>
    <t>乳白カバー付き</t>
  </si>
  <si>
    <t>【中央棟】会議室</t>
  </si>
  <si>
    <t>【中央棟】教具室</t>
  </si>
  <si>
    <t>【中央棟】放送室</t>
  </si>
  <si>
    <t>【中央棟】図書スペース</t>
  </si>
  <si>
    <t>ルーバー付き</t>
  </si>
  <si>
    <t>【中央棟】ホール</t>
  </si>
  <si>
    <t>【中央棟】廊下</t>
  </si>
  <si>
    <t>【中央棟】エントランスホール</t>
  </si>
  <si>
    <t>【中央棟】階段下</t>
  </si>
  <si>
    <t>【中央棟】階段</t>
  </si>
  <si>
    <t>【中央棟】特別教室①</t>
  </si>
  <si>
    <t>【中央棟】特別教室②</t>
  </si>
  <si>
    <t>【中央棟】２－１</t>
  </si>
  <si>
    <t>【中央棟】家庭科準備室</t>
  </si>
  <si>
    <t>【中央棟】家庭科室</t>
  </si>
  <si>
    <t>【中央棟】階段ホール</t>
  </si>
  <si>
    <t>【中央棟】５－１</t>
  </si>
  <si>
    <t>【中央棟】児童会室</t>
  </si>
  <si>
    <t>【中央棟】５－２</t>
  </si>
  <si>
    <t>【中央棟】音楽室</t>
  </si>
  <si>
    <t>【中央棟】音楽準備室</t>
  </si>
  <si>
    <t>【中央棟】理科準備室</t>
  </si>
  <si>
    <t>【中央棟】理科室</t>
  </si>
  <si>
    <t>【西棟】１－１</t>
  </si>
  <si>
    <t>【西棟】特別教室①</t>
  </si>
  <si>
    <t>【西棟】特別教室②</t>
  </si>
  <si>
    <t>器具交換不可</t>
  </si>
  <si>
    <t>【西棟】手洗い場</t>
  </si>
  <si>
    <t>【西棟】男子トイレ</t>
  </si>
  <si>
    <t>【西棟】女子トイレ</t>
  </si>
  <si>
    <t>【西棟】廊下</t>
  </si>
  <si>
    <t>【西棟】６－１</t>
  </si>
  <si>
    <t>【西棟】６－２</t>
  </si>
  <si>
    <t>校舎外壁</t>
  </si>
  <si>
    <t>渡廊下</t>
  </si>
  <si>
    <t>屋外トイレ手洗い場</t>
  </si>
  <si>
    <t>屋外男子トイレ</t>
  </si>
  <si>
    <t>屋外女子トイレ</t>
  </si>
  <si>
    <t>【プール】機械室</t>
  </si>
  <si>
    <t>【プール】男子更衣室</t>
  </si>
  <si>
    <t>【プール】女子更衣室</t>
  </si>
  <si>
    <t>【体育館】玄関ポーチ</t>
  </si>
  <si>
    <t>【体育館】器具庫</t>
  </si>
  <si>
    <t>【体育館】男子トイレ</t>
  </si>
  <si>
    <t>【体育館】女子トイレ</t>
  </si>
  <si>
    <t>【体育館】舞台下</t>
  </si>
  <si>
    <t>【体育館】舞台袖</t>
  </si>
  <si>
    <t>【体育館】外壁</t>
  </si>
  <si>
    <t>丸形ブラケット φ110</t>
  </si>
  <si>
    <t>蛍光灯FHF16W  直付型 幅120mm</t>
  </si>
  <si>
    <t>和風シーリングライト</t>
  </si>
  <si>
    <t>蛍光灯FLR40W  埋込型 幅300mm　Cチャン回避</t>
  </si>
  <si>
    <t>蛍光灯FLR40W  埋込型 幅190mm　Cチャン回避</t>
  </si>
  <si>
    <t>HID250</t>
  </si>
  <si>
    <t>埋込ダウンライト Φ400</t>
  </si>
  <si>
    <t>埋込ダウンライト Φ600</t>
  </si>
  <si>
    <t>スクエア照明 幅1000mm</t>
  </si>
  <si>
    <t>蛍光灯FL20W  埋込型 幅190mm　Cチャン回避</t>
  </si>
  <si>
    <t>蛍光灯FL20W 階段灯通路誘導灯　</t>
  </si>
  <si>
    <t>丸形ブラケット φ260</t>
  </si>
  <si>
    <t>スクエア照明 幅450mm</t>
  </si>
  <si>
    <t>表示灯</t>
    <rPh sb="0" eb="3">
      <t>ヒョウジトウ</t>
    </rPh>
    <phoneticPr fontId="4"/>
  </si>
  <si>
    <t>男子更衣室</t>
    <rPh sb="0" eb="5">
      <t>ダンシコウイシツ</t>
    </rPh>
    <phoneticPr fontId="10"/>
  </si>
  <si>
    <t>女子更衣室</t>
    <rPh sb="0" eb="5">
      <t>ジョシコウイシツ</t>
    </rPh>
    <phoneticPr fontId="10"/>
  </si>
  <si>
    <t>1-A</t>
  </si>
  <si>
    <t>配膳室</t>
    <rPh sb="0" eb="3">
      <t>ハイゼンシツ</t>
    </rPh>
    <phoneticPr fontId="10"/>
  </si>
  <si>
    <t>西昇降口</t>
    <rPh sb="0" eb="1">
      <t>ニシ</t>
    </rPh>
    <rPh sb="1" eb="4">
      <t>ショウコウグチ</t>
    </rPh>
    <phoneticPr fontId="10"/>
  </si>
  <si>
    <t>ステンレスルーバー付</t>
  </si>
  <si>
    <t>東昇降口</t>
    <rPh sb="0" eb="1">
      <t>ヒガシ</t>
    </rPh>
    <rPh sb="1" eb="4">
      <t>ショウコウグチ</t>
    </rPh>
    <phoneticPr fontId="10"/>
  </si>
  <si>
    <t>校舎外壁</t>
    <rPh sb="0" eb="2">
      <t>コウシャ</t>
    </rPh>
    <rPh sb="2" eb="4">
      <t>ガイヘキ</t>
    </rPh>
    <phoneticPr fontId="10"/>
  </si>
  <si>
    <t>高学年図書室</t>
    <rPh sb="0" eb="3">
      <t>コウガクネン</t>
    </rPh>
    <rPh sb="3" eb="6">
      <t>トショシツ</t>
    </rPh>
    <phoneticPr fontId="10"/>
  </si>
  <si>
    <t>会議室</t>
    <rPh sb="0" eb="3">
      <t>カイギシツ</t>
    </rPh>
    <phoneticPr fontId="10"/>
  </si>
  <si>
    <t>３－A</t>
  </si>
  <si>
    <t>学習室１</t>
    <rPh sb="0" eb="3">
      <t>ガクシュウシツ</t>
    </rPh>
    <phoneticPr fontId="10"/>
  </si>
  <si>
    <t>２－A</t>
  </si>
  <si>
    <t>低学年図書室</t>
    <rPh sb="0" eb="3">
      <t>テイガクネン</t>
    </rPh>
    <rPh sb="3" eb="6">
      <t>トショシツ</t>
    </rPh>
    <phoneticPr fontId="10"/>
  </si>
  <si>
    <t>教材室</t>
    <rPh sb="0" eb="3">
      <t>キョウザイシツ</t>
    </rPh>
    <phoneticPr fontId="10"/>
  </si>
  <si>
    <t>若草学級①</t>
    <rPh sb="0" eb="2">
      <t>ワカクサ</t>
    </rPh>
    <rPh sb="2" eb="4">
      <t>ガッキュウ</t>
    </rPh>
    <phoneticPr fontId="10"/>
  </si>
  <si>
    <t>若草学級②</t>
    <rPh sb="0" eb="2">
      <t>ワカクサ</t>
    </rPh>
    <rPh sb="2" eb="4">
      <t>ガッキュウ</t>
    </rPh>
    <phoneticPr fontId="10"/>
  </si>
  <si>
    <t>西階段</t>
    <rPh sb="0" eb="3">
      <t>ニシカイダン</t>
    </rPh>
    <phoneticPr fontId="10"/>
  </si>
  <si>
    <t>東階段</t>
    <rPh sb="0" eb="3">
      <t>ヒガシカイダン</t>
    </rPh>
    <phoneticPr fontId="10"/>
  </si>
  <si>
    <t>学習室2</t>
    <rPh sb="0" eb="3">
      <t>ガクシュウシツ</t>
    </rPh>
    <phoneticPr fontId="10"/>
  </si>
  <si>
    <t>児童会室</t>
    <rPh sb="0" eb="3">
      <t>ジドウカイ</t>
    </rPh>
    <rPh sb="3" eb="4">
      <t>シツ</t>
    </rPh>
    <phoneticPr fontId="10"/>
  </si>
  <si>
    <t>6A学習室</t>
    <rPh sb="2" eb="5">
      <t>ガクシュウシツ</t>
    </rPh>
    <phoneticPr fontId="10"/>
  </si>
  <si>
    <t>5・6－A</t>
  </si>
  <si>
    <t>4－A</t>
  </si>
  <si>
    <t>理科準備室</t>
    <rPh sb="0" eb="2">
      <t>リカ</t>
    </rPh>
    <rPh sb="2" eb="5">
      <t>ジュンビシツ</t>
    </rPh>
    <phoneticPr fontId="10"/>
  </si>
  <si>
    <t>視聴覚準備室</t>
    <rPh sb="0" eb="3">
      <t>シチョウカク</t>
    </rPh>
    <rPh sb="3" eb="6">
      <t>ジュンビシツ</t>
    </rPh>
    <phoneticPr fontId="10"/>
  </si>
  <si>
    <t>図工室</t>
    <rPh sb="0" eb="2">
      <t>ズコウ</t>
    </rPh>
    <rPh sb="2" eb="3">
      <t>シツ</t>
    </rPh>
    <phoneticPr fontId="10"/>
  </si>
  <si>
    <t>図工室</t>
    <rPh sb="0" eb="3">
      <t>ズコウシツ</t>
    </rPh>
    <phoneticPr fontId="10"/>
  </si>
  <si>
    <t>音楽準備室</t>
    <rPh sb="0" eb="5">
      <t>オンガクジュンビシツ</t>
    </rPh>
    <phoneticPr fontId="10"/>
  </si>
  <si>
    <t>音楽室</t>
    <rPh sb="0" eb="3">
      <t>オンガクシツ</t>
    </rPh>
    <phoneticPr fontId="10"/>
  </si>
  <si>
    <t>東階段塔屋内</t>
    <rPh sb="0" eb="1">
      <t>ヒガシ</t>
    </rPh>
    <rPh sb="1" eb="3">
      <t>カイダン</t>
    </rPh>
    <rPh sb="3" eb="5">
      <t>トウヤ</t>
    </rPh>
    <rPh sb="5" eb="6">
      <t>ナイ</t>
    </rPh>
    <phoneticPr fontId="10"/>
  </si>
  <si>
    <t>西側倉庫（体育館）</t>
    <rPh sb="0" eb="1">
      <t>ニシ</t>
    </rPh>
    <rPh sb="1" eb="2">
      <t>ガワ</t>
    </rPh>
    <rPh sb="2" eb="4">
      <t>ソウコ</t>
    </rPh>
    <phoneticPr fontId="10"/>
  </si>
  <si>
    <t>女子更衣室（体育館）</t>
    <rPh sb="0" eb="5">
      <t>ジョシコウイシツ</t>
    </rPh>
    <phoneticPr fontId="10"/>
  </si>
  <si>
    <t>女子便所（体育館）</t>
    <rPh sb="0" eb="4">
      <t>ジョシベンジョ</t>
    </rPh>
    <rPh sb="5" eb="8">
      <t>タイイクカン</t>
    </rPh>
    <phoneticPr fontId="10"/>
  </si>
  <si>
    <t>女子便所（体育館）</t>
    <rPh sb="0" eb="4">
      <t>ジョシベンジョ</t>
    </rPh>
    <phoneticPr fontId="10"/>
  </si>
  <si>
    <t>東側更衣室（体育館）</t>
    <rPh sb="0" eb="2">
      <t>ヒガシガワ</t>
    </rPh>
    <rPh sb="2" eb="5">
      <t>コウイシツ</t>
    </rPh>
    <phoneticPr fontId="10"/>
  </si>
  <si>
    <t>男子更衣室（体育館）</t>
    <rPh sb="0" eb="2">
      <t>ダンシ</t>
    </rPh>
    <rPh sb="2" eb="5">
      <t>コウイシツ</t>
    </rPh>
    <phoneticPr fontId="10"/>
  </si>
  <si>
    <t>男子便所（体育館）</t>
    <rPh sb="0" eb="2">
      <t>ダンシ</t>
    </rPh>
    <rPh sb="2" eb="4">
      <t>ベンジョ</t>
    </rPh>
    <phoneticPr fontId="10"/>
  </si>
  <si>
    <t>男子便所（体育館）</t>
    <rPh sb="0" eb="4">
      <t>ダンシベンジョ</t>
    </rPh>
    <phoneticPr fontId="10"/>
  </si>
  <si>
    <t>ホール照明</t>
    <rPh sb="3" eb="5">
      <t>ショウメイ</t>
    </rPh>
    <phoneticPr fontId="10"/>
  </si>
  <si>
    <t>舞台照明</t>
    <rPh sb="0" eb="4">
      <t>ブタイショウメイ</t>
    </rPh>
    <phoneticPr fontId="10"/>
  </si>
  <si>
    <t>東側舞台袖</t>
    <rPh sb="0" eb="2">
      <t>ヒガシガワ</t>
    </rPh>
    <rPh sb="2" eb="5">
      <t>ブタイソデ</t>
    </rPh>
    <phoneticPr fontId="10"/>
  </si>
  <si>
    <t>農具倉庫</t>
    <rPh sb="0" eb="4">
      <t>ノウグソウコ</t>
    </rPh>
    <phoneticPr fontId="10"/>
  </si>
  <si>
    <t>飼育小屋</t>
    <rPh sb="0" eb="4">
      <t>シイクゴヤ</t>
    </rPh>
    <phoneticPr fontId="10"/>
  </si>
  <si>
    <t>屋外倉庫通路（旧幼稚園）</t>
    <rPh sb="0" eb="4">
      <t>オクガイソウコ</t>
    </rPh>
    <rPh sb="4" eb="6">
      <t>ツウロ</t>
    </rPh>
    <rPh sb="7" eb="8">
      <t>キュウ</t>
    </rPh>
    <rPh sb="8" eb="11">
      <t>ヨウチエン</t>
    </rPh>
    <phoneticPr fontId="10"/>
  </si>
  <si>
    <t>屋外倉庫教室１（旧幼稚園）</t>
    <rPh sb="0" eb="4">
      <t>オクガイソウコ</t>
    </rPh>
    <rPh sb="4" eb="6">
      <t>キョウシツ</t>
    </rPh>
    <rPh sb="8" eb="9">
      <t>キュウ</t>
    </rPh>
    <rPh sb="9" eb="12">
      <t>ヨウチエン</t>
    </rPh>
    <phoneticPr fontId="10"/>
  </si>
  <si>
    <t>屋外倉庫便所前（旧幼稚園）</t>
    <rPh sb="0" eb="4">
      <t>オクガイソウコ</t>
    </rPh>
    <rPh sb="4" eb="6">
      <t>ベンジョ</t>
    </rPh>
    <rPh sb="6" eb="7">
      <t>マエ</t>
    </rPh>
    <rPh sb="8" eb="9">
      <t>キュウ</t>
    </rPh>
    <rPh sb="9" eb="12">
      <t>ヨウチエン</t>
    </rPh>
    <phoneticPr fontId="10"/>
  </si>
  <si>
    <t>屋外倉庫便所1（旧幼稚園）</t>
    <rPh sb="0" eb="4">
      <t>オクガイソウコ</t>
    </rPh>
    <rPh sb="4" eb="6">
      <t>ベンジョ</t>
    </rPh>
    <rPh sb="8" eb="9">
      <t>キュウ</t>
    </rPh>
    <rPh sb="9" eb="12">
      <t>ヨウチエン</t>
    </rPh>
    <phoneticPr fontId="10"/>
  </si>
  <si>
    <t>屋外倉庫給湯室（旧幼稚園）</t>
    <rPh sb="0" eb="4">
      <t>オクガイソウコ</t>
    </rPh>
    <rPh sb="4" eb="7">
      <t>キュウトウシツ</t>
    </rPh>
    <rPh sb="8" eb="9">
      <t>キュウ</t>
    </rPh>
    <rPh sb="9" eb="12">
      <t>ヨウチエン</t>
    </rPh>
    <phoneticPr fontId="10"/>
  </si>
  <si>
    <t>屋外倉庫教室１内部屋（旧幼稚園）</t>
    <rPh sb="0" eb="4">
      <t>オクガイソウコ</t>
    </rPh>
    <rPh sb="4" eb="6">
      <t>キョウシツ</t>
    </rPh>
    <rPh sb="7" eb="8">
      <t>ナイ</t>
    </rPh>
    <rPh sb="8" eb="10">
      <t>ヘヤ</t>
    </rPh>
    <rPh sb="11" eb="12">
      <t>キュウ</t>
    </rPh>
    <rPh sb="12" eb="15">
      <t>ヨウチエン</t>
    </rPh>
    <phoneticPr fontId="10"/>
  </si>
  <si>
    <t>屋外倉庫校長室（旧幼稚園）</t>
    <rPh sb="0" eb="4">
      <t>オクガイソウコ</t>
    </rPh>
    <rPh sb="4" eb="7">
      <t>コウチョウシツ</t>
    </rPh>
    <rPh sb="8" eb="9">
      <t>キュウ</t>
    </rPh>
    <rPh sb="9" eb="12">
      <t>ヨウチエン</t>
    </rPh>
    <phoneticPr fontId="10"/>
  </si>
  <si>
    <t>屋外倉庫教室２</t>
    <rPh sb="0" eb="4">
      <t>オクガイソウコ</t>
    </rPh>
    <rPh sb="4" eb="6">
      <t>キョウシツ</t>
    </rPh>
    <phoneticPr fontId="10"/>
  </si>
  <si>
    <t>屋外倉庫教室３</t>
    <rPh sb="0" eb="4">
      <t>オクガイソウコ</t>
    </rPh>
    <rPh sb="4" eb="6">
      <t>キョウシツ</t>
    </rPh>
    <phoneticPr fontId="10"/>
  </si>
  <si>
    <t>屋外倉庫廊下</t>
    <rPh sb="0" eb="2">
      <t>オクガイ</t>
    </rPh>
    <rPh sb="2" eb="4">
      <t>ソウコ</t>
    </rPh>
    <rPh sb="4" eb="6">
      <t>ロウカ</t>
    </rPh>
    <phoneticPr fontId="10"/>
  </si>
  <si>
    <t>屋外倉庫便所２</t>
    <rPh sb="0" eb="4">
      <t>オクガイソウコ</t>
    </rPh>
    <rPh sb="4" eb="6">
      <t>ベンジョ</t>
    </rPh>
    <phoneticPr fontId="10"/>
  </si>
  <si>
    <t>屋外倉庫軒下</t>
    <rPh sb="0" eb="4">
      <t>オクガイソウコ</t>
    </rPh>
    <rPh sb="4" eb="6">
      <t>ノキシタ</t>
    </rPh>
    <phoneticPr fontId="10"/>
  </si>
  <si>
    <t>屋外倉庫外周</t>
    <rPh sb="0" eb="6">
      <t>オクガイソウコガイシュウ</t>
    </rPh>
    <phoneticPr fontId="10"/>
  </si>
  <si>
    <t>蛍光灯FHF32W  埋込型 幅250mm</t>
  </si>
  <si>
    <t>スクエア照明 直付型 幅490×670mm PS付</t>
  </si>
  <si>
    <t>蛍光灯FL20W キッチン灯</t>
  </si>
  <si>
    <t>蛍光灯FHF32W  埋込型 幅250mm　PS付</t>
  </si>
  <si>
    <t>スクエア照明 直付型 幅245mm</t>
  </si>
  <si>
    <t>コップ灯　φ110</t>
  </si>
  <si>
    <t>蛍光灯FHF32W  埋込型 幅190mm</t>
  </si>
  <si>
    <t>スクエア照明 直付型 幅670mm</t>
  </si>
  <si>
    <t>蛍光灯FL15W ミラー灯　PS付</t>
  </si>
  <si>
    <t>メタセラ360W</t>
  </si>
  <si>
    <t>水銀灯器具</t>
  </si>
  <si>
    <t>FHF63</t>
  </si>
  <si>
    <t>蛍光灯FHF63W  直付型</t>
  </si>
  <si>
    <t>FDL9</t>
  </si>
  <si>
    <t>埋込ダウンライト Φ120</t>
  </si>
  <si>
    <t>シーリングライト□300</t>
  </si>
  <si>
    <t>蛍光灯FHF32W  直付型 幅120mm</t>
  </si>
  <si>
    <t>にこにこ学級</t>
    <rPh sb="4" eb="6">
      <t>ガッキュウ</t>
    </rPh>
    <phoneticPr fontId="10"/>
  </si>
  <si>
    <t>全11台中2台LED電球設置</t>
    <rPh sb="0" eb="1">
      <t>ゼン</t>
    </rPh>
    <rPh sb="3" eb="4">
      <t>ダイ</t>
    </rPh>
    <rPh sb="4" eb="5">
      <t>チュウ</t>
    </rPh>
    <rPh sb="6" eb="7">
      <t>ダイ</t>
    </rPh>
    <rPh sb="10" eb="14">
      <t>デンキュウセッチ</t>
    </rPh>
    <phoneticPr fontId="10"/>
  </si>
  <si>
    <t>消耗品庫</t>
    <rPh sb="0" eb="3">
      <t>ショウモウヒン</t>
    </rPh>
    <rPh sb="3" eb="4">
      <t>コ</t>
    </rPh>
    <phoneticPr fontId="10"/>
  </si>
  <si>
    <t>放送室前</t>
    <rPh sb="0" eb="3">
      <t>ホウソウシツ</t>
    </rPh>
    <rPh sb="3" eb="4">
      <t>マエ</t>
    </rPh>
    <phoneticPr fontId="10"/>
  </si>
  <si>
    <t>家庭科室</t>
    <rPh sb="0" eb="3">
      <t>カテイカ</t>
    </rPh>
    <rPh sb="3" eb="4">
      <t>シツ</t>
    </rPh>
    <phoneticPr fontId="10"/>
  </si>
  <si>
    <t>西側昇降口</t>
    <rPh sb="0" eb="2">
      <t>ニシガワ</t>
    </rPh>
    <rPh sb="2" eb="5">
      <t>ショウコウグチ</t>
    </rPh>
    <phoneticPr fontId="10"/>
  </si>
  <si>
    <t>西玄関</t>
    <rPh sb="0" eb="1">
      <t>ニシ</t>
    </rPh>
    <rPh sb="1" eb="3">
      <t>ゲンカン</t>
    </rPh>
    <phoneticPr fontId="10"/>
  </si>
  <si>
    <t>全3台中1台LED電球設置</t>
    <rPh sb="0" eb="1">
      <t>ゼン</t>
    </rPh>
    <rPh sb="2" eb="3">
      <t>ダイ</t>
    </rPh>
    <rPh sb="3" eb="4">
      <t>チュウ</t>
    </rPh>
    <rPh sb="5" eb="6">
      <t>ダイ</t>
    </rPh>
    <rPh sb="9" eb="11">
      <t>デンキュウ</t>
    </rPh>
    <rPh sb="11" eb="13">
      <t>セッチ</t>
    </rPh>
    <phoneticPr fontId="10"/>
  </si>
  <si>
    <t>東側昇降口</t>
    <rPh sb="0" eb="2">
      <t>ヒガシガワ</t>
    </rPh>
    <rPh sb="2" eb="5">
      <t>ショウコウグチ</t>
    </rPh>
    <phoneticPr fontId="10"/>
  </si>
  <si>
    <t>東玄関</t>
    <rPh sb="0" eb="3">
      <t>ヒガシゲンカン</t>
    </rPh>
    <phoneticPr fontId="10"/>
  </si>
  <si>
    <t>不明</t>
    <rPh sb="0" eb="2">
      <t>フメイ</t>
    </rPh>
    <phoneticPr fontId="10"/>
  </si>
  <si>
    <t>全2台中1台LED電球設置</t>
    <rPh sb="0" eb="1">
      <t>ゼン</t>
    </rPh>
    <rPh sb="2" eb="3">
      <t>ダイ</t>
    </rPh>
    <rPh sb="3" eb="4">
      <t>チュウ</t>
    </rPh>
    <rPh sb="5" eb="6">
      <t>ダイ</t>
    </rPh>
    <rPh sb="9" eb="11">
      <t>デンキュウ</t>
    </rPh>
    <rPh sb="11" eb="13">
      <t>セッチ</t>
    </rPh>
    <phoneticPr fontId="10"/>
  </si>
  <si>
    <t>３年</t>
    <rPh sb="1" eb="2">
      <t>ネン</t>
    </rPh>
    <phoneticPr fontId="10"/>
  </si>
  <si>
    <t>１年・2年</t>
    <rPh sb="1" eb="2">
      <t>ネン</t>
    </rPh>
    <rPh sb="4" eb="5">
      <t>ネン</t>
    </rPh>
    <phoneticPr fontId="10"/>
  </si>
  <si>
    <t>きらきら</t>
  </si>
  <si>
    <t>男子便所</t>
    <rPh sb="0" eb="2">
      <t>ダンシ</t>
    </rPh>
    <rPh sb="2" eb="4">
      <t>ベンジョ</t>
    </rPh>
    <phoneticPr fontId="10"/>
  </si>
  <si>
    <t>西側階段</t>
    <rPh sb="0" eb="2">
      <t>ニシガワ</t>
    </rPh>
    <rPh sb="2" eb="4">
      <t>カイダン</t>
    </rPh>
    <phoneticPr fontId="10"/>
  </si>
  <si>
    <t>5.0m</t>
  </si>
  <si>
    <t>東側階段</t>
    <rPh sb="0" eb="2">
      <t>ヒガシガワ</t>
    </rPh>
    <rPh sb="2" eb="4">
      <t>カイダン</t>
    </rPh>
    <phoneticPr fontId="10"/>
  </si>
  <si>
    <t>音楽準備室</t>
    <rPh sb="0" eb="2">
      <t>オンガク</t>
    </rPh>
    <rPh sb="2" eb="5">
      <t>ジュンビシツ</t>
    </rPh>
    <phoneticPr fontId="10"/>
  </si>
  <si>
    <t>わくわく</t>
  </si>
  <si>
    <t>４年・5年</t>
    <rPh sb="1" eb="2">
      <t>ネン</t>
    </rPh>
    <rPh sb="4" eb="5">
      <t>ネン</t>
    </rPh>
    <phoneticPr fontId="10"/>
  </si>
  <si>
    <t>６年</t>
    <rPh sb="1" eb="2">
      <t>ネン</t>
    </rPh>
    <phoneticPr fontId="10"/>
  </si>
  <si>
    <t>図工準備室</t>
    <rPh sb="0" eb="2">
      <t>ズコウ</t>
    </rPh>
    <rPh sb="2" eb="5">
      <t>ジュンビシツ</t>
    </rPh>
    <phoneticPr fontId="10"/>
  </si>
  <si>
    <t>屋外照明</t>
    <rPh sb="0" eb="2">
      <t>オクガイ</t>
    </rPh>
    <rPh sb="2" eb="4">
      <t>ショウメイ</t>
    </rPh>
    <phoneticPr fontId="10"/>
  </si>
  <si>
    <t>学びルーム</t>
    <rPh sb="0" eb="1">
      <t>マナ</t>
    </rPh>
    <phoneticPr fontId="10"/>
  </si>
  <si>
    <t>男子便所（プール）</t>
    <rPh sb="0" eb="2">
      <t>ダンシ</t>
    </rPh>
    <rPh sb="2" eb="4">
      <t>ベンジョ</t>
    </rPh>
    <phoneticPr fontId="10"/>
  </si>
  <si>
    <t>女子便所（プール）</t>
    <rPh sb="0" eb="4">
      <t>ジョシベンジョ</t>
    </rPh>
    <phoneticPr fontId="10"/>
  </si>
  <si>
    <t>玄関（体育館）</t>
    <rPh sb="0" eb="2">
      <t>ゲンカン</t>
    </rPh>
    <rPh sb="3" eb="6">
      <t>タイイクカン</t>
    </rPh>
    <phoneticPr fontId="10"/>
  </si>
  <si>
    <t>用具倉庫</t>
    <rPh sb="0" eb="4">
      <t>ヨウグソウコ</t>
    </rPh>
    <phoneticPr fontId="10"/>
  </si>
  <si>
    <t>男子便所（体育館）</t>
    <rPh sb="0" eb="4">
      <t>ダンシベンジョ</t>
    </rPh>
    <rPh sb="5" eb="8">
      <t>タイイクカン</t>
    </rPh>
    <phoneticPr fontId="10"/>
  </si>
  <si>
    <t>北舞台袖</t>
    <rPh sb="0" eb="1">
      <t>キタ</t>
    </rPh>
    <rPh sb="1" eb="4">
      <t>ブタイソデ</t>
    </rPh>
    <phoneticPr fontId="10"/>
  </si>
  <si>
    <t>南舞台袖</t>
    <rPh sb="0" eb="1">
      <t>ミナミ</t>
    </rPh>
    <rPh sb="1" eb="4">
      <t>ブタイソデ</t>
    </rPh>
    <phoneticPr fontId="10"/>
  </si>
  <si>
    <t>体育館外壁</t>
    <rPh sb="0" eb="5">
      <t>タイイクカンガイヘキ</t>
    </rPh>
    <phoneticPr fontId="10"/>
  </si>
  <si>
    <t>縦ピン</t>
    <rPh sb="0" eb="1">
      <t>タテ</t>
    </rPh>
    <phoneticPr fontId="10"/>
  </si>
  <si>
    <t>FPL27</t>
  </si>
  <si>
    <t>スクエア照明 幅245mm</t>
  </si>
  <si>
    <t>蛍光灯FLR40W  下面開放型 幅300mm</t>
  </si>
  <si>
    <t>蛍光灯FLR40W  直付型 幅150mm ステンレス</t>
  </si>
  <si>
    <t>FML55</t>
  </si>
  <si>
    <t>蛍光灯FLR40W  特殊トラフ型</t>
  </si>
  <si>
    <t>水銀灯400W 投光器</t>
  </si>
  <si>
    <t>スクエア照明 幅355mm</t>
  </si>
  <si>
    <t>蛍光灯FLR40W  下面開放型 幅270mm</t>
  </si>
  <si>
    <t>対象外</t>
  </si>
  <si>
    <t>図書室</t>
    <rPh sb="0" eb="2">
      <t>トショ</t>
    </rPh>
    <rPh sb="2" eb="3">
      <t>シツ</t>
    </rPh>
    <phoneticPr fontId="10"/>
  </si>
  <si>
    <t>わかぎ</t>
  </si>
  <si>
    <t>階段下ポンプ室</t>
    <rPh sb="0" eb="2">
      <t>カイダン</t>
    </rPh>
    <rPh sb="2" eb="3">
      <t>シタ</t>
    </rPh>
    <rPh sb="6" eb="7">
      <t>シツ</t>
    </rPh>
    <phoneticPr fontId="10"/>
  </si>
  <si>
    <t>給食室</t>
    <rPh sb="0" eb="3">
      <t>キュウショクシツ</t>
    </rPh>
    <phoneticPr fontId="10"/>
  </si>
  <si>
    <t>階段下物置</t>
    <rPh sb="0" eb="3">
      <t>カイダンシタ</t>
    </rPh>
    <rPh sb="3" eb="5">
      <t>モノオキ</t>
    </rPh>
    <phoneticPr fontId="10"/>
  </si>
  <si>
    <t>通路/階段</t>
    <rPh sb="0" eb="2">
      <t>ツウロ</t>
    </rPh>
    <rPh sb="3" eb="5">
      <t>カイダン</t>
    </rPh>
    <phoneticPr fontId="10"/>
  </si>
  <si>
    <r>
      <t>3.6m</t>
    </r>
    <r>
      <rPr>
        <sz val="11"/>
        <color rgb="FFFF0000"/>
        <rFont val="游ゴシック"/>
        <family val="3"/>
        <charset val="128"/>
        <scheme val="minor"/>
      </rPr>
      <t>　明るめ希望</t>
    </r>
    <rPh sb="5" eb="6">
      <t>アカ</t>
    </rPh>
    <rPh sb="8" eb="10">
      <t>キボウ</t>
    </rPh>
    <phoneticPr fontId="3"/>
  </si>
  <si>
    <t>理科室</t>
    <rPh sb="0" eb="2">
      <t>リカ</t>
    </rPh>
    <rPh sb="2" eb="3">
      <t>シツ</t>
    </rPh>
    <phoneticPr fontId="10"/>
  </si>
  <si>
    <t>ミーティングルーム</t>
  </si>
  <si>
    <t>教室1</t>
    <rPh sb="0" eb="2">
      <t>キョウシツ</t>
    </rPh>
    <phoneticPr fontId="10"/>
  </si>
  <si>
    <t>教室2</t>
    <rPh sb="0" eb="2">
      <t>キョウシツ</t>
    </rPh>
    <phoneticPr fontId="10"/>
  </si>
  <si>
    <t>教室3</t>
    <rPh sb="0" eb="2">
      <t>キョウシツ</t>
    </rPh>
    <phoneticPr fontId="10"/>
  </si>
  <si>
    <t>3.6m</t>
  </si>
  <si>
    <t>音楽／家庭科準備室</t>
    <rPh sb="0" eb="2">
      <t>オンガク</t>
    </rPh>
    <rPh sb="3" eb="6">
      <t>カテイカ</t>
    </rPh>
    <rPh sb="6" eb="9">
      <t>ジュンビシツ</t>
    </rPh>
    <phoneticPr fontId="10"/>
  </si>
  <si>
    <t>教室４</t>
    <rPh sb="0" eb="2">
      <t>キョウシツ</t>
    </rPh>
    <phoneticPr fontId="10"/>
  </si>
  <si>
    <t>教室５</t>
    <rPh sb="0" eb="2">
      <t>キョウシツ</t>
    </rPh>
    <phoneticPr fontId="10"/>
  </si>
  <si>
    <t>教室６</t>
    <rPh sb="0" eb="2">
      <t>キョウシツ</t>
    </rPh>
    <phoneticPr fontId="10"/>
  </si>
  <si>
    <t>踊り場4.9m</t>
    <rPh sb="0" eb="1">
      <t>オド</t>
    </rPh>
    <rPh sb="2" eb="3">
      <t>バ</t>
    </rPh>
    <phoneticPr fontId="3"/>
  </si>
  <si>
    <t>屋上天面</t>
    <rPh sb="0" eb="2">
      <t>オクジョウ</t>
    </rPh>
    <rPh sb="2" eb="4">
      <t>テンメン</t>
    </rPh>
    <phoneticPr fontId="10"/>
  </si>
  <si>
    <t>4.0m</t>
  </si>
  <si>
    <t>塔屋天面</t>
    <rPh sb="0" eb="2">
      <t>トウヤ</t>
    </rPh>
    <rPh sb="2" eb="4">
      <t>テンメン</t>
    </rPh>
    <phoneticPr fontId="10"/>
  </si>
  <si>
    <t>体育館玄関</t>
    <rPh sb="0" eb="3">
      <t>タイイクカン</t>
    </rPh>
    <rPh sb="3" eb="5">
      <t>ゲンカン</t>
    </rPh>
    <phoneticPr fontId="10"/>
  </si>
  <si>
    <t>体育館倉庫</t>
    <rPh sb="0" eb="3">
      <t>タイイクカン</t>
    </rPh>
    <rPh sb="3" eb="5">
      <t>ソウコ</t>
    </rPh>
    <phoneticPr fontId="10"/>
  </si>
  <si>
    <t>同室内２灯中１灯はLED器具交換済</t>
    <rPh sb="0" eb="3">
      <t>ドウシツナイ</t>
    </rPh>
    <rPh sb="4" eb="5">
      <t>トウ</t>
    </rPh>
    <rPh sb="5" eb="6">
      <t>ナカ</t>
    </rPh>
    <rPh sb="7" eb="8">
      <t>トウ</t>
    </rPh>
    <rPh sb="12" eb="16">
      <t>キグコウカン</t>
    </rPh>
    <rPh sb="16" eb="17">
      <t>スミ</t>
    </rPh>
    <phoneticPr fontId="10"/>
  </si>
  <si>
    <t>体育館女子更衣室</t>
    <rPh sb="0" eb="3">
      <t>タイイクカン</t>
    </rPh>
    <rPh sb="3" eb="8">
      <t>ジョシコウイシツ</t>
    </rPh>
    <phoneticPr fontId="10"/>
  </si>
  <si>
    <t>体育館男子更衣室</t>
    <rPh sb="0" eb="3">
      <t>タイイクカン</t>
    </rPh>
    <rPh sb="3" eb="8">
      <t>ダンシコウイシツ</t>
    </rPh>
    <phoneticPr fontId="10"/>
  </si>
  <si>
    <t>体育館男子便所</t>
    <rPh sb="0" eb="3">
      <t>タイイクカン</t>
    </rPh>
    <rPh sb="3" eb="7">
      <t>ダンシベンジョ</t>
    </rPh>
    <phoneticPr fontId="10"/>
  </si>
  <si>
    <t>体育館女子便所</t>
    <rPh sb="0" eb="3">
      <t>タイイクカン</t>
    </rPh>
    <rPh sb="3" eb="7">
      <t>ジョシベンジョ</t>
    </rPh>
    <phoneticPr fontId="10"/>
  </si>
  <si>
    <t>校舎横東用具庫</t>
    <rPh sb="0" eb="2">
      <t>コウシャ</t>
    </rPh>
    <rPh sb="2" eb="3">
      <t>ヨコ</t>
    </rPh>
    <rPh sb="3" eb="4">
      <t>ヒガシ</t>
    </rPh>
    <rPh sb="4" eb="7">
      <t>ヨウグコ</t>
    </rPh>
    <phoneticPr fontId="10"/>
  </si>
  <si>
    <t>工作室外周</t>
    <rPh sb="0" eb="3">
      <t>コウサクシツ</t>
    </rPh>
    <rPh sb="3" eb="5">
      <t>ガイシュウ</t>
    </rPh>
    <phoneticPr fontId="10"/>
  </si>
  <si>
    <t>蛍光灯FLR40W  直付型 幅235mm</t>
  </si>
  <si>
    <t>蛍光灯FHF32W  直付型 幅240mm</t>
  </si>
  <si>
    <t>蛍光灯FHF16W  直付型 幅160mm</t>
  </si>
  <si>
    <t>NH360W</t>
  </si>
  <si>
    <t>蛍光灯FL20W  直付型 幅120mm</t>
  </si>
  <si>
    <t>スクエア照明 幅550mm</t>
  </si>
  <si>
    <t>【本館】事務室</t>
    <rPh sb="4" eb="7">
      <t>ジムシツ</t>
    </rPh>
    <phoneticPr fontId="10"/>
  </si>
  <si>
    <t>2台連結</t>
    <rPh sb="1" eb="2">
      <t>ダイ</t>
    </rPh>
    <rPh sb="2" eb="4">
      <t>レンケツ</t>
    </rPh>
    <phoneticPr fontId="10"/>
  </si>
  <si>
    <t>【本館】職員室</t>
    <rPh sb="4" eb="7">
      <t>ショクインシツ</t>
    </rPh>
    <phoneticPr fontId="10"/>
  </si>
  <si>
    <t>全18台中5台LED直管へ、6台LED器具へ交換済</t>
    <rPh sb="0" eb="1">
      <t>ゼン</t>
    </rPh>
    <rPh sb="3" eb="4">
      <t>ダイ</t>
    </rPh>
    <rPh sb="4" eb="5">
      <t>チュウ</t>
    </rPh>
    <rPh sb="6" eb="7">
      <t>ダイ</t>
    </rPh>
    <rPh sb="10" eb="12">
      <t>チョッカン</t>
    </rPh>
    <rPh sb="15" eb="16">
      <t>ダイ</t>
    </rPh>
    <rPh sb="19" eb="21">
      <t>キグ</t>
    </rPh>
    <rPh sb="22" eb="25">
      <t>コウカンスミ</t>
    </rPh>
    <phoneticPr fontId="10"/>
  </si>
  <si>
    <t>【本館】放送室</t>
    <rPh sb="4" eb="7">
      <t>ホウソウシツ</t>
    </rPh>
    <phoneticPr fontId="10"/>
  </si>
  <si>
    <t>【本館】教育相談室</t>
    <rPh sb="4" eb="6">
      <t>キョウイク</t>
    </rPh>
    <rPh sb="6" eb="9">
      <t>ソウダンシツ</t>
    </rPh>
    <phoneticPr fontId="10"/>
  </si>
  <si>
    <t>【本館】校長室</t>
    <rPh sb="4" eb="7">
      <t>コウチョウシツ</t>
    </rPh>
    <phoneticPr fontId="10"/>
  </si>
  <si>
    <t>全6台中3台LED電球交換済</t>
    <rPh sb="0" eb="1">
      <t>ゼン</t>
    </rPh>
    <rPh sb="2" eb="4">
      <t>ダイチュウ</t>
    </rPh>
    <rPh sb="5" eb="6">
      <t>ダイ</t>
    </rPh>
    <rPh sb="9" eb="14">
      <t>デンキュウコウカンスミ</t>
    </rPh>
    <phoneticPr fontId="10"/>
  </si>
  <si>
    <t>全10台中4台LED器具交換済</t>
    <rPh sb="0" eb="1">
      <t>ゼン</t>
    </rPh>
    <rPh sb="3" eb="5">
      <t>ダイチュウ</t>
    </rPh>
    <rPh sb="6" eb="7">
      <t>ダイ</t>
    </rPh>
    <rPh sb="10" eb="12">
      <t>キグ</t>
    </rPh>
    <rPh sb="12" eb="14">
      <t>コウカン</t>
    </rPh>
    <rPh sb="14" eb="15">
      <t>スミ</t>
    </rPh>
    <phoneticPr fontId="10"/>
  </si>
  <si>
    <t>【本館】パワーアップルーム</t>
  </si>
  <si>
    <t>【本館】地域広場</t>
    <rPh sb="4" eb="8">
      <t>チイキヒロバ</t>
    </rPh>
    <phoneticPr fontId="10"/>
  </si>
  <si>
    <t>【本館】地域広場男子トイレ</t>
    <rPh sb="4" eb="8">
      <t>チイキヒロバ</t>
    </rPh>
    <rPh sb="8" eb="10">
      <t>ダンシ</t>
    </rPh>
    <phoneticPr fontId="10"/>
  </si>
  <si>
    <t>【本館】地域広場女子トイレ</t>
    <rPh sb="4" eb="8">
      <t>チイキヒロバ</t>
    </rPh>
    <rPh sb="8" eb="10">
      <t>ジョシ</t>
    </rPh>
    <phoneticPr fontId="10"/>
  </si>
  <si>
    <t>【本館】備品倉庫</t>
    <rPh sb="4" eb="8">
      <t>ビヒンソウコ</t>
    </rPh>
    <phoneticPr fontId="10"/>
  </si>
  <si>
    <t>【本館】印刷室</t>
    <rPh sb="4" eb="7">
      <t>インサツシツ</t>
    </rPh>
    <phoneticPr fontId="10"/>
  </si>
  <si>
    <t>【本館】シャワールーム</t>
  </si>
  <si>
    <t>【本館】休憩室</t>
    <rPh sb="4" eb="7">
      <t>キュウケイシツ</t>
    </rPh>
    <phoneticPr fontId="10"/>
  </si>
  <si>
    <t>【本館】女子更衣室</t>
    <rPh sb="4" eb="9">
      <t>ジョシコウイシツ</t>
    </rPh>
    <phoneticPr fontId="10"/>
  </si>
  <si>
    <t>一体型</t>
  </si>
  <si>
    <t>【本館】男子更衣室</t>
    <rPh sb="4" eb="6">
      <t>ダンシ</t>
    </rPh>
    <rPh sb="6" eb="9">
      <t>コウイシツ</t>
    </rPh>
    <phoneticPr fontId="10"/>
  </si>
  <si>
    <t>【本館】湯沸室</t>
    <rPh sb="4" eb="7">
      <t>ユワカシシツ</t>
    </rPh>
    <phoneticPr fontId="10"/>
  </si>
  <si>
    <t>【本館】更衣室前</t>
    <rPh sb="4" eb="8">
      <t>コウイシツマエ</t>
    </rPh>
    <phoneticPr fontId="10"/>
  </si>
  <si>
    <t>【本館】女子トイレ</t>
    <rPh sb="4" eb="6">
      <t>ジョシ</t>
    </rPh>
    <phoneticPr fontId="10"/>
  </si>
  <si>
    <t>【本館】男子トイレ</t>
    <rPh sb="4" eb="6">
      <t>ダンシ</t>
    </rPh>
    <phoneticPr fontId="10"/>
  </si>
  <si>
    <t>【本館】倉庫1</t>
    <rPh sb="4" eb="6">
      <t>ソウコ</t>
    </rPh>
    <phoneticPr fontId="10"/>
  </si>
  <si>
    <t>【本館】昇降口</t>
    <rPh sb="4" eb="7">
      <t>ショウコウグチ</t>
    </rPh>
    <phoneticPr fontId="10"/>
  </si>
  <si>
    <t>【本館】階段</t>
    <rPh sb="4" eb="6">
      <t>カイダン</t>
    </rPh>
    <phoneticPr fontId="10"/>
  </si>
  <si>
    <t>【本館】廊下</t>
    <rPh sb="4" eb="6">
      <t>ロウカ</t>
    </rPh>
    <phoneticPr fontId="10"/>
  </si>
  <si>
    <t>【本館】エントランス</t>
  </si>
  <si>
    <t>【本館】ポーチ</t>
  </si>
  <si>
    <t>【本館】西側ホール倉庫</t>
    <rPh sb="1" eb="3">
      <t>ホンカン</t>
    </rPh>
    <rPh sb="4" eb="5">
      <t>ニシ</t>
    </rPh>
    <rPh sb="5" eb="6">
      <t>ガワ</t>
    </rPh>
    <rPh sb="9" eb="11">
      <t>ソウコ</t>
    </rPh>
    <phoneticPr fontId="10"/>
  </si>
  <si>
    <t>【本館】東側ホール倉庫</t>
    <rPh sb="1" eb="3">
      <t>ホンカン</t>
    </rPh>
    <rPh sb="4" eb="5">
      <t>ヒガシ</t>
    </rPh>
    <rPh sb="5" eb="6">
      <t>ガワ</t>
    </rPh>
    <rPh sb="9" eb="11">
      <t>ソウコ</t>
    </rPh>
    <phoneticPr fontId="10"/>
  </si>
  <si>
    <t>【本館】図書室</t>
    <rPh sb="1" eb="3">
      <t>ホンカン</t>
    </rPh>
    <rPh sb="4" eb="7">
      <t>トショシツ</t>
    </rPh>
    <phoneticPr fontId="10"/>
  </si>
  <si>
    <t>全18台中6台LED直管へ交換済</t>
    <rPh sb="0" eb="1">
      <t>ゼン</t>
    </rPh>
    <rPh sb="3" eb="4">
      <t>ダイ</t>
    </rPh>
    <rPh sb="4" eb="5">
      <t>チュウ</t>
    </rPh>
    <rPh sb="6" eb="7">
      <t>ダイ</t>
    </rPh>
    <rPh sb="10" eb="12">
      <t>チョッカン</t>
    </rPh>
    <rPh sb="13" eb="16">
      <t>コウカンスミ</t>
    </rPh>
    <phoneticPr fontId="10"/>
  </si>
  <si>
    <t>【本館】CPU室</t>
    <rPh sb="1" eb="3">
      <t>ホンカン</t>
    </rPh>
    <rPh sb="7" eb="8">
      <t>シツ</t>
    </rPh>
    <phoneticPr fontId="10"/>
  </si>
  <si>
    <t>8台連結×4列</t>
    <rPh sb="1" eb="2">
      <t>ダイ</t>
    </rPh>
    <rPh sb="2" eb="4">
      <t>レンケツ</t>
    </rPh>
    <rPh sb="6" eb="7">
      <t>レツ</t>
    </rPh>
    <phoneticPr fontId="10"/>
  </si>
  <si>
    <t>【本館】CPU準備室</t>
    <rPh sb="1" eb="3">
      <t>ホンカン</t>
    </rPh>
    <rPh sb="7" eb="9">
      <t>ジュンビ</t>
    </rPh>
    <rPh sb="9" eb="10">
      <t>シツ</t>
    </rPh>
    <phoneticPr fontId="10"/>
  </si>
  <si>
    <t>ステンレスルーバー</t>
  </si>
  <si>
    <t>【本館】理科準備室</t>
    <rPh sb="1" eb="3">
      <t>ホンカン</t>
    </rPh>
    <rPh sb="4" eb="6">
      <t>リカ</t>
    </rPh>
    <rPh sb="6" eb="8">
      <t>ジュンビ</t>
    </rPh>
    <rPh sb="8" eb="9">
      <t>シツ</t>
    </rPh>
    <phoneticPr fontId="10"/>
  </si>
  <si>
    <t>【本館】理科室</t>
    <rPh sb="1" eb="3">
      <t>ホンカン</t>
    </rPh>
    <rPh sb="4" eb="6">
      <t>リカ</t>
    </rPh>
    <rPh sb="6" eb="7">
      <t>シツ</t>
    </rPh>
    <phoneticPr fontId="10"/>
  </si>
  <si>
    <t>【本館】音楽室</t>
    <rPh sb="1" eb="3">
      <t>ホンカン</t>
    </rPh>
    <rPh sb="4" eb="6">
      <t>オンガク</t>
    </rPh>
    <rPh sb="6" eb="7">
      <t>シツ</t>
    </rPh>
    <phoneticPr fontId="10"/>
  </si>
  <si>
    <t>【本館】音楽準備室</t>
    <rPh sb="1" eb="3">
      <t>ホンカン</t>
    </rPh>
    <rPh sb="4" eb="6">
      <t>オンガク</t>
    </rPh>
    <rPh sb="6" eb="8">
      <t>ジュンビ</t>
    </rPh>
    <rPh sb="8" eb="9">
      <t>シツ</t>
    </rPh>
    <phoneticPr fontId="10"/>
  </si>
  <si>
    <t>【本館】家庭科準備室</t>
    <rPh sb="1" eb="3">
      <t>ホンカン</t>
    </rPh>
    <rPh sb="4" eb="7">
      <t>カテイカ</t>
    </rPh>
    <rPh sb="7" eb="9">
      <t>ジュンビ</t>
    </rPh>
    <rPh sb="9" eb="10">
      <t>シツ</t>
    </rPh>
    <phoneticPr fontId="10"/>
  </si>
  <si>
    <t>【本館】家庭科室</t>
    <rPh sb="1" eb="3">
      <t>ホンカン</t>
    </rPh>
    <rPh sb="4" eb="7">
      <t>カテイカ</t>
    </rPh>
    <rPh sb="7" eb="8">
      <t>シツ</t>
    </rPh>
    <phoneticPr fontId="10"/>
  </si>
  <si>
    <t>【本館】図工室</t>
    <rPh sb="1" eb="3">
      <t>ホンカン</t>
    </rPh>
    <rPh sb="3" eb="4">
      <t>ビ</t>
    </rPh>
    <rPh sb="4" eb="6">
      <t>ズコウ</t>
    </rPh>
    <rPh sb="6" eb="7">
      <t>シツ</t>
    </rPh>
    <phoneticPr fontId="10"/>
  </si>
  <si>
    <t>【本館】図工準備室</t>
    <rPh sb="1" eb="3">
      <t>ホンカン</t>
    </rPh>
    <rPh sb="3" eb="4">
      <t>ビ</t>
    </rPh>
    <rPh sb="4" eb="6">
      <t>ズコウ</t>
    </rPh>
    <rPh sb="6" eb="8">
      <t>ジュンビ</t>
    </rPh>
    <phoneticPr fontId="10"/>
  </si>
  <si>
    <t>【本館】ロビー</t>
  </si>
  <si>
    <t>【本館】教材室</t>
    <rPh sb="4" eb="7">
      <t>キョウザイシツ</t>
    </rPh>
    <phoneticPr fontId="10"/>
  </si>
  <si>
    <t>【本館】ホール</t>
  </si>
  <si>
    <t>【南棟】教室①</t>
    <rPh sb="1" eb="3">
      <t>ミナミトウ</t>
    </rPh>
    <rPh sb="4" eb="6">
      <t>キョウシツ</t>
    </rPh>
    <phoneticPr fontId="10"/>
  </si>
  <si>
    <t>【南棟】教室②</t>
    <rPh sb="1" eb="3">
      <t>ミナミトウ</t>
    </rPh>
    <rPh sb="4" eb="6">
      <t>キョウシツ</t>
    </rPh>
    <phoneticPr fontId="10"/>
  </si>
  <si>
    <t>【南棟】算数ルーム１</t>
    <rPh sb="1" eb="3">
      <t>ミナミトウ</t>
    </rPh>
    <rPh sb="4" eb="6">
      <t>サンスウ</t>
    </rPh>
    <phoneticPr fontId="10"/>
  </si>
  <si>
    <t>【南棟】コミュニケーションルーム</t>
    <rPh sb="1" eb="3">
      <t>ミナミトウ</t>
    </rPh>
    <phoneticPr fontId="10"/>
  </si>
  <si>
    <t>【南棟】児童会室</t>
    <rPh sb="1" eb="3">
      <t>ミナミトウ</t>
    </rPh>
    <rPh sb="4" eb="8">
      <t>ジドウカイシツ</t>
    </rPh>
    <phoneticPr fontId="10"/>
  </si>
  <si>
    <t>【南棟】倉庫２</t>
    <rPh sb="1" eb="3">
      <t>ミナミトウ</t>
    </rPh>
    <rPh sb="4" eb="6">
      <t>ソウコ</t>
    </rPh>
    <phoneticPr fontId="10"/>
  </si>
  <si>
    <t>【南棟】手洗場</t>
    <rPh sb="1" eb="3">
      <t>ミナミトウ</t>
    </rPh>
    <rPh sb="4" eb="6">
      <t>テアラ</t>
    </rPh>
    <rPh sb="6" eb="7">
      <t>バ</t>
    </rPh>
    <phoneticPr fontId="10"/>
  </si>
  <si>
    <t>【南棟】男子トイレ</t>
    <rPh sb="1" eb="3">
      <t>ミナミトウ</t>
    </rPh>
    <rPh sb="4" eb="6">
      <t>ダンシ</t>
    </rPh>
    <phoneticPr fontId="10"/>
  </si>
  <si>
    <t>【南棟】女子トイレ</t>
    <rPh sb="1" eb="3">
      <t>ミナミトウ</t>
    </rPh>
    <rPh sb="4" eb="6">
      <t>ジョシ</t>
    </rPh>
    <phoneticPr fontId="10"/>
  </si>
  <si>
    <t>【南棟】多目的トイレ</t>
    <rPh sb="1" eb="3">
      <t>ミナミトウ</t>
    </rPh>
    <rPh sb="4" eb="7">
      <t>タモクテキ</t>
    </rPh>
    <phoneticPr fontId="10"/>
  </si>
  <si>
    <t>【南棟】テラス</t>
    <rPh sb="1" eb="3">
      <t>ミナミトウ</t>
    </rPh>
    <phoneticPr fontId="10"/>
  </si>
  <si>
    <t>【南棟】廊下</t>
    <rPh sb="1" eb="3">
      <t>ミナミトウ</t>
    </rPh>
    <rPh sb="4" eb="6">
      <t>ロウカ</t>
    </rPh>
    <phoneticPr fontId="10"/>
  </si>
  <si>
    <t>【南棟】教室③</t>
    <rPh sb="1" eb="3">
      <t>ミナミトウ</t>
    </rPh>
    <rPh sb="4" eb="6">
      <t>キョウシツ</t>
    </rPh>
    <phoneticPr fontId="10"/>
  </si>
  <si>
    <t>【南棟】教室④</t>
    <rPh sb="1" eb="3">
      <t>ミナミトウ</t>
    </rPh>
    <rPh sb="4" eb="6">
      <t>キョウシツ</t>
    </rPh>
    <phoneticPr fontId="10"/>
  </si>
  <si>
    <t>【南棟】さんさんルーム</t>
    <rPh sb="1" eb="3">
      <t>ミナミトウ</t>
    </rPh>
    <phoneticPr fontId="10"/>
  </si>
  <si>
    <t>【南棟】社会資料室</t>
    <rPh sb="1" eb="3">
      <t>ミナミトウ</t>
    </rPh>
    <rPh sb="4" eb="6">
      <t>シャカイ</t>
    </rPh>
    <rPh sb="6" eb="9">
      <t>シリョウシツ</t>
    </rPh>
    <phoneticPr fontId="10"/>
  </si>
  <si>
    <t>渡廊下</t>
    <rPh sb="0" eb="1">
      <t>ワタ</t>
    </rPh>
    <rPh sb="1" eb="3">
      <t>ロウカ</t>
    </rPh>
    <phoneticPr fontId="10"/>
  </si>
  <si>
    <t>【北棟】教室①</t>
    <rPh sb="1" eb="3">
      <t>キタトウ</t>
    </rPh>
    <rPh sb="4" eb="6">
      <t>キョウシツ</t>
    </rPh>
    <phoneticPr fontId="10"/>
  </si>
  <si>
    <t>【北棟】教室①</t>
    <rPh sb="4" eb="6">
      <t>キョウシツ</t>
    </rPh>
    <phoneticPr fontId="10"/>
  </si>
  <si>
    <t>【北棟】教室②</t>
    <rPh sb="4" eb="6">
      <t>キョウシツ</t>
    </rPh>
    <phoneticPr fontId="10"/>
  </si>
  <si>
    <t>【北棟】教室③</t>
    <rPh sb="4" eb="6">
      <t>キョウシツ</t>
    </rPh>
    <phoneticPr fontId="10"/>
  </si>
  <si>
    <t>【北棟】教室④</t>
    <rPh sb="4" eb="6">
      <t>キョウシツ</t>
    </rPh>
    <phoneticPr fontId="10"/>
  </si>
  <si>
    <t>【北棟】手洗場</t>
    <rPh sb="1" eb="2">
      <t>キタ</t>
    </rPh>
    <rPh sb="2" eb="3">
      <t>トウ</t>
    </rPh>
    <rPh sb="4" eb="6">
      <t>テアラ</t>
    </rPh>
    <rPh sb="6" eb="7">
      <t>バ</t>
    </rPh>
    <phoneticPr fontId="10"/>
  </si>
  <si>
    <t>【北棟】男子トイレ</t>
    <rPh sb="4" eb="6">
      <t>ダンシ</t>
    </rPh>
    <phoneticPr fontId="10"/>
  </si>
  <si>
    <t>【北棟】女子トイレ</t>
    <rPh sb="4" eb="6">
      <t>ジョシ</t>
    </rPh>
    <phoneticPr fontId="10"/>
  </si>
  <si>
    <t>【北棟】廊下</t>
    <rPh sb="4" eb="6">
      <t>ロウカ</t>
    </rPh>
    <phoneticPr fontId="10"/>
  </si>
  <si>
    <t>【北棟】テラス</t>
  </si>
  <si>
    <t>全2台中1台LED直管へ交換済</t>
    <rPh sb="0" eb="1">
      <t>ゼン</t>
    </rPh>
    <rPh sb="2" eb="3">
      <t>ダイ</t>
    </rPh>
    <rPh sb="3" eb="4">
      <t>チュウ</t>
    </rPh>
    <rPh sb="5" eb="6">
      <t>ダイ</t>
    </rPh>
    <rPh sb="9" eb="11">
      <t>チョッカン</t>
    </rPh>
    <rPh sb="12" eb="14">
      <t>コウカン</t>
    </rPh>
    <rPh sb="14" eb="15">
      <t>スミ</t>
    </rPh>
    <phoneticPr fontId="10"/>
  </si>
  <si>
    <t>【本館】非常口</t>
    <rPh sb="4" eb="6">
      <t>ヒジョウ</t>
    </rPh>
    <rPh sb="6" eb="7">
      <t>グチ</t>
    </rPh>
    <phoneticPr fontId="10"/>
  </si>
  <si>
    <t>【本館】外壁</t>
    <rPh sb="4" eb="6">
      <t>ガイヘキ</t>
    </rPh>
    <phoneticPr fontId="10"/>
  </si>
  <si>
    <t>【本館】ホール外周</t>
    <rPh sb="7" eb="9">
      <t>ガイシュウ</t>
    </rPh>
    <phoneticPr fontId="10"/>
  </si>
  <si>
    <t>【本館】植栽</t>
    <rPh sb="4" eb="6">
      <t>ショクサイ</t>
    </rPh>
    <phoneticPr fontId="10"/>
  </si>
  <si>
    <t>【南棟】庇下</t>
    <rPh sb="1" eb="3">
      <t>ミナミトウ</t>
    </rPh>
    <rPh sb="4" eb="5">
      <t>ヒサシ</t>
    </rPh>
    <rPh sb="5" eb="6">
      <t>シタ</t>
    </rPh>
    <phoneticPr fontId="10"/>
  </si>
  <si>
    <t>【南棟】外壁</t>
    <rPh sb="1" eb="3">
      <t>ミナミトウ</t>
    </rPh>
    <rPh sb="4" eb="6">
      <t>ガイヘキ</t>
    </rPh>
    <phoneticPr fontId="10"/>
  </si>
  <si>
    <t>【北棟】庇下</t>
    <rPh sb="4" eb="5">
      <t>ヒサシ</t>
    </rPh>
    <rPh sb="5" eb="6">
      <t>シタ</t>
    </rPh>
    <phoneticPr fontId="10"/>
  </si>
  <si>
    <t>【北棟】外壁</t>
    <rPh sb="4" eb="6">
      <t>ガイヘキ</t>
    </rPh>
    <phoneticPr fontId="10"/>
  </si>
  <si>
    <t>屋外トイレ外周</t>
    <rPh sb="0" eb="2">
      <t>オクガイ</t>
    </rPh>
    <rPh sb="5" eb="7">
      <t>ガイシュウ</t>
    </rPh>
    <phoneticPr fontId="10"/>
  </si>
  <si>
    <t>プール女子更衣室</t>
    <rPh sb="3" eb="8">
      <t>ジョシコウイシツ</t>
    </rPh>
    <phoneticPr fontId="10"/>
  </si>
  <si>
    <t>プール男子更衣室</t>
    <rPh sb="3" eb="5">
      <t>ダンシ</t>
    </rPh>
    <rPh sb="5" eb="8">
      <t>コウイシツ</t>
    </rPh>
    <phoneticPr fontId="10"/>
  </si>
  <si>
    <t>【体育館】エントランス</t>
    <rPh sb="1" eb="4">
      <t>タイイクカン</t>
    </rPh>
    <phoneticPr fontId="10"/>
  </si>
  <si>
    <t>【体育館】男子便所</t>
    <rPh sb="1" eb="4">
      <t>タイイクカン</t>
    </rPh>
    <rPh sb="5" eb="9">
      <t>ダンシベンジョ</t>
    </rPh>
    <phoneticPr fontId="10"/>
  </si>
  <si>
    <t>【体育館】女子便所</t>
    <rPh sb="1" eb="4">
      <t>タイイクカン</t>
    </rPh>
    <rPh sb="5" eb="7">
      <t>ジョシ</t>
    </rPh>
    <rPh sb="7" eb="9">
      <t>ベンジョ</t>
    </rPh>
    <phoneticPr fontId="10"/>
  </si>
  <si>
    <t>【体育館】北側倉庫</t>
    <rPh sb="1" eb="4">
      <t>タイイクカン</t>
    </rPh>
    <rPh sb="5" eb="7">
      <t>キタガワ</t>
    </rPh>
    <rPh sb="7" eb="9">
      <t>ソウコ</t>
    </rPh>
    <phoneticPr fontId="10"/>
  </si>
  <si>
    <t>【体育館】南側倉庫</t>
    <rPh sb="1" eb="4">
      <t>タイイクカン</t>
    </rPh>
    <rPh sb="5" eb="7">
      <t>ミナミガワ</t>
    </rPh>
    <rPh sb="7" eb="9">
      <t>ソウコ</t>
    </rPh>
    <phoneticPr fontId="10"/>
  </si>
  <si>
    <t>【体育館】舞台</t>
    <rPh sb="1" eb="4">
      <t>タイイクカン</t>
    </rPh>
    <rPh sb="5" eb="7">
      <t>ブタイ</t>
    </rPh>
    <phoneticPr fontId="10"/>
  </si>
  <si>
    <t>【体育館】舞台袖</t>
    <rPh sb="1" eb="4">
      <t>タイイクカン</t>
    </rPh>
    <rPh sb="5" eb="7">
      <t>ブタイ</t>
    </rPh>
    <rPh sb="7" eb="8">
      <t>ソデ</t>
    </rPh>
    <phoneticPr fontId="10"/>
  </si>
  <si>
    <t>【体育館】外壁</t>
    <rPh sb="1" eb="4">
      <t>タイイクカン</t>
    </rPh>
    <rPh sb="5" eb="7">
      <t>ガイヘキ</t>
    </rPh>
    <phoneticPr fontId="10"/>
  </si>
  <si>
    <t>スクエア照明 埋込型 幅350mm</t>
  </si>
  <si>
    <t>FML27</t>
  </si>
  <si>
    <t>埋込ダウンライト Φ180</t>
  </si>
  <si>
    <t>水銀灯150W</t>
  </si>
  <si>
    <t>スカイビーム150W</t>
  </si>
  <si>
    <t>埋込ダウンライト Φ250 傾斜用</t>
  </si>
  <si>
    <t>蛍光灯FLR40W  直付型 幅150mm 防水</t>
  </si>
  <si>
    <t>FML9</t>
  </si>
  <si>
    <t>特殊トラフ</t>
  </si>
  <si>
    <t>電球色~昼白色</t>
    <rPh sb="4" eb="7">
      <t>チュウハクショク</t>
    </rPh>
    <phoneticPr fontId="4"/>
  </si>
  <si>
    <t>北4F</t>
    <rPh sb="0" eb="1">
      <t>キタ</t>
    </rPh>
    <phoneticPr fontId="2"/>
  </si>
  <si>
    <t>音楽室1</t>
    <rPh sb="0" eb="3">
      <t>オンガクシツ</t>
    </rPh>
    <phoneticPr fontId="2"/>
  </si>
  <si>
    <t>準備室</t>
    <rPh sb="0" eb="3">
      <t>ジュンビシツ</t>
    </rPh>
    <phoneticPr fontId="2"/>
  </si>
  <si>
    <t>教具室</t>
    <rPh sb="0" eb="3">
      <t>キョウグシツ</t>
    </rPh>
    <phoneticPr fontId="2"/>
  </si>
  <si>
    <t>音楽室2</t>
    <rPh sb="0" eb="3">
      <t>オンガクシツ</t>
    </rPh>
    <phoneticPr fontId="2"/>
  </si>
  <si>
    <t>図工室1</t>
    <rPh sb="0" eb="3">
      <t>ズコウシツ</t>
    </rPh>
    <phoneticPr fontId="2"/>
  </si>
  <si>
    <t>図工室2</t>
    <rPh sb="0" eb="3">
      <t>ズコウシツ</t>
    </rPh>
    <phoneticPr fontId="2"/>
  </si>
  <si>
    <t>北3F</t>
    <rPh sb="0" eb="1">
      <t>キタ</t>
    </rPh>
    <phoneticPr fontId="2"/>
  </si>
  <si>
    <t>4年学年室</t>
    <rPh sb="1" eb="2">
      <t>ネン</t>
    </rPh>
    <rPh sb="2" eb="5">
      <t>ガクネンシツ</t>
    </rPh>
    <phoneticPr fontId="2"/>
  </si>
  <si>
    <t>4年3組</t>
    <rPh sb="1" eb="2">
      <t>ネン</t>
    </rPh>
    <rPh sb="3" eb="4">
      <t>クミ</t>
    </rPh>
    <phoneticPr fontId="2"/>
  </si>
  <si>
    <t>1台LED</t>
    <rPh sb="1" eb="2">
      <t>ダイ</t>
    </rPh>
    <phoneticPr fontId="2"/>
  </si>
  <si>
    <t>4年2組</t>
    <rPh sb="1" eb="2">
      <t>ネン</t>
    </rPh>
    <rPh sb="3" eb="4">
      <t>クミ</t>
    </rPh>
    <phoneticPr fontId="2"/>
  </si>
  <si>
    <t>4年1組</t>
    <rPh sb="1" eb="2">
      <t>ネン</t>
    </rPh>
    <rPh sb="3" eb="4">
      <t>クミ</t>
    </rPh>
    <phoneticPr fontId="2"/>
  </si>
  <si>
    <t>56年学年室</t>
    <rPh sb="2" eb="3">
      <t>ネン</t>
    </rPh>
    <rPh sb="3" eb="6">
      <t>ガクネンシツ</t>
    </rPh>
    <phoneticPr fontId="2"/>
  </si>
  <si>
    <t>6年2組</t>
    <rPh sb="1" eb="2">
      <t>ネン</t>
    </rPh>
    <rPh sb="3" eb="4">
      <t>クミ</t>
    </rPh>
    <phoneticPr fontId="2"/>
  </si>
  <si>
    <t>6年1組</t>
    <rPh sb="1" eb="2">
      <t>ネン</t>
    </rPh>
    <rPh sb="3" eb="4">
      <t>クミ</t>
    </rPh>
    <phoneticPr fontId="2"/>
  </si>
  <si>
    <t>5年2組</t>
    <rPh sb="1" eb="2">
      <t>ネン</t>
    </rPh>
    <rPh sb="3" eb="4">
      <t>クミ</t>
    </rPh>
    <phoneticPr fontId="2"/>
  </si>
  <si>
    <t>5年1組</t>
    <rPh sb="1" eb="2">
      <t>ネン</t>
    </rPh>
    <rPh sb="3" eb="4">
      <t>クミ</t>
    </rPh>
    <phoneticPr fontId="2"/>
  </si>
  <si>
    <t>渡り廊下</t>
    <rPh sb="0" eb="1">
      <t>ワタ</t>
    </rPh>
    <rPh sb="2" eb="4">
      <t>ロウカ</t>
    </rPh>
    <phoneticPr fontId="2"/>
  </si>
  <si>
    <t>倉庫2</t>
    <rPh sb="0" eb="2">
      <t>ソウコ</t>
    </rPh>
    <phoneticPr fontId="2"/>
  </si>
  <si>
    <t>南3F</t>
    <rPh sb="0" eb="1">
      <t>ミナミ</t>
    </rPh>
    <phoneticPr fontId="2"/>
  </si>
  <si>
    <t>ワークスペース</t>
  </si>
  <si>
    <t>男子便所</t>
    <rPh sb="0" eb="4">
      <t>ダンシベンジョ</t>
    </rPh>
    <phoneticPr fontId="2"/>
  </si>
  <si>
    <t>女子便所</t>
    <rPh sb="0" eb="4">
      <t>ジョシベンジョ</t>
    </rPh>
    <phoneticPr fontId="2"/>
  </si>
  <si>
    <t>コンピューター室</t>
    <rPh sb="7" eb="8">
      <t>シツ</t>
    </rPh>
    <phoneticPr fontId="2"/>
  </si>
  <si>
    <t>家庭科室</t>
    <rPh sb="0" eb="4">
      <t>カテイカシツ</t>
    </rPh>
    <phoneticPr fontId="2"/>
  </si>
  <si>
    <t>準備室1</t>
    <rPh sb="0" eb="3">
      <t>ジュンビシツ</t>
    </rPh>
    <phoneticPr fontId="2"/>
  </si>
  <si>
    <t>準備室2</t>
    <rPh sb="0" eb="3">
      <t>ジュンビシツ</t>
    </rPh>
    <phoneticPr fontId="2"/>
  </si>
  <si>
    <t>南2F</t>
    <rPh sb="0" eb="1">
      <t>ミナミ</t>
    </rPh>
    <phoneticPr fontId="2"/>
  </si>
  <si>
    <t>準備室</t>
    <rPh sb="0" eb="2">
      <t>ジュンビ</t>
    </rPh>
    <rPh sb="2" eb="3">
      <t>シツ</t>
    </rPh>
    <phoneticPr fontId="2"/>
  </si>
  <si>
    <t>理科準備室</t>
    <rPh sb="0" eb="2">
      <t>リカ</t>
    </rPh>
    <rPh sb="2" eb="5">
      <t>ジュンビシツ</t>
    </rPh>
    <phoneticPr fontId="2"/>
  </si>
  <si>
    <t>第1理科室</t>
    <rPh sb="0" eb="1">
      <t>ダイ</t>
    </rPh>
    <rPh sb="2" eb="5">
      <t>リカシツ</t>
    </rPh>
    <phoneticPr fontId="2"/>
  </si>
  <si>
    <t>第2理科室</t>
    <rPh sb="0" eb="1">
      <t>ダイ</t>
    </rPh>
    <rPh sb="2" eb="5">
      <t>リカシツ</t>
    </rPh>
    <phoneticPr fontId="2"/>
  </si>
  <si>
    <t>中2F</t>
    <rPh sb="0" eb="1">
      <t>ナカ</t>
    </rPh>
    <phoneticPr fontId="2"/>
  </si>
  <si>
    <t>休憩室</t>
    <rPh sb="0" eb="3">
      <t>キュウケイシツ</t>
    </rPh>
    <phoneticPr fontId="2"/>
  </si>
  <si>
    <t>放送室</t>
    <rPh sb="0" eb="3">
      <t>ホウソウシツ</t>
    </rPh>
    <phoneticPr fontId="2"/>
  </si>
  <si>
    <t>のびのびルーム</t>
  </si>
  <si>
    <t>ランチルーム</t>
  </si>
  <si>
    <t>資料室</t>
    <rPh sb="0" eb="2">
      <t>シリョウ</t>
    </rPh>
    <rPh sb="2" eb="3">
      <t>シツ</t>
    </rPh>
    <phoneticPr fontId="2"/>
  </si>
  <si>
    <t>第1会議室</t>
    <rPh sb="0" eb="1">
      <t>ダイ</t>
    </rPh>
    <rPh sb="2" eb="5">
      <t>カイギシツ</t>
    </rPh>
    <phoneticPr fontId="2"/>
  </si>
  <si>
    <t>相談室</t>
    <rPh sb="0" eb="3">
      <t>ソウダンシツ</t>
    </rPh>
    <phoneticPr fontId="2"/>
  </si>
  <si>
    <t>階段①</t>
    <rPh sb="0" eb="2">
      <t>カイダン</t>
    </rPh>
    <phoneticPr fontId="2"/>
  </si>
  <si>
    <t>北2F</t>
    <rPh sb="0" eb="1">
      <t>キタ</t>
    </rPh>
    <phoneticPr fontId="2"/>
  </si>
  <si>
    <t>備蓄倉庫</t>
    <rPh sb="0" eb="2">
      <t>ビチク</t>
    </rPh>
    <rPh sb="2" eb="4">
      <t>ソウコ</t>
    </rPh>
    <phoneticPr fontId="2"/>
  </si>
  <si>
    <t>3年3組</t>
    <rPh sb="1" eb="2">
      <t>ネン</t>
    </rPh>
    <rPh sb="3" eb="4">
      <t>クミ</t>
    </rPh>
    <phoneticPr fontId="2"/>
  </si>
  <si>
    <t>3年2組</t>
    <rPh sb="1" eb="2">
      <t>ネン</t>
    </rPh>
    <rPh sb="3" eb="4">
      <t>クミ</t>
    </rPh>
    <phoneticPr fontId="2"/>
  </si>
  <si>
    <t>3年1組</t>
    <rPh sb="1" eb="2">
      <t>ネン</t>
    </rPh>
    <rPh sb="3" eb="4">
      <t>クミ</t>
    </rPh>
    <phoneticPr fontId="2"/>
  </si>
  <si>
    <t>3年学年室</t>
    <rPh sb="1" eb="2">
      <t>ネン</t>
    </rPh>
    <rPh sb="2" eb="4">
      <t>ガクネン</t>
    </rPh>
    <rPh sb="4" eb="5">
      <t>シツ</t>
    </rPh>
    <phoneticPr fontId="2"/>
  </si>
  <si>
    <t>あゆみ２</t>
  </si>
  <si>
    <t>2年学年室</t>
    <rPh sb="1" eb="2">
      <t>ネン</t>
    </rPh>
    <rPh sb="2" eb="4">
      <t>ガクネン</t>
    </rPh>
    <rPh sb="4" eb="5">
      <t>シツ</t>
    </rPh>
    <phoneticPr fontId="2"/>
  </si>
  <si>
    <t>2年2組</t>
    <rPh sb="1" eb="2">
      <t>ネン</t>
    </rPh>
    <rPh sb="3" eb="4">
      <t>クミ</t>
    </rPh>
    <phoneticPr fontId="2"/>
  </si>
  <si>
    <t>2年1組</t>
    <rPh sb="1" eb="2">
      <t>ネン</t>
    </rPh>
    <rPh sb="3" eb="4">
      <t>クミ</t>
    </rPh>
    <phoneticPr fontId="2"/>
  </si>
  <si>
    <t>北1F</t>
    <rPh sb="0" eb="1">
      <t>キタ</t>
    </rPh>
    <phoneticPr fontId="2"/>
  </si>
  <si>
    <t>のぞみ2</t>
  </si>
  <si>
    <t>のぞみ1</t>
  </si>
  <si>
    <t>のぞみ3</t>
  </si>
  <si>
    <t>ほほえみ</t>
  </si>
  <si>
    <t>保健室</t>
    <rPh sb="0" eb="3">
      <t>ホケンシツ</t>
    </rPh>
    <phoneticPr fontId="2"/>
  </si>
  <si>
    <t>階段下倉庫</t>
    <rPh sb="0" eb="2">
      <t>カイダン</t>
    </rPh>
    <rPh sb="2" eb="3">
      <t>シタ</t>
    </rPh>
    <rPh sb="3" eb="5">
      <t>ソウコ</t>
    </rPh>
    <phoneticPr fontId="2"/>
  </si>
  <si>
    <t>図書室</t>
    <rPh sb="0" eb="3">
      <t>トショシツ</t>
    </rPh>
    <phoneticPr fontId="2"/>
  </si>
  <si>
    <t>あゆみ3</t>
  </si>
  <si>
    <t>3台LED</t>
    <rPh sb="1" eb="2">
      <t>ダイ</t>
    </rPh>
    <phoneticPr fontId="2"/>
  </si>
  <si>
    <t>あゆみ1</t>
  </si>
  <si>
    <t>ことばの教室</t>
    <rPh sb="4" eb="6">
      <t>キョウシツ</t>
    </rPh>
    <phoneticPr fontId="2"/>
  </si>
  <si>
    <t>中1F</t>
    <rPh sb="0" eb="1">
      <t>ナカ</t>
    </rPh>
    <phoneticPr fontId="2"/>
  </si>
  <si>
    <t>下足室</t>
    <rPh sb="0" eb="2">
      <t>ゲソク</t>
    </rPh>
    <rPh sb="2" eb="3">
      <t>シツ</t>
    </rPh>
    <phoneticPr fontId="2"/>
  </si>
  <si>
    <t>職員下足室</t>
    <rPh sb="0" eb="2">
      <t>ショクイン</t>
    </rPh>
    <rPh sb="2" eb="4">
      <t>ゲソク</t>
    </rPh>
    <rPh sb="4" eb="5">
      <t>シツ</t>
    </rPh>
    <phoneticPr fontId="2"/>
  </si>
  <si>
    <t>職員室</t>
    <rPh sb="0" eb="3">
      <t>ショクインシツ</t>
    </rPh>
    <phoneticPr fontId="2"/>
  </si>
  <si>
    <t>12台LED</t>
    <rPh sb="2" eb="3">
      <t>ダイ</t>
    </rPh>
    <phoneticPr fontId="2"/>
  </si>
  <si>
    <t>印刷室</t>
    <rPh sb="0" eb="3">
      <t>インサツシツ</t>
    </rPh>
    <phoneticPr fontId="2"/>
  </si>
  <si>
    <t>男子更衣室</t>
    <rPh sb="0" eb="2">
      <t>ダンシ</t>
    </rPh>
    <rPh sb="2" eb="5">
      <t>コウイシツ</t>
    </rPh>
    <phoneticPr fontId="2"/>
  </si>
  <si>
    <t>女子更衣室</t>
    <rPh sb="0" eb="2">
      <t>ジョシ</t>
    </rPh>
    <rPh sb="2" eb="5">
      <t>コウイシツ</t>
    </rPh>
    <phoneticPr fontId="2"/>
  </si>
  <si>
    <t>校長室</t>
    <rPh sb="0" eb="3">
      <t>コウチョウシツ</t>
    </rPh>
    <phoneticPr fontId="2"/>
  </si>
  <si>
    <t>南1F</t>
    <rPh sb="0" eb="1">
      <t>ミナミ</t>
    </rPh>
    <phoneticPr fontId="2"/>
  </si>
  <si>
    <t>A.S</t>
  </si>
  <si>
    <t>職員来客用便所</t>
    <rPh sb="0" eb="2">
      <t>ショクイン</t>
    </rPh>
    <rPh sb="2" eb="5">
      <t>ライキャクヨウ</t>
    </rPh>
    <rPh sb="5" eb="7">
      <t>ベンジョ</t>
    </rPh>
    <phoneticPr fontId="2"/>
  </si>
  <si>
    <t>日本語</t>
    <rPh sb="0" eb="3">
      <t>ニホンゴ</t>
    </rPh>
    <phoneticPr fontId="2"/>
  </si>
  <si>
    <t>1年2組</t>
    <rPh sb="1" eb="2">
      <t>ネン</t>
    </rPh>
    <rPh sb="3" eb="4">
      <t>クミ</t>
    </rPh>
    <phoneticPr fontId="2"/>
  </si>
  <si>
    <t>1年1組</t>
    <rPh sb="1" eb="2">
      <t>ネン</t>
    </rPh>
    <rPh sb="3" eb="4">
      <t>クミ</t>
    </rPh>
    <phoneticPr fontId="2"/>
  </si>
  <si>
    <t>がくねんレフ</t>
  </si>
  <si>
    <t>男子便所</t>
    <rPh sb="0" eb="2">
      <t>ダンシ</t>
    </rPh>
    <rPh sb="2" eb="4">
      <t>ベンジョ</t>
    </rPh>
    <phoneticPr fontId="2"/>
  </si>
  <si>
    <t>北</t>
    <rPh sb="0" eb="1">
      <t>キタ</t>
    </rPh>
    <phoneticPr fontId="2"/>
  </si>
  <si>
    <t>北階段①</t>
    <rPh sb="0" eb="1">
      <t>キタ</t>
    </rPh>
    <rPh sb="1" eb="3">
      <t>カイダン</t>
    </rPh>
    <phoneticPr fontId="2"/>
  </si>
  <si>
    <t>北階段➁</t>
    <rPh sb="0" eb="1">
      <t>キタ</t>
    </rPh>
    <rPh sb="1" eb="3">
      <t>カイダン</t>
    </rPh>
    <phoneticPr fontId="2"/>
  </si>
  <si>
    <t>南</t>
    <rPh sb="0" eb="1">
      <t>ミナミ</t>
    </rPh>
    <phoneticPr fontId="2"/>
  </si>
  <si>
    <t>南階段①</t>
    <rPh sb="0" eb="1">
      <t>ミナミ</t>
    </rPh>
    <rPh sb="1" eb="3">
      <t>カイダン</t>
    </rPh>
    <phoneticPr fontId="2"/>
  </si>
  <si>
    <t>南階段➁</t>
    <rPh sb="0" eb="1">
      <t>ミナミ</t>
    </rPh>
    <rPh sb="1" eb="3">
      <t>カイダン</t>
    </rPh>
    <phoneticPr fontId="2"/>
  </si>
  <si>
    <t>南階段③</t>
    <rPh sb="0" eb="1">
      <t>ミナミ</t>
    </rPh>
    <rPh sb="1" eb="3">
      <t>カイダン</t>
    </rPh>
    <phoneticPr fontId="2"/>
  </si>
  <si>
    <t>外</t>
    <rPh sb="0" eb="1">
      <t>ソト</t>
    </rPh>
    <phoneticPr fontId="2"/>
  </si>
  <si>
    <t>外渡り廊下</t>
    <rPh sb="0" eb="1">
      <t>ソト</t>
    </rPh>
    <rPh sb="1" eb="2">
      <t>ワタ</t>
    </rPh>
    <rPh sb="3" eb="5">
      <t>ロウカ</t>
    </rPh>
    <phoneticPr fontId="2"/>
  </si>
  <si>
    <t>校舎外壁</t>
    <rPh sb="0" eb="2">
      <t>コウシャ</t>
    </rPh>
    <rPh sb="2" eb="4">
      <t>ガイヘキ</t>
    </rPh>
    <phoneticPr fontId="2"/>
  </si>
  <si>
    <t>体育館</t>
    <rPh sb="0" eb="3">
      <t>タイイクカン</t>
    </rPh>
    <phoneticPr fontId="2"/>
  </si>
  <si>
    <t>外壁</t>
    <rPh sb="0" eb="2">
      <t>ガイヘキ</t>
    </rPh>
    <phoneticPr fontId="2"/>
  </si>
  <si>
    <t>ステージ</t>
  </si>
  <si>
    <t>舞台袖</t>
    <rPh sb="0" eb="2">
      <t>ブタイ</t>
    </rPh>
    <rPh sb="2" eb="3">
      <t>ソデ</t>
    </rPh>
    <phoneticPr fontId="2"/>
  </si>
  <si>
    <t>体育倉庫</t>
    <rPh sb="0" eb="2">
      <t>タイイク</t>
    </rPh>
    <rPh sb="2" eb="4">
      <t>ソウコ</t>
    </rPh>
    <phoneticPr fontId="2"/>
  </si>
  <si>
    <t>プール</t>
  </si>
  <si>
    <t>蛍光灯HF32W  埋込型 黒板灯　幅250mm</t>
  </si>
  <si>
    <t>蛍光灯HF32W  吊下 黒板灯</t>
  </si>
  <si>
    <t>蛍光灯HF16W  直付型 幅150mm</t>
  </si>
  <si>
    <t>蛍光灯FLR40W  埋込型 幅150mm</t>
  </si>
  <si>
    <t>蛍光灯FL20W  笠付トラフ型　防湿</t>
  </si>
  <si>
    <t>【南棟】倉庫</t>
    <rPh sb="1" eb="3">
      <t>ミナミトウ</t>
    </rPh>
    <rPh sb="4" eb="6">
      <t>ソウコ</t>
    </rPh>
    <phoneticPr fontId="10"/>
  </si>
  <si>
    <t>【南棟】相談室</t>
    <rPh sb="1" eb="3">
      <t>ミナミトウ</t>
    </rPh>
    <rPh sb="4" eb="7">
      <t>ソウダンシツ</t>
    </rPh>
    <phoneticPr fontId="10"/>
  </si>
  <si>
    <t>【南棟】保険室</t>
    <rPh sb="1" eb="3">
      <t>ミナミトウ</t>
    </rPh>
    <rPh sb="4" eb="6">
      <t>ホケン</t>
    </rPh>
    <rPh sb="6" eb="7">
      <t>シツ</t>
    </rPh>
    <phoneticPr fontId="10"/>
  </si>
  <si>
    <t>【南棟】校長室</t>
    <rPh sb="1" eb="3">
      <t>ミナミトウ</t>
    </rPh>
    <rPh sb="4" eb="6">
      <t>コウチョウ</t>
    </rPh>
    <rPh sb="6" eb="7">
      <t>シツ</t>
    </rPh>
    <phoneticPr fontId="10"/>
  </si>
  <si>
    <t>【南棟】会議室</t>
    <rPh sb="1" eb="3">
      <t>ミナミトウ</t>
    </rPh>
    <rPh sb="4" eb="6">
      <t>カイギ</t>
    </rPh>
    <rPh sb="6" eb="7">
      <t>シツ</t>
    </rPh>
    <phoneticPr fontId="10"/>
  </si>
  <si>
    <t>【南棟】玄関</t>
    <rPh sb="1" eb="3">
      <t>ミナミトウ</t>
    </rPh>
    <rPh sb="4" eb="6">
      <t>ゲンカン</t>
    </rPh>
    <phoneticPr fontId="10"/>
  </si>
  <si>
    <t>【南棟】事務室</t>
    <rPh sb="1" eb="3">
      <t>ミナミトウ</t>
    </rPh>
    <rPh sb="4" eb="7">
      <t>ジムシツ</t>
    </rPh>
    <phoneticPr fontId="10"/>
  </si>
  <si>
    <t>【南棟】職員室</t>
    <rPh sb="1" eb="3">
      <t>ミナミトウ</t>
    </rPh>
    <rPh sb="4" eb="7">
      <t>ショクインシツ</t>
    </rPh>
    <phoneticPr fontId="10"/>
  </si>
  <si>
    <t>【南棟】放送室</t>
    <rPh sb="1" eb="3">
      <t>ミナミトウ</t>
    </rPh>
    <rPh sb="4" eb="7">
      <t>ホウソウシツ</t>
    </rPh>
    <phoneticPr fontId="10"/>
  </si>
  <si>
    <t>【南棟】更衣室</t>
    <rPh sb="1" eb="3">
      <t>ミナミトウ</t>
    </rPh>
    <rPh sb="4" eb="7">
      <t>コウイシツ</t>
    </rPh>
    <phoneticPr fontId="10"/>
  </si>
  <si>
    <t>【南棟】階段</t>
    <rPh sb="1" eb="3">
      <t>ミナミトウ</t>
    </rPh>
    <rPh sb="4" eb="6">
      <t>カイダン</t>
    </rPh>
    <phoneticPr fontId="10"/>
  </si>
  <si>
    <t>【南棟】階段下倉庫</t>
    <rPh sb="1" eb="3">
      <t>ミナミトウ</t>
    </rPh>
    <rPh sb="4" eb="6">
      <t>カイダン</t>
    </rPh>
    <rPh sb="6" eb="7">
      <t>シタ</t>
    </rPh>
    <rPh sb="7" eb="9">
      <t>ソウコ</t>
    </rPh>
    <phoneticPr fontId="10"/>
  </si>
  <si>
    <t>【南棟】外階段</t>
    <rPh sb="1" eb="3">
      <t>ミナミトウ</t>
    </rPh>
    <rPh sb="4" eb="5">
      <t>ソト</t>
    </rPh>
    <rPh sb="5" eb="7">
      <t>カイダン</t>
    </rPh>
    <phoneticPr fontId="10"/>
  </si>
  <si>
    <t>【南棟】家庭科準備室</t>
    <rPh sb="1" eb="3">
      <t>ミナミトウ</t>
    </rPh>
    <rPh sb="4" eb="7">
      <t>カテイカ</t>
    </rPh>
    <rPh sb="7" eb="10">
      <t>ジュンビシツ</t>
    </rPh>
    <phoneticPr fontId="10"/>
  </si>
  <si>
    <t>【南棟】家庭科室</t>
    <rPh sb="1" eb="3">
      <t>ミナミトウ</t>
    </rPh>
    <rPh sb="4" eb="7">
      <t>カテイカ</t>
    </rPh>
    <rPh sb="7" eb="8">
      <t>シツ</t>
    </rPh>
    <phoneticPr fontId="10"/>
  </si>
  <si>
    <t>【南棟】ふれあい</t>
    <rPh sb="1" eb="3">
      <t>ミナミトウ</t>
    </rPh>
    <phoneticPr fontId="10"/>
  </si>
  <si>
    <t>【南棟】理科準備室</t>
    <rPh sb="1" eb="3">
      <t>ミナミトウ</t>
    </rPh>
    <rPh sb="4" eb="6">
      <t>リカ</t>
    </rPh>
    <rPh sb="6" eb="9">
      <t>ジュンビシツ</t>
    </rPh>
    <phoneticPr fontId="10"/>
  </si>
  <si>
    <t>【南棟】理科室</t>
    <rPh sb="1" eb="3">
      <t>ミナミトウ</t>
    </rPh>
    <rPh sb="4" eb="6">
      <t>リカ</t>
    </rPh>
    <rPh sb="6" eb="7">
      <t>シツ</t>
    </rPh>
    <phoneticPr fontId="10"/>
  </si>
  <si>
    <t>【南棟】調べ物図書室</t>
    <rPh sb="1" eb="3">
      <t>ミナミトウ</t>
    </rPh>
    <rPh sb="4" eb="5">
      <t>シラ</t>
    </rPh>
    <rPh sb="6" eb="7">
      <t>モノ</t>
    </rPh>
    <rPh sb="7" eb="9">
      <t>トショ</t>
    </rPh>
    <rPh sb="9" eb="10">
      <t>シツ</t>
    </rPh>
    <phoneticPr fontId="10"/>
  </si>
  <si>
    <t>【南棟】音楽準備室</t>
    <rPh sb="1" eb="3">
      <t>ミナミトウ</t>
    </rPh>
    <rPh sb="4" eb="6">
      <t>オンガク</t>
    </rPh>
    <rPh sb="6" eb="9">
      <t>ジュンビシツ</t>
    </rPh>
    <phoneticPr fontId="10"/>
  </si>
  <si>
    <t>【南棟】音楽室</t>
    <rPh sb="1" eb="3">
      <t>ミナミトウ</t>
    </rPh>
    <rPh sb="4" eb="7">
      <t>オンガクシツ</t>
    </rPh>
    <phoneticPr fontId="10"/>
  </si>
  <si>
    <t>【南棟】図工準備室</t>
    <rPh sb="1" eb="3">
      <t>ミナミトウ</t>
    </rPh>
    <rPh sb="4" eb="6">
      <t>ズコウ</t>
    </rPh>
    <rPh sb="6" eb="9">
      <t>ジュンビシツ</t>
    </rPh>
    <phoneticPr fontId="10"/>
  </si>
  <si>
    <t>【南棟】図工室</t>
    <rPh sb="1" eb="3">
      <t>ミナミトウ</t>
    </rPh>
    <rPh sb="4" eb="6">
      <t>ズコウ</t>
    </rPh>
    <phoneticPr fontId="10"/>
  </si>
  <si>
    <t>【南棟】多目的室</t>
    <rPh sb="1" eb="3">
      <t>ミナミトウ</t>
    </rPh>
    <rPh sb="4" eb="7">
      <t>タモクテキ</t>
    </rPh>
    <rPh sb="7" eb="8">
      <t>シツ</t>
    </rPh>
    <phoneticPr fontId="10"/>
  </si>
  <si>
    <t>【南棟】準備室</t>
    <rPh sb="1" eb="3">
      <t>ミナミトウ</t>
    </rPh>
    <rPh sb="4" eb="7">
      <t>ジュンビシツ</t>
    </rPh>
    <phoneticPr fontId="10"/>
  </si>
  <si>
    <t>【南棟】第2会議室</t>
    <rPh sb="1" eb="3">
      <t>ミナミトウ</t>
    </rPh>
    <rPh sb="4" eb="5">
      <t>ダイ</t>
    </rPh>
    <rPh sb="6" eb="9">
      <t>カイギシツ</t>
    </rPh>
    <rPh sb="8" eb="9">
      <t>シツ</t>
    </rPh>
    <phoneticPr fontId="10"/>
  </si>
  <si>
    <t>西側渡廊下</t>
    <rPh sb="0" eb="2">
      <t>ニシガワ</t>
    </rPh>
    <rPh sb="2" eb="5">
      <t>ワタリロウカ</t>
    </rPh>
    <phoneticPr fontId="10"/>
  </si>
  <si>
    <t>【北棟】ランチルーム</t>
    <rPh sb="1" eb="2">
      <t>キタ</t>
    </rPh>
    <rPh sb="2" eb="3">
      <t>トウ</t>
    </rPh>
    <phoneticPr fontId="10"/>
  </si>
  <si>
    <t>【北棟】ひかり</t>
    <rPh sb="1" eb="2">
      <t>キタ</t>
    </rPh>
    <rPh sb="2" eb="3">
      <t>トウ</t>
    </rPh>
    <phoneticPr fontId="10"/>
  </si>
  <si>
    <t>【北棟】あゆみ</t>
    <rPh sb="1" eb="2">
      <t>キタ</t>
    </rPh>
    <rPh sb="2" eb="3">
      <t>トウ</t>
    </rPh>
    <phoneticPr fontId="10"/>
  </si>
  <si>
    <t>【北棟】のぞみ</t>
  </si>
  <si>
    <t>【北棟】西側階段</t>
    <rPh sb="4" eb="6">
      <t>ニシガワ</t>
    </rPh>
    <rPh sb="6" eb="8">
      <t>カイダン</t>
    </rPh>
    <phoneticPr fontId="10"/>
  </si>
  <si>
    <t>【北棟】西側階段下倉庫</t>
    <rPh sb="4" eb="6">
      <t>ニシガワ</t>
    </rPh>
    <rPh sb="6" eb="8">
      <t>カイダン</t>
    </rPh>
    <rPh sb="8" eb="11">
      <t>シタソウコ</t>
    </rPh>
    <phoneticPr fontId="10"/>
  </si>
  <si>
    <t>【北棟】東側階段</t>
    <rPh sb="4" eb="5">
      <t>ヒガシ</t>
    </rPh>
    <rPh sb="5" eb="6">
      <t>ガワ</t>
    </rPh>
    <rPh sb="6" eb="8">
      <t>カイダン</t>
    </rPh>
    <phoneticPr fontId="10"/>
  </si>
  <si>
    <t>【北棟】東側階段下倉庫</t>
    <rPh sb="4" eb="5">
      <t>ヒガシ</t>
    </rPh>
    <rPh sb="5" eb="6">
      <t>ガワ</t>
    </rPh>
    <rPh sb="6" eb="8">
      <t>カイダン</t>
    </rPh>
    <rPh sb="8" eb="11">
      <t>シタソウコ</t>
    </rPh>
    <phoneticPr fontId="10"/>
  </si>
  <si>
    <t>【北棟】読み物図書室</t>
    <rPh sb="1" eb="2">
      <t>キタ</t>
    </rPh>
    <rPh sb="2" eb="3">
      <t>トウ</t>
    </rPh>
    <rPh sb="4" eb="5">
      <t>ヨ</t>
    </rPh>
    <rPh sb="6" eb="7">
      <t>モノ</t>
    </rPh>
    <rPh sb="7" eb="10">
      <t>トショシツ</t>
    </rPh>
    <phoneticPr fontId="10"/>
  </si>
  <si>
    <t>【北棟】わくわくルーム</t>
    <rPh sb="1" eb="2">
      <t>キタ</t>
    </rPh>
    <rPh sb="2" eb="3">
      <t>トウ</t>
    </rPh>
    <phoneticPr fontId="10"/>
  </si>
  <si>
    <t>【北棟】３－１</t>
    <rPh sb="1" eb="2">
      <t>キタ</t>
    </rPh>
    <rPh sb="2" eb="3">
      <t>トウ</t>
    </rPh>
    <phoneticPr fontId="10"/>
  </si>
  <si>
    <t>【北棟】３－２</t>
    <rPh sb="1" eb="2">
      <t>キタ</t>
    </rPh>
    <rPh sb="2" eb="3">
      <t>トウ</t>
    </rPh>
    <phoneticPr fontId="10"/>
  </si>
  <si>
    <t>【北棟】２－１</t>
    <rPh sb="1" eb="2">
      <t>キタ</t>
    </rPh>
    <rPh sb="2" eb="3">
      <t>トウ</t>
    </rPh>
    <phoneticPr fontId="10"/>
  </si>
  <si>
    <t>【北棟】２－２</t>
    <rPh sb="1" eb="2">
      <t>キタ</t>
    </rPh>
    <rPh sb="2" eb="3">
      <t>トウ</t>
    </rPh>
    <phoneticPr fontId="10"/>
  </si>
  <si>
    <t>【北棟】６－１</t>
  </si>
  <si>
    <t>【北棟】６－２</t>
  </si>
  <si>
    <t>【北棟】東っ子</t>
    <rPh sb="4" eb="5">
      <t>ヒガシ</t>
    </rPh>
    <rPh sb="6" eb="7">
      <t>コ</t>
    </rPh>
    <phoneticPr fontId="10"/>
  </si>
  <si>
    <t>【北棟】教具室</t>
    <rPh sb="4" eb="7">
      <t>キョウグシツ</t>
    </rPh>
    <phoneticPr fontId="10"/>
  </si>
  <si>
    <t>【北棟】パワーアップルーム</t>
  </si>
  <si>
    <t>【北棟】西側階段外壁</t>
    <rPh sb="4" eb="6">
      <t>ニシガワ</t>
    </rPh>
    <rPh sb="6" eb="8">
      <t>カイダン</t>
    </rPh>
    <rPh sb="8" eb="9">
      <t>ソト</t>
    </rPh>
    <rPh sb="9" eb="10">
      <t>ヘキ</t>
    </rPh>
    <phoneticPr fontId="10"/>
  </si>
  <si>
    <t>【北棟】高架水槽室</t>
    <rPh sb="4" eb="9">
      <t>コウカスイソウシツ</t>
    </rPh>
    <phoneticPr fontId="10"/>
  </si>
  <si>
    <t>校舎外周</t>
    <rPh sb="0" eb="2">
      <t>コウシャ</t>
    </rPh>
    <rPh sb="2" eb="4">
      <t>ガイシュウ</t>
    </rPh>
    <phoneticPr fontId="10"/>
  </si>
  <si>
    <t>【プール】建屋外周</t>
    <rPh sb="5" eb="7">
      <t>タテヤ</t>
    </rPh>
    <rPh sb="7" eb="9">
      <t>ガイシュウ</t>
    </rPh>
    <phoneticPr fontId="10"/>
  </si>
  <si>
    <t>【プール】男子更衣室</t>
    <rPh sb="5" eb="10">
      <t>ダンシコウイシツ</t>
    </rPh>
    <phoneticPr fontId="10"/>
  </si>
  <si>
    <t>【プール】男子トイレ</t>
    <rPh sb="5" eb="7">
      <t>ダンシ</t>
    </rPh>
    <phoneticPr fontId="10"/>
  </si>
  <si>
    <t>【プール】女子トイレ</t>
    <rPh sb="5" eb="7">
      <t>ジョシ</t>
    </rPh>
    <phoneticPr fontId="10"/>
  </si>
  <si>
    <t>【プール】女子更衣室</t>
    <rPh sb="5" eb="7">
      <t>ジョシ</t>
    </rPh>
    <rPh sb="7" eb="10">
      <t>コウイシツ</t>
    </rPh>
    <phoneticPr fontId="10"/>
  </si>
  <si>
    <t>【プール】機械室</t>
    <rPh sb="5" eb="8">
      <t>キカイシツ</t>
    </rPh>
    <phoneticPr fontId="10"/>
  </si>
  <si>
    <t>EFG15</t>
  </si>
  <si>
    <t>蛍光灯FLR40W  幅450mm</t>
  </si>
  <si>
    <t>スクエア照明 幅640mm</t>
  </si>
  <si>
    <t>南校舎階段下倉庫</t>
  </si>
  <si>
    <t>2.0m</t>
  </si>
  <si>
    <t>南校舎倉庫</t>
  </si>
  <si>
    <t>3.5m</t>
  </si>
  <si>
    <t>教務員室</t>
  </si>
  <si>
    <t>校長室</t>
  </si>
  <si>
    <t>カウンセリング</t>
  </si>
  <si>
    <t>印刷室</t>
  </si>
  <si>
    <t>更衣室</t>
  </si>
  <si>
    <t>会議室1</t>
  </si>
  <si>
    <t>玄関</t>
  </si>
  <si>
    <t>南校舎　廊下</t>
    <rPh sb="0" eb="3">
      <t>ミナミコウシャ</t>
    </rPh>
    <rPh sb="4" eb="6">
      <t>ロウカ</t>
    </rPh>
    <phoneticPr fontId="10"/>
  </si>
  <si>
    <t>南校舎　階段</t>
    <rPh sb="0" eb="3">
      <t>ミナミコウシャ</t>
    </rPh>
    <rPh sb="4" eb="6">
      <t>カイダン</t>
    </rPh>
    <phoneticPr fontId="10"/>
  </si>
  <si>
    <t>渡り廊下</t>
    <rPh sb="0" eb="1">
      <t>ワタ</t>
    </rPh>
    <rPh sb="2" eb="4">
      <t>ロウカ</t>
    </rPh>
    <phoneticPr fontId="10"/>
  </si>
  <si>
    <t>昇降口</t>
    <rPh sb="0" eb="3">
      <t>ショウコウグチ</t>
    </rPh>
    <phoneticPr fontId="10"/>
  </si>
  <si>
    <t>北校舎　階段下倉庫</t>
  </si>
  <si>
    <t>北校舎　東階段</t>
    <rPh sb="4" eb="7">
      <t>ヒガシカイダン</t>
    </rPh>
    <phoneticPr fontId="10"/>
  </si>
  <si>
    <t>北校舎　廊下</t>
    <rPh sb="0" eb="3">
      <t>キタコウシャ</t>
    </rPh>
    <rPh sb="4" eb="6">
      <t>ロウカ</t>
    </rPh>
    <phoneticPr fontId="10"/>
  </si>
  <si>
    <t>ひかり</t>
  </si>
  <si>
    <t>低学年図書室</t>
  </si>
  <si>
    <t>学習室II</t>
  </si>
  <si>
    <t>家庭科室</t>
  </si>
  <si>
    <t>家庭科準備室</t>
    <rPh sb="0" eb="6">
      <t>カテイカジュンビシツ</t>
    </rPh>
    <phoneticPr fontId="10"/>
  </si>
  <si>
    <t>学習室1</t>
    <rPh sb="0" eb="3">
      <t>ガクシュウシツ</t>
    </rPh>
    <phoneticPr fontId="10"/>
  </si>
  <si>
    <t>南校舎　階段</t>
    <rPh sb="0" eb="1">
      <t>ミナミ</t>
    </rPh>
    <rPh sb="1" eb="3">
      <t>コウシャ</t>
    </rPh>
    <rPh sb="4" eb="6">
      <t>カイダン</t>
    </rPh>
    <phoneticPr fontId="10"/>
  </si>
  <si>
    <t>1-1</t>
  </si>
  <si>
    <t>1-2</t>
  </si>
  <si>
    <t>生活科室</t>
    <rPh sb="0" eb="3">
      <t>セイカツカ</t>
    </rPh>
    <rPh sb="3" eb="4">
      <t>シツ</t>
    </rPh>
    <phoneticPr fontId="10"/>
  </si>
  <si>
    <t>2-1</t>
  </si>
  <si>
    <t>2-2</t>
  </si>
  <si>
    <t>3-1</t>
  </si>
  <si>
    <t>3-2</t>
  </si>
  <si>
    <t>中学年学年室</t>
    <rPh sb="0" eb="3">
      <t>チュウガクネン</t>
    </rPh>
    <rPh sb="3" eb="6">
      <t>ガクネンシツ</t>
    </rPh>
    <phoneticPr fontId="10"/>
  </si>
  <si>
    <t>4-1</t>
  </si>
  <si>
    <t>4-2</t>
  </si>
  <si>
    <t>5-1</t>
  </si>
  <si>
    <t>5-2</t>
  </si>
  <si>
    <t>高学年学年室</t>
    <rPh sb="0" eb="1">
      <t>コウ</t>
    </rPh>
    <rPh sb="1" eb="3">
      <t>ガクネン</t>
    </rPh>
    <rPh sb="3" eb="6">
      <t>ガクネンシツ</t>
    </rPh>
    <phoneticPr fontId="10"/>
  </si>
  <si>
    <t>6-1</t>
  </si>
  <si>
    <t>6-2</t>
  </si>
  <si>
    <t>屋外　階段</t>
    <rPh sb="0" eb="2">
      <t>オクガイ</t>
    </rPh>
    <rPh sb="3" eb="5">
      <t>カイダン</t>
    </rPh>
    <phoneticPr fontId="10"/>
  </si>
  <si>
    <t>屋外　昇降口</t>
    <rPh sb="0" eb="2">
      <t>オクガイ</t>
    </rPh>
    <rPh sb="3" eb="6">
      <t>ショウコウグチ</t>
    </rPh>
    <phoneticPr fontId="10"/>
  </si>
  <si>
    <t>屋外　軒下</t>
    <rPh sb="0" eb="2">
      <t>オクガイ</t>
    </rPh>
    <rPh sb="3" eb="5">
      <t>ノキシタ</t>
    </rPh>
    <phoneticPr fontId="10"/>
  </si>
  <si>
    <t>屋外　玄関</t>
    <rPh sb="0" eb="2">
      <t>オクガイ</t>
    </rPh>
    <rPh sb="3" eb="5">
      <t>ゲンカン</t>
    </rPh>
    <phoneticPr fontId="10"/>
  </si>
  <si>
    <t>4.17m</t>
  </si>
  <si>
    <t>体育館　</t>
    <rPh sb="0" eb="3">
      <t>タイイクカン</t>
    </rPh>
    <phoneticPr fontId="10"/>
  </si>
  <si>
    <t>体育館　</t>
  </si>
  <si>
    <t>8.2m</t>
  </si>
  <si>
    <t>体育館　ステージ</t>
    <rPh sb="0" eb="3">
      <t>タイイクカン</t>
    </rPh>
    <phoneticPr fontId="10"/>
  </si>
  <si>
    <t>体育館　ステージ</t>
  </si>
  <si>
    <t>中庭校舎　地域広場</t>
    <rPh sb="0" eb="2">
      <t>ナカニワ</t>
    </rPh>
    <rPh sb="2" eb="4">
      <t>コウシャ</t>
    </rPh>
    <rPh sb="5" eb="7">
      <t>チイキ</t>
    </rPh>
    <rPh sb="7" eb="9">
      <t>ヒロバ</t>
    </rPh>
    <phoneticPr fontId="10"/>
  </si>
  <si>
    <t>中庭校舎　会議室ＩＩ</t>
    <rPh sb="0" eb="2">
      <t>ナカニワ</t>
    </rPh>
    <rPh sb="2" eb="4">
      <t>コウシャ</t>
    </rPh>
    <rPh sb="5" eb="8">
      <t>カイギシツ</t>
    </rPh>
    <phoneticPr fontId="10"/>
  </si>
  <si>
    <t>アフタースクール第2</t>
    <rPh sb="8" eb="9">
      <t>ダイ</t>
    </rPh>
    <phoneticPr fontId="10"/>
  </si>
  <si>
    <t>アフタースクール第1</t>
    <rPh sb="8" eb="9">
      <t>ダイ</t>
    </rPh>
    <phoneticPr fontId="10"/>
  </si>
  <si>
    <t>その他</t>
    <rPh sb="2" eb="3">
      <t>タ</t>
    </rPh>
    <phoneticPr fontId="10"/>
  </si>
  <si>
    <t>屋外</t>
    <rPh sb="0" eb="2">
      <t>オクガイ</t>
    </rPh>
    <phoneticPr fontId="2"/>
  </si>
  <si>
    <t>直付電球</t>
  </si>
  <si>
    <t>浴室ブラケット　防水</t>
  </si>
  <si>
    <t>スクエア照明 埋込型 幅700mm</t>
  </si>
  <si>
    <t>蛍光灯FLR40W 幅190mm</t>
  </si>
  <si>
    <t>蛍光灯FL20W  直付型 幅170mm 防水</t>
  </si>
  <si>
    <t>蛍光灯FLR40W  直付型 幅170mm</t>
  </si>
  <si>
    <t>蛍光灯FLR40W 片反射型</t>
  </si>
  <si>
    <t>蛍光灯FHF32W  直付型 黒板灯</t>
  </si>
  <si>
    <t>蛍光灯FHF32W  直付型 幅100mm 人感センサー</t>
  </si>
  <si>
    <t>ブラケット　防水</t>
  </si>
  <si>
    <t>【南校舎】会議室</t>
    <rPh sb="1" eb="2">
      <t>ミナミ</t>
    </rPh>
    <rPh sb="2" eb="4">
      <t>コウシャ</t>
    </rPh>
    <rPh sb="5" eb="8">
      <t>カイギシツ</t>
    </rPh>
    <phoneticPr fontId="10"/>
  </si>
  <si>
    <t>【南校舎】保健室</t>
    <rPh sb="1" eb="2">
      <t>ミナミ</t>
    </rPh>
    <rPh sb="2" eb="4">
      <t>コウシャ</t>
    </rPh>
    <rPh sb="5" eb="8">
      <t>ホケンシツ</t>
    </rPh>
    <phoneticPr fontId="10"/>
  </si>
  <si>
    <t>【南校舎】書庫</t>
    <rPh sb="1" eb="2">
      <t>ミナミ</t>
    </rPh>
    <rPh sb="2" eb="4">
      <t>コウシャ</t>
    </rPh>
    <rPh sb="5" eb="7">
      <t>ショコ</t>
    </rPh>
    <phoneticPr fontId="10"/>
  </si>
  <si>
    <t>【南校舎】放送室前室</t>
    <rPh sb="1" eb="2">
      <t>ミナミ</t>
    </rPh>
    <rPh sb="2" eb="4">
      <t>コウシャ</t>
    </rPh>
    <rPh sb="5" eb="8">
      <t>ホウソウシツ</t>
    </rPh>
    <rPh sb="8" eb="10">
      <t>ゼンシツ</t>
    </rPh>
    <phoneticPr fontId="10"/>
  </si>
  <si>
    <t>【南校舎】放送室</t>
    <rPh sb="1" eb="2">
      <t>ミナミ</t>
    </rPh>
    <rPh sb="2" eb="4">
      <t>コウシャ</t>
    </rPh>
    <rPh sb="5" eb="8">
      <t>ホウソウシツ</t>
    </rPh>
    <phoneticPr fontId="10"/>
  </si>
  <si>
    <t>【南校舎】更衣室前室</t>
    <rPh sb="1" eb="2">
      <t>ミナミ</t>
    </rPh>
    <rPh sb="2" eb="4">
      <t>コウシャ</t>
    </rPh>
    <rPh sb="5" eb="8">
      <t>コウイシツ</t>
    </rPh>
    <rPh sb="8" eb="10">
      <t>ゼンシツ</t>
    </rPh>
    <phoneticPr fontId="10"/>
  </si>
  <si>
    <t>【南校舎】男子更衣室</t>
    <rPh sb="1" eb="2">
      <t>ミナミ</t>
    </rPh>
    <rPh sb="2" eb="4">
      <t>コウシャ</t>
    </rPh>
    <rPh sb="5" eb="7">
      <t>ダンシ</t>
    </rPh>
    <rPh sb="7" eb="10">
      <t>コウイシツ</t>
    </rPh>
    <phoneticPr fontId="10"/>
  </si>
  <si>
    <t>【南校舎】女子更衣室</t>
    <rPh sb="1" eb="2">
      <t>ミナミ</t>
    </rPh>
    <rPh sb="2" eb="4">
      <t>コウシャ</t>
    </rPh>
    <rPh sb="5" eb="7">
      <t>ジョシ</t>
    </rPh>
    <rPh sb="7" eb="10">
      <t>コウイシツ</t>
    </rPh>
    <phoneticPr fontId="10"/>
  </si>
  <si>
    <t>【南校舎】休憩室</t>
    <rPh sb="1" eb="2">
      <t>ミナミ</t>
    </rPh>
    <rPh sb="2" eb="4">
      <t>コウシャ</t>
    </rPh>
    <rPh sb="5" eb="8">
      <t>キュウケイシツ</t>
    </rPh>
    <phoneticPr fontId="10"/>
  </si>
  <si>
    <t>【南校舎】職員室</t>
    <rPh sb="1" eb="2">
      <t>ミナミ</t>
    </rPh>
    <rPh sb="2" eb="4">
      <t>コウシャ</t>
    </rPh>
    <rPh sb="5" eb="8">
      <t>ショクインシツ</t>
    </rPh>
    <phoneticPr fontId="10"/>
  </si>
  <si>
    <t>【南校舎】応接室</t>
    <rPh sb="1" eb="2">
      <t>ミナミ</t>
    </rPh>
    <rPh sb="2" eb="4">
      <t>コウシャ</t>
    </rPh>
    <rPh sb="5" eb="8">
      <t>オウセツシツ</t>
    </rPh>
    <phoneticPr fontId="10"/>
  </si>
  <si>
    <t>【南校舎】校長室</t>
    <rPh sb="1" eb="2">
      <t>ミナミ</t>
    </rPh>
    <rPh sb="2" eb="4">
      <t>コウシャ</t>
    </rPh>
    <rPh sb="5" eb="8">
      <t>コウチョウシツ</t>
    </rPh>
    <phoneticPr fontId="10"/>
  </si>
  <si>
    <t>【南校舎】印刷室</t>
    <rPh sb="1" eb="2">
      <t>ミナミ</t>
    </rPh>
    <rPh sb="2" eb="4">
      <t>コウシャ</t>
    </rPh>
    <rPh sb="5" eb="8">
      <t>インサツシツ</t>
    </rPh>
    <phoneticPr fontId="10"/>
  </si>
  <si>
    <t>【南校舎】給湯室</t>
    <rPh sb="1" eb="2">
      <t>ミナミ</t>
    </rPh>
    <rPh sb="2" eb="4">
      <t>コウシャ</t>
    </rPh>
    <rPh sb="5" eb="8">
      <t>キュウトウシツ</t>
    </rPh>
    <phoneticPr fontId="10"/>
  </si>
  <si>
    <t>【南校舎】事務室</t>
    <rPh sb="1" eb="2">
      <t>ミナミ</t>
    </rPh>
    <rPh sb="2" eb="4">
      <t>コウシャ</t>
    </rPh>
    <rPh sb="5" eb="8">
      <t>ジムシツ</t>
    </rPh>
    <phoneticPr fontId="10"/>
  </si>
  <si>
    <t>【南校舎】玄関</t>
    <rPh sb="1" eb="2">
      <t>ミナミ</t>
    </rPh>
    <rPh sb="2" eb="4">
      <t>コウシャ</t>
    </rPh>
    <rPh sb="5" eb="7">
      <t>ゲンカン</t>
    </rPh>
    <phoneticPr fontId="10"/>
  </si>
  <si>
    <t>【南校舎】カウンセリングルーム</t>
    <rPh sb="1" eb="2">
      <t>ミナミ</t>
    </rPh>
    <rPh sb="2" eb="4">
      <t>コウシャ</t>
    </rPh>
    <phoneticPr fontId="10"/>
  </si>
  <si>
    <t>【南校舎】昇降口</t>
    <rPh sb="1" eb="2">
      <t>ミナミ</t>
    </rPh>
    <rPh sb="2" eb="4">
      <t>コウシャ</t>
    </rPh>
    <rPh sb="5" eb="8">
      <t>ショウコウグチ</t>
    </rPh>
    <phoneticPr fontId="10"/>
  </si>
  <si>
    <t>【南校舎】西側男子便所</t>
    <rPh sb="1" eb="2">
      <t>ミナミ</t>
    </rPh>
    <rPh sb="2" eb="4">
      <t>コウシャ</t>
    </rPh>
    <rPh sb="5" eb="6">
      <t>ニシ</t>
    </rPh>
    <rPh sb="6" eb="7">
      <t>ガワ</t>
    </rPh>
    <rPh sb="7" eb="9">
      <t>ダンシ</t>
    </rPh>
    <rPh sb="9" eb="11">
      <t>ベンジョ</t>
    </rPh>
    <phoneticPr fontId="10"/>
  </si>
  <si>
    <t>【南校舎】西側女子便所</t>
    <rPh sb="1" eb="2">
      <t>ミナミ</t>
    </rPh>
    <rPh sb="2" eb="4">
      <t>コウシャ</t>
    </rPh>
    <rPh sb="5" eb="6">
      <t>ニシ</t>
    </rPh>
    <rPh sb="6" eb="7">
      <t>ガワ</t>
    </rPh>
    <rPh sb="7" eb="9">
      <t>ジョシ</t>
    </rPh>
    <rPh sb="9" eb="11">
      <t>ベンジョ</t>
    </rPh>
    <phoneticPr fontId="10"/>
  </si>
  <si>
    <t>【南校舎】西側階段</t>
    <rPh sb="1" eb="2">
      <t>ミナミ</t>
    </rPh>
    <rPh sb="2" eb="4">
      <t>コウシャ</t>
    </rPh>
    <rPh sb="5" eb="6">
      <t>ニシ</t>
    </rPh>
    <rPh sb="6" eb="7">
      <t>ガワ</t>
    </rPh>
    <rPh sb="7" eb="9">
      <t>カイダン</t>
    </rPh>
    <phoneticPr fontId="10"/>
  </si>
  <si>
    <t>【南校舎】西側階段下倉庫</t>
    <rPh sb="1" eb="2">
      <t>ミナミ</t>
    </rPh>
    <rPh sb="2" eb="4">
      <t>コウシャ</t>
    </rPh>
    <rPh sb="5" eb="6">
      <t>ニシ</t>
    </rPh>
    <rPh sb="6" eb="7">
      <t>ガワ</t>
    </rPh>
    <rPh sb="7" eb="9">
      <t>カイダン</t>
    </rPh>
    <rPh sb="9" eb="10">
      <t>シタ</t>
    </rPh>
    <rPh sb="10" eb="12">
      <t>ソウコ</t>
    </rPh>
    <phoneticPr fontId="10"/>
  </si>
  <si>
    <t>【南校舎】廊下</t>
    <rPh sb="1" eb="2">
      <t>ミナミ</t>
    </rPh>
    <rPh sb="2" eb="4">
      <t>コウシャ</t>
    </rPh>
    <rPh sb="5" eb="7">
      <t>ロウカ</t>
    </rPh>
    <phoneticPr fontId="10"/>
  </si>
  <si>
    <t>【南校舎】東側階段</t>
    <rPh sb="1" eb="2">
      <t>ミナミ</t>
    </rPh>
    <rPh sb="2" eb="4">
      <t>コウシャ</t>
    </rPh>
    <rPh sb="5" eb="6">
      <t>ヒガシ</t>
    </rPh>
    <rPh sb="6" eb="7">
      <t>ガワ</t>
    </rPh>
    <rPh sb="7" eb="9">
      <t>カイダン</t>
    </rPh>
    <phoneticPr fontId="10"/>
  </si>
  <si>
    <t>【南校舎】東側多目的便所</t>
    <rPh sb="1" eb="2">
      <t>ミナミ</t>
    </rPh>
    <rPh sb="2" eb="4">
      <t>コウシャ</t>
    </rPh>
    <rPh sb="5" eb="6">
      <t>ヒガシ</t>
    </rPh>
    <rPh sb="6" eb="7">
      <t>ガワ</t>
    </rPh>
    <rPh sb="7" eb="10">
      <t>タモクテキ</t>
    </rPh>
    <rPh sb="10" eb="12">
      <t>ベンジョ</t>
    </rPh>
    <phoneticPr fontId="10"/>
  </si>
  <si>
    <t>【南校舎】東側男子便所</t>
    <rPh sb="1" eb="2">
      <t>ミナミ</t>
    </rPh>
    <rPh sb="2" eb="4">
      <t>コウシャ</t>
    </rPh>
    <rPh sb="5" eb="6">
      <t>ヒガシ</t>
    </rPh>
    <rPh sb="6" eb="7">
      <t>ガワ</t>
    </rPh>
    <rPh sb="7" eb="9">
      <t>ダンシ</t>
    </rPh>
    <rPh sb="9" eb="11">
      <t>ベンジョ</t>
    </rPh>
    <phoneticPr fontId="10"/>
  </si>
  <si>
    <t>【南校舎】東側女子便所</t>
    <rPh sb="1" eb="2">
      <t>ミナミ</t>
    </rPh>
    <rPh sb="2" eb="4">
      <t>コウシャ</t>
    </rPh>
    <rPh sb="5" eb="6">
      <t>ヒガシ</t>
    </rPh>
    <rPh sb="6" eb="7">
      <t>ガワ</t>
    </rPh>
    <rPh sb="7" eb="9">
      <t>ジョシ</t>
    </rPh>
    <rPh sb="9" eb="11">
      <t>ベンジョ</t>
    </rPh>
    <phoneticPr fontId="10"/>
  </si>
  <si>
    <t>【南校舎】CAI教室</t>
    <rPh sb="1" eb="2">
      <t>ミナミ</t>
    </rPh>
    <rPh sb="2" eb="4">
      <t>コウシャ</t>
    </rPh>
    <rPh sb="8" eb="10">
      <t>キョウシツ</t>
    </rPh>
    <phoneticPr fontId="10"/>
  </si>
  <si>
    <t>ステンレス</t>
  </si>
  <si>
    <t>【南校舎】CAI準備室</t>
    <rPh sb="1" eb="2">
      <t>ミナミ</t>
    </rPh>
    <rPh sb="2" eb="4">
      <t>コウシャ</t>
    </rPh>
    <rPh sb="8" eb="11">
      <t>ジュンビシツ</t>
    </rPh>
    <phoneticPr fontId="10"/>
  </si>
  <si>
    <t>【南校舎】教具室</t>
    <rPh sb="1" eb="2">
      <t>ミナミ</t>
    </rPh>
    <rPh sb="2" eb="4">
      <t>コウシャ</t>
    </rPh>
    <rPh sb="5" eb="7">
      <t>キョウグ</t>
    </rPh>
    <rPh sb="7" eb="8">
      <t>シツ</t>
    </rPh>
    <phoneticPr fontId="10"/>
  </si>
  <si>
    <t>【南校舎】多目的室①</t>
    <rPh sb="1" eb="2">
      <t>ミナミ</t>
    </rPh>
    <rPh sb="2" eb="4">
      <t>コウシャ</t>
    </rPh>
    <rPh sb="5" eb="8">
      <t>タモクテキ</t>
    </rPh>
    <rPh sb="8" eb="9">
      <t>シツ</t>
    </rPh>
    <phoneticPr fontId="10"/>
  </si>
  <si>
    <t>【南校舎】2-1</t>
    <rPh sb="1" eb="2">
      <t>ミナミ</t>
    </rPh>
    <rPh sb="2" eb="4">
      <t>コウシャ</t>
    </rPh>
    <phoneticPr fontId="10"/>
  </si>
  <si>
    <t>【南校舎】2-2</t>
    <rPh sb="1" eb="2">
      <t>ミナミ</t>
    </rPh>
    <rPh sb="2" eb="4">
      <t>コウシャ</t>
    </rPh>
    <phoneticPr fontId="10"/>
  </si>
  <si>
    <t>【南校舎】2-3</t>
    <rPh sb="1" eb="2">
      <t>ミナミ</t>
    </rPh>
    <rPh sb="2" eb="4">
      <t>コウシャ</t>
    </rPh>
    <phoneticPr fontId="10"/>
  </si>
  <si>
    <t>【南校舎】多目的室②</t>
    <rPh sb="1" eb="2">
      <t>ミナミ</t>
    </rPh>
    <rPh sb="2" eb="4">
      <t>コウシャ</t>
    </rPh>
    <rPh sb="5" eb="8">
      <t>タモクテキ</t>
    </rPh>
    <rPh sb="8" eb="9">
      <t>シツ</t>
    </rPh>
    <phoneticPr fontId="10"/>
  </si>
  <si>
    <t>【南校舎】特別支援学級 若草</t>
    <rPh sb="1" eb="2">
      <t>ミナミ</t>
    </rPh>
    <rPh sb="2" eb="4">
      <t>コウシャ</t>
    </rPh>
    <rPh sb="5" eb="11">
      <t>トクベツシエンガッキュウ</t>
    </rPh>
    <rPh sb="12" eb="14">
      <t>ワカクサ</t>
    </rPh>
    <phoneticPr fontId="10"/>
  </si>
  <si>
    <t>【南校舎】特別支援学級 若杉</t>
    <rPh sb="1" eb="2">
      <t>ミナミ</t>
    </rPh>
    <rPh sb="2" eb="4">
      <t>コウシャ</t>
    </rPh>
    <rPh sb="5" eb="11">
      <t>トクベツシエンガッキュウ</t>
    </rPh>
    <rPh sb="12" eb="14">
      <t>ワカスギ</t>
    </rPh>
    <phoneticPr fontId="10"/>
  </si>
  <si>
    <t>【南校舎】図書室</t>
    <rPh sb="1" eb="2">
      <t>ミナミ</t>
    </rPh>
    <rPh sb="2" eb="4">
      <t>コウシャ</t>
    </rPh>
    <rPh sb="5" eb="8">
      <t>トショシツ</t>
    </rPh>
    <phoneticPr fontId="10"/>
  </si>
  <si>
    <t>【南校舎】通級指導教室</t>
    <rPh sb="1" eb="2">
      <t>ミナミ</t>
    </rPh>
    <rPh sb="2" eb="4">
      <t>コウシャ</t>
    </rPh>
    <rPh sb="5" eb="7">
      <t>ツウキュウ</t>
    </rPh>
    <rPh sb="7" eb="9">
      <t>シドウ</t>
    </rPh>
    <rPh sb="9" eb="11">
      <t>キョウシツ</t>
    </rPh>
    <phoneticPr fontId="10"/>
  </si>
  <si>
    <t>【南校舎】3-4</t>
    <rPh sb="1" eb="2">
      <t>ミナミ</t>
    </rPh>
    <rPh sb="2" eb="4">
      <t>コウシャ</t>
    </rPh>
    <phoneticPr fontId="10"/>
  </si>
  <si>
    <t>【南校舎】3-3</t>
    <rPh sb="1" eb="2">
      <t>ミナミ</t>
    </rPh>
    <rPh sb="2" eb="4">
      <t>コウシャ</t>
    </rPh>
    <phoneticPr fontId="10"/>
  </si>
  <si>
    <t>【南校舎】3-2</t>
    <rPh sb="1" eb="2">
      <t>ミナミ</t>
    </rPh>
    <rPh sb="2" eb="4">
      <t>コウシャ</t>
    </rPh>
    <phoneticPr fontId="10"/>
  </si>
  <si>
    <t>【南校舎】3-1</t>
    <rPh sb="1" eb="2">
      <t>ミナミ</t>
    </rPh>
    <rPh sb="2" eb="4">
      <t>コウシャ</t>
    </rPh>
    <phoneticPr fontId="10"/>
  </si>
  <si>
    <t>【南校舎】多目的室③</t>
    <rPh sb="1" eb="2">
      <t>ミナミ</t>
    </rPh>
    <rPh sb="2" eb="4">
      <t>コウシャ</t>
    </rPh>
    <rPh sb="5" eb="8">
      <t>タモクテキ</t>
    </rPh>
    <rPh sb="8" eb="9">
      <t>シツ</t>
    </rPh>
    <phoneticPr fontId="10"/>
  </si>
  <si>
    <t>西渡廊下</t>
    <rPh sb="0" eb="1">
      <t>ニシ</t>
    </rPh>
    <rPh sb="1" eb="2">
      <t>ワタ</t>
    </rPh>
    <rPh sb="2" eb="4">
      <t>ロウカ</t>
    </rPh>
    <phoneticPr fontId="10"/>
  </si>
  <si>
    <t>西渡廊下</t>
    <rPh sb="0" eb="1">
      <t>ニシ</t>
    </rPh>
    <rPh sb="1" eb="4">
      <t>ワタリロウカ</t>
    </rPh>
    <phoneticPr fontId="10"/>
  </si>
  <si>
    <t>東渡廊下</t>
    <rPh sb="0" eb="1">
      <t>ヒガシ</t>
    </rPh>
    <rPh sb="1" eb="4">
      <t>ワタリロウカ</t>
    </rPh>
    <phoneticPr fontId="10"/>
  </si>
  <si>
    <t>【北校舎】調理室</t>
    <rPh sb="1" eb="2">
      <t>キタ</t>
    </rPh>
    <rPh sb="2" eb="4">
      <t>コウシャ</t>
    </rPh>
    <rPh sb="5" eb="8">
      <t>チョウリシツ</t>
    </rPh>
    <phoneticPr fontId="10"/>
  </si>
  <si>
    <t>【北校舎】調理準備室</t>
    <rPh sb="1" eb="2">
      <t>キタ</t>
    </rPh>
    <rPh sb="2" eb="4">
      <t>コウシャ</t>
    </rPh>
    <rPh sb="5" eb="7">
      <t>チョウリ</t>
    </rPh>
    <rPh sb="7" eb="10">
      <t>ジュンビシツ</t>
    </rPh>
    <phoneticPr fontId="10"/>
  </si>
  <si>
    <t>【北校舎】被服室</t>
    <rPh sb="1" eb="2">
      <t>キタ</t>
    </rPh>
    <rPh sb="2" eb="4">
      <t>コウシャ</t>
    </rPh>
    <rPh sb="5" eb="7">
      <t>ヒフク</t>
    </rPh>
    <rPh sb="7" eb="8">
      <t>シツ</t>
    </rPh>
    <phoneticPr fontId="10"/>
  </si>
  <si>
    <t>【北校舎】被服準備室</t>
    <rPh sb="1" eb="2">
      <t>キタ</t>
    </rPh>
    <rPh sb="2" eb="4">
      <t>コウシャ</t>
    </rPh>
    <rPh sb="5" eb="7">
      <t>ヒフク</t>
    </rPh>
    <rPh sb="7" eb="10">
      <t>ジュンビシツ</t>
    </rPh>
    <phoneticPr fontId="10"/>
  </si>
  <si>
    <t>【北校舎】アシスト</t>
    <rPh sb="1" eb="2">
      <t>キタ</t>
    </rPh>
    <rPh sb="2" eb="4">
      <t>コウシャ</t>
    </rPh>
    <phoneticPr fontId="10"/>
  </si>
  <si>
    <t>【北校舎】星陽中記念室</t>
    <rPh sb="1" eb="2">
      <t>キタ</t>
    </rPh>
    <rPh sb="2" eb="4">
      <t>コウシャ</t>
    </rPh>
    <rPh sb="5" eb="6">
      <t>ホシ</t>
    </rPh>
    <rPh sb="6" eb="7">
      <t>ヨウ</t>
    </rPh>
    <rPh sb="7" eb="8">
      <t>チュウ</t>
    </rPh>
    <rPh sb="8" eb="10">
      <t>キネン</t>
    </rPh>
    <rPh sb="10" eb="11">
      <t>シツ</t>
    </rPh>
    <phoneticPr fontId="10"/>
  </si>
  <si>
    <t>【北校舎】多目的室①</t>
    <rPh sb="1" eb="2">
      <t>キタ</t>
    </rPh>
    <rPh sb="2" eb="4">
      <t>コウシャ</t>
    </rPh>
    <rPh sb="5" eb="8">
      <t>タモクテキ</t>
    </rPh>
    <rPh sb="8" eb="9">
      <t>シツ</t>
    </rPh>
    <phoneticPr fontId="10"/>
  </si>
  <si>
    <t>【北校舎】多目的室②</t>
    <rPh sb="1" eb="2">
      <t>キタ</t>
    </rPh>
    <rPh sb="2" eb="4">
      <t>コウシャ</t>
    </rPh>
    <rPh sb="5" eb="8">
      <t>タモクテキ</t>
    </rPh>
    <rPh sb="8" eb="9">
      <t>シツ</t>
    </rPh>
    <phoneticPr fontId="10"/>
  </si>
  <si>
    <t>【北校舎】多目的室③</t>
    <rPh sb="1" eb="2">
      <t>キタ</t>
    </rPh>
    <rPh sb="2" eb="4">
      <t>コウシャ</t>
    </rPh>
    <rPh sb="5" eb="8">
      <t>タモクテキ</t>
    </rPh>
    <rPh sb="8" eb="9">
      <t>シツ</t>
    </rPh>
    <phoneticPr fontId="10"/>
  </si>
  <si>
    <t>【北校舎】備品庫</t>
    <rPh sb="1" eb="2">
      <t>キタ</t>
    </rPh>
    <rPh sb="2" eb="4">
      <t>コウシャ</t>
    </rPh>
    <rPh sb="5" eb="8">
      <t>ビヒンコ</t>
    </rPh>
    <phoneticPr fontId="10"/>
  </si>
  <si>
    <t>【北校舎】作業倉庫</t>
    <rPh sb="1" eb="2">
      <t>キタ</t>
    </rPh>
    <rPh sb="2" eb="4">
      <t>コウシャ</t>
    </rPh>
    <rPh sb="5" eb="9">
      <t>サギョウソウコ</t>
    </rPh>
    <phoneticPr fontId="10"/>
  </si>
  <si>
    <t>【北校舎】配膳室</t>
    <rPh sb="1" eb="2">
      <t>キタ</t>
    </rPh>
    <rPh sb="2" eb="4">
      <t>コウシャ</t>
    </rPh>
    <rPh sb="5" eb="8">
      <t>ハイゼンシツ</t>
    </rPh>
    <phoneticPr fontId="10"/>
  </si>
  <si>
    <t>【北校舎】木工室</t>
    <rPh sb="1" eb="2">
      <t>キタ</t>
    </rPh>
    <rPh sb="2" eb="4">
      <t>コウシャ</t>
    </rPh>
    <rPh sb="5" eb="8">
      <t>モッコウシツ</t>
    </rPh>
    <phoneticPr fontId="10"/>
  </si>
  <si>
    <t>【北校舎】西側階段</t>
    <rPh sb="1" eb="2">
      <t>キタ</t>
    </rPh>
    <rPh sb="2" eb="4">
      <t>コウシャ</t>
    </rPh>
    <rPh sb="5" eb="7">
      <t>ニシガワ</t>
    </rPh>
    <rPh sb="7" eb="9">
      <t>カイダン</t>
    </rPh>
    <phoneticPr fontId="10"/>
  </si>
  <si>
    <t>【北校舎】廊下</t>
    <rPh sb="1" eb="2">
      <t>キタ</t>
    </rPh>
    <rPh sb="2" eb="4">
      <t>コウシャ</t>
    </rPh>
    <rPh sb="5" eb="7">
      <t>ロウカ</t>
    </rPh>
    <phoneticPr fontId="10"/>
  </si>
  <si>
    <t>【北校舎】東側階段</t>
    <rPh sb="1" eb="2">
      <t>キタ</t>
    </rPh>
    <rPh sb="2" eb="4">
      <t>コウシャ</t>
    </rPh>
    <rPh sb="5" eb="6">
      <t>ヒガシ</t>
    </rPh>
    <rPh sb="6" eb="7">
      <t>ガワ</t>
    </rPh>
    <rPh sb="7" eb="9">
      <t>カイダン</t>
    </rPh>
    <phoneticPr fontId="10"/>
  </si>
  <si>
    <t>LED器具へ交換済</t>
    <rPh sb="3" eb="5">
      <t>キグ</t>
    </rPh>
    <rPh sb="6" eb="9">
      <t>コウカンスミ</t>
    </rPh>
    <phoneticPr fontId="10"/>
  </si>
  <si>
    <t>【北校舎】東側男子便所</t>
    <rPh sb="1" eb="2">
      <t>キタ</t>
    </rPh>
    <rPh sb="2" eb="4">
      <t>コウシャ</t>
    </rPh>
    <rPh sb="5" eb="6">
      <t>ヒガシ</t>
    </rPh>
    <rPh sb="6" eb="7">
      <t>ガワ</t>
    </rPh>
    <rPh sb="7" eb="9">
      <t>ダンシ</t>
    </rPh>
    <rPh sb="9" eb="11">
      <t>ベンジョ</t>
    </rPh>
    <phoneticPr fontId="10"/>
  </si>
  <si>
    <t>【北校舎】東側女子便所</t>
    <rPh sb="1" eb="2">
      <t>キタ</t>
    </rPh>
    <rPh sb="2" eb="4">
      <t>コウシャ</t>
    </rPh>
    <rPh sb="5" eb="6">
      <t>ヒガシ</t>
    </rPh>
    <rPh sb="6" eb="7">
      <t>ガワ</t>
    </rPh>
    <rPh sb="7" eb="9">
      <t>ジョシ</t>
    </rPh>
    <rPh sb="9" eb="11">
      <t>ベンジョ</t>
    </rPh>
    <phoneticPr fontId="10"/>
  </si>
  <si>
    <t>【北校舎】第１理科室</t>
    <rPh sb="1" eb="2">
      <t>キタ</t>
    </rPh>
    <rPh sb="2" eb="4">
      <t>コウシャ</t>
    </rPh>
    <rPh sb="5" eb="6">
      <t>ダイ</t>
    </rPh>
    <rPh sb="7" eb="10">
      <t>リカシツ</t>
    </rPh>
    <phoneticPr fontId="10"/>
  </si>
  <si>
    <t>【北校舎】理科準備室１</t>
    <rPh sb="1" eb="2">
      <t>キタ</t>
    </rPh>
    <rPh sb="2" eb="4">
      <t>コウシャ</t>
    </rPh>
    <rPh sb="5" eb="7">
      <t>リカ</t>
    </rPh>
    <rPh sb="7" eb="10">
      <t>ジュンビシツ</t>
    </rPh>
    <phoneticPr fontId="10"/>
  </si>
  <si>
    <t>【北校舎】第２理科室</t>
    <rPh sb="1" eb="2">
      <t>キタ</t>
    </rPh>
    <rPh sb="2" eb="4">
      <t>コウシャ</t>
    </rPh>
    <rPh sb="5" eb="6">
      <t>ダイ</t>
    </rPh>
    <rPh sb="7" eb="10">
      <t>リカシツ</t>
    </rPh>
    <phoneticPr fontId="10"/>
  </si>
  <si>
    <t>【北校舎】理科準備室２</t>
  </si>
  <si>
    <t>【北校舎】第３理科室</t>
    <rPh sb="1" eb="2">
      <t>キタ</t>
    </rPh>
    <rPh sb="2" eb="4">
      <t>コウシャ</t>
    </rPh>
    <rPh sb="5" eb="6">
      <t>ダイ</t>
    </rPh>
    <rPh sb="7" eb="10">
      <t>リカシツ</t>
    </rPh>
    <phoneticPr fontId="10"/>
  </si>
  <si>
    <t>【北校舎】1-1</t>
    <rPh sb="1" eb="2">
      <t>キタ</t>
    </rPh>
    <rPh sb="2" eb="4">
      <t>コウシャ</t>
    </rPh>
    <phoneticPr fontId="10"/>
  </si>
  <si>
    <t>【北校舎】1-2</t>
    <rPh sb="1" eb="2">
      <t>キタ</t>
    </rPh>
    <rPh sb="2" eb="4">
      <t>コウシャ</t>
    </rPh>
    <phoneticPr fontId="10"/>
  </si>
  <si>
    <t>【北校舎】1-3</t>
    <rPh sb="1" eb="2">
      <t>キタ</t>
    </rPh>
    <rPh sb="2" eb="4">
      <t>コウシャ</t>
    </rPh>
    <phoneticPr fontId="10"/>
  </si>
  <si>
    <t>【北校舎】1-4</t>
    <rPh sb="1" eb="2">
      <t>キタ</t>
    </rPh>
    <rPh sb="2" eb="4">
      <t>コウシャ</t>
    </rPh>
    <phoneticPr fontId="10"/>
  </si>
  <si>
    <t>【北校舎】1-4</t>
  </si>
  <si>
    <t>【北校舎】技術準備室</t>
    <rPh sb="5" eb="7">
      <t>ギジュツ</t>
    </rPh>
    <phoneticPr fontId="10"/>
  </si>
  <si>
    <t>【北校舎】金工室</t>
    <rPh sb="5" eb="8">
      <t>キンコウシツ</t>
    </rPh>
    <phoneticPr fontId="10"/>
  </si>
  <si>
    <t>【北校舎】第１音楽室</t>
    <rPh sb="1" eb="2">
      <t>キタ</t>
    </rPh>
    <rPh sb="2" eb="4">
      <t>コウシャ</t>
    </rPh>
    <rPh sb="5" eb="6">
      <t>ダイ</t>
    </rPh>
    <rPh sb="7" eb="10">
      <t>オンガクシツ</t>
    </rPh>
    <phoneticPr fontId="10"/>
  </si>
  <si>
    <t>【北校舎】音楽準備室１</t>
    <rPh sb="1" eb="2">
      <t>キタ</t>
    </rPh>
    <rPh sb="2" eb="4">
      <t>コウシャ</t>
    </rPh>
    <rPh sb="5" eb="7">
      <t>オンガク</t>
    </rPh>
    <rPh sb="7" eb="10">
      <t>ジュンビシツ</t>
    </rPh>
    <phoneticPr fontId="10"/>
  </si>
  <si>
    <t>【北校舎】第２音楽室</t>
    <rPh sb="1" eb="2">
      <t>キタ</t>
    </rPh>
    <rPh sb="2" eb="4">
      <t>コウシャ</t>
    </rPh>
    <rPh sb="5" eb="6">
      <t>ダイ</t>
    </rPh>
    <rPh sb="7" eb="10">
      <t>オンガクシツ</t>
    </rPh>
    <phoneticPr fontId="10"/>
  </si>
  <si>
    <t>【北校舎】音楽準備室２</t>
    <rPh sb="1" eb="2">
      <t>キタ</t>
    </rPh>
    <rPh sb="2" eb="4">
      <t>コウシャ</t>
    </rPh>
    <rPh sb="5" eb="7">
      <t>オンガク</t>
    </rPh>
    <rPh sb="7" eb="10">
      <t>ジュンビシツ</t>
    </rPh>
    <phoneticPr fontId="10"/>
  </si>
  <si>
    <t>【北校舎】第３音楽室</t>
    <rPh sb="1" eb="2">
      <t>キタ</t>
    </rPh>
    <rPh sb="2" eb="4">
      <t>コウシャ</t>
    </rPh>
    <rPh sb="5" eb="6">
      <t>ダイ</t>
    </rPh>
    <rPh sb="7" eb="10">
      <t>オンガクシツ</t>
    </rPh>
    <phoneticPr fontId="10"/>
  </si>
  <si>
    <t>【北校舎】卓球場①</t>
    <rPh sb="5" eb="7">
      <t>タッキュウ</t>
    </rPh>
    <rPh sb="7" eb="8">
      <t>バ</t>
    </rPh>
    <phoneticPr fontId="10"/>
  </si>
  <si>
    <t>【北校舎】卓球場②</t>
    <rPh sb="5" eb="7">
      <t>タッキュウ</t>
    </rPh>
    <rPh sb="7" eb="8">
      <t>バ</t>
    </rPh>
    <phoneticPr fontId="10"/>
  </si>
  <si>
    <t>【北校舎】卓球場②</t>
    <rPh sb="5" eb="8">
      <t>タッキュウジョウ</t>
    </rPh>
    <phoneticPr fontId="10"/>
  </si>
  <si>
    <t>【北校舎】薬剤師室</t>
    <rPh sb="5" eb="9">
      <t>ヤクザイシシツ</t>
    </rPh>
    <phoneticPr fontId="10"/>
  </si>
  <si>
    <t>【北校舎】生徒会室</t>
    <rPh sb="5" eb="9">
      <t>セイトカイシツ</t>
    </rPh>
    <phoneticPr fontId="10"/>
  </si>
  <si>
    <t>【北校舎】美術展示室</t>
    <rPh sb="5" eb="7">
      <t>ビジュツ</t>
    </rPh>
    <rPh sb="7" eb="9">
      <t>テンジ</t>
    </rPh>
    <rPh sb="9" eb="10">
      <t>シツ</t>
    </rPh>
    <phoneticPr fontId="10"/>
  </si>
  <si>
    <t>【北校舎】第１美術室</t>
    <rPh sb="5" eb="6">
      <t>ダイ</t>
    </rPh>
    <rPh sb="7" eb="9">
      <t>ビジュツ</t>
    </rPh>
    <rPh sb="9" eb="10">
      <t>シツ</t>
    </rPh>
    <phoneticPr fontId="10"/>
  </si>
  <si>
    <t>【北校舎】美術準備室</t>
    <rPh sb="1" eb="2">
      <t>キタ</t>
    </rPh>
    <rPh sb="2" eb="4">
      <t>コウシャ</t>
    </rPh>
    <rPh sb="5" eb="7">
      <t>ビジュツ</t>
    </rPh>
    <rPh sb="7" eb="10">
      <t>ジュンビシツ</t>
    </rPh>
    <phoneticPr fontId="10"/>
  </si>
  <si>
    <t>【北校舎】第２美術室</t>
    <rPh sb="5" eb="6">
      <t>ダイ</t>
    </rPh>
    <rPh sb="7" eb="9">
      <t>ビジュツ</t>
    </rPh>
    <rPh sb="9" eb="10">
      <t>シツ</t>
    </rPh>
    <phoneticPr fontId="10"/>
  </si>
  <si>
    <t>全12台中5台LED器具へ交換済</t>
    <rPh sb="0" eb="1">
      <t>ゼン</t>
    </rPh>
    <rPh sb="3" eb="4">
      <t>ダイ</t>
    </rPh>
    <rPh sb="4" eb="5">
      <t>チュウ</t>
    </rPh>
    <rPh sb="6" eb="7">
      <t>ダイ</t>
    </rPh>
    <rPh sb="10" eb="12">
      <t>キグ</t>
    </rPh>
    <rPh sb="13" eb="16">
      <t>コウカンスミ</t>
    </rPh>
    <phoneticPr fontId="10"/>
  </si>
  <si>
    <t>【北校舎】高架水槽室</t>
    <rPh sb="1" eb="2">
      <t>キタ</t>
    </rPh>
    <rPh sb="2" eb="4">
      <t>コウシャ</t>
    </rPh>
    <rPh sb="5" eb="10">
      <t>コウカスイソウシツ</t>
    </rPh>
    <phoneticPr fontId="10"/>
  </si>
  <si>
    <t>【体育館】手洗い</t>
    <rPh sb="1" eb="4">
      <t>タイイクカン</t>
    </rPh>
    <rPh sb="5" eb="7">
      <t>テアラ</t>
    </rPh>
    <phoneticPr fontId="10"/>
  </si>
  <si>
    <t>【体育館】北側控室</t>
    <rPh sb="1" eb="4">
      <t>タイイクカン</t>
    </rPh>
    <rPh sb="5" eb="7">
      <t>キタガワ</t>
    </rPh>
    <rPh sb="7" eb="9">
      <t>ヒカエシツ</t>
    </rPh>
    <phoneticPr fontId="10"/>
  </si>
  <si>
    <t>【体育館】南側控室</t>
    <rPh sb="1" eb="4">
      <t>タイイクカン</t>
    </rPh>
    <rPh sb="5" eb="7">
      <t>ミナミガワ</t>
    </rPh>
    <rPh sb="7" eb="9">
      <t>ヒカエシツ</t>
    </rPh>
    <phoneticPr fontId="10"/>
  </si>
  <si>
    <t>【体育館】器具庫</t>
    <rPh sb="1" eb="4">
      <t>タイイクカン</t>
    </rPh>
    <rPh sb="5" eb="8">
      <t>キグコ</t>
    </rPh>
    <phoneticPr fontId="10"/>
  </si>
  <si>
    <t>ガード付き</t>
  </si>
  <si>
    <t>【体育館】階段</t>
    <rPh sb="1" eb="4">
      <t>タイイクカン</t>
    </rPh>
    <rPh sb="5" eb="7">
      <t>カイダン</t>
    </rPh>
    <phoneticPr fontId="10"/>
  </si>
  <si>
    <t>【体育館】北側舞台袖</t>
    <rPh sb="1" eb="4">
      <t>タイイクカン</t>
    </rPh>
    <rPh sb="5" eb="7">
      <t>キタガワ</t>
    </rPh>
    <rPh sb="7" eb="10">
      <t>ブタイソデ</t>
    </rPh>
    <phoneticPr fontId="10"/>
  </si>
  <si>
    <t>【体育館】南側舞台袖</t>
    <rPh sb="1" eb="4">
      <t>タイイクカン</t>
    </rPh>
    <rPh sb="5" eb="7">
      <t>ミナミガワ</t>
    </rPh>
    <rPh sb="7" eb="10">
      <t>ブタイソデ</t>
    </rPh>
    <phoneticPr fontId="10"/>
  </si>
  <si>
    <t>プール男子更衣室</t>
    <rPh sb="3" eb="8">
      <t>ダンシコウイシツ</t>
    </rPh>
    <phoneticPr fontId="10"/>
  </si>
  <si>
    <t>剣道場入口</t>
    <rPh sb="0" eb="3">
      <t>ケンドウジョウ</t>
    </rPh>
    <rPh sb="3" eb="5">
      <t>イリグチ</t>
    </rPh>
    <phoneticPr fontId="10"/>
  </si>
  <si>
    <t>剣道場</t>
    <rPh sb="0" eb="3">
      <t>ケンドウジョウ</t>
    </rPh>
    <phoneticPr fontId="10"/>
  </si>
  <si>
    <t>蛍光灯FHF32W  直付型 幅150mm</t>
  </si>
  <si>
    <t>蛍光灯FHF32W  埋込型 幅300mm</t>
  </si>
  <si>
    <t>蛍光灯FLR40W  直付下面開放型 幅285mm</t>
  </si>
  <si>
    <t>蛍光灯FHF32W  笠付トラフ型</t>
  </si>
  <si>
    <t>HF300W</t>
  </si>
  <si>
    <t>水銀灯300W 高天井用照明</t>
  </si>
  <si>
    <t>【南棟】保健室</t>
  </si>
  <si>
    <t>全6台中2台LED器具交換済み</t>
  </si>
  <si>
    <t>【南棟】わかば</t>
  </si>
  <si>
    <t>【南棟】つばさ</t>
  </si>
  <si>
    <t>【南棟】オアシス</t>
  </si>
  <si>
    <t>【南棟】西側階段</t>
  </si>
  <si>
    <t>【南棟】西側階段ホール</t>
  </si>
  <si>
    <t>【南棟】東側外階段</t>
  </si>
  <si>
    <t>【南棟】２－２</t>
  </si>
  <si>
    <t>全6台中1台LED直管へ交換済み</t>
  </si>
  <si>
    <t>【南棟】２－１</t>
  </si>
  <si>
    <t>全6台中2台LED直管へ交換済み</t>
  </si>
  <si>
    <t>【南棟】学習室①</t>
  </si>
  <si>
    <t>【南棟】３－１</t>
  </si>
  <si>
    <t>【南棟】３－２</t>
  </si>
  <si>
    <t>【南棟】３－３</t>
  </si>
  <si>
    <t>【南棟】３－４</t>
  </si>
  <si>
    <t>【南棟】指導室</t>
  </si>
  <si>
    <t>【南棟】２－４</t>
  </si>
  <si>
    <t>【南棟】２－３</t>
  </si>
  <si>
    <t>【南棟】学習室②</t>
  </si>
  <si>
    <t>【南棟】１－１</t>
  </si>
  <si>
    <t>【南棟】１－２</t>
  </si>
  <si>
    <t>【南棟】１－３</t>
  </si>
  <si>
    <t>【南棟】１－４</t>
  </si>
  <si>
    <t>全9台中1台LED直管へ交換済み</t>
  </si>
  <si>
    <t>【南棟】高架水槽室</t>
  </si>
  <si>
    <t>特殊</t>
  </si>
  <si>
    <t>指導室</t>
  </si>
  <si>
    <t>生徒会室</t>
  </si>
  <si>
    <t>吹抜</t>
  </si>
  <si>
    <t>【北棟】配膳室</t>
  </si>
  <si>
    <t>【北棟】美術室倉庫</t>
  </si>
  <si>
    <t>【北棟】美術室</t>
  </si>
  <si>
    <t>【北棟】美術準備室</t>
  </si>
  <si>
    <t>【北棟】被服室</t>
  </si>
  <si>
    <t>【北棟】準備室</t>
  </si>
  <si>
    <t>【北棟】調理室</t>
  </si>
  <si>
    <t>【北棟】技術準備室</t>
  </si>
  <si>
    <t>【北棟】木工室</t>
  </si>
  <si>
    <t>【北棟】金工室</t>
  </si>
  <si>
    <t>【北棟】配膳室前ホール</t>
  </si>
  <si>
    <t>【北棟】外階段</t>
  </si>
  <si>
    <t>【北棟】図書室</t>
  </si>
  <si>
    <t>【北棟】多目的室</t>
  </si>
  <si>
    <t>【北棟】多目的準備室</t>
  </si>
  <si>
    <t>【北棟】PTA室</t>
  </si>
  <si>
    <t>【北棟】音楽室</t>
  </si>
  <si>
    <t>【北棟】音楽準備室</t>
  </si>
  <si>
    <t>【北棟】楽器室</t>
  </si>
  <si>
    <t>【北棟】理科準備室</t>
  </si>
  <si>
    <t>【北棟】理科室</t>
  </si>
  <si>
    <t>【北棟】理科室①</t>
  </si>
  <si>
    <t>【北棟】理科室②</t>
  </si>
  <si>
    <t>【北棟】図書室前ホール</t>
  </si>
  <si>
    <t>傾斜灯具</t>
  </si>
  <si>
    <t>【北棟】出入口</t>
  </si>
  <si>
    <t>ガラスカバー</t>
  </si>
  <si>
    <t>【南棟】出入口</t>
  </si>
  <si>
    <t>【プール】男子トイレ</t>
  </si>
  <si>
    <t>【プール】女子トイレ</t>
  </si>
  <si>
    <t>スクエア照明 埋込型 幅1250mm</t>
  </si>
  <si>
    <t>サイン灯</t>
  </si>
  <si>
    <t>蛍光灯FLR40W  埋込型 幅190mm Cチャン回避</t>
  </si>
  <si>
    <t>EFG12EL</t>
  </si>
  <si>
    <t>6.2m</t>
    <phoneticPr fontId="4"/>
  </si>
  <si>
    <t>5.2m</t>
    <phoneticPr fontId="4"/>
  </si>
  <si>
    <t>6.2m 埋込連結器具</t>
    <phoneticPr fontId="4"/>
  </si>
  <si>
    <t>4.5m</t>
    <phoneticPr fontId="4"/>
  </si>
  <si>
    <t>6.0m</t>
    <phoneticPr fontId="4"/>
  </si>
  <si>
    <t>5.0m</t>
    <phoneticPr fontId="4"/>
  </si>
  <si>
    <t>全9台中3台LED直管設置</t>
  </si>
  <si>
    <t>全6台中1台LED直管設置、2台LDE器具設置済</t>
  </si>
  <si>
    <t>全12台中1台LED直管設置</t>
  </si>
  <si>
    <t>全6台中1台LED直管設置</t>
  </si>
  <si>
    <t>全6台中2台LED直管設置</t>
  </si>
  <si>
    <t>5.5ｍ</t>
  </si>
  <si>
    <t>全6台中4台LED直管設置</t>
  </si>
  <si>
    <t>全8台中1台LED直管設置</t>
  </si>
  <si>
    <t>7.5m</t>
  </si>
  <si>
    <t>全4台中2台LED器具設置済</t>
  </si>
  <si>
    <t>７ｍ</t>
  </si>
  <si>
    <t>西側階段下倉庫</t>
    <rPh sb="0" eb="1">
      <t>ニシ</t>
    </rPh>
    <rPh sb="1" eb="2">
      <t>ガワ</t>
    </rPh>
    <rPh sb="2" eb="4">
      <t>カイダン</t>
    </rPh>
    <rPh sb="4" eb="5">
      <t>シタ</t>
    </rPh>
    <rPh sb="5" eb="7">
      <t>ソウコ</t>
    </rPh>
    <phoneticPr fontId="10"/>
  </si>
  <si>
    <t>保健室　キッチン手元</t>
    <rPh sb="0" eb="3">
      <t>ホケンシツ</t>
    </rPh>
    <rPh sb="8" eb="10">
      <t>テモト</t>
    </rPh>
    <phoneticPr fontId="10"/>
  </si>
  <si>
    <t>放送室前室</t>
    <rPh sb="0" eb="3">
      <t>ホウソウシツ</t>
    </rPh>
    <rPh sb="3" eb="5">
      <t>ゼンシツ</t>
    </rPh>
    <phoneticPr fontId="10"/>
  </si>
  <si>
    <t>特別教室①</t>
    <rPh sb="0" eb="2">
      <t>トクベツ</t>
    </rPh>
    <rPh sb="2" eb="4">
      <t>キョウシツ</t>
    </rPh>
    <phoneticPr fontId="10"/>
  </si>
  <si>
    <t>非常灯一体型（蓄電池内蔵）</t>
  </si>
  <si>
    <t>特別教室②</t>
    <rPh sb="0" eb="2">
      <t>トクベツ</t>
    </rPh>
    <rPh sb="2" eb="4">
      <t>キョウシツ</t>
    </rPh>
    <phoneticPr fontId="10"/>
  </si>
  <si>
    <t>給食配膳室</t>
    <rPh sb="0" eb="5">
      <t>キュウショクハイゼンシツ</t>
    </rPh>
    <phoneticPr fontId="10"/>
  </si>
  <si>
    <t>木工室</t>
    <rPh sb="0" eb="3">
      <t>モッコウシツ</t>
    </rPh>
    <phoneticPr fontId="10"/>
  </si>
  <si>
    <t>木工準備室</t>
    <rPh sb="0" eb="5">
      <t>モッコウジュンビシツ</t>
    </rPh>
    <phoneticPr fontId="10"/>
  </si>
  <si>
    <t>東側階段下倉庫</t>
    <rPh sb="0" eb="1">
      <t>ヒガシ</t>
    </rPh>
    <rPh sb="1" eb="2">
      <t>ガワ</t>
    </rPh>
    <rPh sb="2" eb="4">
      <t>カイダン</t>
    </rPh>
    <rPh sb="4" eb="5">
      <t>シタ</t>
    </rPh>
    <rPh sb="5" eb="7">
      <t>ソウコ</t>
    </rPh>
    <phoneticPr fontId="10"/>
  </si>
  <si>
    <t>男子多目的トイレ</t>
    <rPh sb="0" eb="2">
      <t>ダンシ</t>
    </rPh>
    <rPh sb="2" eb="5">
      <t>タモクテキ</t>
    </rPh>
    <phoneticPr fontId="10"/>
  </si>
  <si>
    <t>男子洗面所</t>
    <rPh sb="0" eb="2">
      <t>ダンシ</t>
    </rPh>
    <rPh sb="2" eb="5">
      <t>センメンジョ</t>
    </rPh>
    <phoneticPr fontId="10"/>
  </si>
  <si>
    <t>女子多目的トイレ</t>
    <rPh sb="0" eb="2">
      <t>ジョシ</t>
    </rPh>
    <rPh sb="2" eb="5">
      <t>タモクテキ</t>
    </rPh>
    <phoneticPr fontId="10"/>
  </si>
  <si>
    <t>女子洗面所</t>
    <rPh sb="0" eb="2">
      <t>ジョシ</t>
    </rPh>
    <rPh sb="2" eb="5">
      <t>センメンジョ</t>
    </rPh>
    <phoneticPr fontId="10"/>
  </si>
  <si>
    <t>第２会議室</t>
    <rPh sb="0" eb="1">
      <t>ダイ</t>
    </rPh>
    <rPh sb="2" eb="5">
      <t>カイギシツ</t>
    </rPh>
    <phoneticPr fontId="10"/>
  </si>
  <si>
    <t>２年２組</t>
    <rPh sb="1" eb="2">
      <t>ネン</t>
    </rPh>
    <rPh sb="3" eb="4">
      <t>クミ</t>
    </rPh>
    <phoneticPr fontId="10"/>
  </si>
  <si>
    <t>２年１組</t>
    <rPh sb="1" eb="2">
      <t>ネン</t>
    </rPh>
    <rPh sb="3" eb="4">
      <t>クミ</t>
    </rPh>
    <phoneticPr fontId="10"/>
  </si>
  <si>
    <t>生徒会室</t>
    <rPh sb="0" eb="4">
      <t>セイトカイシツ</t>
    </rPh>
    <phoneticPr fontId="10"/>
  </si>
  <si>
    <t>１年２組</t>
    <rPh sb="1" eb="2">
      <t>ネン</t>
    </rPh>
    <rPh sb="3" eb="4">
      <t>クミ</t>
    </rPh>
    <phoneticPr fontId="10"/>
  </si>
  <si>
    <t>１年１組</t>
    <rPh sb="1" eb="2">
      <t>ネン</t>
    </rPh>
    <rPh sb="3" eb="4">
      <t>クミ</t>
    </rPh>
    <phoneticPr fontId="10"/>
  </si>
  <si>
    <t>金工準備室</t>
    <rPh sb="0" eb="2">
      <t>キンコウ</t>
    </rPh>
    <rPh sb="2" eb="5">
      <t>ジュンビシツ</t>
    </rPh>
    <phoneticPr fontId="10"/>
  </si>
  <si>
    <t>金工室</t>
    <rPh sb="0" eb="3">
      <t>キンコウシツ</t>
    </rPh>
    <phoneticPr fontId="10"/>
  </si>
  <si>
    <t>数学教室</t>
    <rPh sb="0" eb="4">
      <t>スウガクキョウシツ</t>
    </rPh>
    <phoneticPr fontId="10"/>
  </si>
  <si>
    <t>３年２組</t>
    <rPh sb="1" eb="2">
      <t>ネン</t>
    </rPh>
    <rPh sb="3" eb="4">
      <t>クミ</t>
    </rPh>
    <phoneticPr fontId="10"/>
  </si>
  <si>
    <t>３年１組</t>
    <rPh sb="1" eb="2">
      <t>ネン</t>
    </rPh>
    <rPh sb="3" eb="4">
      <t>クミ</t>
    </rPh>
    <phoneticPr fontId="10"/>
  </si>
  <si>
    <t>英語教室</t>
    <rPh sb="0" eb="4">
      <t>エイゴキョウシツ</t>
    </rPh>
    <phoneticPr fontId="10"/>
  </si>
  <si>
    <t>調理準備室</t>
    <rPh sb="0" eb="5">
      <t>チョウリジュンビシツ</t>
    </rPh>
    <phoneticPr fontId="10"/>
  </si>
  <si>
    <t>被服準備室</t>
    <rPh sb="0" eb="2">
      <t>ヒフク</t>
    </rPh>
    <rPh sb="2" eb="5">
      <t>ジュンビシツ</t>
    </rPh>
    <phoneticPr fontId="10"/>
  </si>
  <si>
    <t>被服室</t>
    <rPh sb="0" eb="3">
      <t>ヒフクシツ</t>
    </rPh>
    <phoneticPr fontId="10"/>
  </si>
  <si>
    <t>美術準備室</t>
    <rPh sb="0" eb="2">
      <t>ビジュツ</t>
    </rPh>
    <rPh sb="2" eb="5">
      <t>ジュンビシツ</t>
    </rPh>
    <phoneticPr fontId="10"/>
  </si>
  <si>
    <t>美術室</t>
    <rPh sb="0" eb="3">
      <t>ビジュツシツ</t>
    </rPh>
    <phoneticPr fontId="10"/>
  </si>
  <si>
    <t>高架水槽室</t>
    <rPh sb="0" eb="4">
      <t>コウカスイソウ</t>
    </rPh>
    <rPh sb="4" eb="5">
      <t>シツ</t>
    </rPh>
    <phoneticPr fontId="10"/>
  </si>
  <si>
    <t>（別棟）多目的室</t>
    <rPh sb="1" eb="3">
      <t>ベツトウ</t>
    </rPh>
    <rPh sb="4" eb="7">
      <t>タモクテキ</t>
    </rPh>
    <rPh sb="7" eb="8">
      <t>シツ</t>
    </rPh>
    <phoneticPr fontId="10"/>
  </si>
  <si>
    <t>（プール）男子トイレ</t>
    <rPh sb="5" eb="7">
      <t>ダンシ</t>
    </rPh>
    <phoneticPr fontId="10"/>
  </si>
  <si>
    <t>（プール）女子トイレ</t>
    <rPh sb="5" eb="7">
      <t>ジョシ</t>
    </rPh>
    <phoneticPr fontId="10"/>
  </si>
  <si>
    <t>（プール）男子更衣室</t>
    <rPh sb="5" eb="7">
      <t>ダンシ</t>
    </rPh>
    <rPh sb="7" eb="10">
      <t>コウイシツ</t>
    </rPh>
    <phoneticPr fontId="10"/>
  </si>
  <si>
    <t>（プール）女子更衣室</t>
    <rPh sb="5" eb="7">
      <t>ジョシ</t>
    </rPh>
    <rPh sb="7" eb="10">
      <t>コウイシツ</t>
    </rPh>
    <phoneticPr fontId="10"/>
  </si>
  <si>
    <t>（プール）機械室</t>
    <rPh sb="5" eb="8">
      <t>キカイシツ</t>
    </rPh>
    <phoneticPr fontId="10"/>
  </si>
  <si>
    <t>（プール）外壁</t>
    <rPh sb="5" eb="7">
      <t>ガイヘキ</t>
    </rPh>
    <phoneticPr fontId="10"/>
  </si>
  <si>
    <t>＜体育館＞ポーチ</t>
    <rPh sb="1" eb="4">
      <t>タイイクカン</t>
    </rPh>
    <phoneticPr fontId="10"/>
  </si>
  <si>
    <t>＜体育館＞エントランス</t>
    <rPh sb="1" eb="4">
      <t>タイイクカン</t>
    </rPh>
    <phoneticPr fontId="10"/>
  </si>
  <si>
    <t>＜体育館＞トレーニングルーム</t>
    <rPh sb="1" eb="4">
      <t>タイイクカン</t>
    </rPh>
    <phoneticPr fontId="10"/>
  </si>
  <si>
    <t>＜体育館＞トイレ前</t>
    <rPh sb="1" eb="4">
      <t>タイイクカン</t>
    </rPh>
    <rPh sb="8" eb="9">
      <t>マエ</t>
    </rPh>
    <phoneticPr fontId="10"/>
  </si>
  <si>
    <t>＜体育館＞男子トイレ</t>
    <rPh sb="1" eb="4">
      <t>タイイクカン</t>
    </rPh>
    <rPh sb="5" eb="7">
      <t>ダンシ</t>
    </rPh>
    <phoneticPr fontId="10"/>
  </si>
  <si>
    <t>＜体育館＞女子トイレ</t>
    <rPh sb="1" eb="4">
      <t>タイイクカン</t>
    </rPh>
    <rPh sb="5" eb="7">
      <t>ジョシ</t>
    </rPh>
    <phoneticPr fontId="10"/>
  </si>
  <si>
    <t>＜体育館＞更衣室前</t>
    <rPh sb="1" eb="4">
      <t>タイイクカン</t>
    </rPh>
    <rPh sb="5" eb="8">
      <t>コウイシツ</t>
    </rPh>
    <rPh sb="8" eb="9">
      <t>マエ</t>
    </rPh>
    <phoneticPr fontId="10"/>
  </si>
  <si>
    <t>＜体育館＞男子更衣室</t>
    <rPh sb="1" eb="4">
      <t>タイイクカン</t>
    </rPh>
    <rPh sb="5" eb="7">
      <t>ダンシ</t>
    </rPh>
    <rPh sb="7" eb="10">
      <t>コウイシツ</t>
    </rPh>
    <phoneticPr fontId="10"/>
  </si>
  <si>
    <t>＜体育館＞女子更衣室</t>
    <rPh sb="1" eb="4">
      <t>タイイクカン</t>
    </rPh>
    <rPh sb="5" eb="7">
      <t>ジョシ</t>
    </rPh>
    <rPh sb="7" eb="10">
      <t>コウイシツ</t>
    </rPh>
    <phoneticPr fontId="10"/>
  </si>
  <si>
    <t>＜体育館＞用具庫</t>
    <rPh sb="1" eb="4">
      <t>タイイクカン</t>
    </rPh>
    <rPh sb="5" eb="8">
      <t>ヨウグコ</t>
    </rPh>
    <phoneticPr fontId="10"/>
  </si>
  <si>
    <t>＜体育館＞北側舞台袖</t>
    <rPh sb="1" eb="4">
      <t>タイイクカン</t>
    </rPh>
    <rPh sb="5" eb="6">
      <t>キタ</t>
    </rPh>
    <rPh sb="6" eb="7">
      <t>ガワ</t>
    </rPh>
    <rPh sb="7" eb="10">
      <t>ブタイソデ</t>
    </rPh>
    <phoneticPr fontId="10"/>
  </si>
  <si>
    <t>＜体育館＞南側舞台袖</t>
    <rPh sb="1" eb="4">
      <t>タイイクカン</t>
    </rPh>
    <rPh sb="5" eb="6">
      <t>ミナミ</t>
    </rPh>
    <rPh sb="6" eb="7">
      <t>ガワ</t>
    </rPh>
    <rPh sb="7" eb="10">
      <t>ブタイソデ</t>
    </rPh>
    <phoneticPr fontId="10"/>
  </si>
  <si>
    <t>＜体育館＞外壁</t>
    <rPh sb="1" eb="4">
      <t>タイイクカン</t>
    </rPh>
    <rPh sb="5" eb="7">
      <t>ガイヘキ</t>
    </rPh>
    <phoneticPr fontId="10"/>
  </si>
  <si>
    <t>（屋外トイレ）外壁</t>
    <rPh sb="1" eb="3">
      <t>オクガイ</t>
    </rPh>
    <rPh sb="7" eb="9">
      <t>ガイヘキ</t>
    </rPh>
    <phoneticPr fontId="10"/>
  </si>
  <si>
    <t>（屋外トイレ）洗面所</t>
    <rPh sb="1" eb="3">
      <t>オクガイ</t>
    </rPh>
    <rPh sb="7" eb="10">
      <t>センメンジョ</t>
    </rPh>
    <phoneticPr fontId="10"/>
  </si>
  <si>
    <t>（屋外トイレ）男子トイレ</t>
    <rPh sb="1" eb="3">
      <t>オクガイ</t>
    </rPh>
    <rPh sb="7" eb="9">
      <t>ダンシ</t>
    </rPh>
    <phoneticPr fontId="10"/>
  </si>
  <si>
    <t>（屋外トイレ）女子トイレ</t>
    <rPh sb="1" eb="3">
      <t>オクガイ</t>
    </rPh>
    <rPh sb="7" eb="9">
      <t>ジョシ</t>
    </rPh>
    <phoneticPr fontId="10"/>
  </si>
  <si>
    <t>EFD15</t>
  </si>
  <si>
    <t>ミニクリプトン電球25W</t>
  </si>
  <si>
    <t>埋込ダウンライト Φ70</t>
  </si>
  <si>
    <t>蛍光灯W  直付下面開放型 幅170mm</t>
  </si>
  <si>
    <t>スクエア照明 幅470mm</t>
  </si>
  <si>
    <t>FHSC20</t>
  </si>
  <si>
    <t>5m 落下防止</t>
    <phoneticPr fontId="4"/>
  </si>
  <si>
    <t>8m</t>
    <phoneticPr fontId="4"/>
  </si>
  <si>
    <t>南館　廊下</t>
    <rPh sb="0" eb="2">
      <t>ミナミカン</t>
    </rPh>
    <rPh sb="3" eb="5">
      <t>ロウカ</t>
    </rPh>
    <phoneticPr fontId="10"/>
  </si>
  <si>
    <t>南館　階段下倉庫</t>
    <rPh sb="0" eb="2">
      <t>ミナミカン</t>
    </rPh>
    <rPh sb="3" eb="5">
      <t>カイダン</t>
    </rPh>
    <rPh sb="5" eb="8">
      <t>シタソウコ</t>
    </rPh>
    <phoneticPr fontId="10"/>
  </si>
  <si>
    <t>応接室</t>
    <rPh sb="0" eb="3">
      <t>オウセツシツ</t>
    </rPh>
    <phoneticPr fontId="10"/>
  </si>
  <si>
    <t>女子ロッカー</t>
    <rPh sb="0" eb="2">
      <t>ジョシ</t>
    </rPh>
    <phoneticPr fontId="10"/>
  </si>
  <si>
    <t>EV横倉庫</t>
    <rPh sb="2" eb="3">
      <t>ヨコ</t>
    </rPh>
    <rPh sb="3" eb="5">
      <t>ソウコ</t>
    </rPh>
    <phoneticPr fontId="10"/>
  </si>
  <si>
    <t>男子ロッカー</t>
    <rPh sb="0" eb="2">
      <t>ダンシ</t>
    </rPh>
    <phoneticPr fontId="10"/>
  </si>
  <si>
    <t>南館　廊下</t>
    <rPh sb="0" eb="2">
      <t>ミナ</t>
    </rPh>
    <rPh sb="3" eb="5">
      <t>ロウカ</t>
    </rPh>
    <phoneticPr fontId="10"/>
  </si>
  <si>
    <t>北館　倉庫</t>
    <rPh sb="0" eb="2">
      <t>キタカン</t>
    </rPh>
    <rPh sb="3" eb="5">
      <t>ソウコ</t>
    </rPh>
    <phoneticPr fontId="10"/>
  </si>
  <si>
    <t>北館　階段</t>
    <rPh sb="0" eb="2">
      <t>キタカン</t>
    </rPh>
    <rPh sb="3" eb="5">
      <t>カイダン</t>
    </rPh>
    <phoneticPr fontId="10"/>
  </si>
  <si>
    <t>北館廊下</t>
    <rPh sb="0" eb="4">
      <t>キタカンロウカ</t>
    </rPh>
    <phoneticPr fontId="10"/>
  </si>
  <si>
    <t>東トイレ</t>
    <rPh sb="0" eb="1">
      <t>ヒガシ</t>
    </rPh>
    <phoneticPr fontId="10"/>
  </si>
  <si>
    <t>西トイレ</t>
    <rPh sb="0" eb="1">
      <t>ニシ</t>
    </rPh>
    <phoneticPr fontId="10"/>
  </si>
  <si>
    <t>防災用具室</t>
    <rPh sb="0" eb="5">
      <t>ボウサイヨウグシツ</t>
    </rPh>
    <phoneticPr fontId="10"/>
  </si>
  <si>
    <t>あすなろ</t>
  </si>
  <si>
    <t>ひまわり</t>
  </si>
  <si>
    <t>第1理科室</t>
    <rPh sb="0" eb="1">
      <t>ダイ</t>
    </rPh>
    <rPh sb="2" eb="5">
      <t>リカシツ</t>
    </rPh>
    <phoneticPr fontId="10"/>
  </si>
  <si>
    <t>第1準備室</t>
    <rPh sb="0" eb="1">
      <t>ダイ</t>
    </rPh>
    <rPh sb="2" eb="5">
      <t>ジュンビシツ</t>
    </rPh>
    <phoneticPr fontId="10"/>
  </si>
  <si>
    <t>第2準備室</t>
    <rPh sb="0" eb="1">
      <t>ダイ</t>
    </rPh>
    <rPh sb="2" eb="5">
      <t>ジュンビシツ</t>
    </rPh>
    <phoneticPr fontId="10"/>
  </si>
  <si>
    <t>第2理科室</t>
    <rPh sb="0" eb="1">
      <t>ダイ</t>
    </rPh>
    <rPh sb="2" eb="5">
      <t>リカシツ</t>
    </rPh>
    <phoneticPr fontId="10"/>
  </si>
  <si>
    <t>南館　階段</t>
    <rPh sb="0" eb="2">
      <t>ミナミカン</t>
    </rPh>
    <rPh sb="3" eb="5">
      <t>カイダン</t>
    </rPh>
    <phoneticPr fontId="10"/>
  </si>
  <si>
    <t>南館　トイレ</t>
    <rPh sb="0" eb="2">
      <t>ミナミカン</t>
    </rPh>
    <phoneticPr fontId="10"/>
  </si>
  <si>
    <t>北館　廊下</t>
    <rPh sb="0" eb="2">
      <t>キタカン</t>
    </rPh>
    <rPh sb="3" eb="5">
      <t>ロウカ</t>
    </rPh>
    <phoneticPr fontId="10"/>
  </si>
  <si>
    <t>3年指導室</t>
    <rPh sb="1" eb="5">
      <t>ネンシドウシツ</t>
    </rPh>
    <phoneticPr fontId="10"/>
  </si>
  <si>
    <t>社会</t>
    <rPh sb="0" eb="2">
      <t>シャカイ</t>
    </rPh>
    <phoneticPr fontId="10"/>
  </si>
  <si>
    <t>小人数教室3</t>
    <rPh sb="0" eb="3">
      <t>ショウニンズウ</t>
    </rPh>
    <rPh sb="3" eb="5">
      <t>キョウシツ</t>
    </rPh>
    <phoneticPr fontId="10"/>
  </si>
  <si>
    <t>3-3</t>
  </si>
  <si>
    <t>3-4</t>
  </si>
  <si>
    <t>学年対応室</t>
    <rPh sb="0" eb="2">
      <t>ガクネン</t>
    </rPh>
    <rPh sb="2" eb="4">
      <t>タイオウ</t>
    </rPh>
    <rPh sb="4" eb="5">
      <t>シツ</t>
    </rPh>
    <phoneticPr fontId="10"/>
  </si>
  <si>
    <t>学習サポート教室</t>
    <rPh sb="0" eb="2">
      <t>ガクシュウ</t>
    </rPh>
    <rPh sb="6" eb="8">
      <t>キョウシツ</t>
    </rPh>
    <phoneticPr fontId="10"/>
  </si>
  <si>
    <t>国語準備室</t>
    <rPh sb="0" eb="5">
      <t>コクゴジュンビシツ</t>
    </rPh>
    <phoneticPr fontId="10"/>
  </si>
  <si>
    <t>被覆室</t>
    <rPh sb="0" eb="3">
      <t>ヒフクシツ</t>
    </rPh>
    <phoneticPr fontId="10"/>
  </si>
  <si>
    <t>2年指導室</t>
    <rPh sb="1" eb="5">
      <t>ネンシドウシツ</t>
    </rPh>
    <phoneticPr fontId="10"/>
  </si>
  <si>
    <t>小人数教室2</t>
    <rPh sb="0" eb="5">
      <t>ショウニンズウキョウシツ</t>
    </rPh>
    <phoneticPr fontId="10"/>
  </si>
  <si>
    <t>2-3</t>
  </si>
  <si>
    <t>2-4</t>
  </si>
  <si>
    <t>2年学年対応室</t>
    <rPh sb="1" eb="2">
      <t>ネン</t>
    </rPh>
    <rPh sb="2" eb="4">
      <t>ガクネン</t>
    </rPh>
    <rPh sb="4" eb="6">
      <t>タイオウ</t>
    </rPh>
    <rPh sb="6" eb="7">
      <t>シツ</t>
    </rPh>
    <phoneticPr fontId="10"/>
  </si>
  <si>
    <t>コンピューター室</t>
    <rPh sb="7" eb="8">
      <t>シツ</t>
    </rPh>
    <phoneticPr fontId="10"/>
  </si>
  <si>
    <t>楽器庫</t>
    <rPh sb="0" eb="2">
      <t>ガッキ</t>
    </rPh>
    <rPh sb="2" eb="3">
      <t>コ</t>
    </rPh>
    <phoneticPr fontId="10"/>
  </si>
  <si>
    <t>1年指導室</t>
    <rPh sb="1" eb="2">
      <t>ネン</t>
    </rPh>
    <rPh sb="2" eb="5">
      <t>シドウシツ</t>
    </rPh>
    <phoneticPr fontId="10"/>
  </si>
  <si>
    <t>1年指導室</t>
    <rPh sb="1" eb="5">
      <t>ネンシドウシツ</t>
    </rPh>
    <phoneticPr fontId="10"/>
  </si>
  <si>
    <t>小人数教室1</t>
    <rPh sb="0" eb="5">
      <t>ショウニンズウキョウシツ</t>
    </rPh>
    <phoneticPr fontId="10"/>
  </si>
  <si>
    <t>1-3</t>
  </si>
  <si>
    <t>1-4</t>
  </si>
  <si>
    <t>第1美術室</t>
    <rPh sb="0" eb="1">
      <t>ダイ</t>
    </rPh>
    <rPh sb="2" eb="5">
      <t>ビジュツシツ</t>
    </rPh>
    <phoneticPr fontId="10"/>
  </si>
  <si>
    <t>体育館渡り廊下</t>
    <rPh sb="0" eb="4">
      <t>タイイクカンワタ</t>
    </rPh>
    <rPh sb="5" eb="7">
      <t>ロウカ</t>
    </rPh>
    <phoneticPr fontId="10"/>
  </si>
  <si>
    <t>武道場</t>
    <rPh sb="0" eb="3">
      <t>ブドウジョウ</t>
    </rPh>
    <phoneticPr fontId="10"/>
  </si>
  <si>
    <t>3.6m　5連結</t>
    <rPh sb="6" eb="8">
      <t>レンケツ</t>
    </rPh>
    <phoneticPr fontId="3"/>
  </si>
  <si>
    <t>外教室通路</t>
    <rPh sb="0" eb="5">
      <t>ソトキョウシツツウロ</t>
    </rPh>
    <phoneticPr fontId="10"/>
  </si>
  <si>
    <t>プール　男子更衣室</t>
    <rPh sb="4" eb="9">
      <t>ダンシコウイシツ</t>
    </rPh>
    <phoneticPr fontId="10"/>
  </si>
  <si>
    <t>プール　男子トイレ</t>
    <rPh sb="4" eb="6">
      <t>ダンシ</t>
    </rPh>
    <phoneticPr fontId="10"/>
  </si>
  <si>
    <t>プール　女子トイレ</t>
    <rPh sb="4" eb="6">
      <t>ジョシ</t>
    </rPh>
    <phoneticPr fontId="10"/>
  </si>
  <si>
    <t>プール　女子更衣室</t>
    <rPh sb="4" eb="9">
      <t>ジョシコウイシツ</t>
    </rPh>
    <phoneticPr fontId="10"/>
  </si>
  <si>
    <t>プール　機械室</t>
    <rPh sb="4" eb="7">
      <t>キカイシツ</t>
    </rPh>
    <phoneticPr fontId="10"/>
  </si>
  <si>
    <t>蛍光灯FLR40W  直付下面開放型 幅280mm</t>
  </si>
  <si>
    <t>蛍光灯FLR40W  直付型 幅100mm</t>
  </si>
  <si>
    <t>FPL96</t>
  </si>
  <si>
    <t>スクエア照明 幅890mm</t>
  </si>
  <si>
    <t>丸形ブラケット　防水</t>
  </si>
  <si>
    <t>角型ブラケット　防水</t>
  </si>
  <si>
    <t>蛍光灯FHF32W  直付下面開放型 幅280mm</t>
  </si>
  <si>
    <t>屋上</t>
  </si>
  <si>
    <t>英語室</t>
  </si>
  <si>
    <t>多目的室</t>
  </si>
  <si>
    <t>第1多目的室</t>
  </si>
  <si>
    <t>1台LED</t>
  </si>
  <si>
    <t>数学教室</t>
  </si>
  <si>
    <t>第2多目的室</t>
  </si>
  <si>
    <t>美術準備室</t>
  </si>
  <si>
    <t>美術室</t>
  </si>
  <si>
    <t>渡り廊下</t>
  </si>
  <si>
    <t>第1音楽室</t>
  </si>
  <si>
    <t>音楽準備室</t>
  </si>
  <si>
    <t>第2音楽室</t>
  </si>
  <si>
    <t>PC室（相談室）</t>
  </si>
  <si>
    <t>調理準備室</t>
  </si>
  <si>
    <t>被服室</t>
  </si>
  <si>
    <t>被服準備室</t>
  </si>
  <si>
    <t>第2理科室</t>
  </si>
  <si>
    <t>理科準備室</t>
  </si>
  <si>
    <t>第1理科室</t>
  </si>
  <si>
    <t>金工室</t>
  </si>
  <si>
    <t>5台LED</t>
  </si>
  <si>
    <t>金工準備室</t>
  </si>
  <si>
    <t>木工室</t>
  </si>
  <si>
    <t>PTA会議室</t>
  </si>
  <si>
    <t>あすなろ学級</t>
  </si>
  <si>
    <t>サポート教室</t>
  </si>
  <si>
    <t>のぞみ学級</t>
  </si>
  <si>
    <t>あゆみ学級</t>
  </si>
  <si>
    <t>配膳室</t>
  </si>
  <si>
    <t>第1美術室</t>
  </si>
  <si>
    <t>第1美術準備室</t>
  </si>
  <si>
    <t>下足室</t>
  </si>
  <si>
    <t>放送室</t>
  </si>
  <si>
    <t>男子更衣室</t>
  </si>
  <si>
    <t>ミーティング室</t>
  </si>
  <si>
    <t>女子更衣室</t>
  </si>
  <si>
    <t>校務員室</t>
  </si>
  <si>
    <t>直付CLに変更</t>
  </si>
  <si>
    <t>階段下倉庫</t>
  </si>
  <si>
    <t>校舎内階段</t>
  </si>
  <si>
    <t>外</t>
  </si>
  <si>
    <t>外階段</t>
  </si>
  <si>
    <t>外周</t>
  </si>
  <si>
    <t>蛍光灯FL40W  直付型 黒板灯</t>
  </si>
  <si>
    <t>蛍光灯FL40W  直付下面開放型 幅250mm　連結</t>
  </si>
  <si>
    <t>蛍光灯FL40W  直付下面開放型 幅250mm</t>
  </si>
  <si>
    <t>標示灯</t>
  </si>
  <si>
    <t>蛍光灯FL40W  埋込型 幅450mm</t>
  </si>
  <si>
    <t>相談室</t>
  </si>
  <si>
    <t>透過カバー付き</t>
  </si>
  <si>
    <t>浴室</t>
  </si>
  <si>
    <t>16台中1台LED直管へ交換済</t>
  </si>
  <si>
    <t>教室①</t>
  </si>
  <si>
    <t>教室②</t>
  </si>
  <si>
    <t>洗面所①</t>
  </si>
  <si>
    <t>トイレ①</t>
  </si>
  <si>
    <t>教室③</t>
  </si>
  <si>
    <t>教室④</t>
  </si>
  <si>
    <t>アクリルカバー付き</t>
  </si>
  <si>
    <t>CAI</t>
  </si>
  <si>
    <t>教室⑤</t>
  </si>
  <si>
    <t>教室⑥</t>
  </si>
  <si>
    <t>洗面所②</t>
  </si>
  <si>
    <t>トイレ②</t>
  </si>
  <si>
    <t>教室⑦</t>
  </si>
  <si>
    <t>教室⑧</t>
  </si>
  <si>
    <t>教室⑨</t>
  </si>
  <si>
    <t>プレイルーム</t>
  </si>
  <si>
    <t>教材室</t>
  </si>
  <si>
    <t>教具室①</t>
  </si>
  <si>
    <t>教具室②</t>
  </si>
  <si>
    <t>教具室③</t>
  </si>
  <si>
    <t>教具室④</t>
  </si>
  <si>
    <t>準備室</t>
  </si>
  <si>
    <t>音楽室</t>
  </si>
  <si>
    <t>生活訓練室</t>
  </si>
  <si>
    <t>【プール】更衣室</t>
  </si>
  <si>
    <t>【プール】トイレ</t>
  </si>
  <si>
    <t>【プール】廊下</t>
  </si>
  <si>
    <t>器具庫</t>
  </si>
  <si>
    <t>作業学習室</t>
  </si>
  <si>
    <t>作業学習倉庫</t>
  </si>
  <si>
    <t>【体育館】裏口</t>
  </si>
  <si>
    <t>【体育館】入口</t>
  </si>
  <si>
    <t>【体育館】トイレ</t>
  </si>
  <si>
    <t>【体育館】ホール</t>
  </si>
  <si>
    <t>【体育館】ステージ</t>
  </si>
  <si>
    <t>バス車庫</t>
  </si>
  <si>
    <t>埋込下面開放　Cチャン回避</t>
  </si>
  <si>
    <t>埋込ダウンライト Φ300</t>
  </si>
  <si>
    <t>常夜灯</t>
  </si>
  <si>
    <t>蛍光灯FL110W  直付型 幅230mm</t>
  </si>
  <si>
    <t>5.1m 乳白カバー付き</t>
    <phoneticPr fontId="4"/>
  </si>
  <si>
    <t>5.1m 傾斜灯具</t>
    <phoneticPr fontId="4"/>
  </si>
  <si>
    <t>6m</t>
    <phoneticPr fontId="4"/>
  </si>
  <si>
    <t>調理場</t>
    <rPh sb="0" eb="3">
      <t>チョウリバ</t>
    </rPh>
    <phoneticPr fontId="10"/>
  </si>
  <si>
    <t>搬入口</t>
    <rPh sb="0" eb="3">
      <t>ハンニュウコウ</t>
    </rPh>
    <phoneticPr fontId="10"/>
  </si>
  <si>
    <t>蛍光灯FHF32W  直付型 幅230mm</t>
  </si>
  <si>
    <t>蛍光灯FHF32W  トラフ型 防水</t>
  </si>
  <si>
    <t>蛍光灯FHF16W 反射型 防水</t>
  </si>
  <si>
    <t>蛍光灯FHF32W  直付型 幅230mm 防水</t>
  </si>
  <si>
    <t>蛍光灯FHF32W 片反射型 防水</t>
  </si>
  <si>
    <t>給食調理室</t>
    <rPh sb="0" eb="5">
      <t>キュウショクチョウリシツ</t>
    </rPh>
    <phoneticPr fontId="10"/>
  </si>
  <si>
    <t>蛍光灯FHF32W  直付型 幅200mm 防水</t>
  </si>
  <si>
    <t>検収室</t>
    <rPh sb="0" eb="2">
      <t>ケンシュウ</t>
    </rPh>
    <rPh sb="2" eb="3">
      <t>シツ</t>
    </rPh>
    <phoneticPr fontId="10"/>
  </si>
  <si>
    <t>前室</t>
    <rPh sb="0" eb="2">
      <t>ゼンシツ</t>
    </rPh>
    <phoneticPr fontId="10"/>
  </si>
  <si>
    <t>下処理室</t>
    <rPh sb="0" eb="4">
      <t>シタショリシツ</t>
    </rPh>
    <phoneticPr fontId="10"/>
  </si>
  <si>
    <t>FHC27,34</t>
  </si>
  <si>
    <t>給食室</t>
  </si>
  <si>
    <t>蛍光灯FLR40W  直付型 幅150mm　防湿</t>
  </si>
  <si>
    <t>蛍光灯FLR40W  直付型 幅230mm　防湿</t>
  </si>
  <si>
    <t>ひっかけシーリング</t>
  </si>
  <si>
    <t>蛍光灯FLR40W  片反射トラフ型　防湿</t>
  </si>
  <si>
    <t>蛍光灯FHF32W 片反射型</t>
  </si>
  <si>
    <t>給食調理室</t>
  </si>
  <si>
    <t>配管直結のため交換難</t>
    <rPh sb="0" eb="2">
      <t>ハイカン</t>
    </rPh>
    <rPh sb="2" eb="4">
      <t>チョッケツ</t>
    </rPh>
    <rPh sb="7" eb="9">
      <t>コウカン</t>
    </rPh>
    <rPh sb="9" eb="10">
      <t>ナン</t>
    </rPh>
    <phoneticPr fontId="10"/>
  </si>
  <si>
    <t>B1F</t>
  </si>
  <si>
    <t>エレベーターホール</t>
  </si>
  <si>
    <t>レストラン出入口</t>
  </si>
  <si>
    <t>電球型蛍光灯</t>
  </si>
  <si>
    <t>物置</t>
  </si>
  <si>
    <t>コミュニティホール</t>
  </si>
  <si>
    <t>電球交換のみ可能</t>
  </si>
  <si>
    <t>展示室</t>
  </si>
  <si>
    <t>展示準備室</t>
  </si>
  <si>
    <t>清掃室</t>
  </si>
  <si>
    <t>館長室</t>
  </si>
  <si>
    <t>楽屋　１</t>
  </si>
  <si>
    <t>楽屋　２</t>
  </si>
  <si>
    <t>楽屋　３</t>
  </si>
  <si>
    <t>楽屋　４</t>
  </si>
  <si>
    <t>男子シャワー室</t>
  </si>
  <si>
    <t>女子シャワー室</t>
  </si>
  <si>
    <t>楽屋事務室</t>
  </si>
  <si>
    <t>リハーサル室</t>
  </si>
  <si>
    <t>リハーサル室前室</t>
  </si>
  <si>
    <t>楽屋　５</t>
  </si>
  <si>
    <t>楽屋　６</t>
  </si>
  <si>
    <t>ピアノ庫</t>
  </si>
  <si>
    <t>舞台前室</t>
  </si>
  <si>
    <t>北側倉庫</t>
  </si>
  <si>
    <t>北側AD</t>
  </si>
  <si>
    <t>階段　J</t>
  </si>
  <si>
    <t>南側倉庫</t>
  </si>
  <si>
    <t>南側AD</t>
  </si>
  <si>
    <t>階段　I</t>
  </si>
  <si>
    <t>花道</t>
  </si>
  <si>
    <t>客席照明</t>
  </si>
  <si>
    <t>小ホール北側通路</t>
  </si>
  <si>
    <t>小ホール南側通路</t>
  </si>
  <si>
    <t>便所通路</t>
  </si>
  <si>
    <t>小ホール男子便所</t>
  </si>
  <si>
    <t>小ホール女子便所</t>
  </si>
  <si>
    <t>小ホールエントランス</t>
  </si>
  <si>
    <t>軒下・通路</t>
  </si>
  <si>
    <t>特殊器具</t>
  </si>
  <si>
    <t>裏口軒下</t>
  </si>
  <si>
    <t>裏口風除室</t>
  </si>
  <si>
    <t>階段　F</t>
  </si>
  <si>
    <t>コミュニティホール便所通路</t>
  </si>
  <si>
    <t>コミュニティホール男子便所</t>
  </si>
  <si>
    <t>コミュニティホール女子便所</t>
  </si>
  <si>
    <t>コミュニティホール身障者便所</t>
  </si>
  <si>
    <t>練習室　１</t>
  </si>
  <si>
    <t>3連結×4（耳あり）</t>
  </si>
  <si>
    <t>休憩ラウンジ</t>
  </si>
  <si>
    <t>練習室　２</t>
  </si>
  <si>
    <t>3連結×3（耳あり）</t>
  </si>
  <si>
    <t>床の間</t>
  </si>
  <si>
    <t>準備室（制御弁）</t>
  </si>
  <si>
    <t>屋外ユニット置場</t>
  </si>
  <si>
    <t>階段　M（機械室）</t>
  </si>
  <si>
    <t>調光室</t>
  </si>
  <si>
    <t>変電室</t>
  </si>
  <si>
    <t>音調室</t>
  </si>
  <si>
    <t>2連結×1</t>
  </si>
  <si>
    <t>小ホール前室</t>
  </si>
  <si>
    <t>母子室</t>
  </si>
  <si>
    <t>階段　C</t>
  </si>
  <si>
    <t>機械室外出入口</t>
  </si>
  <si>
    <t>南側投光ギャラリー</t>
  </si>
  <si>
    <t>北側投光ギャラリー</t>
  </si>
  <si>
    <t>キャットウォーク</t>
  </si>
  <si>
    <t>映写室</t>
  </si>
  <si>
    <t>ぶどう棚</t>
  </si>
  <si>
    <t>小ホールギャラリー</t>
  </si>
  <si>
    <t>キャットウォーク(部屋）</t>
  </si>
  <si>
    <t>レストラン裏口</t>
  </si>
  <si>
    <t>階段G</t>
  </si>
  <si>
    <t>冷温水機室</t>
  </si>
  <si>
    <t>倉庫（3）</t>
  </si>
  <si>
    <t>電気室・発電機室</t>
  </si>
  <si>
    <t>階段1・前室</t>
  </si>
  <si>
    <t>階段I</t>
  </si>
  <si>
    <t>階段H</t>
  </si>
  <si>
    <t>階段F</t>
  </si>
  <si>
    <t>中央監視室</t>
  </si>
  <si>
    <t>奈落・ダクトスペース</t>
  </si>
  <si>
    <t>オーケストラピット</t>
  </si>
  <si>
    <t>ホワイエ</t>
  </si>
  <si>
    <t>トイレ前通路</t>
  </si>
  <si>
    <t>書庫・便所</t>
  </si>
  <si>
    <t>舞台通路</t>
  </si>
  <si>
    <t>倉庫（２）</t>
  </si>
  <si>
    <t>AD</t>
  </si>
  <si>
    <t>ギャラリー</t>
  </si>
  <si>
    <t>俳材置場</t>
  </si>
  <si>
    <t>シャフト</t>
  </si>
  <si>
    <t>2連結×3</t>
  </si>
  <si>
    <t>大ホール</t>
  </si>
  <si>
    <t>ファン</t>
  </si>
  <si>
    <t>談ノ子（大ホール）</t>
  </si>
  <si>
    <t>談ノ子（小ホール）</t>
  </si>
  <si>
    <t>ダウンライト</t>
  </si>
  <si>
    <t>トラフ</t>
  </si>
  <si>
    <t>ビーム球１５０</t>
  </si>
  <si>
    <t>ビーム球７５</t>
  </si>
  <si>
    <t>間接照明</t>
  </si>
  <si>
    <t>JDR75</t>
  </si>
  <si>
    <t>蛍光灯FLR40W  埋込型 幅470mm</t>
  </si>
  <si>
    <t>蛍光灯FL20W  埋込型 幅300mm 防水</t>
  </si>
  <si>
    <t>蛍光灯FLR40W  埋込型 幅450mm 連結</t>
  </si>
  <si>
    <t>蛍光灯FL20W 片反射型</t>
  </si>
  <si>
    <t>蛍光灯FLR40W 片反射型 非常兼用</t>
  </si>
  <si>
    <t>角型ブラケット　非常灯一体型</t>
  </si>
  <si>
    <t>埋込ダウンライト Φ900</t>
  </si>
  <si>
    <t>蛍光灯FLR40W  埋込型 幅220mm</t>
  </si>
  <si>
    <t>蛍光灯FLR40W  埋込型 幅190mm 連結</t>
  </si>
  <si>
    <t>蛍光灯FL20W  トラフ型 非常兼用</t>
  </si>
  <si>
    <t>蛍光灯FL20W  直付型 幅230mm 非常兼用</t>
  </si>
  <si>
    <t>蛍光灯FLR40W  笠付トラフ型 非常兼用</t>
  </si>
  <si>
    <t>蛍光灯FLR40W  埋込型 幅300mm 非常兼用 連結</t>
  </si>
  <si>
    <t>9m</t>
    <phoneticPr fontId="4"/>
  </si>
  <si>
    <t>8.4m</t>
    <phoneticPr fontId="4"/>
  </si>
  <si>
    <t>レフ球100W</t>
    <phoneticPr fontId="4"/>
  </si>
  <si>
    <t>自由が丘小学校給食調理場</t>
    <phoneticPr fontId="4"/>
  </si>
  <si>
    <t>蛍光灯FL20W  直付型 幅150mm</t>
    <phoneticPr fontId="4"/>
  </si>
  <si>
    <t>蛍光灯FLR40W  埋込型 幅310mm 3連結</t>
    <phoneticPr fontId="4"/>
  </si>
  <si>
    <t>身障者便所</t>
    <rPh sb="0" eb="3">
      <t>シンショウシャ</t>
    </rPh>
    <rPh sb="3" eb="5">
      <t>ベンジョ</t>
    </rPh>
    <phoneticPr fontId="10"/>
  </si>
  <si>
    <t>洗面</t>
    <rPh sb="0" eb="2">
      <t>センメン</t>
    </rPh>
    <phoneticPr fontId="10"/>
  </si>
  <si>
    <t>ふれあい広場</t>
    <rPh sb="4" eb="6">
      <t>ヒロバ</t>
    </rPh>
    <phoneticPr fontId="10"/>
  </si>
  <si>
    <t>中会議室</t>
    <rPh sb="0" eb="1">
      <t>チュウ</t>
    </rPh>
    <rPh sb="1" eb="4">
      <t>カイギシツ</t>
    </rPh>
    <phoneticPr fontId="10"/>
  </si>
  <si>
    <t>建物外周</t>
    <rPh sb="0" eb="4">
      <t>タテモノガイシュウ</t>
    </rPh>
    <phoneticPr fontId="10"/>
  </si>
  <si>
    <t>空調機械室</t>
    <rPh sb="0" eb="5">
      <t>クウチョウキカイシツ</t>
    </rPh>
    <phoneticPr fontId="10"/>
  </si>
  <si>
    <t>体育用具倉庫</t>
    <rPh sb="0" eb="6">
      <t>タイイクヨウグソウコ</t>
    </rPh>
    <phoneticPr fontId="10"/>
  </si>
  <si>
    <t>体育館</t>
    <rPh sb="0" eb="3">
      <t>タイイクカン</t>
    </rPh>
    <phoneticPr fontId="10"/>
  </si>
  <si>
    <t>稼働日数（月）</t>
    <rPh sb="0" eb="4">
      <t>カドウニッスウ</t>
    </rPh>
    <rPh sb="5" eb="6">
      <t>ツキ</t>
    </rPh>
    <phoneticPr fontId="4"/>
  </si>
  <si>
    <t>使用時間（日）</t>
    <rPh sb="0" eb="2">
      <t>シヨウ</t>
    </rPh>
    <rPh sb="2" eb="4">
      <t>ジカン</t>
    </rPh>
    <rPh sb="5" eb="6">
      <t>ニチ</t>
    </rPh>
    <phoneticPr fontId="4"/>
  </si>
  <si>
    <t>12ヶ月（年）</t>
    <rPh sb="3" eb="4">
      <t>ゲツ</t>
    </rPh>
    <rPh sb="5" eb="6">
      <t>ネン</t>
    </rPh>
    <phoneticPr fontId="4"/>
  </si>
  <si>
    <t>【別紙２】ＬＥＤ照明仕様一覧表　兼　【様式第４－８号】見積額及びエネルギー削減効果算出表　　Ｒ７－Ｎｏ１．ハートフルプラザみき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カ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phoneticPr fontId="5"/>
  </si>
  <si>
    <t>【別紙２】ＬＥＤ照明仕様一覧表　兼　【様式第４－８号】見積額及びエネルギー削減効果算出表　　Ｒ７－Ｎｏ２．総合保健福祉センター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ソウゴウ</t>
    </rPh>
    <rPh sb="55" eb="57">
      <t>ホケン</t>
    </rPh>
    <rPh sb="57" eb="59">
      <t>フクシ</t>
    </rPh>
    <phoneticPr fontId="5"/>
  </si>
  <si>
    <t>【別紙２】ＬＥＤ照明仕様一覧表　兼　【様式第４－８号】見積額及びエネルギー削減効果算出表　　Ｒ７－Ｎｏ３．消防本部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ショウボウ</t>
    </rPh>
    <rPh sb="55" eb="57">
      <t>ホンブ</t>
    </rPh>
    <phoneticPr fontId="5"/>
  </si>
  <si>
    <t>【別紙２】ＬＥＤ照明仕様一覧表　兼　【様式第４－８号】見積額及びエネルギー削減効果算出表　　Ｒ７－Ｎｏ４．ホースランドパークエオの森研修棟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65" eb="66">
      <t>モリ</t>
    </rPh>
    <rPh sb="66" eb="68">
      <t>ケンシュウ</t>
    </rPh>
    <rPh sb="68" eb="69">
      <t>トウ</t>
    </rPh>
    <phoneticPr fontId="5"/>
  </si>
  <si>
    <t>【別紙２】ＬＥＤ照明仕様一覧表　兼　【様式第４－８号】見積額及びエネルギー削減効果算出表　　Ｒ７－Ｎｏ５．三木南交流センター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ミキ</t>
    </rPh>
    <rPh sb="55" eb="56">
      <t>ミナミ</t>
    </rPh>
    <rPh sb="56" eb="58">
      <t>コウリュウ</t>
    </rPh>
    <phoneticPr fontId="5"/>
  </si>
  <si>
    <t>【別紙２】ＬＥＤ照明仕様一覧表　兼　【様式第４－８号】見積額及びエネルギー削減効果算出表　　Ｒ７－Ｎｏ６．別所町公民館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9">
      <t>ベッショチョウコウミンカン</t>
    </rPh>
    <phoneticPr fontId="5"/>
  </si>
  <si>
    <t>【別紙２】ＬＥＤ照明仕様一覧表　兼　【様式第４－８号】見積額及びエネルギー削減効果算出表　　Ｒ７－Ｎｏ７．志染町公民館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9">
      <t>シジミチョウコウミンカン</t>
    </rPh>
    <phoneticPr fontId="5"/>
  </si>
  <si>
    <t>【別紙２】ＬＥＤ照明仕様一覧表　兼　【様式第４－８号】見積額及びエネルギー削減効果算出表　　Ｒ７－Ｎｏ８．細川町公民館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ホソカワ</t>
    </rPh>
    <rPh sb="55" eb="59">
      <t>チョウコウミンカン</t>
    </rPh>
    <phoneticPr fontId="5"/>
  </si>
  <si>
    <t>【別紙２】ＬＥＤ照明仕様一覧表　兼　【様式第４－８号】見積額及びエネルギー削減効果算出表　　Ｒ７－Ｎｏ９．口吉川町公民館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6">
      <t>クチヨカワ</t>
    </rPh>
    <rPh sb="56" eb="60">
      <t>チョウコウミンカン</t>
    </rPh>
    <phoneticPr fontId="5"/>
  </si>
  <si>
    <t>【別紙２】ＬＥＤ照明仕様一覧表　兼　【様式第４－８号】見積額及びエネルギー削減効果算出表　　Ｒ７－Ｎｏ１０．吉川児童館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ヨカワ</t>
    </rPh>
    <rPh sb="56" eb="59">
      <t>ジドウカン</t>
    </rPh>
    <phoneticPr fontId="5"/>
  </si>
  <si>
    <t>【別紙２】ＬＥＤ照明仕様一覧表　兼　【様式第４－８号】見積額及びエネルギー削減効果算出表　　Ｒ７－Ｎｏ１１．別所ふるさと交流館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ベッショ</t>
    </rPh>
    <rPh sb="60" eb="62">
      <t>コウリュウ</t>
    </rPh>
    <rPh sb="62" eb="63">
      <t>カン</t>
    </rPh>
    <phoneticPr fontId="5"/>
  </si>
  <si>
    <t>【別紙２】ＬＥＤ照明仕様一覧表　兼　【様式第４－８号】見積額及びエネルギー削減効果算出表　　Ｒ７－Ｎｏ１２．総合隣保館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ソウゴウ</t>
    </rPh>
    <rPh sb="56" eb="59">
      <t>リンポカン</t>
    </rPh>
    <phoneticPr fontId="5"/>
  </si>
  <si>
    <t>【別紙２】ＬＥＤ照明仕様一覧表　兼　【様式第４－８号】見積額及びエネルギー削減効果算出表　　Ｒ７－Ｎｏ１３．みきやま斎場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8" eb="60">
      <t>サイジョウ</t>
    </rPh>
    <phoneticPr fontId="5"/>
  </si>
  <si>
    <t>【別紙２】ＬＥＤ照明仕様一覧表　兼　【様式第４－８号】見積額及びエネルギー削減効果算出表　　Ｒ７－Ｎｏ１４．クリーンセンター（管理棟のみ）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63" eb="65">
      <t>カンリ</t>
    </rPh>
    <rPh sb="65" eb="66">
      <t>トウ</t>
    </rPh>
    <phoneticPr fontId="5"/>
  </si>
  <si>
    <t>【別紙２】ＬＥＤ照明仕様一覧表　兼　【様式第４－８号】見積額及びエネルギー削減効果算出表　　Ｒ７－Ｎｏ１５．金物資料館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カナモノ</t>
    </rPh>
    <rPh sb="56" eb="59">
      <t>シリョウカン</t>
    </rPh>
    <phoneticPr fontId="5"/>
  </si>
  <si>
    <t>【別紙２】ＬＥＤ照明仕様一覧表　兼　【様式第４－８号】見積額及びエネルギー削減効果算出表　　Ｒ７－Ｎｏ１６．あじさいフローラみき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phoneticPr fontId="5"/>
  </si>
  <si>
    <t>【別紙２】ＬＥＤ照明仕様一覧表　兼　【様式第４－８号】見積額及びエネルギー削減効果算出表　　Ｒ７－Ｎｏ１７．農産物工房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7">
      <t>ノウサンブツ</t>
    </rPh>
    <rPh sb="57" eb="59">
      <t>コウボウ</t>
    </rPh>
    <phoneticPr fontId="5"/>
  </si>
  <si>
    <t>【別紙２】ＬＥＤ照明仕様一覧表　兼　【様式第４－８号】見積額及びエネルギー削減効果算出表　　Ｒ７－Ｎｏ１８．別所認定こども園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ベッショ</t>
    </rPh>
    <rPh sb="56" eb="58">
      <t>ニンテイ</t>
    </rPh>
    <rPh sb="61" eb="62">
      <t>エン</t>
    </rPh>
    <phoneticPr fontId="5"/>
  </si>
  <si>
    <t>【別紙２】ＬＥＤ照明仕様一覧表　兼　【様式第４－８号】見積額及びエネルギー削減効果算出表　　Ｒ７－Ｎｏ１９．志染保育所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シジミ</t>
    </rPh>
    <rPh sb="56" eb="58">
      <t>ホイク</t>
    </rPh>
    <rPh sb="58" eb="59">
      <t>ショ</t>
    </rPh>
    <phoneticPr fontId="5"/>
  </si>
  <si>
    <t>【別紙２】ＬＥＤ照明仕様一覧表　兼　【様式第４－８号】見積額及びエネルギー削減効果算出表　　Ｒ７－Ｎｏ２０．堀光美術館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ホリミツ</t>
    </rPh>
    <rPh sb="56" eb="59">
      <t>ビジュツカン</t>
    </rPh>
    <phoneticPr fontId="5"/>
  </si>
  <si>
    <t>【別紙２】ＬＥＤ照明仕様一覧表　兼　【様式第４－８号】見積額及びエネルギー削減効果算出表　　Ｒ７－Ｎｏ２１．みき歴史資料館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6" eb="58">
      <t>レキシ</t>
    </rPh>
    <rPh sb="58" eb="61">
      <t>シリョウカン</t>
    </rPh>
    <phoneticPr fontId="5"/>
  </si>
  <si>
    <t>【別紙２】ＬＥＤ照明仕様一覧表　兼　【様式第４－８号】見積額及びエネルギー削減効果算出表　　Ｒ８－Ｎｏ１．三樹小学校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8">
      <t>サンジュショウガッコウ</t>
    </rPh>
    <phoneticPr fontId="5"/>
  </si>
  <si>
    <t>【別紙２】ＬＥＤ照明仕様一覧表　兼　【様式第４－８号】見積額及びエネルギー削減効果算出表　　Ｒ８－Ｎｏ２．平田小学校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ヒラタ</t>
    </rPh>
    <rPh sb="55" eb="58">
      <t>ショウガッコウ</t>
    </rPh>
    <phoneticPr fontId="5"/>
  </si>
  <si>
    <t>【別紙２】ＬＥＤ照明仕様一覧表　兼　【様式第４－８号】見積額及びエネルギー削減効果算出表　　Ｒ８－Ｎｏ３．三木小学校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ミキ</t>
    </rPh>
    <rPh sb="55" eb="58">
      <t>ショウガッコウ</t>
    </rPh>
    <phoneticPr fontId="5"/>
  </si>
  <si>
    <t>【別紙２】ＬＥＤ照明仕様一覧表　兼　【様式第４－８号】見積額及びエネルギー削減効果算出表　　Ｒ８－Ｎｏ４．別所小学校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ベッショ</t>
    </rPh>
    <rPh sb="55" eb="58">
      <t>ショウガッコウ</t>
    </rPh>
    <phoneticPr fontId="5"/>
  </si>
  <si>
    <t>【別紙２】ＬＥＤ照明仕様一覧表　兼　【様式第４－８号】見積額及びエネルギー削減効果算出表　　Ｒ８－Ｎｏ５．志染小学校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シジミ</t>
    </rPh>
    <rPh sb="55" eb="58">
      <t>ショウガッコウ</t>
    </rPh>
    <phoneticPr fontId="5"/>
  </si>
  <si>
    <t>【別紙２】ＬＥＤ照明仕様一覧表　兼　【様式第４－８号】見積額及びエネルギー削減効果算出表　　Ｒ８－Ｎｏ６．口吉川小学校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6">
      <t>クチヨカワ</t>
    </rPh>
    <rPh sb="56" eb="59">
      <t>ショウガッコウ</t>
    </rPh>
    <phoneticPr fontId="5"/>
  </si>
  <si>
    <t>【別紙２】ＬＥＤ照明仕様一覧表　兼　【様式第４－８号】見積額及びエネルギー削減効果算出表　　Ｒ８－Ｎｏ７．豊地小学校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トヨチ</t>
    </rPh>
    <rPh sb="55" eb="58">
      <t>ショウガッコウ</t>
    </rPh>
    <phoneticPr fontId="5"/>
  </si>
  <si>
    <t>【別紙２】ＬＥＤ照明仕様一覧表　兼　【様式第４－８号】見積額及びエネルギー削減効果算出表　　Ｒ８－Ｎｏ８．緑が丘小学校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4">
      <t>ミドリ</t>
    </rPh>
    <rPh sb="55" eb="56">
      <t>オカ</t>
    </rPh>
    <rPh sb="56" eb="59">
      <t>ショウガッコウ</t>
    </rPh>
    <phoneticPr fontId="5"/>
  </si>
  <si>
    <t>【別紙２】ＬＥＤ照明仕様一覧表　兼　【様式第４－８号】見積額及びエネルギー削減効果算出表　　Ｒ８－Ｎｏ９．自由が丘小学校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3" eb="55">
      <t>ジユウ</t>
    </rPh>
    <rPh sb="56" eb="57">
      <t>オカ</t>
    </rPh>
    <rPh sb="57" eb="60">
      <t>ショウガッコウ</t>
    </rPh>
    <phoneticPr fontId="5"/>
  </si>
  <si>
    <t>【別紙２】ＬＥＤ照明仕様一覧表　兼　【様式第４－８号】見積額及びエネルギー削減効果算出表　　Ｒ８－Ｎｏ１０．自由が丘東小学校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ジユウ</t>
    </rPh>
    <rPh sb="57" eb="58">
      <t>オカ</t>
    </rPh>
    <rPh sb="58" eb="59">
      <t>ヒガシ</t>
    </rPh>
    <rPh sb="59" eb="62">
      <t>ショウガッコウ</t>
    </rPh>
    <phoneticPr fontId="5"/>
  </si>
  <si>
    <t>【別紙２】ＬＥＤ照明仕様一覧表　兼　【様式第４－８号】見積額及びエネルギー削減効果算出表　　Ｒ８－Ｎｏ１１．広野小学校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ヒロノ</t>
    </rPh>
    <rPh sb="56" eb="59">
      <t>ショウガッコウ</t>
    </rPh>
    <phoneticPr fontId="5"/>
  </si>
  <si>
    <t>【別紙２】ＬＥＤ照明仕様一覧表　兼　【様式第４－８号】見積額及びエネルギー削減効果算出表　　Ｒ８－Ｎｏ１２．三木中学校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ミキ</t>
    </rPh>
    <rPh sb="56" eb="59">
      <t>チュウガッコウ</t>
    </rPh>
    <phoneticPr fontId="5"/>
  </si>
  <si>
    <t>【別紙２】ＬＥＤ照明仕様一覧表　兼　【様式第４－８号】見積額及びエネルギー削減効果算出表　　Ｒ８－Ｎｏ１３．三木東中学校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ミキ</t>
    </rPh>
    <rPh sb="56" eb="57">
      <t>ヒガシ</t>
    </rPh>
    <rPh sb="57" eb="60">
      <t>チュウガッコウ</t>
    </rPh>
    <phoneticPr fontId="5"/>
  </si>
  <si>
    <t>【別紙２】ＬＥＤ照明仕様一覧表　兼　【様式第４－８号】見積額及びエネルギー削減効果算出表　　Ｒ８－Ｎｏ１４．別所中学校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ベッショ</t>
    </rPh>
    <rPh sb="56" eb="59">
      <t>チュウガッコウ</t>
    </rPh>
    <phoneticPr fontId="5"/>
  </si>
  <si>
    <t>【別紙２】ＬＥＤ照明仕様一覧表　兼　【様式第４－８号】見積額及びエネルギー削減効果算出表　　Ｒ８－Ｎｏ１５．緑が丘中学校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5">
      <t>ミドリ</t>
    </rPh>
    <rPh sb="56" eb="57">
      <t>オカ</t>
    </rPh>
    <rPh sb="57" eb="60">
      <t>チュウガッコウ</t>
    </rPh>
    <phoneticPr fontId="5"/>
  </si>
  <si>
    <t>【別紙２】ＬＥＤ照明仕様一覧表　兼　【様式第４－８号】見積額及びエネルギー削減効果算出表　　Ｒ８－Ｎｏ１６．自由が丘中学校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ジユウ</t>
    </rPh>
    <rPh sb="57" eb="58">
      <t>オカ</t>
    </rPh>
    <rPh sb="58" eb="61">
      <t>チュウガッコウ</t>
    </rPh>
    <phoneticPr fontId="5"/>
  </si>
  <si>
    <t>【別紙２】ＬＥＤ照明仕様一覧表　兼　【様式第４－８号】見積額及びエネルギー削減効果算出表　　Ｒ８－Ｎｏ１７．三木特別支援学校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ミキ</t>
    </rPh>
    <rPh sb="56" eb="58">
      <t>トクベツ</t>
    </rPh>
    <rPh sb="58" eb="60">
      <t>シエン</t>
    </rPh>
    <rPh sb="60" eb="62">
      <t>ガッコウ</t>
    </rPh>
    <phoneticPr fontId="5"/>
  </si>
  <si>
    <t>【別紙２】ＬＥＤ照明仕様一覧表　兼　【様式第４－８号】見積額及びエネルギー削減効果算出表　　Ｒ８－Ｎｏ１８．三樹学校給食共同調理場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サンジュ</t>
    </rPh>
    <rPh sb="56" eb="58">
      <t>ガッコウ</t>
    </rPh>
    <rPh sb="58" eb="60">
      <t>キュウショク</t>
    </rPh>
    <rPh sb="60" eb="62">
      <t>キョウドウ</t>
    </rPh>
    <rPh sb="62" eb="64">
      <t>チョウリ</t>
    </rPh>
    <rPh sb="64" eb="65">
      <t>ジョウ</t>
    </rPh>
    <phoneticPr fontId="5"/>
  </si>
  <si>
    <t>【別紙２】ＬＥＤ照明仕様一覧表　兼　【様式第４－８号】見積額及びエネルギー削減効果算出表　　Ｒ８－Ｎｏ１９．平田小学校給食調理場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9">
      <t>ヒラタショウガッコウ</t>
    </rPh>
    <rPh sb="59" eb="61">
      <t>キュウショク</t>
    </rPh>
    <rPh sb="61" eb="63">
      <t>チョウリ</t>
    </rPh>
    <rPh sb="63" eb="64">
      <t>ジョウ</t>
    </rPh>
    <phoneticPr fontId="5"/>
  </si>
  <si>
    <t>【別紙２】ＬＥＤ照明仕様一覧表　兼　【様式第４－８号】見積額及びエネルギー削減効果算出表　　Ｒ８－Ｎｏ２０．三木学校給食共同調理場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ミキ</t>
    </rPh>
    <rPh sb="56" eb="58">
      <t>ガッコウ</t>
    </rPh>
    <rPh sb="58" eb="60">
      <t>キュウショク</t>
    </rPh>
    <rPh sb="60" eb="62">
      <t>キョウドウ</t>
    </rPh>
    <rPh sb="62" eb="64">
      <t>チョウリ</t>
    </rPh>
    <rPh sb="64" eb="65">
      <t>バ</t>
    </rPh>
    <phoneticPr fontId="5"/>
  </si>
  <si>
    <t>【別紙２】ＬＥＤ照明仕様一覧表　兼　【様式第４－８号】見積額及びエネルギー削減効果算出表　　Ｒ８－Ｎｏ２１．別所学校給食共同調理場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ベッショ</t>
    </rPh>
    <rPh sb="56" eb="58">
      <t>ガッコウ</t>
    </rPh>
    <rPh sb="58" eb="60">
      <t>キュウショク</t>
    </rPh>
    <rPh sb="60" eb="62">
      <t>キョウドウ</t>
    </rPh>
    <rPh sb="62" eb="64">
      <t>チョウリ</t>
    </rPh>
    <rPh sb="64" eb="65">
      <t>ジョウ</t>
    </rPh>
    <phoneticPr fontId="5"/>
  </si>
  <si>
    <t>【別紙２】ＬＥＤ照明仕様一覧表　兼　【様式第４－８号】見積額及びエネルギー削減効果算出表　　Ｒ８－Ｎｏ２２．緑が丘学校給食共同調理場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5">
      <t>ミドリ</t>
    </rPh>
    <rPh sb="56" eb="57">
      <t>オカ</t>
    </rPh>
    <rPh sb="57" eb="59">
      <t>ガッコウ</t>
    </rPh>
    <rPh sb="59" eb="61">
      <t>キュウショク</t>
    </rPh>
    <rPh sb="61" eb="63">
      <t>キョウドウ</t>
    </rPh>
    <rPh sb="63" eb="65">
      <t>チョウリ</t>
    </rPh>
    <rPh sb="65" eb="66">
      <t>ジョウ</t>
    </rPh>
    <phoneticPr fontId="5"/>
  </si>
  <si>
    <t>【別紙２】ＬＥＤ照明仕様一覧表　兼　【様式第４－８号】見積額及びエネルギー削減効果算出表　　Ｒ８－Ｎｏ２３．自由が丘小学校給食調理場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ジユウ</t>
    </rPh>
    <rPh sb="57" eb="58">
      <t>オカ</t>
    </rPh>
    <rPh sb="58" eb="61">
      <t>ショウガッコウ</t>
    </rPh>
    <rPh sb="61" eb="63">
      <t>キュウショク</t>
    </rPh>
    <rPh sb="63" eb="65">
      <t>チョウリ</t>
    </rPh>
    <rPh sb="65" eb="66">
      <t>ジョウ</t>
    </rPh>
    <phoneticPr fontId="5"/>
  </si>
  <si>
    <t>【別紙２】ＬＥＤ照明仕様一覧表　兼　【様式第４－８号】見積額及びエネルギー削減効果算出表　　Ｒ８－Ｎｏ２４．自由が丘東学校給食共同調理場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ジユウ</t>
    </rPh>
    <rPh sb="57" eb="58">
      <t>オカ</t>
    </rPh>
    <rPh sb="58" eb="59">
      <t>ヒガシ</t>
    </rPh>
    <rPh sb="59" eb="61">
      <t>ガッコウ</t>
    </rPh>
    <rPh sb="61" eb="63">
      <t>キュウショク</t>
    </rPh>
    <rPh sb="63" eb="65">
      <t>キョウドウ</t>
    </rPh>
    <rPh sb="65" eb="67">
      <t>チョウリ</t>
    </rPh>
    <rPh sb="67" eb="68">
      <t>バ</t>
    </rPh>
    <phoneticPr fontId="5"/>
  </si>
  <si>
    <t>【別紙２】ＬＥＤ照明仕様一覧表　兼　【様式第４－８号】見積額及びエネルギー削減効果算出表　　Ｒ８－Ｎｏ２５．広野小学校給食調理場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6">
      <t>ヒロノ</t>
    </rPh>
    <rPh sb="56" eb="59">
      <t>ショウガッコウ</t>
    </rPh>
    <rPh sb="59" eb="61">
      <t>キュウショク</t>
    </rPh>
    <rPh sb="61" eb="63">
      <t>チョウリ</t>
    </rPh>
    <rPh sb="63" eb="64">
      <t>ジョウ</t>
    </rPh>
    <phoneticPr fontId="5"/>
  </si>
  <si>
    <t>【別紙２】ＬＥＤ照明仕様一覧表　兼　【様式第４－８号】見積額及びエネルギー削減効果算出表　　Ｒ８－Ｎｏ２６．文化会館</t>
    <rPh sb="1" eb="3">
      <t>ベッシ</t>
    </rPh>
    <rPh sb="8" eb="10">
      <t>ショウメイ</t>
    </rPh>
    <rPh sb="10" eb="12">
      <t>シヨウ</t>
    </rPh>
    <rPh sb="12" eb="14">
      <t>イチラン</t>
    </rPh>
    <rPh sb="14" eb="15">
      <t>ヒョウ</t>
    </rPh>
    <rPh sb="16" eb="17">
      <t>ケン</t>
    </rPh>
    <rPh sb="19" eb="21">
      <t>ヨウシキ</t>
    </rPh>
    <rPh sb="21" eb="22">
      <t>ダイ</t>
    </rPh>
    <rPh sb="25" eb="26">
      <t>ゴウ</t>
    </rPh>
    <rPh sb="27" eb="29">
      <t>ミツモリ</t>
    </rPh>
    <rPh sb="29" eb="30">
      <t>ガク</t>
    </rPh>
    <rPh sb="30" eb="31">
      <t>オヨ</t>
    </rPh>
    <rPh sb="37" eb="39">
      <t>サクゲン</t>
    </rPh>
    <rPh sb="39" eb="41">
      <t>コウカ</t>
    </rPh>
    <rPh sb="41" eb="43">
      <t>サンシュツ</t>
    </rPh>
    <rPh sb="43" eb="44">
      <t>ヒョウ</t>
    </rPh>
    <rPh sb="54" eb="58">
      <t>ブンカカイカン</t>
    </rPh>
    <phoneticPr fontId="5"/>
  </si>
  <si>
    <t>エネルギー削減効果比較表</t>
    <phoneticPr fontId="15"/>
  </si>
  <si>
    <t>エネルギー削減効果比較表内訳書</t>
    <rPh sb="12" eb="15">
      <t>ウチワケショ</t>
    </rPh>
    <phoneticPr fontId="15"/>
  </si>
  <si>
    <t>製品代
(1台あたり)</t>
    <rPh sb="0" eb="2">
      <t>セイヒン</t>
    </rPh>
    <rPh sb="2" eb="3">
      <t>ダイ</t>
    </rPh>
    <rPh sb="6" eb="7">
      <t>ダイ</t>
    </rPh>
    <phoneticPr fontId="4"/>
  </si>
  <si>
    <t>工事費
(1台あたり)</t>
    <rPh sb="0" eb="3">
      <t>コウジヒ</t>
    </rPh>
    <rPh sb="6" eb="7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</si>
</sst>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&quot;¥&quot;#,##0_);[Red]\(&quot;¥&quot;#,##0\)"/>
    <numFmt numFmtId="179" formatCode="#,##0.0;[Red]\-#,##0.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1"/>
      <color rgb="FF000000"/>
      <name val="ＭＳ 明朝"/>
      <family val="1"/>
      <charset val="128"/>
    </font>
    <font>
      <sz val="10.5"/>
      <name val="メイリオ"/>
      <family val="3"/>
      <charset val="128"/>
    </font>
    <font>
      <sz val="10.5"/>
      <color indexed="8"/>
      <name val="メイリオ"/>
      <family val="3"/>
      <charset val="128"/>
    </font>
    <font>
      <sz val="8"/>
      <color indexed="8"/>
      <name val="ＭＳ Ｐゴシック"/>
      <family val="3"/>
      <charset val="128"/>
    </font>
    <font>
      <b/>
      <sz val="10.5"/>
      <color theme="1"/>
      <name val="メイリオ"/>
      <family val="3"/>
      <charset val="128"/>
    </font>
    <font>
      <u/>
      <sz val="10.5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38" fontId="18" fillId="0" borderId="0" xfId="1" applyFont="1" applyFill="1" applyAlignment="1">
      <alignment horizontal="center" vertical="center" shrinkToFit="1"/>
    </xf>
    <xf numFmtId="38" fontId="18" fillId="0" borderId="0" xfId="1" applyFont="1" applyFill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shrinkToFit="1"/>
    </xf>
    <xf numFmtId="0" fontId="18" fillId="0" borderId="0" xfId="0" applyFont="1" applyAlignment="1">
      <alignment horizontal="right" shrinkToFit="1"/>
    </xf>
    <xf numFmtId="0" fontId="23" fillId="0" borderId="0" xfId="0" applyFont="1" applyAlignment="1">
      <alignment horizontal="left" vertical="center" shrinkToFit="1"/>
    </xf>
    <xf numFmtId="0" fontId="18" fillId="9" borderId="2" xfId="0" applyFont="1" applyFill="1" applyBorder="1" applyAlignment="1">
      <alignment horizontal="center" vertical="center" wrapText="1" shrinkToFit="1"/>
    </xf>
    <xf numFmtId="0" fontId="18" fillId="9" borderId="2" xfId="0" applyFont="1" applyFill="1" applyBorder="1" applyAlignment="1">
      <alignment horizontal="center" vertical="center" shrinkToFit="1"/>
    </xf>
    <xf numFmtId="38" fontId="18" fillId="9" borderId="2" xfId="1" applyFont="1" applyFill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7" xfId="7" applyFont="1" applyBorder="1" applyAlignment="1">
      <alignment vertical="center" shrinkToFit="1"/>
    </xf>
    <xf numFmtId="38" fontId="18" fillId="0" borderId="47" xfId="1" applyFont="1" applyFill="1" applyBorder="1" applyAlignment="1">
      <alignment horizontal="right" vertical="center" shrinkToFit="1"/>
    </xf>
    <xf numFmtId="38" fontId="18" fillId="0" borderId="47" xfId="1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2" xfId="7" applyFont="1" applyBorder="1" applyAlignment="1">
      <alignment vertical="center" shrinkToFit="1"/>
    </xf>
    <xf numFmtId="38" fontId="18" fillId="0" borderId="12" xfId="1" applyFont="1" applyFill="1" applyBorder="1" applyAlignment="1">
      <alignment horizontal="right" vertical="center" shrinkToFit="1"/>
    </xf>
    <xf numFmtId="38" fontId="18" fillId="0" borderId="12" xfId="1" applyFont="1" applyFill="1" applyBorder="1" applyAlignment="1">
      <alignment horizontal="center" vertical="center" shrinkToFit="1"/>
    </xf>
    <xf numFmtId="38" fontId="23" fillId="9" borderId="2" xfId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8" fontId="23" fillId="0" borderId="14" xfId="1" applyFont="1" applyFill="1" applyBorder="1" applyAlignment="1">
      <alignment horizontal="right" vertical="center"/>
    </xf>
    <xf numFmtId="0" fontId="18" fillId="0" borderId="0" xfId="0" applyFont="1" applyAlignment="1">
      <alignment vertical="center" wrapText="1" shrinkToFit="1"/>
    </xf>
    <xf numFmtId="0" fontId="16" fillId="0" borderId="0" xfId="0" applyFont="1" applyAlignment="1">
      <alignment horizontal="center" vertical="center" shrinkToFit="1"/>
    </xf>
    <xf numFmtId="176" fontId="28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 shrinkToFit="1"/>
    </xf>
    <xf numFmtId="9" fontId="2" fillId="0" borderId="0" xfId="2" applyFont="1" applyFill="1" applyAlignment="1" applyProtection="1">
      <alignment horizontal="center" vertical="center" shrinkToFit="1"/>
    </xf>
    <xf numFmtId="0" fontId="0" fillId="0" borderId="0" xfId="0" applyAlignment="1" applyProtection="1">
      <alignment horizontal="right" vertical="center" shrinkToFit="1"/>
    </xf>
    <xf numFmtId="0" fontId="6" fillId="2" borderId="1" xfId="0" applyFont="1" applyFill="1" applyBorder="1" applyAlignment="1" applyProtection="1">
      <alignment vertical="center" shrinkToFit="1"/>
    </xf>
    <xf numFmtId="177" fontId="0" fillId="0" borderId="0" xfId="0" applyNumberFormat="1" applyAlignment="1" applyProtection="1">
      <alignment horizontal="right" vertical="center"/>
    </xf>
    <xf numFmtId="178" fontId="0" fillId="0" borderId="0" xfId="0" applyNumberFormat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Alignment="1" applyProtection="1">
      <alignment horizontal="centerContinuous" vertical="center" shrinkToFit="1"/>
    </xf>
    <xf numFmtId="176" fontId="0" fillId="6" borderId="7" xfId="0" applyNumberFormat="1" applyFill="1" applyBorder="1" applyAlignment="1" applyProtection="1">
      <alignment horizontal="center" vertical="center" shrinkToFit="1"/>
    </xf>
    <xf numFmtId="176" fontId="0" fillId="3" borderId="7" xfId="0" applyNumberFormat="1" applyFill="1" applyBorder="1" applyAlignment="1" applyProtection="1">
      <alignment horizontal="center" vertical="center" shrinkToFit="1"/>
    </xf>
    <xf numFmtId="176" fontId="0" fillId="3" borderId="7" xfId="0" applyNumberFormat="1" applyFill="1" applyBorder="1" applyAlignment="1" applyProtection="1">
      <alignment horizontal="center" vertical="center" wrapText="1" shrinkToFit="1"/>
    </xf>
    <xf numFmtId="176" fontId="0" fillId="0" borderId="8" xfId="0" applyNumberFormat="1" applyBorder="1" applyAlignment="1" applyProtection="1">
      <alignment horizontal="center" vertical="center" shrinkToFit="1"/>
    </xf>
    <xf numFmtId="0" fontId="10" fillId="4" borderId="7" xfId="3" applyFont="1" applyFill="1" applyBorder="1" applyAlignment="1" applyProtection="1">
      <alignment horizontal="center" vertical="center" shrinkToFit="1"/>
    </xf>
    <xf numFmtId="178" fontId="10" fillId="4" borderId="7" xfId="3" applyNumberFormat="1" applyFont="1" applyFill="1" applyBorder="1" applyAlignment="1" applyProtection="1">
      <alignment horizontal="center" vertical="center" shrinkToFit="1"/>
    </xf>
    <xf numFmtId="178" fontId="10" fillId="0" borderId="9" xfId="3" applyNumberFormat="1" applyFont="1" applyBorder="1" applyAlignment="1" applyProtection="1">
      <alignment horizontal="center" vertical="center" shrinkToFit="1"/>
    </xf>
    <xf numFmtId="178" fontId="10" fillId="0" borderId="7" xfId="3" applyNumberFormat="1" applyFont="1" applyBorder="1" applyAlignment="1" applyProtection="1">
      <alignment horizontal="center" vertical="center" wrapText="1" shrinkToFit="1"/>
    </xf>
    <xf numFmtId="178" fontId="10" fillId="0" borderId="7" xfId="3" applyNumberFormat="1" applyFont="1" applyBorder="1" applyAlignment="1" applyProtection="1">
      <alignment horizontal="center" vertical="center" shrinkToFit="1"/>
    </xf>
    <xf numFmtId="178" fontId="10" fillId="2" borderId="7" xfId="3" applyNumberFormat="1" applyFont="1" applyFill="1" applyBorder="1" applyAlignment="1" applyProtection="1">
      <alignment horizontal="center" vertical="center" wrapText="1" shrinkToFit="1"/>
    </xf>
    <xf numFmtId="178" fontId="10" fillId="0" borderId="6" xfId="3" applyNumberFormat="1" applyFont="1" applyBorder="1" applyAlignment="1" applyProtection="1">
      <alignment horizontal="center" vertical="center" shrinkToFit="1"/>
    </xf>
    <xf numFmtId="176" fontId="0" fillId="0" borderId="11" xfId="0" applyNumberFormat="1" applyBorder="1" applyAlignment="1" applyProtection="1">
      <alignment vertical="center" shrinkToFit="1"/>
    </xf>
    <xf numFmtId="176" fontId="11" fillId="0" borderId="12" xfId="0" applyNumberFormat="1" applyFont="1" applyBorder="1" applyAlignment="1" applyProtection="1">
      <alignment vertical="center" shrinkToFit="1"/>
    </xf>
    <xf numFmtId="176" fontId="11" fillId="0" borderId="11" xfId="0" applyNumberFormat="1" applyFont="1" applyBorder="1" applyAlignment="1" applyProtection="1">
      <alignment vertical="center" shrinkToFit="1"/>
    </xf>
    <xf numFmtId="0" fontId="11" fillId="0" borderId="11" xfId="0" applyFont="1" applyBorder="1" applyAlignment="1" applyProtection="1">
      <alignment vertical="center" shrinkToFit="1"/>
    </xf>
    <xf numFmtId="0" fontId="11" fillId="0" borderId="12" xfId="0" applyFont="1" applyBorder="1" applyAlignment="1" applyProtection="1">
      <alignment vertical="center" shrinkToFit="1"/>
    </xf>
    <xf numFmtId="0" fontId="11" fillId="0" borderId="8" xfId="0" applyFont="1" applyBorder="1" applyProtection="1">
      <alignment vertical="center"/>
    </xf>
    <xf numFmtId="0" fontId="12" fillId="0" borderId="11" xfId="3" applyFont="1" applyBorder="1" applyAlignment="1" applyProtection="1">
      <alignment horizontal="center" vertical="center" shrinkToFit="1"/>
    </xf>
    <xf numFmtId="38" fontId="12" fillId="0" borderId="11" xfId="1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178" fontId="12" fillId="0" borderId="11" xfId="1" applyNumberFormat="1" applyFont="1" applyBorder="1" applyAlignment="1" applyProtection="1">
      <alignment vertical="center" shrinkToFit="1"/>
    </xf>
    <xf numFmtId="0" fontId="11" fillId="0" borderId="0" xfId="0" applyFont="1" applyProtection="1">
      <alignment vertical="center"/>
    </xf>
    <xf numFmtId="178" fontId="11" fillId="0" borderId="12" xfId="0" applyNumberFormat="1" applyFont="1" applyBorder="1" applyProtection="1">
      <alignment vertical="center"/>
    </xf>
    <xf numFmtId="0" fontId="11" fillId="0" borderId="50" xfId="0" applyFont="1" applyBorder="1" applyAlignment="1" applyProtection="1">
      <alignment vertical="center" shrinkToFit="1"/>
    </xf>
    <xf numFmtId="176" fontId="0" fillId="0" borderId="14" xfId="0" applyNumberFormat="1" applyBorder="1" applyAlignment="1" applyProtection="1">
      <alignment vertical="center" shrinkToFit="1"/>
    </xf>
    <xf numFmtId="176" fontId="11" fillId="0" borderId="14" xfId="0" applyNumberFormat="1" applyFont="1" applyBorder="1" applyAlignment="1" applyProtection="1">
      <alignment vertical="center" shrinkToFit="1"/>
    </xf>
    <xf numFmtId="0" fontId="11" fillId="0" borderId="0" xfId="0" applyFont="1" applyAlignment="1" applyProtection="1">
      <alignment horizontal="center" vertical="center" shrinkToFit="1"/>
    </xf>
    <xf numFmtId="178" fontId="11" fillId="0" borderId="0" xfId="0" applyNumberFormat="1" applyFont="1" applyAlignment="1" applyProtection="1">
      <alignment vertical="center" shrinkToFit="1"/>
    </xf>
    <xf numFmtId="178" fontId="11" fillId="0" borderId="0" xfId="0" applyNumberFormat="1" applyFont="1" applyProtection="1">
      <alignment vertical="center"/>
    </xf>
    <xf numFmtId="178" fontId="11" fillId="0" borderId="2" xfId="0" applyNumberFormat="1" applyFont="1" applyBorder="1" applyProtection="1">
      <alignment vertical="center"/>
    </xf>
    <xf numFmtId="178" fontId="0" fillId="0" borderId="0" xfId="0" applyNumberFormat="1" applyAlignment="1" applyProtection="1">
      <alignment vertical="center" shrinkToFit="1"/>
    </xf>
    <xf numFmtId="178" fontId="0" fillId="0" borderId="2" xfId="0" applyNumberFormat="1" applyBorder="1" applyAlignment="1" applyProtection="1">
      <alignment vertical="center" shrinkToFit="1"/>
    </xf>
    <xf numFmtId="0" fontId="12" fillId="0" borderId="11" xfId="3" applyFont="1" applyBorder="1" applyAlignment="1" applyProtection="1">
      <alignment horizontal="center" vertical="center" shrinkToFit="1"/>
      <protection locked="0"/>
    </xf>
    <xf numFmtId="38" fontId="12" fillId="0" borderId="11" xfId="1" applyFont="1" applyBorder="1" applyAlignment="1" applyProtection="1">
      <alignment horizontal="center" vertical="center" shrinkToFit="1"/>
      <protection locked="0"/>
    </xf>
    <xf numFmtId="178" fontId="12" fillId="2" borderId="11" xfId="1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</xf>
    <xf numFmtId="0" fontId="0" fillId="0" borderId="5" xfId="0" applyBorder="1" applyAlignment="1" applyProtection="1">
      <alignment horizontal="centerContinuous" vertical="center" shrinkToFit="1"/>
    </xf>
    <xf numFmtId="176" fontId="26" fillId="0" borderId="11" xfId="0" applyNumberFormat="1" applyFont="1" applyBorder="1" applyAlignment="1" applyProtection="1">
      <alignment vertical="center" shrinkToFit="1"/>
    </xf>
    <xf numFmtId="0" fontId="0" fillId="0" borderId="6" xfId="0" applyBorder="1" applyAlignment="1" applyProtection="1">
      <alignment horizontal="centerContinuous" vertical="center" shrinkToFit="1"/>
    </xf>
    <xf numFmtId="178" fontId="0" fillId="2" borderId="2" xfId="0" applyNumberForma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</xf>
    <xf numFmtId="178" fontId="0" fillId="0" borderId="0" xfId="0" applyNumberForma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12" fillId="2" borderId="11" xfId="1" applyFont="1" applyFill="1" applyBorder="1" applyAlignment="1" applyProtection="1">
      <alignment horizontal="center" vertical="center" shrinkToFit="1"/>
      <protection locked="0"/>
    </xf>
    <xf numFmtId="178" fontId="11" fillId="0" borderId="0" xfId="0" applyNumberFormat="1" applyFont="1" applyAlignment="1" applyProtection="1">
      <alignment vertical="center" shrinkToFit="1"/>
      <protection locked="0"/>
    </xf>
    <xf numFmtId="0" fontId="12" fillId="0" borderId="48" xfId="3" applyFont="1" applyBorder="1" applyAlignment="1" applyProtection="1">
      <alignment horizontal="center" vertical="center" shrinkToFit="1"/>
    </xf>
    <xf numFmtId="178" fontId="11" fillId="0" borderId="49" xfId="0" applyNumberFormat="1" applyFont="1" applyBorder="1" applyProtection="1">
      <alignment vertical="center"/>
    </xf>
    <xf numFmtId="178" fontId="0" fillId="0" borderId="2" xfId="0" applyNumberFormat="1" applyBorder="1" applyProtection="1">
      <alignment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 vertical="center" shrinkToFit="1"/>
    </xf>
    <xf numFmtId="0" fontId="14" fillId="0" borderId="0" xfId="4" applyFont="1" applyProtection="1">
      <alignment vertical="center"/>
    </xf>
    <xf numFmtId="0" fontId="14" fillId="0" borderId="0" xfId="4" applyFont="1" applyAlignment="1" applyProtection="1">
      <alignment horizontal="right" vertical="center"/>
    </xf>
    <xf numFmtId="0" fontId="18" fillId="9" borderId="16" xfId="4" applyFont="1" applyFill="1" applyBorder="1" applyAlignment="1" applyProtection="1">
      <alignment horizontal="center" vertical="center" wrapText="1"/>
    </xf>
    <xf numFmtId="38" fontId="18" fillId="9" borderId="17" xfId="4" applyNumberFormat="1" applyFont="1" applyFill="1" applyBorder="1" applyAlignment="1" applyProtection="1">
      <alignment horizontal="center" vertical="center" wrapText="1"/>
    </xf>
    <xf numFmtId="0" fontId="18" fillId="9" borderId="18" xfId="4" applyFont="1" applyFill="1" applyBorder="1" applyAlignment="1" applyProtection="1">
      <alignment horizontal="center" vertical="center" wrapText="1"/>
    </xf>
    <xf numFmtId="38" fontId="18" fillId="7" borderId="19" xfId="5" applyFont="1" applyFill="1" applyBorder="1" applyAlignment="1" applyProtection="1">
      <alignment vertical="center"/>
    </xf>
    <xf numFmtId="38" fontId="18" fillId="7" borderId="20" xfId="5" applyFont="1" applyFill="1" applyBorder="1" applyAlignment="1" applyProtection="1">
      <alignment vertical="center"/>
    </xf>
    <xf numFmtId="179" fontId="18" fillId="7" borderId="21" xfId="4" applyNumberFormat="1" applyFont="1" applyFill="1" applyBorder="1" applyAlignment="1" applyProtection="1">
      <alignment horizontal="right" vertical="center"/>
    </xf>
    <xf numFmtId="0" fontId="18" fillId="7" borderId="0" xfId="6" applyFont="1" applyFill="1" applyProtection="1">
      <alignment vertical="center"/>
    </xf>
    <xf numFmtId="0" fontId="18" fillId="7" borderId="0" xfId="6" applyFont="1" applyFill="1" applyAlignment="1" applyProtection="1">
      <alignment horizontal="center" vertical="center"/>
    </xf>
    <xf numFmtId="38" fontId="18" fillId="7" borderId="0" xfId="5" applyFont="1" applyFill="1" applyProtection="1">
      <alignment vertical="center"/>
    </xf>
    <xf numFmtId="0" fontId="18" fillId="7" borderId="0" xfId="6" applyFont="1" applyFill="1" applyAlignment="1" applyProtection="1">
      <alignment horizontal="right" vertical="center"/>
    </xf>
    <xf numFmtId="0" fontId="19" fillId="0" borderId="0" xfId="6" applyFont="1" applyProtection="1">
      <alignment vertical="center"/>
    </xf>
    <xf numFmtId="0" fontId="20" fillId="7" borderId="0" xfId="6" applyFont="1" applyFill="1" applyProtection="1">
      <alignment vertical="center"/>
    </xf>
    <xf numFmtId="0" fontId="18" fillId="9" borderId="22" xfId="6" applyFont="1" applyFill="1" applyBorder="1" applyAlignment="1" applyProtection="1">
      <alignment horizontal="center" vertical="center" shrinkToFit="1"/>
    </xf>
    <xf numFmtId="0" fontId="18" fillId="9" borderId="23" xfId="6" applyFont="1" applyFill="1" applyBorder="1" applyAlignment="1" applyProtection="1">
      <alignment horizontal="center" vertical="center"/>
    </xf>
    <xf numFmtId="0" fontId="18" fillId="9" borderId="23" xfId="6" applyFont="1" applyFill="1" applyBorder="1" applyAlignment="1" applyProtection="1">
      <alignment horizontal="center" vertical="center" shrinkToFit="1"/>
    </xf>
    <xf numFmtId="0" fontId="18" fillId="9" borderId="23" xfId="6" applyFont="1" applyFill="1" applyBorder="1" applyAlignment="1" applyProtection="1">
      <alignment horizontal="center" vertical="center" wrapText="1" shrinkToFit="1"/>
    </xf>
    <xf numFmtId="38" fontId="18" fillId="9" borderId="23" xfId="5" applyFont="1" applyFill="1" applyBorder="1" applyAlignment="1" applyProtection="1">
      <alignment horizontal="center" vertical="center" wrapText="1" shrinkToFit="1"/>
    </xf>
    <xf numFmtId="0" fontId="18" fillId="9" borderId="24" xfId="6" applyFont="1" applyFill="1" applyBorder="1" applyAlignment="1" applyProtection="1">
      <alignment horizontal="center" vertical="center" wrapText="1" shrinkToFit="1"/>
    </xf>
    <xf numFmtId="38" fontId="18" fillId="7" borderId="28" xfId="5" applyFont="1" applyFill="1" applyBorder="1" applyAlignment="1" applyProtection="1">
      <alignment horizontal="center" vertical="center"/>
    </xf>
    <xf numFmtId="0" fontId="18" fillId="7" borderId="13" xfId="6" applyFont="1" applyFill="1" applyBorder="1" applyAlignment="1" applyProtection="1">
      <alignment horizontal="center" vertical="center" shrinkToFit="1"/>
    </xf>
    <xf numFmtId="0" fontId="18" fillId="7" borderId="13" xfId="6" applyFont="1" applyFill="1" applyBorder="1" applyAlignment="1" applyProtection="1">
      <alignment horizontal="left" vertical="center" shrinkToFit="1"/>
    </xf>
    <xf numFmtId="38" fontId="18" fillId="7" borderId="13" xfId="5" applyFont="1" applyFill="1" applyBorder="1" applyAlignment="1" applyProtection="1">
      <alignment horizontal="right" vertical="center"/>
    </xf>
    <xf numFmtId="179" fontId="18" fillId="7" borderId="29" xfId="5" applyNumberFormat="1" applyFont="1" applyFill="1" applyBorder="1" applyAlignment="1" applyProtection="1">
      <alignment horizontal="right" vertical="center"/>
    </xf>
    <xf numFmtId="0" fontId="18" fillId="9" borderId="18" xfId="6" applyFont="1" applyFill="1" applyBorder="1" applyProtection="1">
      <alignment vertical="center"/>
    </xf>
    <xf numFmtId="38" fontId="18" fillId="7" borderId="30" xfId="5" applyFont="1" applyFill="1" applyBorder="1" applyAlignment="1" applyProtection="1">
      <alignment horizontal="center" vertical="center"/>
    </xf>
    <xf numFmtId="0" fontId="18" fillId="7" borderId="2" xfId="6" applyFont="1" applyFill="1" applyBorder="1" applyAlignment="1" applyProtection="1">
      <alignment horizontal="center" vertical="center" shrinkToFit="1"/>
    </xf>
    <xf numFmtId="0" fontId="18" fillId="7" borderId="2" xfId="6" applyFont="1" applyFill="1" applyBorder="1" applyAlignment="1" applyProtection="1">
      <alignment horizontal="left" vertical="center" shrinkToFit="1"/>
    </xf>
    <xf numFmtId="0" fontId="18" fillId="9" borderId="31" xfId="6" applyFont="1" applyFill="1" applyBorder="1" applyProtection="1">
      <alignment vertical="center"/>
    </xf>
    <xf numFmtId="0" fontId="18" fillId="7" borderId="2" xfId="6" applyFont="1" applyFill="1" applyBorder="1" applyAlignment="1" applyProtection="1">
      <alignment vertical="center" shrinkToFit="1"/>
    </xf>
    <xf numFmtId="38" fontId="18" fillId="7" borderId="35" xfId="5" applyFont="1" applyFill="1" applyBorder="1" applyAlignment="1" applyProtection="1">
      <alignment horizontal="center" vertical="center"/>
    </xf>
    <xf numFmtId="0" fontId="18" fillId="7" borderId="6" xfId="6" applyFont="1" applyFill="1" applyBorder="1" applyAlignment="1" applyProtection="1">
      <alignment horizontal="center" vertical="center" shrinkToFit="1"/>
    </xf>
    <xf numFmtId="0" fontId="18" fillId="7" borderId="6" xfId="6" applyFont="1" applyFill="1" applyBorder="1" applyAlignment="1" applyProtection="1">
      <alignment vertical="center" shrinkToFit="1"/>
    </xf>
    <xf numFmtId="38" fontId="18" fillId="7" borderId="7" xfId="5" applyFont="1" applyFill="1" applyBorder="1" applyAlignment="1" applyProtection="1">
      <alignment horizontal="right" vertical="center"/>
    </xf>
    <xf numFmtId="179" fontId="18" fillId="7" borderId="36" xfId="5" applyNumberFormat="1" applyFont="1" applyFill="1" applyBorder="1" applyAlignment="1" applyProtection="1">
      <alignment horizontal="right" vertical="center"/>
    </xf>
    <xf numFmtId="0" fontId="18" fillId="9" borderId="36" xfId="6" applyFont="1" applyFill="1" applyBorder="1" applyProtection="1">
      <alignment vertical="center"/>
    </xf>
    <xf numFmtId="38" fontId="18" fillId="7" borderId="43" xfId="5" applyFont="1" applyFill="1" applyBorder="1" applyAlignment="1" applyProtection="1">
      <alignment horizontal="right" vertical="center"/>
    </xf>
    <xf numFmtId="179" fontId="18" fillId="7" borderId="44" xfId="5" applyNumberFormat="1" applyFont="1" applyFill="1" applyBorder="1" applyAlignment="1" applyProtection="1">
      <alignment horizontal="right" vertical="center"/>
    </xf>
    <xf numFmtId="0" fontId="18" fillId="9" borderId="44" xfId="6" applyFont="1" applyFill="1" applyBorder="1" applyProtection="1">
      <alignment vertical="center"/>
    </xf>
    <xf numFmtId="0" fontId="16" fillId="0" borderId="0" xfId="4" applyFont="1" applyAlignment="1" applyProtection="1">
      <alignment horizontal="center" vertical="center"/>
    </xf>
    <xf numFmtId="0" fontId="17" fillId="0" borderId="15" xfId="4" applyFont="1" applyBorder="1" applyAlignment="1" applyProtection="1">
      <alignment horizontal="right" vertical="center"/>
    </xf>
    <xf numFmtId="0" fontId="16" fillId="7" borderId="0" xfId="6" applyFont="1" applyFill="1" applyAlignment="1" applyProtection="1">
      <alignment horizontal="center" vertical="center"/>
    </xf>
    <xf numFmtId="0" fontId="20" fillId="7" borderId="0" xfId="6" applyFont="1" applyFill="1" applyAlignment="1" applyProtection="1">
      <alignment horizontal="left" vertical="center"/>
    </xf>
    <xf numFmtId="0" fontId="18" fillId="9" borderId="25" xfId="6" applyFont="1" applyFill="1" applyBorder="1" applyAlignment="1" applyProtection="1">
      <alignment horizontal="center" vertical="center" wrapText="1"/>
    </xf>
    <xf numFmtId="0" fontId="18" fillId="9" borderId="25" xfId="6" applyFont="1" applyFill="1" applyBorder="1" applyAlignment="1" applyProtection="1">
      <alignment horizontal="center" vertical="center"/>
    </xf>
    <xf numFmtId="0" fontId="18" fillId="9" borderId="26" xfId="6" applyFont="1" applyFill="1" applyBorder="1" applyAlignment="1" applyProtection="1">
      <alignment horizontal="center" vertical="center"/>
    </xf>
    <xf numFmtId="38" fontId="18" fillId="7" borderId="3" xfId="5" applyFont="1" applyFill="1" applyBorder="1" applyAlignment="1" applyProtection="1">
      <alignment vertical="center"/>
    </xf>
    <xf numFmtId="38" fontId="18" fillId="7" borderId="4" xfId="5" applyFont="1" applyFill="1" applyBorder="1" applyAlignment="1" applyProtection="1">
      <alignment vertical="center"/>
    </xf>
    <xf numFmtId="38" fontId="18" fillId="7" borderId="5" xfId="5" applyFont="1" applyFill="1" applyBorder="1" applyAlignment="1" applyProtection="1">
      <alignment vertical="center"/>
    </xf>
    <xf numFmtId="38" fontId="18" fillId="7" borderId="2" xfId="5" applyFont="1" applyFill="1" applyBorder="1" applyAlignment="1" applyProtection="1">
      <alignment vertical="center"/>
    </xf>
    <xf numFmtId="38" fontId="18" fillId="7" borderId="33" xfId="5" applyFont="1" applyFill="1" applyBorder="1" applyAlignment="1" applyProtection="1">
      <alignment horizontal="center" vertical="center"/>
    </xf>
    <xf numFmtId="38" fontId="18" fillId="7" borderId="27" xfId="5" applyFont="1" applyFill="1" applyBorder="1" applyAlignment="1" applyProtection="1">
      <alignment horizontal="center" vertical="center"/>
    </xf>
    <xf numFmtId="38" fontId="18" fillId="7" borderId="34" xfId="5" applyFont="1" applyFill="1" applyBorder="1" applyAlignment="1" applyProtection="1">
      <alignment horizontal="center" vertical="center"/>
    </xf>
    <xf numFmtId="38" fontId="18" fillId="7" borderId="32" xfId="5" applyFont="1" applyFill="1" applyBorder="1" applyAlignment="1" applyProtection="1">
      <alignment horizontal="center" vertical="center"/>
    </xf>
    <xf numFmtId="38" fontId="18" fillId="7" borderId="17" xfId="5" applyFont="1" applyFill="1" applyBorder="1" applyAlignment="1" applyProtection="1">
      <alignment vertical="center"/>
    </xf>
    <xf numFmtId="0" fontId="18" fillId="9" borderId="40" xfId="6" applyFont="1" applyFill="1" applyBorder="1" applyAlignment="1" applyProtection="1">
      <alignment horizontal="center" vertical="center" shrinkToFit="1"/>
    </xf>
    <xf numFmtId="0" fontId="18" fillId="9" borderId="41" xfId="6" applyFont="1" applyFill="1" applyBorder="1" applyAlignment="1" applyProtection="1">
      <alignment horizontal="center" vertical="center" shrinkToFit="1"/>
    </xf>
    <xf numFmtId="0" fontId="18" fillId="9" borderId="42" xfId="6" applyFont="1" applyFill="1" applyBorder="1" applyAlignment="1" applyProtection="1">
      <alignment horizontal="center" vertical="center" shrinkToFit="1"/>
    </xf>
    <xf numFmtId="38" fontId="18" fillId="7" borderId="46" xfId="5" applyFont="1" applyFill="1" applyBorder="1" applyAlignment="1" applyProtection="1">
      <alignment vertical="center"/>
    </xf>
    <xf numFmtId="38" fontId="18" fillId="7" borderId="15" xfId="5" applyFont="1" applyFill="1" applyBorder="1" applyAlignment="1" applyProtection="1">
      <alignment vertical="center"/>
    </xf>
    <xf numFmtId="38" fontId="18" fillId="7" borderId="45" xfId="5" applyFont="1" applyFill="1" applyBorder="1" applyAlignment="1" applyProtection="1">
      <alignment vertical="center"/>
    </xf>
    <xf numFmtId="38" fontId="18" fillId="7" borderId="39" xfId="5" applyFont="1" applyFill="1" applyBorder="1" applyAlignment="1" applyProtection="1">
      <alignment vertical="center"/>
    </xf>
    <xf numFmtId="38" fontId="18" fillId="7" borderId="37" xfId="5" applyFont="1" applyFill="1" applyBorder="1" applyAlignment="1" applyProtection="1">
      <alignment vertical="center"/>
    </xf>
    <xf numFmtId="38" fontId="18" fillId="7" borderId="38" xfId="5" applyFont="1" applyFill="1" applyBorder="1" applyAlignment="1" applyProtection="1">
      <alignment vertical="center"/>
    </xf>
    <xf numFmtId="0" fontId="18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top" shrinkToFit="1"/>
    </xf>
    <xf numFmtId="0" fontId="18" fillId="0" borderId="9" xfId="0" applyFont="1" applyBorder="1" applyAlignment="1">
      <alignment horizontal="center" vertical="top" shrinkToFit="1"/>
    </xf>
    <xf numFmtId="0" fontId="18" fillId="0" borderId="13" xfId="0" applyFont="1" applyBorder="1" applyAlignment="1">
      <alignment horizontal="center" vertical="top" shrinkToFit="1"/>
    </xf>
    <xf numFmtId="0" fontId="18" fillId="0" borderId="1" xfId="0" applyFont="1" applyBorder="1" applyAlignment="1">
      <alignment horizontal="left" vertical="center" shrinkToFit="1"/>
    </xf>
    <xf numFmtId="176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176" fontId="0" fillId="3" borderId="5" xfId="0" applyNumberForma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178" fontId="7" fillId="0" borderId="3" xfId="0" applyNumberFormat="1" applyFont="1" applyBorder="1" applyAlignment="1" applyProtection="1">
      <alignment horizontal="center" vertical="center"/>
    </xf>
    <xf numFmtId="178" fontId="7" fillId="0" borderId="5" xfId="0" applyNumberFormat="1" applyFont="1" applyBorder="1" applyAlignment="1" applyProtection="1">
      <alignment horizontal="center" vertical="center"/>
    </xf>
    <xf numFmtId="178" fontId="9" fillId="5" borderId="6" xfId="3" applyNumberFormat="1" applyFont="1" applyFill="1" applyBorder="1" applyAlignment="1" applyProtection="1">
      <alignment horizontal="center" vertical="center" shrinkToFit="1"/>
    </xf>
    <xf numFmtId="178" fontId="9" fillId="5" borderId="10" xfId="3" applyNumberFormat="1" applyFont="1" applyFill="1" applyBorder="1" applyAlignment="1" applyProtection="1">
      <alignment horizontal="center" vertical="center" shrinkToFit="1"/>
    </xf>
    <xf numFmtId="178" fontId="7" fillId="8" borderId="3" xfId="0" applyNumberFormat="1" applyFont="1" applyFill="1" applyBorder="1" applyAlignment="1" applyProtection="1">
      <alignment horizontal="center" vertical="center" shrinkToFit="1"/>
    </xf>
    <xf numFmtId="178" fontId="7" fillId="8" borderId="4" xfId="0" applyNumberFormat="1" applyFont="1" applyFill="1" applyBorder="1" applyAlignment="1" applyProtection="1">
      <alignment horizontal="center" vertical="center" shrinkToFit="1"/>
    </xf>
    <xf numFmtId="178" fontId="7" fillId="8" borderId="5" xfId="0" applyNumberFormat="1" applyFont="1" applyFill="1" applyBorder="1" applyAlignment="1" applyProtection="1">
      <alignment horizontal="center" vertical="center" shrinkToFit="1"/>
    </xf>
    <xf numFmtId="178" fontId="7" fillId="8" borderId="3" xfId="0" applyNumberFormat="1" applyFont="1" applyFill="1" applyBorder="1" applyAlignment="1" applyProtection="1">
      <alignment horizontal="center" vertical="center" shrinkToFit="1"/>
      <protection locked="0"/>
    </xf>
  </cellXfs>
  <cellStyles count="8">
    <cellStyle name="パーセント" xfId="2" builtinId="5"/>
    <cellStyle name="桁区切り" xfId="1" builtinId="6"/>
    <cellStyle name="桁区切り 2" xfId="5"/>
    <cellStyle name="標準" xfId="0" builtinId="0"/>
    <cellStyle name="標準 2" xfId="3"/>
    <cellStyle name="標準 2 2" xfId="6"/>
    <cellStyle name="標準 2 3" xfId="7"/>
    <cellStyle name="標準 3" xfId="4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7"/>
  <sheetViews>
    <sheetView view="pageBreakPreview" zoomScale="115" zoomScaleNormal="100" zoomScaleSheetLayoutView="115" workbookViewId="0"/>
  </sheetViews>
  <sheetFormatPr defaultColWidth="8.125" defaultRowHeight="18.75" x14ac:dyDescent="0.4"/>
  <cols>
    <col min="1" max="3" width="21.625" style="94" customWidth="1"/>
    <col min="4" max="16384" width="8.125" style="94"/>
  </cols>
  <sheetData>
    <row r="1" spans="1:3" ht="21" customHeight="1" x14ac:dyDescent="0.4">
      <c r="A1" s="94" t="s">
        <v>43</v>
      </c>
      <c r="C1" s="95"/>
    </row>
    <row r="2" spans="1:3" ht="12" customHeight="1" x14ac:dyDescent="0.4">
      <c r="C2" s="95"/>
    </row>
    <row r="3" spans="1:3" ht="27" customHeight="1" x14ac:dyDescent="0.4">
      <c r="A3" s="134" t="s">
        <v>2470</v>
      </c>
      <c r="B3" s="134"/>
      <c r="C3" s="134"/>
    </row>
    <row r="4" spans="1:3" ht="12" customHeight="1" x14ac:dyDescent="0.4">
      <c r="C4" s="95"/>
    </row>
    <row r="5" spans="1:3" ht="18" customHeight="1" thickBot="1" x14ac:dyDescent="0.45">
      <c r="A5" s="135"/>
      <c r="B5" s="135"/>
      <c r="C5" s="135"/>
    </row>
    <row r="6" spans="1:3" ht="78" customHeight="1" x14ac:dyDescent="0.4">
      <c r="A6" s="96" t="str">
        <f>'様式第４－５号(自動入力)'!E4</f>
        <v>①電力使用量削減効果
(kWh/年)</v>
      </c>
      <c r="B6" s="97" t="str">
        <f>'様式第４－５号(自動入力)'!F4</f>
        <v>②電気料金削減効果
(円/年)</v>
      </c>
      <c r="C6" s="98" t="str">
        <f>'様式第４－５号(自動入力)'!G4</f>
        <v>③Co2排出量削減効果
(t-CO2/kWh/年)
CO2排出係数
0.318kg-CO2/kWh</v>
      </c>
    </row>
    <row r="7" spans="1:3" ht="49.9" customHeight="1" thickBot="1" x14ac:dyDescent="0.45">
      <c r="A7" s="99">
        <f>'様式第４－５号(自動入力)'!E53</f>
        <v>2504578</v>
      </c>
      <c r="B7" s="100">
        <f>'様式第４－５号(自動入力)'!F53</f>
        <v>65119068.518400013</v>
      </c>
      <c r="C7" s="101">
        <f>'様式第４－５号(自動入力)'!G53</f>
        <v>796.40000000000032</v>
      </c>
    </row>
  </sheetData>
  <sheetProtection algorithmName="SHA-512" hashValue="6UJBA3oripqaTGO1kgzJ52RxyXXOtTr5eMmQg++PZJzLJY+XwJgCVGTsUqA7cPd9CYbr4xXm6rn9mbZe81ZKBQ==" saltValue="fL9V7wI3v2PcJPN3F5hxxw==" spinCount="100000" sheet="1" objects="1" scenarios="1" formatCells="0" formatColumns="0" formatRows="0"/>
  <mergeCells count="2">
    <mergeCell ref="A3:C3"/>
    <mergeCell ref="A5:C5"/>
  </mergeCells>
  <phoneticPr fontId="4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4"/>
  <sheetViews>
    <sheetView view="pageBreakPreview" zoomScaleNormal="100" zoomScaleSheetLayoutView="100" workbookViewId="0">
      <pane xSplit="1" ySplit="4" topLeftCell="B5" activePane="bottomRight" state="frozen"/>
      <selection activeCell="F12" sqref="F12"/>
      <selection pane="topRight" activeCell="F12" sqref="F12"/>
      <selection pane="bottomLeft" activeCell="F12" sqref="F12"/>
      <selection pane="bottomRight" activeCell="B5" sqref="B5"/>
    </sheetView>
  </sheetViews>
  <sheetFormatPr defaultColWidth="8.25" defaultRowHeight="17.25" x14ac:dyDescent="0.4"/>
  <cols>
    <col min="1" max="2" width="4.875" style="102" customWidth="1"/>
    <col min="3" max="3" width="10.625" style="103" customWidth="1"/>
    <col min="4" max="4" width="27" style="102" customWidth="1"/>
    <col min="5" max="5" width="20.375" style="102" customWidth="1"/>
    <col min="6" max="6" width="20.375" style="104" customWidth="1"/>
    <col min="7" max="7" width="20.375" style="102" customWidth="1"/>
    <col min="8" max="8" width="8.25" style="102" customWidth="1"/>
    <col min="9" max="12" width="8.125" style="102" customWidth="1"/>
    <col min="13" max="241" width="8.25" style="102" customWidth="1"/>
    <col min="242" max="16384" width="8.25" style="102"/>
  </cols>
  <sheetData>
    <row r="1" spans="1:12" x14ac:dyDescent="0.4">
      <c r="A1" s="102" t="s">
        <v>44</v>
      </c>
      <c r="G1" s="105"/>
    </row>
    <row r="2" spans="1:12" ht="21" customHeight="1" x14ac:dyDescent="0.4">
      <c r="G2" s="106"/>
      <c r="I2" s="107"/>
      <c r="J2" s="107"/>
      <c r="K2" s="107"/>
      <c r="L2" s="107"/>
    </row>
    <row r="3" spans="1:12" ht="21" customHeight="1" thickBot="1" x14ac:dyDescent="0.45">
      <c r="B3" s="136" t="s">
        <v>2471</v>
      </c>
      <c r="C3" s="136"/>
      <c r="D3" s="136"/>
      <c r="E3" s="136"/>
      <c r="F3" s="136"/>
      <c r="G3" s="136"/>
      <c r="I3" s="137" t="s">
        <v>45</v>
      </c>
      <c r="J3" s="137"/>
      <c r="K3" s="137"/>
      <c r="L3" s="137"/>
    </row>
    <row r="4" spans="1:12" ht="78" customHeight="1" thickBot="1" x14ac:dyDescent="0.45">
      <c r="A4" s="108" t="s">
        <v>46</v>
      </c>
      <c r="B4" s="108" t="s">
        <v>47</v>
      </c>
      <c r="C4" s="109" t="s">
        <v>48</v>
      </c>
      <c r="D4" s="110" t="s">
        <v>49</v>
      </c>
      <c r="E4" s="111" t="s">
        <v>50</v>
      </c>
      <c r="F4" s="112" t="s">
        <v>172</v>
      </c>
      <c r="G4" s="113" t="s">
        <v>51</v>
      </c>
      <c r="I4" s="138" t="s">
        <v>52</v>
      </c>
      <c r="J4" s="139"/>
      <c r="K4" s="139"/>
      <c r="L4" s="140"/>
    </row>
    <row r="5" spans="1:12" ht="19.899999999999999" customHeight="1" x14ac:dyDescent="0.4">
      <c r="A5" s="146" t="s">
        <v>53</v>
      </c>
      <c r="B5" s="114">
        <v>1</v>
      </c>
      <c r="C5" s="115" t="s">
        <v>55</v>
      </c>
      <c r="D5" s="116" t="s">
        <v>56</v>
      </c>
      <c r="E5" s="117">
        <f>ROUND(F5/26,0)</f>
        <v>71477</v>
      </c>
      <c r="F5" s="117">
        <f>'01ハートフルプラザみき'!AD83</f>
        <v>1858401.7920000008</v>
      </c>
      <c r="G5" s="118">
        <f>ROUND((E5*0.318/1000),1)</f>
        <v>22.7</v>
      </c>
      <c r="I5" s="149">
        <f>8*24*12</f>
        <v>2304</v>
      </c>
      <c r="J5" s="149"/>
      <c r="K5" s="149"/>
      <c r="L5" s="119" t="s">
        <v>57</v>
      </c>
    </row>
    <row r="6" spans="1:12" ht="19.899999999999999" customHeight="1" x14ac:dyDescent="0.4">
      <c r="A6" s="146"/>
      <c r="B6" s="120">
        <f>B5+1</f>
        <v>2</v>
      </c>
      <c r="C6" s="121" t="s">
        <v>58</v>
      </c>
      <c r="D6" s="122" t="s">
        <v>59</v>
      </c>
      <c r="E6" s="117">
        <f t="shared" ref="E6:E52" si="0">ROUND(F6/26,0)</f>
        <v>74849</v>
      </c>
      <c r="F6" s="117">
        <f>'02総合保健福祉センター'!AD169</f>
        <v>1946077.2864000013</v>
      </c>
      <c r="G6" s="118">
        <f t="shared" ref="G6:G52" si="1">ROUND((E6*0.318/1000),1)</f>
        <v>23.8</v>
      </c>
      <c r="I6" s="144">
        <f t="shared" ref="I6:I52" si="2">8*24*12</f>
        <v>2304</v>
      </c>
      <c r="J6" s="144"/>
      <c r="K6" s="144"/>
      <c r="L6" s="123" t="s">
        <v>57</v>
      </c>
    </row>
    <row r="7" spans="1:12" ht="19.899999999999999" customHeight="1" x14ac:dyDescent="0.4">
      <c r="A7" s="146"/>
      <c r="B7" s="114">
        <f t="shared" ref="B7:B52" si="3">B6+1</f>
        <v>3</v>
      </c>
      <c r="C7" s="121" t="s">
        <v>60</v>
      </c>
      <c r="D7" s="122" t="s">
        <v>61</v>
      </c>
      <c r="E7" s="117">
        <f t="shared" si="0"/>
        <v>86174</v>
      </c>
      <c r="F7" s="117">
        <f>'03消防本部'!AD131</f>
        <v>2240529.4079999998</v>
      </c>
      <c r="G7" s="118">
        <f t="shared" si="1"/>
        <v>27.4</v>
      </c>
      <c r="I7" s="144">
        <f t="shared" si="2"/>
        <v>2304</v>
      </c>
      <c r="J7" s="144"/>
      <c r="K7" s="144"/>
      <c r="L7" s="123" t="s">
        <v>57</v>
      </c>
    </row>
    <row r="8" spans="1:12" ht="19.899999999999999" customHeight="1" x14ac:dyDescent="0.4">
      <c r="A8" s="146"/>
      <c r="B8" s="120">
        <f t="shared" si="3"/>
        <v>4</v>
      </c>
      <c r="C8" s="121" t="s">
        <v>63</v>
      </c>
      <c r="D8" s="122" t="s">
        <v>64</v>
      </c>
      <c r="E8" s="117">
        <f t="shared" si="0"/>
        <v>83946</v>
      </c>
      <c r="F8" s="117">
        <f>'04ホースランドパークエオの森研修棟'!AD154</f>
        <v>2182602.2399999993</v>
      </c>
      <c r="G8" s="118">
        <f t="shared" si="1"/>
        <v>26.7</v>
      </c>
      <c r="I8" s="144">
        <f t="shared" si="2"/>
        <v>2304</v>
      </c>
      <c r="J8" s="144"/>
      <c r="K8" s="144"/>
      <c r="L8" s="123" t="s">
        <v>57</v>
      </c>
    </row>
    <row r="9" spans="1:12" ht="19.899999999999999" customHeight="1" x14ac:dyDescent="0.4">
      <c r="A9" s="146"/>
      <c r="B9" s="114">
        <f t="shared" si="3"/>
        <v>5</v>
      </c>
      <c r="C9" s="121" t="s">
        <v>66</v>
      </c>
      <c r="D9" s="122" t="s">
        <v>67</v>
      </c>
      <c r="E9" s="117">
        <f t="shared" si="0"/>
        <v>66581</v>
      </c>
      <c r="F9" s="117">
        <f>'05三木南交流センター'!AD74</f>
        <v>1731105.7919999994</v>
      </c>
      <c r="G9" s="118">
        <f t="shared" si="1"/>
        <v>21.2</v>
      </c>
      <c r="I9" s="144">
        <f t="shared" si="2"/>
        <v>2304</v>
      </c>
      <c r="J9" s="144"/>
      <c r="K9" s="144"/>
      <c r="L9" s="123" t="s">
        <v>57</v>
      </c>
    </row>
    <row r="10" spans="1:12" ht="19.899999999999999" customHeight="1" x14ac:dyDescent="0.4">
      <c r="A10" s="146"/>
      <c r="B10" s="120">
        <f t="shared" si="3"/>
        <v>6</v>
      </c>
      <c r="C10" s="121" t="s">
        <v>68</v>
      </c>
      <c r="D10" s="122" t="s">
        <v>69</v>
      </c>
      <c r="E10" s="117">
        <f t="shared" si="0"/>
        <v>21247</v>
      </c>
      <c r="F10" s="117">
        <f>'06別所町公民館'!AD40</f>
        <v>552434.68799999997</v>
      </c>
      <c r="G10" s="118">
        <f t="shared" si="1"/>
        <v>6.8</v>
      </c>
      <c r="I10" s="144">
        <f t="shared" si="2"/>
        <v>2304</v>
      </c>
      <c r="J10" s="144"/>
      <c r="K10" s="144"/>
      <c r="L10" s="123" t="s">
        <v>57</v>
      </c>
    </row>
    <row r="11" spans="1:12" ht="19.899999999999999" customHeight="1" x14ac:dyDescent="0.4">
      <c r="A11" s="146"/>
      <c r="B11" s="114">
        <f t="shared" si="3"/>
        <v>7</v>
      </c>
      <c r="C11" s="121" t="s">
        <v>68</v>
      </c>
      <c r="D11" s="122" t="s">
        <v>70</v>
      </c>
      <c r="E11" s="117">
        <f t="shared" si="0"/>
        <v>48165</v>
      </c>
      <c r="F11" s="117">
        <f>'08細川町公民館'!AD50</f>
        <v>1252293.1199999999</v>
      </c>
      <c r="G11" s="118">
        <f t="shared" si="1"/>
        <v>15.3</v>
      </c>
      <c r="I11" s="141">
        <f t="shared" si="2"/>
        <v>2304</v>
      </c>
      <c r="J11" s="142"/>
      <c r="K11" s="143"/>
      <c r="L11" s="123" t="s">
        <v>57</v>
      </c>
    </row>
    <row r="12" spans="1:12" ht="19.899999999999999" customHeight="1" x14ac:dyDescent="0.4">
      <c r="A12" s="146"/>
      <c r="B12" s="120">
        <f t="shared" si="3"/>
        <v>8</v>
      </c>
      <c r="C12" s="121" t="s">
        <v>68</v>
      </c>
      <c r="D12" s="122" t="s">
        <v>71</v>
      </c>
      <c r="E12" s="117">
        <f t="shared" si="0"/>
        <v>48165</v>
      </c>
      <c r="F12" s="117">
        <f>'08細川町公民館'!AD50</f>
        <v>1252293.1199999999</v>
      </c>
      <c r="G12" s="118">
        <f t="shared" si="1"/>
        <v>15.3</v>
      </c>
      <c r="I12" s="141">
        <f t="shared" si="2"/>
        <v>2304</v>
      </c>
      <c r="J12" s="142"/>
      <c r="K12" s="143"/>
      <c r="L12" s="123" t="s">
        <v>57</v>
      </c>
    </row>
    <row r="13" spans="1:12" ht="19.899999999999999" customHeight="1" x14ac:dyDescent="0.4">
      <c r="A13" s="146"/>
      <c r="B13" s="114">
        <f t="shared" si="3"/>
        <v>9</v>
      </c>
      <c r="C13" s="121" t="s">
        <v>68</v>
      </c>
      <c r="D13" s="122" t="s">
        <v>72</v>
      </c>
      <c r="E13" s="117">
        <f t="shared" si="0"/>
        <v>38629</v>
      </c>
      <c r="F13" s="117">
        <f>'09口吉川町公民館'!AD57</f>
        <v>1004350.4639999999</v>
      </c>
      <c r="G13" s="118">
        <f t="shared" si="1"/>
        <v>12.3</v>
      </c>
      <c r="I13" s="141">
        <f t="shared" si="2"/>
        <v>2304</v>
      </c>
      <c r="J13" s="142"/>
      <c r="K13" s="143"/>
      <c r="L13" s="123" t="s">
        <v>57</v>
      </c>
    </row>
    <row r="14" spans="1:12" ht="19.899999999999999" customHeight="1" x14ac:dyDescent="0.4">
      <c r="A14" s="146"/>
      <c r="B14" s="120">
        <f t="shared" si="3"/>
        <v>10</v>
      </c>
      <c r="C14" s="121" t="s">
        <v>73</v>
      </c>
      <c r="D14" s="122" t="s">
        <v>74</v>
      </c>
      <c r="E14" s="117">
        <f t="shared" si="0"/>
        <v>18655</v>
      </c>
      <c r="F14" s="117">
        <f>'10吉川児童館'!AD17</f>
        <v>485042.68800000002</v>
      </c>
      <c r="G14" s="118">
        <f t="shared" si="1"/>
        <v>5.9</v>
      </c>
      <c r="I14" s="141">
        <f t="shared" si="2"/>
        <v>2304</v>
      </c>
      <c r="J14" s="142"/>
      <c r="K14" s="143"/>
      <c r="L14" s="123" t="s">
        <v>57</v>
      </c>
    </row>
    <row r="15" spans="1:12" ht="19.899999999999999" customHeight="1" x14ac:dyDescent="0.4">
      <c r="A15" s="146"/>
      <c r="B15" s="114">
        <f t="shared" si="3"/>
        <v>11</v>
      </c>
      <c r="C15" s="121" t="s">
        <v>75</v>
      </c>
      <c r="D15" s="122" t="s">
        <v>76</v>
      </c>
      <c r="E15" s="117">
        <f t="shared" si="0"/>
        <v>13340</v>
      </c>
      <c r="F15" s="117">
        <f>'11別所ふるさと交流館'!AD33</f>
        <v>346844.15999999992</v>
      </c>
      <c r="G15" s="118">
        <f t="shared" si="1"/>
        <v>4.2</v>
      </c>
      <c r="I15" s="141">
        <f t="shared" si="2"/>
        <v>2304</v>
      </c>
      <c r="J15" s="142"/>
      <c r="K15" s="143"/>
      <c r="L15" s="123" t="s">
        <v>57</v>
      </c>
    </row>
    <row r="16" spans="1:12" ht="19.899999999999999" customHeight="1" x14ac:dyDescent="0.4">
      <c r="A16" s="146"/>
      <c r="B16" s="120">
        <f t="shared" si="3"/>
        <v>12</v>
      </c>
      <c r="C16" s="121" t="s">
        <v>75</v>
      </c>
      <c r="D16" s="122" t="s">
        <v>77</v>
      </c>
      <c r="E16" s="117">
        <f t="shared" si="0"/>
        <v>21729</v>
      </c>
      <c r="F16" s="117">
        <f>'12総合隣保館'!AD46</f>
        <v>564954.62399999984</v>
      </c>
      <c r="G16" s="118">
        <f t="shared" si="1"/>
        <v>6.9</v>
      </c>
      <c r="I16" s="141">
        <f t="shared" si="2"/>
        <v>2304</v>
      </c>
      <c r="J16" s="142"/>
      <c r="K16" s="143"/>
      <c r="L16" s="123" t="s">
        <v>57</v>
      </c>
    </row>
    <row r="17" spans="1:12" ht="19.899999999999999" customHeight="1" x14ac:dyDescent="0.4">
      <c r="A17" s="146"/>
      <c r="B17" s="114">
        <f t="shared" si="3"/>
        <v>13</v>
      </c>
      <c r="C17" s="121" t="s">
        <v>78</v>
      </c>
      <c r="D17" s="122" t="s">
        <v>79</v>
      </c>
      <c r="E17" s="117">
        <f t="shared" si="0"/>
        <v>67334</v>
      </c>
      <c r="F17" s="117">
        <f>'13みきやま斎場'!AD57</f>
        <v>1750694.3999999994</v>
      </c>
      <c r="G17" s="118">
        <f t="shared" si="1"/>
        <v>21.4</v>
      </c>
      <c r="I17" s="141">
        <f t="shared" si="2"/>
        <v>2304</v>
      </c>
      <c r="J17" s="142"/>
      <c r="K17" s="143"/>
      <c r="L17" s="123" t="s">
        <v>57</v>
      </c>
    </row>
    <row r="18" spans="1:12" ht="19.899999999999999" customHeight="1" x14ac:dyDescent="0.4">
      <c r="A18" s="146"/>
      <c r="B18" s="120">
        <f t="shared" si="3"/>
        <v>14</v>
      </c>
      <c r="C18" s="121" t="s">
        <v>80</v>
      </c>
      <c r="D18" s="122" t="s">
        <v>81</v>
      </c>
      <c r="E18" s="117">
        <f t="shared" si="0"/>
        <v>39541</v>
      </c>
      <c r="F18" s="117">
        <f>'14クリーンセンター（管理棟のみ）'!AD57</f>
        <v>1028072.4479999997</v>
      </c>
      <c r="G18" s="118">
        <f t="shared" si="1"/>
        <v>12.6</v>
      </c>
      <c r="I18" s="141">
        <f t="shared" si="2"/>
        <v>2304</v>
      </c>
      <c r="J18" s="142"/>
      <c r="K18" s="143"/>
      <c r="L18" s="123" t="s">
        <v>57</v>
      </c>
    </row>
    <row r="19" spans="1:12" ht="19.899999999999999" customHeight="1" x14ac:dyDescent="0.4">
      <c r="A19" s="146"/>
      <c r="B19" s="114">
        <f t="shared" si="3"/>
        <v>15</v>
      </c>
      <c r="C19" s="121" t="s">
        <v>82</v>
      </c>
      <c r="D19" s="122" t="s">
        <v>83</v>
      </c>
      <c r="E19" s="117">
        <f t="shared" si="0"/>
        <v>7387</v>
      </c>
      <c r="F19" s="117">
        <f>'15金物資料館'!AD11</f>
        <v>192052.22399999999</v>
      </c>
      <c r="G19" s="118">
        <f t="shared" si="1"/>
        <v>2.2999999999999998</v>
      </c>
      <c r="I19" s="141">
        <f t="shared" si="2"/>
        <v>2304</v>
      </c>
      <c r="J19" s="142"/>
      <c r="K19" s="143"/>
      <c r="L19" s="123" t="s">
        <v>57</v>
      </c>
    </row>
    <row r="20" spans="1:12" ht="19.899999999999999" customHeight="1" x14ac:dyDescent="0.4">
      <c r="A20" s="146"/>
      <c r="B20" s="120">
        <f t="shared" si="3"/>
        <v>16</v>
      </c>
      <c r="C20" s="121" t="s">
        <v>84</v>
      </c>
      <c r="D20" s="122" t="s">
        <v>85</v>
      </c>
      <c r="E20" s="117">
        <f t="shared" si="0"/>
        <v>17547</v>
      </c>
      <c r="F20" s="117">
        <f>'16あじさいフローラみき'!AD36</f>
        <v>456228.864</v>
      </c>
      <c r="G20" s="118">
        <f t="shared" si="1"/>
        <v>5.6</v>
      </c>
      <c r="I20" s="141">
        <f t="shared" si="2"/>
        <v>2304</v>
      </c>
      <c r="J20" s="142"/>
      <c r="K20" s="143"/>
      <c r="L20" s="123" t="s">
        <v>57</v>
      </c>
    </row>
    <row r="21" spans="1:12" ht="19.899999999999999" customHeight="1" x14ac:dyDescent="0.4">
      <c r="A21" s="146"/>
      <c r="B21" s="114">
        <f t="shared" si="3"/>
        <v>17</v>
      </c>
      <c r="C21" s="121" t="s">
        <v>86</v>
      </c>
      <c r="D21" s="122" t="s">
        <v>87</v>
      </c>
      <c r="E21" s="117">
        <f t="shared" si="0"/>
        <v>4198</v>
      </c>
      <c r="F21" s="117">
        <f>'17農産物工房'!AD14</f>
        <v>109145.08800000002</v>
      </c>
      <c r="G21" s="118">
        <f t="shared" si="1"/>
        <v>1.3</v>
      </c>
      <c r="I21" s="141">
        <f t="shared" si="2"/>
        <v>2304</v>
      </c>
      <c r="J21" s="142"/>
      <c r="K21" s="143"/>
      <c r="L21" s="123" t="s">
        <v>57</v>
      </c>
    </row>
    <row r="22" spans="1:12" ht="19.899999999999999" customHeight="1" x14ac:dyDescent="0.4">
      <c r="A22" s="146"/>
      <c r="B22" s="120">
        <f t="shared" si="3"/>
        <v>18</v>
      </c>
      <c r="C22" s="121" t="s">
        <v>88</v>
      </c>
      <c r="D22" s="122" t="s">
        <v>89</v>
      </c>
      <c r="E22" s="117">
        <f t="shared" si="0"/>
        <v>1857</v>
      </c>
      <c r="F22" s="117">
        <f>'18別所認定こども園'!AD9</f>
        <v>48282.623999999996</v>
      </c>
      <c r="G22" s="118">
        <f t="shared" si="1"/>
        <v>0.6</v>
      </c>
      <c r="I22" s="141">
        <f t="shared" si="2"/>
        <v>2304</v>
      </c>
      <c r="J22" s="142"/>
      <c r="K22" s="143"/>
      <c r="L22" s="123" t="s">
        <v>57</v>
      </c>
    </row>
    <row r="23" spans="1:12" ht="19.899999999999999" customHeight="1" x14ac:dyDescent="0.4">
      <c r="A23" s="146"/>
      <c r="B23" s="114">
        <f t="shared" si="3"/>
        <v>19</v>
      </c>
      <c r="C23" s="121" t="s">
        <v>90</v>
      </c>
      <c r="D23" s="122" t="s">
        <v>91</v>
      </c>
      <c r="E23" s="117">
        <f t="shared" si="0"/>
        <v>7518</v>
      </c>
      <c r="F23" s="117">
        <f>'19志染保育所'!AD30</f>
        <v>195466.75199999998</v>
      </c>
      <c r="G23" s="118">
        <f t="shared" si="1"/>
        <v>2.4</v>
      </c>
      <c r="I23" s="141">
        <f t="shared" si="2"/>
        <v>2304</v>
      </c>
      <c r="J23" s="142"/>
      <c r="K23" s="143"/>
      <c r="L23" s="123" t="s">
        <v>57</v>
      </c>
    </row>
    <row r="24" spans="1:12" ht="19.899999999999999" customHeight="1" x14ac:dyDescent="0.4">
      <c r="A24" s="146"/>
      <c r="B24" s="120">
        <f t="shared" si="3"/>
        <v>20</v>
      </c>
      <c r="C24" s="121" t="s">
        <v>92</v>
      </c>
      <c r="D24" s="122" t="s">
        <v>93</v>
      </c>
      <c r="E24" s="117">
        <f t="shared" si="0"/>
        <v>36260</v>
      </c>
      <c r="F24" s="117">
        <f>'20堀光美術館'!AD37</f>
        <v>942769.15199999965</v>
      </c>
      <c r="G24" s="118">
        <f t="shared" si="1"/>
        <v>11.5</v>
      </c>
      <c r="I24" s="141">
        <f t="shared" si="2"/>
        <v>2304</v>
      </c>
      <c r="J24" s="142"/>
      <c r="K24" s="143"/>
      <c r="L24" s="123" t="s">
        <v>57</v>
      </c>
    </row>
    <row r="25" spans="1:12" ht="19.899999999999999" customHeight="1" x14ac:dyDescent="0.4">
      <c r="A25" s="146"/>
      <c r="B25" s="114">
        <f t="shared" si="3"/>
        <v>21</v>
      </c>
      <c r="C25" s="121" t="s">
        <v>82</v>
      </c>
      <c r="D25" s="122" t="s">
        <v>94</v>
      </c>
      <c r="E25" s="117">
        <f t="shared" si="0"/>
        <v>53681</v>
      </c>
      <c r="F25" s="117">
        <f>'21みき歴史資料館'!AD79</f>
        <v>1395703.2960000003</v>
      </c>
      <c r="G25" s="118">
        <f t="shared" si="1"/>
        <v>17.100000000000001</v>
      </c>
      <c r="I25" s="141">
        <f t="shared" si="2"/>
        <v>2304</v>
      </c>
      <c r="J25" s="142"/>
      <c r="K25" s="143"/>
      <c r="L25" s="123" t="s">
        <v>57</v>
      </c>
    </row>
    <row r="26" spans="1:12" ht="19.899999999999999" customHeight="1" x14ac:dyDescent="0.4">
      <c r="A26" s="148"/>
      <c r="B26" s="120">
        <f t="shared" si="3"/>
        <v>22</v>
      </c>
      <c r="C26" s="121" t="s">
        <v>95</v>
      </c>
      <c r="D26" s="122" t="s">
        <v>96</v>
      </c>
      <c r="E26" s="117">
        <f t="shared" si="0"/>
        <v>13345</v>
      </c>
      <c r="F26" s="117">
        <f>'22緑が丘東アフタースクール'!AD33</f>
        <v>346963.96799999999</v>
      </c>
      <c r="G26" s="118">
        <f t="shared" si="1"/>
        <v>4.2</v>
      </c>
      <c r="I26" s="141">
        <f t="shared" si="2"/>
        <v>2304</v>
      </c>
      <c r="J26" s="142"/>
      <c r="K26" s="143"/>
      <c r="L26" s="123" t="s">
        <v>57</v>
      </c>
    </row>
    <row r="27" spans="1:12" ht="19.899999999999999" customHeight="1" x14ac:dyDescent="0.4">
      <c r="A27" s="145" t="s">
        <v>97</v>
      </c>
      <c r="B27" s="114">
        <v>1</v>
      </c>
      <c r="C27" s="121" t="s">
        <v>98</v>
      </c>
      <c r="D27" s="122" t="s">
        <v>99</v>
      </c>
      <c r="E27" s="117">
        <f>ROUND(F27/26,0)</f>
        <v>5475</v>
      </c>
      <c r="F27" s="117">
        <f>'01三樹小学校'!AD110</f>
        <v>142361.85599999983</v>
      </c>
      <c r="G27" s="118">
        <f>ROUND((E27*0.318/1000),1)</f>
        <v>1.7</v>
      </c>
      <c r="I27" s="141">
        <f t="shared" si="2"/>
        <v>2304</v>
      </c>
      <c r="J27" s="142"/>
      <c r="K27" s="143"/>
      <c r="L27" s="123" t="s">
        <v>57</v>
      </c>
    </row>
    <row r="28" spans="1:12" ht="19.899999999999999" customHeight="1" x14ac:dyDescent="0.4">
      <c r="A28" s="146"/>
      <c r="B28" s="120">
        <f t="shared" si="3"/>
        <v>2</v>
      </c>
      <c r="C28" s="121" t="s">
        <v>98</v>
      </c>
      <c r="D28" s="124" t="s">
        <v>100</v>
      </c>
      <c r="E28" s="117">
        <f>ROUND(F28/26,0)</f>
        <v>38311</v>
      </c>
      <c r="F28" s="117">
        <f>'02平田小学校'!AD93</f>
        <v>996083.71199999948</v>
      </c>
      <c r="G28" s="118">
        <f>ROUND((E28*0.318/1000),1)</f>
        <v>12.2</v>
      </c>
      <c r="I28" s="141">
        <f t="shared" si="2"/>
        <v>2304</v>
      </c>
      <c r="J28" s="142"/>
      <c r="K28" s="143"/>
      <c r="L28" s="123" t="s">
        <v>57</v>
      </c>
    </row>
    <row r="29" spans="1:12" ht="19.899999999999999" customHeight="1" x14ac:dyDescent="0.4">
      <c r="A29" s="146"/>
      <c r="B29" s="114">
        <f t="shared" si="3"/>
        <v>3</v>
      </c>
      <c r="C29" s="121" t="s">
        <v>98</v>
      </c>
      <c r="D29" s="124" t="s">
        <v>101</v>
      </c>
      <c r="E29" s="117">
        <f t="shared" si="0"/>
        <v>108396</v>
      </c>
      <c r="F29" s="117">
        <f>'03三木小学校'!AD197</f>
        <v>2818303.4880000013</v>
      </c>
      <c r="G29" s="118">
        <f t="shared" si="1"/>
        <v>34.5</v>
      </c>
      <c r="I29" s="141">
        <f t="shared" si="2"/>
        <v>2304</v>
      </c>
      <c r="J29" s="142"/>
      <c r="K29" s="143"/>
      <c r="L29" s="123" t="s">
        <v>57</v>
      </c>
    </row>
    <row r="30" spans="1:12" ht="19.899999999999999" customHeight="1" x14ac:dyDescent="0.4">
      <c r="A30" s="146"/>
      <c r="B30" s="120">
        <f t="shared" si="3"/>
        <v>4</v>
      </c>
      <c r="C30" s="121" t="s">
        <v>98</v>
      </c>
      <c r="D30" s="124" t="s">
        <v>102</v>
      </c>
      <c r="E30" s="117">
        <f t="shared" si="0"/>
        <v>88289</v>
      </c>
      <c r="F30" s="117">
        <f>'04別所小学校'!AD148</f>
        <v>2295521.2800000021</v>
      </c>
      <c r="G30" s="118">
        <f t="shared" si="1"/>
        <v>28.1</v>
      </c>
      <c r="I30" s="141">
        <f t="shared" si="2"/>
        <v>2304</v>
      </c>
      <c r="J30" s="142"/>
      <c r="K30" s="143"/>
      <c r="L30" s="123" t="s">
        <v>57</v>
      </c>
    </row>
    <row r="31" spans="1:12" ht="19.899999999999999" customHeight="1" x14ac:dyDescent="0.4">
      <c r="A31" s="146"/>
      <c r="B31" s="120">
        <f t="shared" si="3"/>
        <v>5</v>
      </c>
      <c r="C31" s="121" t="s">
        <v>98</v>
      </c>
      <c r="D31" s="122" t="s">
        <v>103</v>
      </c>
      <c r="E31" s="117">
        <f t="shared" si="0"/>
        <v>67427</v>
      </c>
      <c r="F31" s="117">
        <f>'05志染小学校'!AD128</f>
        <v>1753090.560000001</v>
      </c>
      <c r="G31" s="118">
        <f t="shared" si="1"/>
        <v>21.4</v>
      </c>
      <c r="I31" s="144">
        <f t="shared" si="2"/>
        <v>2304</v>
      </c>
      <c r="J31" s="144"/>
      <c r="K31" s="144"/>
      <c r="L31" s="123" t="s">
        <v>57</v>
      </c>
    </row>
    <row r="32" spans="1:12" ht="19.899999999999999" customHeight="1" x14ac:dyDescent="0.4">
      <c r="A32" s="146"/>
      <c r="B32" s="114">
        <f t="shared" si="3"/>
        <v>6</v>
      </c>
      <c r="C32" s="121" t="s">
        <v>98</v>
      </c>
      <c r="D32" s="122" t="s">
        <v>104</v>
      </c>
      <c r="E32" s="117">
        <f t="shared" si="0"/>
        <v>44244</v>
      </c>
      <c r="F32" s="117">
        <f>'06口吉川小学校'!AD89</f>
        <v>1150336.5119999999</v>
      </c>
      <c r="G32" s="118">
        <f t="shared" si="1"/>
        <v>14.1</v>
      </c>
      <c r="I32" s="144">
        <f t="shared" si="2"/>
        <v>2304</v>
      </c>
      <c r="J32" s="144"/>
      <c r="K32" s="144"/>
      <c r="L32" s="123" t="s">
        <v>57</v>
      </c>
    </row>
    <row r="33" spans="1:12" ht="19.899999999999999" customHeight="1" x14ac:dyDescent="0.4">
      <c r="A33" s="146"/>
      <c r="B33" s="120">
        <f t="shared" si="3"/>
        <v>7</v>
      </c>
      <c r="C33" s="121" t="s">
        <v>98</v>
      </c>
      <c r="D33" s="122" t="s">
        <v>105</v>
      </c>
      <c r="E33" s="117">
        <f t="shared" si="0"/>
        <v>71908</v>
      </c>
      <c r="F33" s="117">
        <f>'07豊地小学校'!AD91</f>
        <v>1869603.8399999999</v>
      </c>
      <c r="G33" s="118">
        <f t="shared" si="1"/>
        <v>22.9</v>
      </c>
      <c r="I33" s="144">
        <f t="shared" si="2"/>
        <v>2304</v>
      </c>
      <c r="J33" s="144"/>
      <c r="K33" s="144"/>
      <c r="L33" s="123" t="s">
        <v>57</v>
      </c>
    </row>
    <row r="34" spans="1:12" ht="19.899999999999999" customHeight="1" x14ac:dyDescent="0.4">
      <c r="A34" s="146"/>
      <c r="B34" s="114">
        <f t="shared" si="3"/>
        <v>8</v>
      </c>
      <c r="C34" s="121" t="s">
        <v>98</v>
      </c>
      <c r="D34" s="122" t="s">
        <v>106</v>
      </c>
      <c r="E34" s="117">
        <f t="shared" si="0"/>
        <v>118285</v>
      </c>
      <c r="F34" s="117">
        <f>'08緑が丘小学校'!AD161</f>
        <v>3075411.4560000049</v>
      </c>
      <c r="G34" s="118">
        <f t="shared" si="1"/>
        <v>37.6</v>
      </c>
      <c r="I34" s="141">
        <f t="shared" si="2"/>
        <v>2304</v>
      </c>
      <c r="J34" s="142"/>
      <c r="K34" s="143"/>
      <c r="L34" s="123" t="s">
        <v>57</v>
      </c>
    </row>
    <row r="35" spans="1:12" ht="19.899999999999999" customHeight="1" x14ac:dyDescent="0.4">
      <c r="A35" s="146"/>
      <c r="B35" s="120">
        <f t="shared" si="3"/>
        <v>9</v>
      </c>
      <c r="C35" s="121" t="s">
        <v>98</v>
      </c>
      <c r="D35" s="122" t="s">
        <v>107</v>
      </c>
      <c r="E35" s="117">
        <f t="shared" si="0"/>
        <v>114979</v>
      </c>
      <c r="F35" s="117">
        <f>'09自由が丘小学校'!AD195</f>
        <v>2989449.2160000037</v>
      </c>
      <c r="G35" s="118">
        <f t="shared" si="1"/>
        <v>36.6</v>
      </c>
      <c r="I35" s="141">
        <f t="shared" si="2"/>
        <v>2304</v>
      </c>
      <c r="J35" s="142"/>
      <c r="K35" s="143"/>
      <c r="L35" s="123" t="s">
        <v>57</v>
      </c>
    </row>
    <row r="36" spans="1:12" ht="19.899999999999999" customHeight="1" x14ac:dyDescent="0.4">
      <c r="A36" s="146"/>
      <c r="B36" s="114">
        <f t="shared" si="3"/>
        <v>10</v>
      </c>
      <c r="C36" s="121" t="s">
        <v>98</v>
      </c>
      <c r="D36" s="122" t="s">
        <v>108</v>
      </c>
      <c r="E36" s="117">
        <f t="shared" si="0"/>
        <v>71166</v>
      </c>
      <c r="F36" s="117">
        <f>'10自由が丘東小学校'!AD135</f>
        <v>1850314.7519999989</v>
      </c>
      <c r="G36" s="118">
        <f t="shared" si="1"/>
        <v>22.6</v>
      </c>
      <c r="I36" s="141">
        <f t="shared" si="2"/>
        <v>2304</v>
      </c>
      <c r="J36" s="142"/>
      <c r="K36" s="143"/>
      <c r="L36" s="123" t="s">
        <v>57</v>
      </c>
    </row>
    <row r="37" spans="1:12" ht="19.899999999999999" customHeight="1" x14ac:dyDescent="0.4">
      <c r="A37" s="146"/>
      <c r="B37" s="120">
        <f t="shared" si="3"/>
        <v>11</v>
      </c>
      <c r="C37" s="121" t="s">
        <v>98</v>
      </c>
      <c r="D37" s="122" t="s">
        <v>109</v>
      </c>
      <c r="E37" s="117">
        <f t="shared" si="0"/>
        <v>95621</v>
      </c>
      <c r="F37" s="117">
        <f>'11広野小学校'!AD138</f>
        <v>2486135.8080000011</v>
      </c>
      <c r="G37" s="118">
        <f t="shared" si="1"/>
        <v>30.4</v>
      </c>
      <c r="I37" s="141">
        <f t="shared" si="2"/>
        <v>2304</v>
      </c>
      <c r="J37" s="142"/>
      <c r="K37" s="143"/>
      <c r="L37" s="123" t="s">
        <v>57</v>
      </c>
    </row>
    <row r="38" spans="1:12" ht="19.899999999999999" customHeight="1" x14ac:dyDescent="0.4">
      <c r="A38" s="146"/>
      <c r="B38" s="114">
        <f t="shared" si="3"/>
        <v>12</v>
      </c>
      <c r="C38" s="121" t="s">
        <v>98</v>
      </c>
      <c r="D38" s="122" t="s">
        <v>110</v>
      </c>
      <c r="E38" s="117">
        <f t="shared" si="0"/>
        <v>102569</v>
      </c>
      <c r="F38" s="117">
        <f>'12三木中学校'!AD214</f>
        <v>2666806.2719999999</v>
      </c>
      <c r="G38" s="118">
        <f t="shared" si="1"/>
        <v>32.6</v>
      </c>
      <c r="I38" s="141">
        <f t="shared" si="2"/>
        <v>2304</v>
      </c>
      <c r="J38" s="142"/>
      <c r="K38" s="143"/>
      <c r="L38" s="123" t="s">
        <v>57</v>
      </c>
    </row>
    <row r="39" spans="1:12" ht="19.899999999999999" customHeight="1" x14ac:dyDescent="0.4">
      <c r="A39" s="146"/>
      <c r="B39" s="120">
        <f t="shared" si="3"/>
        <v>13</v>
      </c>
      <c r="C39" s="121" t="s">
        <v>98</v>
      </c>
      <c r="D39" s="122" t="s">
        <v>111</v>
      </c>
      <c r="E39" s="117">
        <f t="shared" si="0"/>
        <v>98116</v>
      </c>
      <c r="F39" s="117">
        <f>'13三木東中学校'!AD131</f>
        <v>2551011.8400000003</v>
      </c>
      <c r="G39" s="118">
        <f t="shared" si="1"/>
        <v>31.2</v>
      </c>
      <c r="I39" s="141">
        <f t="shared" si="2"/>
        <v>2304</v>
      </c>
      <c r="J39" s="142"/>
      <c r="K39" s="143"/>
      <c r="L39" s="123" t="s">
        <v>57</v>
      </c>
    </row>
    <row r="40" spans="1:12" ht="19.899999999999999" customHeight="1" x14ac:dyDescent="0.4">
      <c r="A40" s="146"/>
      <c r="B40" s="114">
        <f t="shared" si="3"/>
        <v>14</v>
      </c>
      <c r="C40" s="121" t="s">
        <v>98</v>
      </c>
      <c r="D40" s="122" t="s">
        <v>112</v>
      </c>
      <c r="E40" s="117">
        <f t="shared" si="0"/>
        <v>112495</v>
      </c>
      <c r="F40" s="117">
        <f>'14別所中学校'!AD166</f>
        <v>2924872.7040000022</v>
      </c>
      <c r="G40" s="118">
        <f t="shared" si="1"/>
        <v>35.799999999999997</v>
      </c>
      <c r="I40" s="141">
        <f t="shared" si="2"/>
        <v>2304</v>
      </c>
      <c r="J40" s="142"/>
      <c r="K40" s="143"/>
      <c r="L40" s="123" t="s">
        <v>57</v>
      </c>
    </row>
    <row r="41" spans="1:12" ht="19.899999999999999" customHeight="1" x14ac:dyDescent="0.4">
      <c r="A41" s="146"/>
      <c r="B41" s="120">
        <f t="shared" si="3"/>
        <v>15</v>
      </c>
      <c r="C41" s="121" t="s">
        <v>98</v>
      </c>
      <c r="D41" s="122" t="s">
        <v>113</v>
      </c>
      <c r="E41" s="117">
        <f t="shared" si="0"/>
        <v>95427</v>
      </c>
      <c r="F41" s="117">
        <f>'15緑が丘中学校'!AD192</f>
        <v>2481103.8720000009</v>
      </c>
      <c r="G41" s="118">
        <f t="shared" si="1"/>
        <v>30.3</v>
      </c>
      <c r="I41" s="141">
        <f t="shared" si="2"/>
        <v>2304</v>
      </c>
      <c r="J41" s="142"/>
      <c r="K41" s="143"/>
      <c r="L41" s="123" t="s">
        <v>57</v>
      </c>
    </row>
    <row r="42" spans="1:12" ht="19.899999999999999" customHeight="1" x14ac:dyDescent="0.4">
      <c r="A42" s="146"/>
      <c r="B42" s="114">
        <f t="shared" si="3"/>
        <v>16</v>
      </c>
      <c r="C42" s="121" t="s">
        <v>98</v>
      </c>
      <c r="D42" s="122" t="s">
        <v>114</v>
      </c>
      <c r="E42" s="117">
        <f t="shared" si="0"/>
        <v>96906</v>
      </c>
      <c r="F42" s="117">
        <f>'16自由が丘中学校'!AD143</f>
        <v>2519562.2400000021</v>
      </c>
      <c r="G42" s="118">
        <f t="shared" si="1"/>
        <v>30.8</v>
      </c>
      <c r="I42" s="141">
        <f t="shared" si="2"/>
        <v>2304</v>
      </c>
      <c r="J42" s="142"/>
      <c r="K42" s="143"/>
      <c r="L42" s="123" t="s">
        <v>57</v>
      </c>
    </row>
    <row r="43" spans="1:12" ht="19.899999999999999" customHeight="1" x14ac:dyDescent="0.4">
      <c r="A43" s="146"/>
      <c r="B43" s="120">
        <f t="shared" si="3"/>
        <v>17</v>
      </c>
      <c r="C43" s="121" t="s">
        <v>98</v>
      </c>
      <c r="D43" s="122" t="s">
        <v>115</v>
      </c>
      <c r="E43" s="117">
        <f t="shared" si="0"/>
        <v>65226</v>
      </c>
      <c r="F43" s="117">
        <f>'17三木特別支援学校'!AD95</f>
        <v>1695882.2399999993</v>
      </c>
      <c r="G43" s="118">
        <f t="shared" si="1"/>
        <v>20.7</v>
      </c>
      <c r="I43" s="141">
        <f t="shared" si="2"/>
        <v>2304</v>
      </c>
      <c r="J43" s="142"/>
      <c r="K43" s="143"/>
      <c r="L43" s="123" t="s">
        <v>57</v>
      </c>
    </row>
    <row r="44" spans="1:12" ht="19.899999999999999" customHeight="1" x14ac:dyDescent="0.4">
      <c r="A44" s="146"/>
      <c r="B44" s="114">
        <f t="shared" si="3"/>
        <v>18</v>
      </c>
      <c r="C44" s="121" t="s">
        <v>116</v>
      </c>
      <c r="D44" s="122" t="s">
        <v>117</v>
      </c>
      <c r="E44" s="117">
        <f t="shared" si="0"/>
        <v>4410</v>
      </c>
      <c r="F44" s="117">
        <f>'18三樹学校給食共同調理場'!AD12</f>
        <v>114656.25599999999</v>
      </c>
      <c r="G44" s="118">
        <f t="shared" si="1"/>
        <v>1.4</v>
      </c>
      <c r="I44" s="141">
        <f t="shared" si="2"/>
        <v>2304</v>
      </c>
      <c r="J44" s="142"/>
      <c r="K44" s="143"/>
      <c r="L44" s="123" t="s">
        <v>57</v>
      </c>
    </row>
    <row r="45" spans="1:12" ht="19.899999999999999" customHeight="1" x14ac:dyDescent="0.4">
      <c r="A45" s="146"/>
      <c r="B45" s="120">
        <f t="shared" si="3"/>
        <v>19</v>
      </c>
      <c r="C45" s="121" t="s">
        <v>116</v>
      </c>
      <c r="D45" s="122" t="s">
        <v>118</v>
      </c>
      <c r="E45" s="117">
        <f t="shared" si="0"/>
        <v>3424</v>
      </c>
      <c r="F45" s="117">
        <f>'19平田小学校給食調理場'!AD13</f>
        <v>89017.343999999983</v>
      </c>
      <c r="G45" s="118">
        <f t="shared" si="1"/>
        <v>1.1000000000000001</v>
      </c>
      <c r="I45" s="141">
        <f t="shared" si="2"/>
        <v>2304</v>
      </c>
      <c r="J45" s="142"/>
      <c r="K45" s="143"/>
      <c r="L45" s="123" t="s">
        <v>57</v>
      </c>
    </row>
    <row r="46" spans="1:12" ht="19.899999999999999" customHeight="1" x14ac:dyDescent="0.4">
      <c r="A46" s="146"/>
      <c r="B46" s="114">
        <f t="shared" si="3"/>
        <v>20</v>
      </c>
      <c r="C46" s="121" t="s">
        <v>116</v>
      </c>
      <c r="D46" s="122" t="s">
        <v>119</v>
      </c>
      <c r="E46" s="117">
        <f t="shared" si="0"/>
        <v>5037</v>
      </c>
      <c r="F46" s="117">
        <f>'20三木学校給食共同調理場'!AD11</f>
        <v>130950.14400000001</v>
      </c>
      <c r="G46" s="118">
        <f t="shared" si="1"/>
        <v>1.6</v>
      </c>
      <c r="I46" s="141">
        <f t="shared" si="2"/>
        <v>2304</v>
      </c>
      <c r="J46" s="142"/>
      <c r="K46" s="143"/>
      <c r="L46" s="123" t="s">
        <v>57</v>
      </c>
    </row>
    <row r="47" spans="1:12" ht="19.899999999999999" customHeight="1" x14ac:dyDescent="0.4">
      <c r="A47" s="146"/>
      <c r="B47" s="120">
        <f t="shared" si="3"/>
        <v>21</v>
      </c>
      <c r="C47" s="121" t="s">
        <v>116</v>
      </c>
      <c r="D47" s="122" t="s">
        <v>120</v>
      </c>
      <c r="E47" s="117">
        <f t="shared" si="0"/>
        <v>3424</v>
      </c>
      <c r="F47" s="117">
        <f>'21別所学校給食共同調理場'!AD13</f>
        <v>89017.343999999983</v>
      </c>
      <c r="G47" s="118">
        <f t="shared" si="1"/>
        <v>1.1000000000000001</v>
      </c>
      <c r="I47" s="141">
        <f t="shared" si="2"/>
        <v>2304</v>
      </c>
      <c r="J47" s="142"/>
      <c r="K47" s="143"/>
      <c r="L47" s="123" t="s">
        <v>57</v>
      </c>
    </row>
    <row r="48" spans="1:12" ht="19.899999999999999" customHeight="1" x14ac:dyDescent="0.4">
      <c r="A48" s="146"/>
      <c r="B48" s="114">
        <f t="shared" si="3"/>
        <v>22</v>
      </c>
      <c r="C48" s="121" t="s">
        <v>116</v>
      </c>
      <c r="D48" s="122" t="s">
        <v>121</v>
      </c>
      <c r="E48" s="117">
        <f t="shared" si="0"/>
        <v>4746</v>
      </c>
      <c r="F48" s="117">
        <f>'22緑が丘学校給食共同調理場'!AD15</f>
        <v>123402.24000000001</v>
      </c>
      <c r="G48" s="118">
        <f t="shared" si="1"/>
        <v>1.5</v>
      </c>
      <c r="I48" s="141">
        <f t="shared" si="2"/>
        <v>2304</v>
      </c>
      <c r="J48" s="142"/>
      <c r="K48" s="143"/>
      <c r="L48" s="123" t="s">
        <v>57</v>
      </c>
    </row>
    <row r="49" spans="1:12" ht="19.899999999999999" customHeight="1" x14ac:dyDescent="0.4">
      <c r="A49" s="146"/>
      <c r="B49" s="120">
        <f t="shared" si="3"/>
        <v>23</v>
      </c>
      <c r="C49" s="121" t="s">
        <v>116</v>
      </c>
      <c r="D49" s="122" t="s">
        <v>2409</v>
      </c>
      <c r="E49" s="117">
        <f t="shared" si="0"/>
        <v>3626</v>
      </c>
      <c r="F49" s="117">
        <f>'23自由が丘小学校給食調理場'!AD15</f>
        <v>94288.895999999993</v>
      </c>
      <c r="G49" s="118">
        <f t="shared" si="1"/>
        <v>1.2</v>
      </c>
      <c r="I49" s="141">
        <f t="shared" si="2"/>
        <v>2304</v>
      </c>
      <c r="J49" s="142"/>
      <c r="K49" s="143"/>
      <c r="L49" s="123" t="s">
        <v>57</v>
      </c>
    </row>
    <row r="50" spans="1:12" ht="19.899999999999999" customHeight="1" x14ac:dyDescent="0.4">
      <c r="A50" s="146"/>
      <c r="B50" s="114">
        <f t="shared" si="3"/>
        <v>24</v>
      </c>
      <c r="C50" s="121" t="s">
        <v>116</v>
      </c>
      <c r="D50" s="122" t="s">
        <v>123</v>
      </c>
      <c r="E50" s="117">
        <f t="shared" si="0"/>
        <v>5046</v>
      </c>
      <c r="F50" s="117">
        <f>'24自由が丘東学校給食共同調理場'!AE13</f>
        <v>131189.76000000001</v>
      </c>
      <c r="G50" s="118">
        <f t="shared" si="1"/>
        <v>1.6</v>
      </c>
      <c r="I50" s="141">
        <f t="shared" si="2"/>
        <v>2304</v>
      </c>
      <c r="J50" s="142"/>
      <c r="K50" s="143"/>
      <c r="L50" s="123" t="s">
        <v>57</v>
      </c>
    </row>
    <row r="51" spans="1:12" ht="19.899999999999999" customHeight="1" x14ac:dyDescent="0.4">
      <c r="A51" s="146"/>
      <c r="B51" s="120">
        <f t="shared" si="3"/>
        <v>25</v>
      </c>
      <c r="C51" s="121" t="s">
        <v>116</v>
      </c>
      <c r="D51" s="124" t="s">
        <v>124</v>
      </c>
      <c r="E51" s="117">
        <f t="shared" si="0"/>
        <v>2051</v>
      </c>
      <c r="F51" s="117">
        <f>'25広野小学校給食調理場'!AD10</f>
        <v>53314.559999999998</v>
      </c>
      <c r="G51" s="118">
        <f t="shared" si="1"/>
        <v>0.7</v>
      </c>
      <c r="I51" s="141">
        <f t="shared" si="2"/>
        <v>2304</v>
      </c>
      <c r="J51" s="142"/>
      <c r="K51" s="143"/>
      <c r="L51" s="123" t="s">
        <v>57</v>
      </c>
    </row>
    <row r="52" spans="1:12" ht="19.899999999999999" customHeight="1" thickBot="1" x14ac:dyDescent="0.45">
      <c r="A52" s="147"/>
      <c r="B52" s="125">
        <f t="shared" si="3"/>
        <v>26</v>
      </c>
      <c r="C52" s="126" t="s">
        <v>125</v>
      </c>
      <c r="D52" s="127" t="s">
        <v>126</v>
      </c>
      <c r="E52" s="117">
        <f t="shared" si="0"/>
        <v>236349</v>
      </c>
      <c r="F52" s="128">
        <f>'26文化会館'!AD282</f>
        <v>6145072.1280000098</v>
      </c>
      <c r="G52" s="129">
        <f t="shared" si="1"/>
        <v>75.2</v>
      </c>
      <c r="I52" s="156">
        <f t="shared" si="2"/>
        <v>2304</v>
      </c>
      <c r="J52" s="157"/>
      <c r="K52" s="158"/>
      <c r="L52" s="130" t="s">
        <v>57</v>
      </c>
    </row>
    <row r="53" spans="1:12" ht="19.899999999999999" customHeight="1" thickTop="1" thickBot="1" x14ac:dyDescent="0.45">
      <c r="A53" s="150" t="s">
        <v>127</v>
      </c>
      <c r="B53" s="151"/>
      <c r="C53" s="151"/>
      <c r="D53" s="152"/>
      <c r="E53" s="131">
        <f>SUM(E5:E52)</f>
        <v>2504578</v>
      </c>
      <c r="F53" s="131">
        <f>SUM(F5:F52)</f>
        <v>65119068.518400013</v>
      </c>
      <c r="G53" s="132">
        <f>SUM(G5:G52)</f>
        <v>796.40000000000032</v>
      </c>
      <c r="I53" s="153">
        <f>AVERAGE(I5:K52)</f>
        <v>2304</v>
      </c>
      <c r="J53" s="154"/>
      <c r="K53" s="155"/>
      <c r="L53" s="133" t="s">
        <v>57</v>
      </c>
    </row>
    <row r="54" spans="1:12" x14ac:dyDescent="0.4">
      <c r="A54" s="102" t="s">
        <v>128</v>
      </c>
      <c r="B54" s="102" t="s">
        <v>128</v>
      </c>
    </row>
  </sheetData>
  <sheetProtection algorithmName="SHA-512" hashValue="arWjpH1FzVrMNzK49rSgueThFCTWREObVI6+JRnobDF9U0glC6CnAIVUWodw7X35wK1sA1TW/HeAonxZkT0thA==" saltValue="hhrD5WbkQXk1/9ZW/N7+Sw==" spinCount="100000" sheet="1" objects="1" scenarios="1" formatCells="0" formatColumns="0" formatRows="0"/>
  <mergeCells count="55">
    <mergeCell ref="A53:D53"/>
    <mergeCell ref="I53:K53"/>
    <mergeCell ref="I51:K51"/>
    <mergeCell ref="I52:K52"/>
    <mergeCell ref="I49:K49"/>
    <mergeCell ref="I50:K50"/>
    <mergeCell ref="I47:K47"/>
    <mergeCell ref="I48:K48"/>
    <mergeCell ref="I45:K45"/>
    <mergeCell ref="I46:K46"/>
    <mergeCell ref="I43:K43"/>
    <mergeCell ref="I44:K44"/>
    <mergeCell ref="I41:K41"/>
    <mergeCell ref="I42:K42"/>
    <mergeCell ref="I39:K39"/>
    <mergeCell ref="I40:K40"/>
    <mergeCell ref="I37:K37"/>
    <mergeCell ref="I38:K38"/>
    <mergeCell ref="I29:K29"/>
    <mergeCell ref="I30:K30"/>
    <mergeCell ref="I26:K26"/>
    <mergeCell ref="A27:A52"/>
    <mergeCell ref="I27:K27"/>
    <mergeCell ref="I28:K28"/>
    <mergeCell ref="A5:A26"/>
    <mergeCell ref="I5:K5"/>
    <mergeCell ref="I6:K6"/>
    <mergeCell ref="I7:K7"/>
    <mergeCell ref="I35:K35"/>
    <mergeCell ref="I36:K36"/>
    <mergeCell ref="I33:K33"/>
    <mergeCell ref="I34:K34"/>
    <mergeCell ref="I31:K31"/>
    <mergeCell ref="I32:K32"/>
    <mergeCell ref="I24:K24"/>
    <mergeCell ref="I25:K25"/>
    <mergeCell ref="I22:K22"/>
    <mergeCell ref="I23:K23"/>
    <mergeCell ref="I20:K20"/>
    <mergeCell ref="I21:K21"/>
    <mergeCell ref="I18:K18"/>
    <mergeCell ref="I19:K19"/>
    <mergeCell ref="I16:K16"/>
    <mergeCell ref="I17:K17"/>
    <mergeCell ref="I14:K14"/>
    <mergeCell ref="I15:K15"/>
    <mergeCell ref="B3:G3"/>
    <mergeCell ref="I3:L3"/>
    <mergeCell ref="I4:L4"/>
    <mergeCell ref="I12:K12"/>
    <mergeCell ref="I13:K13"/>
    <mergeCell ref="I10:K10"/>
    <mergeCell ref="I11:K11"/>
    <mergeCell ref="I8:K8"/>
    <mergeCell ref="I9:K9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66"/>
  <sheetViews>
    <sheetView view="pageBreakPreview" zoomScaleNormal="100" zoomScaleSheetLayoutView="100" workbookViewId="0">
      <selection sqref="A1:C1"/>
    </sheetView>
  </sheetViews>
  <sheetFormatPr defaultColWidth="9" defaultRowHeight="17.25" x14ac:dyDescent="0.4"/>
  <cols>
    <col min="1" max="1" width="5.875" style="4" customWidth="1"/>
    <col min="2" max="2" width="4.625" style="4" bestFit="1" customWidth="1"/>
    <col min="3" max="3" width="17.875" style="3" customWidth="1"/>
    <col min="4" max="4" width="31.875" style="1" bestFit="1" customWidth="1"/>
    <col min="5" max="6" width="5.375" style="2" customWidth="1"/>
    <col min="7" max="7" width="16.25" style="3" customWidth="1"/>
    <col min="8" max="8" width="5.375" style="3" customWidth="1"/>
    <col min="9" max="9" width="30.625" style="3" customWidth="1"/>
    <col min="10" max="10" width="15.625" style="3" customWidth="1"/>
    <col min="11" max="11" width="16.5" style="4" bestFit="1" customWidth="1"/>
    <col min="12" max="13" width="15.625" style="3" customWidth="1"/>
    <col min="14" max="14" width="10.375" style="3" bestFit="1" customWidth="1"/>
    <col min="15" max="15" width="9" style="3"/>
    <col min="16" max="16" width="33.625" style="3" bestFit="1" customWidth="1"/>
    <col min="17" max="16384" width="9" style="3"/>
  </cols>
  <sheetData>
    <row r="1" spans="1:14" ht="21" customHeight="1" x14ac:dyDescent="0.4">
      <c r="A1" s="163" t="s">
        <v>129</v>
      </c>
      <c r="B1" s="163"/>
      <c r="C1" s="163"/>
    </row>
    <row r="2" spans="1:14" ht="12" customHeight="1" x14ac:dyDescent="0.4">
      <c r="A2" s="28"/>
      <c r="B2" s="28"/>
      <c r="C2" s="28"/>
      <c r="D2" s="28"/>
      <c r="E2" s="28"/>
      <c r="F2" s="28"/>
      <c r="G2" s="5"/>
      <c r="H2" s="5"/>
      <c r="I2" s="5"/>
      <c r="J2" s="5"/>
      <c r="K2" s="5"/>
      <c r="L2" s="5"/>
      <c r="M2" s="5"/>
      <c r="N2" s="5"/>
    </row>
    <row r="3" spans="1:14" ht="27" customHeight="1" x14ac:dyDescent="0.4">
      <c r="A3" s="164" t="s">
        <v>130</v>
      </c>
      <c r="B3" s="164"/>
      <c r="C3" s="164"/>
      <c r="D3" s="164"/>
      <c r="E3" s="164"/>
      <c r="F3" s="164"/>
      <c r="G3" s="164"/>
      <c r="H3" s="5"/>
      <c r="I3" s="5"/>
      <c r="J3" s="5"/>
      <c r="K3" s="5"/>
      <c r="L3" s="5"/>
      <c r="M3" s="5"/>
      <c r="N3" s="5"/>
    </row>
    <row r="4" spans="1:14" ht="12" customHeight="1" x14ac:dyDescent="0.4"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</row>
    <row r="5" spans="1:14" ht="21" customHeight="1" x14ac:dyDescent="0.4">
      <c r="A5" s="6" t="s">
        <v>131</v>
      </c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</row>
    <row r="6" spans="1:14" ht="12" customHeight="1" x14ac:dyDescent="0.4"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</row>
    <row r="7" spans="1:14" ht="18" customHeight="1" x14ac:dyDescent="0.4">
      <c r="A7" s="7" t="s">
        <v>132</v>
      </c>
      <c r="B7" s="8"/>
      <c r="C7" s="8"/>
      <c r="F7" s="9"/>
      <c r="G7" s="9" t="s">
        <v>133</v>
      </c>
      <c r="H7" s="10"/>
    </row>
    <row r="8" spans="1:14" s="4" customFormat="1" ht="34.5" x14ac:dyDescent="0.4">
      <c r="A8" s="11" t="s">
        <v>134</v>
      </c>
      <c r="B8" s="12" t="s">
        <v>135</v>
      </c>
      <c r="C8" s="12" t="s">
        <v>136</v>
      </c>
      <c r="D8" s="12" t="s">
        <v>137</v>
      </c>
      <c r="E8" s="13" t="s">
        <v>138</v>
      </c>
      <c r="F8" s="13" t="s">
        <v>139</v>
      </c>
      <c r="G8" s="12" t="s">
        <v>140</v>
      </c>
    </row>
    <row r="9" spans="1:14" ht="21" customHeight="1" x14ac:dyDescent="0.4">
      <c r="A9" s="165" t="s">
        <v>141</v>
      </c>
      <c r="B9" s="14">
        <v>1</v>
      </c>
      <c r="C9" s="14" t="s">
        <v>142</v>
      </c>
      <c r="D9" s="15" t="s">
        <v>56</v>
      </c>
      <c r="E9" s="16">
        <v>1</v>
      </c>
      <c r="F9" s="17" t="s">
        <v>143</v>
      </c>
      <c r="G9" s="16">
        <f>'01ハートフルプラザみき'!W92</f>
        <v>0</v>
      </c>
      <c r="K9" s="3"/>
    </row>
    <row r="10" spans="1:14" ht="21" customHeight="1" x14ac:dyDescent="0.4">
      <c r="A10" s="166"/>
      <c r="B10" s="18">
        <f>B9+1</f>
        <v>2</v>
      </c>
      <c r="C10" s="18" t="s">
        <v>144</v>
      </c>
      <c r="D10" s="19" t="s">
        <v>59</v>
      </c>
      <c r="E10" s="20">
        <v>1</v>
      </c>
      <c r="F10" s="21" t="s">
        <v>143</v>
      </c>
      <c r="G10" s="20">
        <f>'02総合保健福祉センター'!W178</f>
        <v>0</v>
      </c>
      <c r="K10" s="3"/>
    </row>
    <row r="11" spans="1:14" ht="21" customHeight="1" x14ac:dyDescent="0.4">
      <c r="A11" s="166"/>
      <c r="B11" s="18">
        <f t="shared" ref="B11:B60" si="0">B10+1</f>
        <v>3</v>
      </c>
      <c r="C11" s="18" t="s">
        <v>145</v>
      </c>
      <c r="D11" s="19" t="s">
        <v>61</v>
      </c>
      <c r="E11" s="20">
        <v>1</v>
      </c>
      <c r="F11" s="21" t="s">
        <v>143</v>
      </c>
      <c r="G11" s="20">
        <f>'03消防本部'!W140</f>
        <v>0</v>
      </c>
      <c r="K11" s="3"/>
    </row>
    <row r="12" spans="1:14" ht="21" customHeight="1" x14ac:dyDescent="0.4">
      <c r="A12" s="166"/>
      <c r="B12" s="18">
        <f t="shared" si="0"/>
        <v>4</v>
      </c>
      <c r="C12" s="18" t="s">
        <v>146</v>
      </c>
      <c r="D12" s="19" t="s">
        <v>147</v>
      </c>
      <c r="E12" s="20">
        <v>1</v>
      </c>
      <c r="F12" s="21" t="s">
        <v>143</v>
      </c>
      <c r="G12" s="20">
        <f>'04ホースランドパークエオの森研修棟'!W163</f>
        <v>0</v>
      </c>
      <c r="K12" s="3"/>
    </row>
    <row r="13" spans="1:14" ht="21" customHeight="1" x14ac:dyDescent="0.4">
      <c r="A13" s="166"/>
      <c r="B13" s="18">
        <f t="shared" si="0"/>
        <v>5</v>
      </c>
      <c r="C13" s="18" t="s">
        <v>148</v>
      </c>
      <c r="D13" s="19" t="s">
        <v>67</v>
      </c>
      <c r="E13" s="20">
        <v>1</v>
      </c>
      <c r="F13" s="21" t="s">
        <v>143</v>
      </c>
      <c r="G13" s="20">
        <f>'05三木南交流センター'!W83</f>
        <v>0</v>
      </c>
      <c r="K13" s="3"/>
    </row>
    <row r="14" spans="1:14" ht="21" customHeight="1" x14ac:dyDescent="0.4">
      <c r="A14" s="166"/>
      <c r="B14" s="18">
        <f t="shared" si="0"/>
        <v>6</v>
      </c>
      <c r="C14" s="18" t="s">
        <v>65</v>
      </c>
      <c r="D14" s="19" t="s">
        <v>69</v>
      </c>
      <c r="E14" s="20">
        <v>1</v>
      </c>
      <c r="F14" s="21" t="s">
        <v>143</v>
      </c>
      <c r="G14" s="20">
        <f>'06別所町公民館'!W49</f>
        <v>0</v>
      </c>
      <c r="K14" s="3"/>
    </row>
    <row r="15" spans="1:14" ht="21" customHeight="1" x14ac:dyDescent="0.4">
      <c r="A15" s="166"/>
      <c r="B15" s="18">
        <f t="shared" si="0"/>
        <v>7</v>
      </c>
      <c r="C15" s="18" t="s">
        <v>65</v>
      </c>
      <c r="D15" s="19" t="s">
        <v>70</v>
      </c>
      <c r="E15" s="20">
        <v>1</v>
      </c>
      <c r="F15" s="21" t="s">
        <v>143</v>
      </c>
      <c r="G15" s="20">
        <f>'07志染町公民館'!W70</f>
        <v>0</v>
      </c>
      <c r="K15" s="3"/>
    </row>
    <row r="16" spans="1:14" ht="21" customHeight="1" x14ac:dyDescent="0.4">
      <c r="A16" s="166"/>
      <c r="B16" s="18">
        <f t="shared" si="0"/>
        <v>8</v>
      </c>
      <c r="C16" s="18" t="s">
        <v>65</v>
      </c>
      <c r="D16" s="19" t="s">
        <v>71</v>
      </c>
      <c r="E16" s="20">
        <v>1</v>
      </c>
      <c r="F16" s="21" t="s">
        <v>143</v>
      </c>
      <c r="G16" s="20">
        <f>'08細川町公民館'!W59</f>
        <v>0</v>
      </c>
      <c r="K16" s="3"/>
    </row>
    <row r="17" spans="1:13" ht="21" customHeight="1" x14ac:dyDescent="0.4">
      <c r="A17" s="166"/>
      <c r="B17" s="18">
        <f t="shared" si="0"/>
        <v>9</v>
      </c>
      <c r="C17" s="18" t="s">
        <v>65</v>
      </c>
      <c r="D17" s="19" t="s">
        <v>72</v>
      </c>
      <c r="E17" s="20">
        <v>1</v>
      </c>
      <c r="F17" s="21" t="s">
        <v>143</v>
      </c>
      <c r="G17" s="20">
        <f>'09口吉川町公民館'!W66</f>
        <v>0</v>
      </c>
      <c r="K17" s="3"/>
    </row>
    <row r="18" spans="1:13" ht="21" customHeight="1" x14ac:dyDescent="0.4">
      <c r="A18" s="166"/>
      <c r="B18" s="18">
        <f t="shared" si="0"/>
        <v>10</v>
      </c>
      <c r="C18" s="18" t="s">
        <v>149</v>
      </c>
      <c r="D18" s="19" t="s">
        <v>150</v>
      </c>
      <c r="E18" s="20">
        <v>1</v>
      </c>
      <c r="F18" s="21" t="s">
        <v>143</v>
      </c>
      <c r="G18" s="20">
        <f>'10吉川児童館'!W26</f>
        <v>0</v>
      </c>
      <c r="K18" s="3"/>
    </row>
    <row r="19" spans="1:13" ht="21" customHeight="1" x14ac:dyDescent="0.4">
      <c r="A19" s="166"/>
      <c r="B19" s="18">
        <f t="shared" si="0"/>
        <v>11</v>
      </c>
      <c r="C19" s="18" t="s">
        <v>151</v>
      </c>
      <c r="D19" s="19" t="s">
        <v>76</v>
      </c>
      <c r="E19" s="20">
        <v>1</v>
      </c>
      <c r="F19" s="21" t="s">
        <v>143</v>
      </c>
      <c r="G19" s="20">
        <f>'11別所ふるさと交流館'!W42</f>
        <v>0</v>
      </c>
      <c r="K19" s="3"/>
    </row>
    <row r="20" spans="1:13" ht="21" customHeight="1" x14ac:dyDescent="0.4">
      <c r="A20" s="166"/>
      <c r="B20" s="18">
        <f t="shared" si="0"/>
        <v>12</v>
      </c>
      <c r="C20" s="18" t="s">
        <v>151</v>
      </c>
      <c r="D20" s="19" t="s">
        <v>77</v>
      </c>
      <c r="E20" s="20">
        <v>1</v>
      </c>
      <c r="F20" s="21" t="s">
        <v>143</v>
      </c>
      <c r="G20" s="20">
        <f>'12総合隣保館'!W55</f>
        <v>0</v>
      </c>
      <c r="K20" s="3"/>
    </row>
    <row r="21" spans="1:13" ht="21" customHeight="1" x14ac:dyDescent="0.4">
      <c r="A21" s="166"/>
      <c r="B21" s="18">
        <f t="shared" si="0"/>
        <v>13</v>
      </c>
      <c r="C21" s="18" t="s">
        <v>152</v>
      </c>
      <c r="D21" s="19" t="s">
        <v>153</v>
      </c>
      <c r="E21" s="20">
        <v>1</v>
      </c>
      <c r="F21" s="21" t="s">
        <v>143</v>
      </c>
      <c r="G21" s="20">
        <f>'13みきやま斎場'!W66</f>
        <v>0</v>
      </c>
      <c r="K21" s="3"/>
    </row>
    <row r="22" spans="1:13" ht="21" customHeight="1" x14ac:dyDescent="0.4">
      <c r="A22" s="166"/>
      <c r="B22" s="18">
        <f t="shared" si="0"/>
        <v>14</v>
      </c>
      <c r="C22" s="18" t="s">
        <v>54</v>
      </c>
      <c r="D22" s="19" t="s">
        <v>154</v>
      </c>
      <c r="E22" s="20">
        <v>1</v>
      </c>
      <c r="F22" s="21" t="s">
        <v>143</v>
      </c>
      <c r="G22" s="20">
        <f>'14クリーンセンター（管理棟のみ）'!W66</f>
        <v>0</v>
      </c>
      <c r="K22" s="3"/>
    </row>
    <row r="23" spans="1:13" ht="21" customHeight="1" x14ac:dyDescent="0.4">
      <c r="A23" s="166"/>
      <c r="B23" s="18">
        <f t="shared" si="0"/>
        <v>15</v>
      </c>
      <c r="C23" s="18" t="s">
        <v>155</v>
      </c>
      <c r="D23" s="19" t="s">
        <v>83</v>
      </c>
      <c r="E23" s="20">
        <v>1</v>
      </c>
      <c r="F23" s="21" t="s">
        <v>143</v>
      </c>
      <c r="G23" s="20">
        <f>'15金物資料館'!W20</f>
        <v>0</v>
      </c>
      <c r="K23" s="3"/>
    </row>
    <row r="24" spans="1:13" ht="21" customHeight="1" x14ac:dyDescent="0.4">
      <c r="A24" s="166"/>
      <c r="B24" s="18">
        <f t="shared" si="0"/>
        <v>16</v>
      </c>
      <c r="C24" s="18" t="s">
        <v>62</v>
      </c>
      <c r="D24" s="19" t="s">
        <v>85</v>
      </c>
      <c r="E24" s="20">
        <v>1</v>
      </c>
      <c r="F24" s="21" t="s">
        <v>143</v>
      </c>
      <c r="G24" s="20">
        <f>'16あじさいフローラみき'!W45</f>
        <v>0</v>
      </c>
      <c r="K24" s="3"/>
    </row>
    <row r="25" spans="1:13" ht="21" customHeight="1" x14ac:dyDescent="0.4">
      <c r="A25" s="166"/>
      <c r="B25" s="18">
        <f t="shared" si="0"/>
        <v>17</v>
      </c>
      <c r="C25" s="18" t="s">
        <v>156</v>
      </c>
      <c r="D25" s="19" t="s">
        <v>87</v>
      </c>
      <c r="E25" s="20">
        <v>1</v>
      </c>
      <c r="F25" s="21" t="s">
        <v>143</v>
      </c>
      <c r="G25" s="20">
        <f>'17農産物工房'!W23</f>
        <v>0</v>
      </c>
      <c r="K25" s="3"/>
    </row>
    <row r="26" spans="1:13" ht="21" customHeight="1" x14ac:dyDescent="0.4">
      <c r="A26" s="166"/>
      <c r="B26" s="18">
        <f t="shared" si="0"/>
        <v>18</v>
      </c>
      <c r="C26" s="18" t="s">
        <v>157</v>
      </c>
      <c r="D26" s="19" t="s">
        <v>89</v>
      </c>
      <c r="E26" s="20">
        <v>1</v>
      </c>
      <c r="F26" s="21" t="s">
        <v>143</v>
      </c>
      <c r="G26" s="20">
        <f>'18別所認定こども園'!W18</f>
        <v>0</v>
      </c>
      <c r="K26" s="3"/>
    </row>
    <row r="27" spans="1:13" ht="21" customHeight="1" x14ac:dyDescent="0.4">
      <c r="A27" s="166"/>
      <c r="B27" s="18">
        <f t="shared" si="0"/>
        <v>19</v>
      </c>
      <c r="C27" s="18" t="s">
        <v>158</v>
      </c>
      <c r="D27" s="19" t="s">
        <v>91</v>
      </c>
      <c r="E27" s="20">
        <v>1</v>
      </c>
      <c r="F27" s="21" t="s">
        <v>143</v>
      </c>
      <c r="G27" s="20">
        <f>'19志染保育所'!W39</f>
        <v>0</v>
      </c>
      <c r="K27" s="3"/>
    </row>
    <row r="28" spans="1:13" ht="21" customHeight="1" x14ac:dyDescent="0.4">
      <c r="A28" s="166"/>
      <c r="B28" s="18">
        <f t="shared" si="0"/>
        <v>20</v>
      </c>
      <c r="C28" s="18" t="s">
        <v>159</v>
      </c>
      <c r="D28" s="19" t="s">
        <v>160</v>
      </c>
      <c r="E28" s="20">
        <v>1</v>
      </c>
      <c r="F28" s="21" t="s">
        <v>143</v>
      </c>
      <c r="G28" s="20">
        <f>'20堀光美術館'!W46</f>
        <v>0</v>
      </c>
      <c r="K28" s="3"/>
    </row>
    <row r="29" spans="1:13" ht="21" customHeight="1" x14ac:dyDescent="0.4">
      <c r="A29" s="166"/>
      <c r="B29" s="18">
        <f t="shared" si="0"/>
        <v>21</v>
      </c>
      <c r="C29" s="18" t="s">
        <v>155</v>
      </c>
      <c r="D29" s="19" t="s">
        <v>161</v>
      </c>
      <c r="E29" s="20">
        <v>1</v>
      </c>
      <c r="F29" s="21" t="s">
        <v>143</v>
      </c>
      <c r="G29" s="20">
        <f>'21みき歴史資料館'!W88</f>
        <v>0</v>
      </c>
      <c r="K29" s="3"/>
    </row>
    <row r="30" spans="1:13" ht="21" customHeight="1" x14ac:dyDescent="0.4">
      <c r="A30" s="167"/>
      <c r="B30" s="18">
        <f t="shared" si="0"/>
        <v>22</v>
      </c>
      <c r="C30" s="18" t="s">
        <v>95</v>
      </c>
      <c r="D30" s="19" t="s">
        <v>162</v>
      </c>
      <c r="E30" s="20">
        <v>1</v>
      </c>
      <c r="F30" s="21" t="s">
        <v>143</v>
      </c>
      <c r="G30" s="20">
        <f>'22緑が丘東アフタースクール'!W42</f>
        <v>0</v>
      </c>
      <c r="K30" s="3"/>
    </row>
    <row r="31" spans="1:13" s="23" customFormat="1" ht="21" customHeight="1" x14ac:dyDescent="0.4">
      <c r="A31" s="159" t="s">
        <v>163</v>
      </c>
      <c r="B31" s="160"/>
      <c r="C31" s="160"/>
      <c r="D31" s="160"/>
      <c r="E31" s="160"/>
      <c r="F31" s="161"/>
      <c r="G31" s="22">
        <f>SUM(G9:G30)</f>
        <v>0</v>
      </c>
      <c r="M31" s="24"/>
    </row>
    <row r="32" spans="1:13" s="23" customFormat="1" ht="21" customHeight="1" x14ac:dyDescent="0.4">
      <c r="A32" s="25"/>
      <c r="B32" s="25"/>
      <c r="C32" s="25"/>
      <c r="D32" s="25"/>
      <c r="E32" s="25"/>
      <c r="F32" s="25"/>
      <c r="G32" s="26"/>
      <c r="M32" s="24"/>
    </row>
    <row r="33" spans="1:11" ht="18" customHeight="1" x14ac:dyDescent="0.4">
      <c r="A33" s="168" t="s">
        <v>164</v>
      </c>
      <c r="B33" s="168"/>
      <c r="C33" s="168"/>
      <c r="F33" s="9"/>
      <c r="G33" s="9" t="s">
        <v>133</v>
      </c>
      <c r="H33" s="10"/>
    </row>
    <row r="34" spans="1:11" s="4" customFormat="1" ht="34.5" x14ac:dyDescent="0.4">
      <c r="A34" s="11" t="s">
        <v>134</v>
      </c>
      <c r="B34" s="12" t="s">
        <v>135</v>
      </c>
      <c r="C34" s="12" t="s">
        <v>136</v>
      </c>
      <c r="D34" s="12" t="s">
        <v>137</v>
      </c>
      <c r="E34" s="13" t="s">
        <v>138</v>
      </c>
      <c r="F34" s="13" t="s">
        <v>139</v>
      </c>
      <c r="G34" s="12" t="s">
        <v>140</v>
      </c>
    </row>
    <row r="35" spans="1:11" ht="21" customHeight="1" x14ac:dyDescent="0.4">
      <c r="A35" s="165" t="s">
        <v>165</v>
      </c>
      <c r="B35" s="18">
        <v>1</v>
      </c>
      <c r="C35" s="18" t="s">
        <v>166</v>
      </c>
      <c r="D35" s="19" t="s">
        <v>99</v>
      </c>
      <c r="E35" s="20">
        <v>1</v>
      </c>
      <c r="F35" s="21" t="s">
        <v>143</v>
      </c>
      <c r="G35" s="20">
        <f>'01三樹小学校'!W119</f>
        <v>0</v>
      </c>
      <c r="K35" s="3"/>
    </row>
    <row r="36" spans="1:11" ht="21" customHeight="1" x14ac:dyDescent="0.4">
      <c r="A36" s="166"/>
      <c r="B36" s="18">
        <f t="shared" si="0"/>
        <v>2</v>
      </c>
      <c r="C36" s="18" t="s">
        <v>166</v>
      </c>
      <c r="D36" s="19" t="s">
        <v>100</v>
      </c>
      <c r="E36" s="20">
        <v>1</v>
      </c>
      <c r="F36" s="21" t="s">
        <v>143</v>
      </c>
      <c r="G36" s="20">
        <f>'02平田小学校'!W102</f>
        <v>0</v>
      </c>
      <c r="K36" s="3"/>
    </row>
    <row r="37" spans="1:11" ht="21" customHeight="1" x14ac:dyDescent="0.4">
      <c r="A37" s="166"/>
      <c r="B37" s="18">
        <f t="shared" si="0"/>
        <v>3</v>
      </c>
      <c r="C37" s="18" t="s">
        <v>166</v>
      </c>
      <c r="D37" s="19" t="s">
        <v>101</v>
      </c>
      <c r="E37" s="20">
        <v>1</v>
      </c>
      <c r="F37" s="21" t="s">
        <v>143</v>
      </c>
      <c r="G37" s="20">
        <f>'03三木小学校'!W206</f>
        <v>0</v>
      </c>
      <c r="K37" s="3"/>
    </row>
    <row r="38" spans="1:11" ht="21" customHeight="1" x14ac:dyDescent="0.4">
      <c r="A38" s="166"/>
      <c r="B38" s="18">
        <f t="shared" si="0"/>
        <v>4</v>
      </c>
      <c r="C38" s="18" t="s">
        <v>166</v>
      </c>
      <c r="D38" s="19" t="s">
        <v>102</v>
      </c>
      <c r="E38" s="20">
        <v>1</v>
      </c>
      <c r="F38" s="21" t="s">
        <v>143</v>
      </c>
      <c r="G38" s="20">
        <f>'04別所小学校'!W157</f>
        <v>0</v>
      </c>
      <c r="K38" s="3"/>
    </row>
    <row r="39" spans="1:11" ht="21" customHeight="1" x14ac:dyDescent="0.4">
      <c r="A39" s="166"/>
      <c r="B39" s="18">
        <f t="shared" si="0"/>
        <v>5</v>
      </c>
      <c r="C39" s="18" t="s">
        <v>166</v>
      </c>
      <c r="D39" s="19" t="s">
        <v>103</v>
      </c>
      <c r="E39" s="20">
        <v>1</v>
      </c>
      <c r="F39" s="21" t="s">
        <v>143</v>
      </c>
      <c r="G39" s="20">
        <f>'05志染小学校'!W137</f>
        <v>0</v>
      </c>
      <c r="K39" s="3"/>
    </row>
    <row r="40" spans="1:11" ht="21" customHeight="1" x14ac:dyDescent="0.4">
      <c r="A40" s="166"/>
      <c r="B40" s="18">
        <f t="shared" si="0"/>
        <v>6</v>
      </c>
      <c r="C40" s="18" t="s">
        <v>166</v>
      </c>
      <c r="D40" s="19" t="s">
        <v>104</v>
      </c>
      <c r="E40" s="20">
        <v>1</v>
      </c>
      <c r="F40" s="21" t="s">
        <v>143</v>
      </c>
      <c r="G40" s="20">
        <f>'06口吉川小学校'!W98</f>
        <v>0</v>
      </c>
      <c r="K40" s="3"/>
    </row>
    <row r="41" spans="1:11" ht="21" customHeight="1" x14ac:dyDescent="0.4">
      <c r="A41" s="166"/>
      <c r="B41" s="18">
        <f t="shared" si="0"/>
        <v>7</v>
      </c>
      <c r="C41" s="18" t="s">
        <v>166</v>
      </c>
      <c r="D41" s="19" t="s">
        <v>105</v>
      </c>
      <c r="E41" s="20">
        <v>1</v>
      </c>
      <c r="F41" s="21" t="s">
        <v>143</v>
      </c>
      <c r="G41" s="20">
        <f>'07豊地小学校'!W100</f>
        <v>0</v>
      </c>
      <c r="K41" s="3"/>
    </row>
    <row r="42" spans="1:11" ht="21" customHeight="1" x14ac:dyDescent="0.4">
      <c r="A42" s="166"/>
      <c r="B42" s="18">
        <f t="shared" si="0"/>
        <v>8</v>
      </c>
      <c r="C42" s="18" t="s">
        <v>166</v>
      </c>
      <c r="D42" s="19" t="s">
        <v>106</v>
      </c>
      <c r="E42" s="20">
        <v>1</v>
      </c>
      <c r="F42" s="21" t="s">
        <v>143</v>
      </c>
      <c r="G42" s="20">
        <f>'08緑が丘小学校'!W170</f>
        <v>0</v>
      </c>
      <c r="K42" s="3"/>
    </row>
    <row r="43" spans="1:11" ht="21" customHeight="1" x14ac:dyDescent="0.4">
      <c r="A43" s="166"/>
      <c r="B43" s="18">
        <f t="shared" si="0"/>
        <v>9</v>
      </c>
      <c r="C43" s="18" t="s">
        <v>166</v>
      </c>
      <c r="D43" s="19" t="s">
        <v>167</v>
      </c>
      <c r="E43" s="20">
        <v>1</v>
      </c>
      <c r="F43" s="21" t="s">
        <v>143</v>
      </c>
      <c r="G43" s="20">
        <f>'09自由が丘小学校'!W204</f>
        <v>0</v>
      </c>
      <c r="K43" s="3"/>
    </row>
    <row r="44" spans="1:11" ht="21" customHeight="1" x14ac:dyDescent="0.4">
      <c r="A44" s="166"/>
      <c r="B44" s="18">
        <f t="shared" si="0"/>
        <v>10</v>
      </c>
      <c r="C44" s="18" t="s">
        <v>166</v>
      </c>
      <c r="D44" s="19" t="s">
        <v>108</v>
      </c>
      <c r="E44" s="20">
        <v>1</v>
      </c>
      <c r="F44" s="21" t="s">
        <v>143</v>
      </c>
      <c r="G44" s="20">
        <f>'10自由が丘東小学校'!W144</f>
        <v>0</v>
      </c>
      <c r="K44" s="3"/>
    </row>
    <row r="45" spans="1:11" ht="21" customHeight="1" x14ac:dyDescent="0.4">
      <c r="A45" s="166"/>
      <c r="B45" s="18">
        <f t="shared" si="0"/>
        <v>11</v>
      </c>
      <c r="C45" s="18" t="s">
        <v>166</v>
      </c>
      <c r="D45" s="19" t="s">
        <v>109</v>
      </c>
      <c r="E45" s="20">
        <v>1</v>
      </c>
      <c r="F45" s="21" t="s">
        <v>143</v>
      </c>
      <c r="G45" s="20">
        <f>'11広野小学校'!W147</f>
        <v>0</v>
      </c>
      <c r="K45" s="3"/>
    </row>
    <row r="46" spans="1:11" ht="21" customHeight="1" x14ac:dyDescent="0.4">
      <c r="A46" s="166"/>
      <c r="B46" s="18">
        <f t="shared" si="0"/>
        <v>12</v>
      </c>
      <c r="C46" s="18" t="s">
        <v>166</v>
      </c>
      <c r="D46" s="19" t="s">
        <v>110</v>
      </c>
      <c r="E46" s="20">
        <v>1</v>
      </c>
      <c r="F46" s="21" t="s">
        <v>143</v>
      </c>
      <c r="G46" s="20">
        <f>'12三木中学校'!W223</f>
        <v>0</v>
      </c>
      <c r="K46" s="3"/>
    </row>
    <row r="47" spans="1:11" ht="21" customHeight="1" x14ac:dyDescent="0.4">
      <c r="A47" s="166"/>
      <c r="B47" s="18">
        <f t="shared" si="0"/>
        <v>13</v>
      </c>
      <c r="C47" s="18" t="s">
        <v>166</v>
      </c>
      <c r="D47" s="19" t="s">
        <v>111</v>
      </c>
      <c r="E47" s="20">
        <v>1</v>
      </c>
      <c r="F47" s="21" t="s">
        <v>143</v>
      </c>
      <c r="G47" s="20">
        <f>'13三木東中学校'!W140</f>
        <v>0</v>
      </c>
      <c r="K47" s="3"/>
    </row>
    <row r="48" spans="1:11" ht="21" customHeight="1" x14ac:dyDescent="0.4">
      <c r="A48" s="166"/>
      <c r="B48" s="18">
        <f t="shared" si="0"/>
        <v>14</v>
      </c>
      <c r="C48" s="18" t="s">
        <v>166</v>
      </c>
      <c r="D48" s="19" t="s">
        <v>112</v>
      </c>
      <c r="E48" s="20">
        <v>1</v>
      </c>
      <c r="F48" s="21" t="s">
        <v>143</v>
      </c>
      <c r="G48" s="20">
        <f>'14別所中学校'!W175</f>
        <v>0</v>
      </c>
      <c r="K48" s="3"/>
    </row>
    <row r="49" spans="1:13" ht="21" customHeight="1" x14ac:dyDescent="0.4">
      <c r="A49" s="166"/>
      <c r="B49" s="18">
        <f t="shared" si="0"/>
        <v>15</v>
      </c>
      <c r="C49" s="18" t="s">
        <v>166</v>
      </c>
      <c r="D49" s="19" t="s">
        <v>113</v>
      </c>
      <c r="E49" s="20">
        <v>1</v>
      </c>
      <c r="F49" s="21" t="s">
        <v>143</v>
      </c>
      <c r="G49" s="20">
        <f>'15緑が丘中学校'!W201</f>
        <v>0</v>
      </c>
      <c r="K49" s="3"/>
    </row>
    <row r="50" spans="1:13" ht="21" customHeight="1" x14ac:dyDescent="0.4">
      <c r="A50" s="166"/>
      <c r="B50" s="18">
        <f t="shared" si="0"/>
        <v>16</v>
      </c>
      <c r="C50" s="18" t="s">
        <v>166</v>
      </c>
      <c r="D50" s="19" t="s">
        <v>168</v>
      </c>
      <c r="E50" s="20">
        <v>1</v>
      </c>
      <c r="F50" s="21" t="s">
        <v>143</v>
      </c>
      <c r="G50" s="20">
        <f>'16自由が丘中学校'!W152</f>
        <v>0</v>
      </c>
      <c r="K50" s="3"/>
    </row>
    <row r="51" spans="1:13" ht="21" customHeight="1" x14ac:dyDescent="0.4">
      <c r="A51" s="166"/>
      <c r="B51" s="18">
        <f t="shared" si="0"/>
        <v>17</v>
      </c>
      <c r="C51" s="18" t="s">
        <v>166</v>
      </c>
      <c r="D51" s="19" t="s">
        <v>115</v>
      </c>
      <c r="E51" s="20">
        <v>1</v>
      </c>
      <c r="F51" s="21" t="s">
        <v>143</v>
      </c>
      <c r="G51" s="20">
        <f>'17三木特別支援学校'!W105</f>
        <v>0</v>
      </c>
      <c r="K51" s="3"/>
    </row>
    <row r="52" spans="1:13" ht="21" customHeight="1" x14ac:dyDescent="0.4">
      <c r="A52" s="166"/>
      <c r="B52" s="18">
        <f t="shared" si="0"/>
        <v>18</v>
      </c>
      <c r="C52" s="18" t="s">
        <v>169</v>
      </c>
      <c r="D52" s="19" t="s">
        <v>117</v>
      </c>
      <c r="E52" s="20">
        <v>1</v>
      </c>
      <c r="F52" s="21" t="s">
        <v>143</v>
      </c>
      <c r="G52" s="20">
        <f>'18三樹学校給食共同調理場'!W21</f>
        <v>0</v>
      </c>
      <c r="K52" s="3"/>
    </row>
    <row r="53" spans="1:13" ht="21" customHeight="1" x14ac:dyDescent="0.4">
      <c r="A53" s="166"/>
      <c r="B53" s="18">
        <f t="shared" si="0"/>
        <v>19</v>
      </c>
      <c r="C53" s="18" t="s">
        <v>169</v>
      </c>
      <c r="D53" s="19" t="s">
        <v>118</v>
      </c>
      <c r="E53" s="20">
        <v>1</v>
      </c>
      <c r="F53" s="21" t="s">
        <v>143</v>
      </c>
      <c r="G53" s="20">
        <f>'19平田小学校給食調理場'!W22</f>
        <v>0</v>
      </c>
      <c r="K53" s="3"/>
    </row>
    <row r="54" spans="1:13" ht="21" customHeight="1" x14ac:dyDescent="0.4">
      <c r="A54" s="166"/>
      <c r="B54" s="18">
        <f t="shared" si="0"/>
        <v>20</v>
      </c>
      <c r="C54" s="18" t="s">
        <v>169</v>
      </c>
      <c r="D54" s="19" t="s">
        <v>119</v>
      </c>
      <c r="E54" s="20">
        <v>1</v>
      </c>
      <c r="F54" s="21" t="s">
        <v>143</v>
      </c>
      <c r="G54" s="20">
        <f>'20三木学校給食共同調理場'!W20</f>
        <v>0</v>
      </c>
      <c r="K54" s="3"/>
    </row>
    <row r="55" spans="1:13" ht="21" customHeight="1" x14ac:dyDescent="0.4">
      <c r="A55" s="166"/>
      <c r="B55" s="18">
        <f t="shared" si="0"/>
        <v>21</v>
      </c>
      <c r="C55" s="18" t="s">
        <v>169</v>
      </c>
      <c r="D55" s="19" t="s">
        <v>120</v>
      </c>
      <c r="E55" s="20">
        <v>1</v>
      </c>
      <c r="F55" s="21" t="s">
        <v>143</v>
      </c>
      <c r="G55" s="20">
        <f>'21別所学校給食共同調理場'!W22</f>
        <v>0</v>
      </c>
      <c r="K55" s="3"/>
    </row>
    <row r="56" spans="1:13" ht="21" customHeight="1" x14ac:dyDescent="0.4">
      <c r="A56" s="166"/>
      <c r="B56" s="18">
        <f t="shared" si="0"/>
        <v>22</v>
      </c>
      <c r="C56" s="18" t="s">
        <v>169</v>
      </c>
      <c r="D56" s="19" t="s">
        <v>121</v>
      </c>
      <c r="E56" s="20">
        <v>1</v>
      </c>
      <c r="F56" s="21" t="s">
        <v>143</v>
      </c>
      <c r="G56" s="20">
        <f>'22緑が丘学校給食共同調理場'!W24</f>
        <v>0</v>
      </c>
      <c r="K56" s="3"/>
    </row>
    <row r="57" spans="1:13" ht="21" customHeight="1" x14ac:dyDescent="0.4">
      <c r="A57" s="166"/>
      <c r="B57" s="18">
        <f t="shared" si="0"/>
        <v>23</v>
      </c>
      <c r="C57" s="18" t="s">
        <v>169</v>
      </c>
      <c r="D57" s="19" t="s">
        <v>122</v>
      </c>
      <c r="E57" s="20">
        <v>1</v>
      </c>
      <c r="F57" s="21" t="s">
        <v>143</v>
      </c>
      <c r="G57" s="20">
        <f>'23自由が丘小学校給食調理場'!W24</f>
        <v>0</v>
      </c>
      <c r="K57" s="3"/>
    </row>
    <row r="58" spans="1:13" ht="21" customHeight="1" x14ac:dyDescent="0.4">
      <c r="A58" s="166"/>
      <c r="B58" s="18">
        <f t="shared" si="0"/>
        <v>24</v>
      </c>
      <c r="C58" s="18" t="s">
        <v>169</v>
      </c>
      <c r="D58" s="19" t="s">
        <v>123</v>
      </c>
      <c r="E58" s="20">
        <v>1</v>
      </c>
      <c r="F58" s="21" t="s">
        <v>143</v>
      </c>
      <c r="G58" s="20">
        <f>'24自由が丘東学校給食共同調理場'!X22</f>
        <v>0</v>
      </c>
      <c r="K58" s="3"/>
    </row>
    <row r="59" spans="1:13" ht="21" customHeight="1" x14ac:dyDescent="0.4">
      <c r="A59" s="166"/>
      <c r="B59" s="18">
        <f t="shared" si="0"/>
        <v>25</v>
      </c>
      <c r="C59" s="18" t="s">
        <v>169</v>
      </c>
      <c r="D59" s="19" t="s">
        <v>124</v>
      </c>
      <c r="E59" s="20">
        <v>1</v>
      </c>
      <c r="F59" s="21" t="s">
        <v>143</v>
      </c>
      <c r="G59" s="20">
        <f>'25広野小学校給食調理場'!W19</f>
        <v>0</v>
      </c>
      <c r="K59" s="3"/>
    </row>
    <row r="60" spans="1:13" ht="21" customHeight="1" x14ac:dyDescent="0.4">
      <c r="A60" s="167"/>
      <c r="B60" s="18">
        <f t="shared" si="0"/>
        <v>26</v>
      </c>
      <c r="C60" s="18" t="s">
        <v>125</v>
      </c>
      <c r="D60" s="19" t="s">
        <v>170</v>
      </c>
      <c r="E60" s="20">
        <v>1</v>
      </c>
      <c r="F60" s="21" t="s">
        <v>143</v>
      </c>
      <c r="G60" s="20">
        <f>'26文化会館'!W291</f>
        <v>0</v>
      </c>
      <c r="K60" s="3"/>
    </row>
    <row r="61" spans="1:13" s="23" customFormat="1" ht="21" customHeight="1" x14ac:dyDescent="0.4">
      <c r="A61" s="159" t="s">
        <v>163</v>
      </c>
      <c r="B61" s="160"/>
      <c r="C61" s="160"/>
      <c r="D61" s="160"/>
      <c r="E61" s="160"/>
      <c r="F61" s="161"/>
      <c r="G61" s="22">
        <f>SUM(G35:G60)</f>
        <v>0</v>
      </c>
      <c r="M61" s="24"/>
    </row>
    <row r="62" spans="1:13" ht="39" customHeight="1" x14ac:dyDescent="0.4">
      <c r="A62" s="162" t="s">
        <v>171</v>
      </c>
      <c r="B62" s="162"/>
      <c r="C62" s="162"/>
      <c r="D62" s="162"/>
      <c r="E62" s="162"/>
      <c r="F62" s="162"/>
      <c r="G62" s="162"/>
    </row>
    <row r="63" spans="1:13" x14ac:dyDescent="0.4">
      <c r="A63" s="27"/>
      <c r="B63" s="27"/>
      <c r="C63" s="27"/>
      <c r="D63" s="27"/>
      <c r="E63" s="27"/>
      <c r="F63" s="27"/>
    </row>
    <row r="64" spans="1:13" x14ac:dyDescent="0.4">
      <c r="A64" s="3"/>
      <c r="B64" s="3"/>
      <c r="D64" s="3"/>
      <c r="E64" s="3"/>
      <c r="F64" s="3"/>
    </row>
    <row r="65" spans="1:6" x14ac:dyDescent="0.4">
      <c r="A65" s="3"/>
      <c r="B65" s="3"/>
      <c r="D65" s="3"/>
      <c r="E65" s="3"/>
      <c r="F65" s="3"/>
    </row>
    <row r="66" spans="1:6" x14ac:dyDescent="0.4">
      <c r="A66" s="3"/>
      <c r="B66" s="3"/>
      <c r="D66" s="3"/>
      <c r="E66" s="3"/>
      <c r="F66" s="3"/>
    </row>
  </sheetData>
  <sheetProtection algorithmName="SHA-512" hashValue="ehBQQRrM1jV/mJskckLK13oR96gs2BijvnLCaMaLDvMVSVFxgvEYVrvardT6Wt/oQ2WIcjeWp15HE8BV4F0TKQ==" saltValue="XA3ciK0oO5G3Qg+EJjx5Mw==" spinCount="100000" sheet="1" objects="1" scenarios="1" formatCells="0" formatColumns="0" formatRows="0"/>
  <mergeCells count="8">
    <mergeCell ref="A61:F61"/>
    <mergeCell ref="A62:G62"/>
    <mergeCell ref="A1:C1"/>
    <mergeCell ref="A3:G3"/>
    <mergeCell ref="A9:A30"/>
    <mergeCell ref="A31:F31"/>
    <mergeCell ref="A33:C33"/>
    <mergeCell ref="A35:A60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scale="58" orientation="portrait" r:id="rId1"/>
  <headerFooter>
    <oddFooter>&amp;C&amp;P/&amp;N</oddFooter>
  </headerFooter>
  <rowBreaks count="1" manualBreakCount="1">
    <brk id="32" max="16383" man="1"/>
  </rowBreaks>
  <ignoredErrors>
    <ignoredError sqref="G5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1"/>
  </sheetPr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00"/>
  </sheetPr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AD92"/>
  <sheetViews>
    <sheetView showGridLines="0" tabSelected="1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36.6" customHeight="1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36.6" customHeight="1" x14ac:dyDescent="0.4">
      <c r="A1" s="29" t="s">
        <v>2423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36.6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42"/>
      <c r="AB2" s="175" t="s">
        <v>3</v>
      </c>
      <c r="AC2" s="176"/>
      <c r="AD2" s="177" t="s">
        <v>4</v>
      </c>
    </row>
    <row r="3" spans="1:30" ht="36.6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301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36.6" customHeight="1" thickTop="1" x14ac:dyDescent="0.4">
      <c r="A4" s="54">
        <v>1</v>
      </c>
      <c r="B4" s="55" t="s">
        <v>37</v>
      </c>
      <c r="C4" s="55" t="s">
        <v>223</v>
      </c>
      <c r="D4" s="55" t="s">
        <v>35</v>
      </c>
      <c r="E4" s="55" t="s">
        <v>224</v>
      </c>
      <c r="F4" s="55" t="s">
        <v>225</v>
      </c>
      <c r="G4" s="55">
        <v>12</v>
      </c>
      <c r="H4" s="56">
        <v>1</v>
      </c>
      <c r="I4" s="57">
        <v>2</v>
      </c>
      <c r="J4" s="58">
        <v>2</v>
      </c>
      <c r="K4" s="59"/>
      <c r="L4" s="60" t="s">
        <v>221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1437.6959999999999</v>
      </c>
      <c r="AC4" s="66">
        <f>P4*Q4*X4*Y4*Z4/1000*$Z$1</f>
        <v>0</v>
      </c>
      <c r="AD4" s="66">
        <f t="shared" ref="AD4" si="1">AB4-AC4</f>
        <v>1437.6959999999999</v>
      </c>
    </row>
    <row r="5" spans="1:30" ht="36.6" customHeight="1" x14ac:dyDescent="0.4">
      <c r="A5" s="54">
        <v>2</v>
      </c>
      <c r="B5" s="55" t="s">
        <v>37</v>
      </c>
      <c r="C5" s="55" t="s">
        <v>226</v>
      </c>
      <c r="D5" s="55" t="s">
        <v>35</v>
      </c>
      <c r="E5" s="55" t="s">
        <v>224</v>
      </c>
      <c r="F5" s="55" t="s">
        <v>225</v>
      </c>
      <c r="G5" s="55">
        <v>12</v>
      </c>
      <c r="H5" s="56">
        <v>1</v>
      </c>
      <c r="I5" s="57">
        <v>2</v>
      </c>
      <c r="J5" s="58">
        <v>2</v>
      </c>
      <c r="K5" s="59"/>
      <c r="L5" s="60" t="s">
        <v>221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ref="U5:U68" si="2">Q5*S5</f>
        <v>0</v>
      </c>
      <c r="V5" s="64">
        <f t="shared" ref="V5:V68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1437.6959999999999</v>
      </c>
      <c r="AC5" s="66">
        <f t="shared" ref="AC5:AC68" si="4">P5*Q5*X5*Y5*Z5/1000*$Z$1</f>
        <v>0</v>
      </c>
      <c r="AD5" s="66">
        <f t="shared" ref="AD5:AD68" si="5">AB5-AC5</f>
        <v>1437.6959999999999</v>
      </c>
    </row>
    <row r="6" spans="1:30" ht="36.6" customHeight="1" x14ac:dyDescent="0.4">
      <c r="A6" s="54">
        <v>3</v>
      </c>
      <c r="B6" s="55" t="s">
        <v>37</v>
      </c>
      <c r="C6" s="55" t="s">
        <v>227</v>
      </c>
      <c r="D6" s="55" t="s">
        <v>35</v>
      </c>
      <c r="E6" s="55" t="s">
        <v>224</v>
      </c>
      <c r="F6" s="55" t="s">
        <v>225</v>
      </c>
      <c r="G6" s="55">
        <v>12</v>
      </c>
      <c r="H6" s="56">
        <v>1</v>
      </c>
      <c r="I6" s="57">
        <v>2</v>
      </c>
      <c r="J6" s="58">
        <v>2</v>
      </c>
      <c r="K6" s="59"/>
      <c r="L6" s="60" t="s">
        <v>221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1437.6959999999999</v>
      </c>
      <c r="AC6" s="66">
        <f t="shared" si="4"/>
        <v>0</v>
      </c>
      <c r="AD6" s="66">
        <f t="shared" si="5"/>
        <v>1437.6959999999999</v>
      </c>
    </row>
    <row r="7" spans="1:30" ht="36.6" customHeight="1" x14ac:dyDescent="0.4">
      <c r="A7" s="54">
        <v>4</v>
      </c>
      <c r="B7" s="55" t="s">
        <v>37</v>
      </c>
      <c r="C7" s="55" t="s">
        <v>228</v>
      </c>
      <c r="D7" s="55" t="s">
        <v>35</v>
      </c>
      <c r="E7" s="55" t="s">
        <v>224</v>
      </c>
      <c r="F7" s="55" t="s">
        <v>225</v>
      </c>
      <c r="G7" s="55">
        <v>12</v>
      </c>
      <c r="H7" s="56">
        <v>1</v>
      </c>
      <c r="I7" s="57">
        <v>2</v>
      </c>
      <c r="J7" s="58">
        <v>2</v>
      </c>
      <c r="K7" s="59"/>
      <c r="L7" s="60" t="s">
        <v>221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1437.6959999999999</v>
      </c>
      <c r="AC7" s="66">
        <f t="shared" si="4"/>
        <v>0</v>
      </c>
      <c r="AD7" s="66">
        <f t="shared" si="5"/>
        <v>1437.6959999999999</v>
      </c>
    </row>
    <row r="8" spans="1:30" ht="36.6" customHeight="1" x14ac:dyDescent="0.4">
      <c r="A8" s="54">
        <v>5</v>
      </c>
      <c r="B8" s="55" t="s">
        <v>37</v>
      </c>
      <c r="C8" s="55" t="s">
        <v>229</v>
      </c>
      <c r="D8" s="55" t="s">
        <v>35</v>
      </c>
      <c r="E8" s="55" t="s">
        <v>224</v>
      </c>
      <c r="F8" s="55" t="s">
        <v>225</v>
      </c>
      <c r="G8" s="55">
        <v>12</v>
      </c>
      <c r="H8" s="56">
        <v>1</v>
      </c>
      <c r="I8" s="57">
        <v>2</v>
      </c>
      <c r="J8" s="58">
        <v>2</v>
      </c>
      <c r="K8" s="59"/>
      <c r="L8" s="60" t="s">
        <v>221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1437.6959999999999</v>
      </c>
      <c r="AC8" s="66">
        <f t="shared" si="4"/>
        <v>0</v>
      </c>
      <c r="AD8" s="66">
        <f t="shared" si="5"/>
        <v>1437.6959999999999</v>
      </c>
    </row>
    <row r="9" spans="1:30" ht="36.6" customHeight="1" x14ac:dyDescent="0.4">
      <c r="A9" s="54">
        <v>6</v>
      </c>
      <c r="B9" s="55" t="s">
        <v>37</v>
      </c>
      <c r="C9" s="55" t="s">
        <v>230</v>
      </c>
      <c r="D9" s="55" t="s">
        <v>35</v>
      </c>
      <c r="E9" s="55" t="s">
        <v>231</v>
      </c>
      <c r="F9" s="55" t="s">
        <v>232</v>
      </c>
      <c r="G9" s="55">
        <v>40</v>
      </c>
      <c r="H9" s="56">
        <v>1</v>
      </c>
      <c r="I9" s="57">
        <v>1</v>
      </c>
      <c r="J9" s="58">
        <v>1</v>
      </c>
      <c r="K9" s="59"/>
      <c r="L9" s="60" t="s">
        <v>221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2396.16</v>
      </c>
      <c r="AC9" s="66">
        <f t="shared" si="4"/>
        <v>0</v>
      </c>
      <c r="AD9" s="66">
        <f t="shared" si="5"/>
        <v>2396.16</v>
      </c>
    </row>
    <row r="10" spans="1:30" ht="36.6" customHeight="1" x14ac:dyDescent="0.4">
      <c r="A10" s="54">
        <v>7</v>
      </c>
      <c r="B10" s="55" t="s">
        <v>37</v>
      </c>
      <c r="C10" s="55" t="s">
        <v>233</v>
      </c>
      <c r="D10" s="55" t="s">
        <v>35</v>
      </c>
      <c r="E10" s="55" t="s">
        <v>41</v>
      </c>
      <c r="F10" s="55" t="s">
        <v>225</v>
      </c>
      <c r="G10" s="55">
        <v>15</v>
      </c>
      <c r="H10" s="56">
        <v>1</v>
      </c>
      <c r="I10" s="57">
        <v>1</v>
      </c>
      <c r="J10" s="58">
        <v>1</v>
      </c>
      <c r="K10" s="59"/>
      <c r="L10" s="60" t="s">
        <v>221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898.56000000000006</v>
      </c>
      <c r="AC10" s="66">
        <f t="shared" si="4"/>
        <v>0</v>
      </c>
      <c r="AD10" s="66">
        <f t="shared" si="5"/>
        <v>898.56000000000006</v>
      </c>
    </row>
    <row r="11" spans="1:30" ht="36.6" customHeight="1" x14ac:dyDescent="0.4">
      <c r="A11" s="54">
        <v>8</v>
      </c>
      <c r="B11" s="55" t="s">
        <v>37</v>
      </c>
      <c r="C11" s="55" t="s">
        <v>234</v>
      </c>
      <c r="D11" s="55" t="s">
        <v>35</v>
      </c>
      <c r="E11" s="55" t="s">
        <v>235</v>
      </c>
      <c r="F11" s="55" t="s">
        <v>40</v>
      </c>
      <c r="G11" s="55">
        <v>29</v>
      </c>
      <c r="H11" s="56">
        <v>4</v>
      </c>
      <c r="I11" s="57">
        <v>1</v>
      </c>
      <c r="J11" s="58">
        <v>4</v>
      </c>
      <c r="K11" s="59"/>
      <c r="L11" s="60" t="s">
        <v>222</v>
      </c>
      <c r="M11" s="76"/>
      <c r="N11" s="61" t="s">
        <v>220</v>
      </c>
      <c r="O11" s="77"/>
      <c r="P11" s="76"/>
      <c r="Q11" s="62">
        <v>4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6948.8640000000005</v>
      </c>
      <c r="AC11" s="66">
        <f t="shared" si="4"/>
        <v>0</v>
      </c>
      <c r="AD11" s="66">
        <f t="shared" si="5"/>
        <v>6948.8640000000005</v>
      </c>
    </row>
    <row r="12" spans="1:30" ht="36.6" customHeight="1" x14ac:dyDescent="0.4">
      <c r="A12" s="54">
        <v>9</v>
      </c>
      <c r="B12" s="55" t="s">
        <v>37</v>
      </c>
      <c r="C12" s="55" t="s">
        <v>237</v>
      </c>
      <c r="D12" s="55" t="s">
        <v>35</v>
      </c>
      <c r="E12" s="55" t="s">
        <v>224</v>
      </c>
      <c r="F12" s="55" t="s">
        <v>225</v>
      </c>
      <c r="G12" s="55">
        <v>12</v>
      </c>
      <c r="H12" s="56">
        <v>2</v>
      </c>
      <c r="I12" s="57">
        <v>2</v>
      </c>
      <c r="J12" s="58">
        <v>4</v>
      </c>
      <c r="K12" s="59"/>
      <c r="L12" s="60" t="s">
        <v>221</v>
      </c>
      <c r="M12" s="76"/>
      <c r="N12" s="61" t="s">
        <v>220</v>
      </c>
      <c r="O12" s="77"/>
      <c r="P12" s="76"/>
      <c r="Q12" s="62">
        <v>4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2875.3919999999998</v>
      </c>
      <c r="AC12" s="66">
        <f t="shared" si="4"/>
        <v>0</v>
      </c>
      <c r="AD12" s="66">
        <f t="shared" si="5"/>
        <v>2875.3919999999998</v>
      </c>
    </row>
    <row r="13" spans="1:30" ht="36.6" customHeight="1" x14ac:dyDescent="0.4">
      <c r="A13" s="54">
        <v>10</v>
      </c>
      <c r="B13" s="55" t="s">
        <v>37</v>
      </c>
      <c r="C13" s="55" t="s">
        <v>237</v>
      </c>
      <c r="D13" s="55" t="s">
        <v>35</v>
      </c>
      <c r="E13" s="55" t="s">
        <v>231</v>
      </c>
      <c r="F13" s="55" t="s">
        <v>232</v>
      </c>
      <c r="G13" s="55">
        <v>40</v>
      </c>
      <c r="H13" s="56">
        <v>1</v>
      </c>
      <c r="I13" s="57">
        <v>1</v>
      </c>
      <c r="J13" s="58">
        <v>1</v>
      </c>
      <c r="K13" s="59"/>
      <c r="L13" s="60" t="s">
        <v>221</v>
      </c>
      <c r="M13" s="76"/>
      <c r="N13" s="61" t="s">
        <v>219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2396.16</v>
      </c>
      <c r="AC13" s="66">
        <f t="shared" si="4"/>
        <v>0</v>
      </c>
      <c r="AD13" s="66">
        <f t="shared" si="5"/>
        <v>2396.16</v>
      </c>
    </row>
    <row r="14" spans="1:30" ht="36.6" customHeight="1" x14ac:dyDescent="0.4">
      <c r="A14" s="54">
        <v>11</v>
      </c>
      <c r="B14" s="55" t="s">
        <v>37</v>
      </c>
      <c r="C14" s="55" t="s">
        <v>238</v>
      </c>
      <c r="D14" s="55" t="s">
        <v>35</v>
      </c>
      <c r="E14" s="55" t="s">
        <v>239</v>
      </c>
      <c r="F14" s="55" t="s">
        <v>240</v>
      </c>
      <c r="G14" s="55">
        <v>42</v>
      </c>
      <c r="H14" s="56">
        <v>3</v>
      </c>
      <c r="I14" s="57">
        <v>1</v>
      </c>
      <c r="J14" s="58">
        <v>3</v>
      </c>
      <c r="K14" s="59"/>
      <c r="L14" s="60" t="s">
        <v>222</v>
      </c>
      <c r="M14" s="76"/>
      <c r="N14" s="61" t="s">
        <v>220</v>
      </c>
      <c r="O14" s="77"/>
      <c r="P14" s="76"/>
      <c r="Q14" s="62">
        <v>3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7547.9039999999995</v>
      </c>
      <c r="AC14" s="66">
        <f t="shared" si="4"/>
        <v>0</v>
      </c>
      <c r="AD14" s="66">
        <f t="shared" si="5"/>
        <v>7547.9039999999995</v>
      </c>
    </row>
    <row r="15" spans="1:30" ht="36.6" customHeight="1" x14ac:dyDescent="0.4">
      <c r="A15" s="54">
        <v>12</v>
      </c>
      <c r="B15" s="55" t="s">
        <v>241</v>
      </c>
      <c r="C15" s="55" t="s">
        <v>242</v>
      </c>
      <c r="D15" s="55" t="s">
        <v>35</v>
      </c>
      <c r="E15" s="55" t="s">
        <v>239</v>
      </c>
      <c r="F15" s="55" t="s">
        <v>243</v>
      </c>
      <c r="G15" s="55">
        <v>42</v>
      </c>
      <c r="H15" s="56">
        <v>53</v>
      </c>
      <c r="I15" s="57">
        <v>1</v>
      </c>
      <c r="J15" s="58">
        <v>53</v>
      </c>
      <c r="K15" s="59"/>
      <c r="L15" s="60" t="s">
        <v>222</v>
      </c>
      <c r="M15" s="76"/>
      <c r="N15" s="61" t="s">
        <v>220</v>
      </c>
      <c r="O15" s="77"/>
      <c r="P15" s="76"/>
      <c r="Q15" s="62">
        <v>53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133346.304</v>
      </c>
      <c r="AC15" s="66">
        <f t="shared" si="4"/>
        <v>0</v>
      </c>
      <c r="AD15" s="66">
        <f t="shared" si="5"/>
        <v>133346.304</v>
      </c>
    </row>
    <row r="16" spans="1:30" ht="36.6" customHeight="1" x14ac:dyDescent="0.4">
      <c r="A16" s="54">
        <v>13</v>
      </c>
      <c r="B16" s="55" t="s">
        <v>241</v>
      </c>
      <c r="C16" s="55" t="s">
        <v>234</v>
      </c>
      <c r="D16" s="55" t="s">
        <v>35</v>
      </c>
      <c r="E16" s="55" t="s">
        <v>239</v>
      </c>
      <c r="F16" s="55" t="s">
        <v>244</v>
      </c>
      <c r="G16" s="55">
        <v>42</v>
      </c>
      <c r="H16" s="56">
        <v>17</v>
      </c>
      <c r="I16" s="57">
        <v>2</v>
      </c>
      <c r="J16" s="58">
        <v>34</v>
      </c>
      <c r="K16" s="59"/>
      <c r="L16" s="60" t="s">
        <v>222</v>
      </c>
      <c r="M16" s="76"/>
      <c r="N16" s="61" t="s">
        <v>220</v>
      </c>
      <c r="O16" s="77"/>
      <c r="P16" s="76"/>
      <c r="Q16" s="62">
        <v>17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85542.911999999997</v>
      </c>
      <c r="AC16" s="66">
        <f t="shared" si="4"/>
        <v>0</v>
      </c>
      <c r="AD16" s="66">
        <f t="shared" si="5"/>
        <v>85542.911999999997</v>
      </c>
    </row>
    <row r="17" spans="1:30" ht="36.6" customHeight="1" x14ac:dyDescent="0.4">
      <c r="A17" s="54">
        <v>14</v>
      </c>
      <c r="B17" s="55" t="s">
        <v>241</v>
      </c>
      <c r="C17" s="55" t="s">
        <v>234</v>
      </c>
      <c r="D17" s="55" t="s">
        <v>35</v>
      </c>
      <c r="E17" s="55" t="s">
        <v>239</v>
      </c>
      <c r="F17" s="55" t="s">
        <v>245</v>
      </c>
      <c r="G17" s="55">
        <v>42</v>
      </c>
      <c r="H17" s="56">
        <v>4</v>
      </c>
      <c r="I17" s="57">
        <v>2</v>
      </c>
      <c r="J17" s="58">
        <v>8</v>
      </c>
      <c r="K17" s="59"/>
      <c r="L17" s="60" t="s">
        <v>222</v>
      </c>
      <c r="M17" s="76"/>
      <c r="N17" s="61" t="s">
        <v>220</v>
      </c>
      <c r="O17" s="77"/>
      <c r="P17" s="76"/>
      <c r="Q17" s="62">
        <v>4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20127.743999999999</v>
      </c>
      <c r="AC17" s="66">
        <f t="shared" si="4"/>
        <v>0</v>
      </c>
      <c r="AD17" s="66">
        <f t="shared" si="5"/>
        <v>20127.743999999999</v>
      </c>
    </row>
    <row r="18" spans="1:30" ht="36.6" customHeight="1" x14ac:dyDescent="0.4">
      <c r="A18" s="54">
        <v>15</v>
      </c>
      <c r="B18" s="55" t="s">
        <v>241</v>
      </c>
      <c r="C18" s="55" t="s">
        <v>246</v>
      </c>
      <c r="D18" s="55" t="s">
        <v>35</v>
      </c>
      <c r="E18" s="55" t="s">
        <v>239</v>
      </c>
      <c r="F18" s="55" t="s">
        <v>244</v>
      </c>
      <c r="G18" s="55">
        <v>42</v>
      </c>
      <c r="H18" s="56">
        <v>3</v>
      </c>
      <c r="I18" s="57">
        <v>2</v>
      </c>
      <c r="J18" s="58">
        <v>6</v>
      </c>
      <c r="K18" s="59"/>
      <c r="L18" s="60" t="s">
        <v>222</v>
      </c>
      <c r="M18" s="76"/>
      <c r="N18" s="61" t="s">
        <v>220</v>
      </c>
      <c r="O18" s="77"/>
      <c r="P18" s="76"/>
      <c r="Q18" s="62">
        <v>3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15095.807999999999</v>
      </c>
      <c r="AC18" s="66">
        <f t="shared" si="4"/>
        <v>0</v>
      </c>
      <c r="AD18" s="66">
        <f t="shared" si="5"/>
        <v>15095.807999999999</v>
      </c>
    </row>
    <row r="19" spans="1:30" ht="36.6" customHeight="1" x14ac:dyDescent="0.4">
      <c r="A19" s="54">
        <v>16</v>
      </c>
      <c r="B19" s="55" t="s">
        <v>241</v>
      </c>
      <c r="C19" s="55" t="s">
        <v>246</v>
      </c>
      <c r="D19" s="55" t="s">
        <v>35</v>
      </c>
      <c r="E19" s="55" t="s">
        <v>239</v>
      </c>
      <c r="F19" s="55" t="s">
        <v>245</v>
      </c>
      <c r="G19" s="55">
        <v>42</v>
      </c>
      <c r="H19" s="56">
        <v>1</v>
      </c>
      <c r="I19" s="57">
        <v>2</v>
      </c>
      <c r="J19" s="58">
        <v>2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5031.9359999999997</v>
      </c>
      <c r="AC19" s="66">
        <f t="shared" si="4"/>
        <v>0</v>
      </c>
      <c r="AD19" s="66">
        <f t="shared" si="5"/>
        <v>5031.9359999999997</v>
      </c>
    </row>
    <row r="20" spans="1:30" ht="36.6" customHeight="1" x14ac:dyDescent="0.4">
      <c r="A20" s="54">
        <v>17</v>
      </c>
      <c r="B20" s="55" t="s">
        <v>241</v>
      </c>
      <c r="C20" s="55" t="s">
        <v>246</v>
      </c>
      <c r="D20" s="55" t="s">
        <v>35</v>
      </c>
      <c r="E20" s="55" t="s">
        <v>41</v>
      </c>
      <c r="F20" s="55" t="s">
        <v>225</v>
      </c>
      <c r="G20" s="55">
        <v>15</v>
      </c>
      <c r="H20" s="56">
        <v>1</v>
      </c>
      <c r="I20" s="57">
        <v>1</v>
      </c>
      <c r="J20" s="58">
        <v>1</v>
      </c>
      <c r="K20" s="59"/>
      <c r="L20" s="60" t="s">
        <v>221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898.56000000000006</v>
      </c>
      <c r="AC20" s="66">
        <f t="shared" si="4"/>
        <v>0</v>
      </c>
      <c r="AD20" s="66">
        <f t="shared" si="5"/>
        <v>898.56000000000006</v>
      </c>
    </row>
    <row r="21" spans="1:30" ht="36.6" customHeight="1" x14ac:dyDescent="0.4">
      <c r="A21" s="54">
        <v>18</v>
      </c>
      <c r="B21" s="55" t="s">
        <v>241</v>
      </c>
      <c r="C21" s="55" t="s">
        <v>247</v>
      </c>
      <c r="D21" s="55" t="s">
        <v>35</v>
      </c>
      <c r="E21" s="55" t="s">
        <v>248</v>
      </c>
      <c r="F21" s="55" t="s">
        <v>249</v>
      </c>
      <c r="G21" s="55">
        <v>26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1557.5040000000001</v>
      </c>
      <c r="AC21" s="66">
        <f t="shared" si="4"/>
        <v>0</v>
      </c>
      <c r="AD21" s="66">
        <f t="shared" si="5"/>
        <v>1557.5040000000001</v>
      </c>
    </row>
    <row r="22" spans="1:30" ht="36.6" customHeight="1" x14ac:dyDescent="0.4">
      <c r="A22" s="54">
        <v>19</v>
      </c>
      <c r="B22" s="55" t="s">
        <v>241</v>
      </c>
      <c r="C22" s="55" t="s">
        <v>250</v>
      </c>
      <c r="D22" s="55" t="s">
        <v>35</v>
      </c>
      <c r="E22" s="55" t="s">
        <v>209</v>
      </c>
      <c r="F22" s="55" t="s">
        <v>251</v>
      </c>
      <c r="G22" s="55">
        <v>58</v>
      </c>
      <c r="H22" s="56">
        <v>2</v>
      </c>
      <c r="I22" s="57">
        <v>3</v>
      </c>
      <c r="J22" s="58">
        <v>6</v>
      </c>
      <c r="K22" s="59"/>
      <c r="L22" s="60" t="s">
        <v>222</v>
      </c>
      <c r="M22" s="76"/>
      <c r="N22" s="61" t="s">
        <v>220</v>
      </c>
      <c r="O22" s="77"/>
      <c r="P22" s="76"/>
      <c r="Q22" s="62">
        <v>2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20846.592000000001</v>
      </c>
      <c r="AC22" s="66">
        <f t="shared" si="4"/>
        <v>0</v>
      </c>
      <c r="AD22" s="66">
        <f t="shared" si="5"/>
        <v>20846.592000000001</v>
      </c>
    </row>
    <row r="23" spans="1:30" ht="36.6" customHeight="1" x14ac:dyDescent="0.4">
      <c r="A23" s="54">
        <v>20</v>
      </c>
      <c r="B23" s="55" t="s">
        <v>241</v>
      </c>
      <c r="C23" s="55" t="s">
        <v>250</v>
      </c>
      <c r="D23" s="55" t="s">
        <v>35</v>
      </c>
      <c r="E23" s="55" t="s">
        <v>41</v>
      </c>
      <c r="F23" s="55" t="s">
        <v>225</v>
      </c>
      <c r="G23" s="55">
        <v>15</v>
      </c>
      <c r="H23" s="55">
        <v>1</v>
      </c>
      <c r="I23" s="57">
        <v>1</v>
      </c>
      <c r="J23" s="58">
        <v>1</v>
      </c>
      <c r="K23" s="59"/>
      <c r="L23" s="60" t="s">
        <v>221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898.56000000000006</v>
      </c>
      <c r="AC23" s="66">
        <f t="shared" si="4"/>
        <v>0</v>
      </c>
      <c r="AD23" s="66">
        <f t="shared" si="5"/>
        <v>898.56000000000006</v>
      </c>
    </row>
    <row r="24" spans="1:30" ht="36.6" customHeight="1" x14ac:dyDescent="0.4">
      <c r="A24" s="54">
        <v>21</v>
      </c>
      <c r="B24" s="55" t="s">
        <v>241</v>
      </c>
      <c r="C24" s="55" t="s">
        <v>252</v>
      </c>
      <c r="D24" s="55" t="s">
        <v>35</v>
      </c>
      <c r="E24" s="55" t="s">
        <v>209</v>
      </c>
      <c r="F24" s="55" t="s">
        <v>251</v>
      </c>
      <c r="G24" s="55">
        <v>58</v>
      </c>
      <c r="H24" s="55">
        <v>5</v>
      </c>
      <c r="I24" s="57">
        <v>3</v>
      </c>
      <c r="J24" s="58">
        <v>15</v>
      </c>
      <c r="K24" s="59"/>
      <c r="L24" s="60" t="s">
        <v>222</v>
      </c>
      <c r="M24" s="76"/>
      <c r="N24" s="61" t="s">
        <v>220</v>
      </c>
      <c r="O24" s="77"/>
      <c r="P24" s="76"/>
      <c r="Q24" s="62">
        <v>5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52116.480000000003</v>
      </c>
      <c r="AC24" s="66">
        <f t="shared" si="4"/>
        <v>0</v>
      </c>
      <c r="AD24" s="66">
        <f t="shared" si="5"/>
        <v>52116.480000000003</v>
      </c>
    </row>
    <row r="25" spans="1:30" ht="36.6" customHeight="1" x14ac:dyDescent="0.4">
      <c r="A25" s="54">
        <v>22</v>
      </c>
      <c r="B25" s="55" t="s">
        <v>241</v>
      </c>
      <c r="C25" s="55" t="s">
        <v>252</v>
      </c>
      <c r="D25" s="55" t="s">
        <v>35</v>
      </c>
      <c r="E25" s="55" t="s">
        <v>253</v>
      </c>
      <c r="F25" s="55" t="s">
        <v>254</v>
      </c>
      <c r="G25" s="55">
        <v>38</v>
      </c>
      <c r="H25" s="55">
        <v>5</v>
      </c>
      <c r="I25" s="57">
        <v>3</v>
      </c>
      <c r="J25" s="58">
        <v>15</v>
      </c>
      <c r="K25" s="59"/>
      <c r="L25" s="60" t="s">
        <v>222</v>
      </c>
      <c r="M25" s="76"/>
      <c r="N25" s="61" t="s">
        <v>220</v>
      </c>
      <c r="O25" s="77"/>
      <c r="P25" s="76"/>
      <c r="Q25" s="62">
        <v>5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34145.279999999999</v>
      </c>
      <c r="AC25" s="66">
        <f t="shared" si="4"/>
        <v>0</v>
      </c>
      <c r="AD25" s="66">
        <f t="shared" si="5"/>
        <v>34145.279999999999</v>
      </c>
    </row>
    <row r="26" spans="1:30" ht="36.6" customHeight="1" x14ac:dyDescent="0.4">
      <c r="A26" s="54">
        <v>23</v>
      </c>
      <c r="B26" s="55" t="s">
        <v>241</v>
      </c>
      <c r="C26" s="55" t="s">
        <v>255</v>
      </c>
      <c r="D26" s="55" t="s">
        <v>35</v>
      </c>
      <c r="E26" s="55" t="s">
        <v>209</v>
      </c>
      <c r="F26" s="55" t="s">
        <v>210</v>
      </c>
      <c r="G26" s="55">
        <v>58</v>
      </c>
      <c r="H26" s="55">
        <v>4</v>
      </c>
      <c r="I26" s="57">
        <v>3</v>
      </c>
      <c r="J26" s="58">
        <v>12</v>
      </c>
      <c r="K26" s="59"/>
      <c r="L26" s="60" t="s">
        <v>222</v>
      </c>
      <c r="M26" s="76"/>
      <c r="N26" s="61" t="s">
        <v>220</v>
      </c>
      <c r="O26" s="77"/>
      <c r="P26" s="76"/>
      <c r="Q26" s="62">
        <v>4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41693.184000000001</v>
      </c>
      <c r="AC26" s="66">
        <f t="shared" si="4"/>
        <v>0</v>
      </c>
      <c r="AD26" s="66">
        <f t="shared" si="5"/>
        <v>41693.184000000001</v>
      </c>
    </row>
    <row r="27" spans="1:30" ht="36.6" customHeight="1" x14ac:dyDescent="0.4">
      <c r="A27" s="54">
        <v>24</v>
      </c>
      <c r="B27" s="55" t="s">
        <v>241</v>
      </c>
      <c r="C27" s="55" t="s">
        <v>255</v>
      </c>
      <c r="D27" s="55" t="s">
        <v>35</v>
      </c>
      <c r="E27" s="55" t="s">
        <v>253</v>
      </c>
      <c r="F27" s="55" t="s">
        <v>254</v>
      </c>
      <c r="G27" s="55">
        <v>38</v>
      </c>
      <c r="H27" s="55">
        <v>4</v>
      </c>
      <c r="I27" s="57">
        <v>4</v>
      </c>
      <c r="J27" s="58">
        <v>16</v>
      </c>
      <c r="K27" s="59"/>
      <c r="L27" s="60" t="s">
        <v>222</v>
      </c>
      <c r="M27" s="76"/>
      <c r="N27" s="61" t="s">
        <v>220</v>
      </c>
      <c r="O27" s="77"/>
      <c r="P27" s="76"/>
      <c r="Q27" s="62">
        <v>4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36421.632000000005</v>
      </c>
      <c r="AC27" s="66">
        <f t="shared" si="4"/>
        <v>0</v>
      </c>
      <c r="AD27" s="66">
        <f t="shared" si="5"/>
        <v>36421.632000000005</v>
      </c>
    </row>
    <row r="28" spans="1:30" ht="36.6" customHeight="1" x14ac:dyDescent="0.4">
      <c r="A28" s="54">
        <v>25</v>
      </c>
      <c r="B28" s="55" t="s">
        <v>241</v>
      </c>
      <c r="C28" s="55" t="s">
        <v>256</v>
      </c>
      <c r="D28" s="55" t="s">
        <v>35</v>
      </c>
      <c r="E28" s="55" t="s">
        <v>209</v>
      </c>
      <c r="F28" s="55" t="s">
        <v>210</v>
      </c>
      <c r="G28" s="55">
        <v>58</v>
      </c>
      <c r="H28" s="55">
        <v>2</v>
      </c>
      <c r="I28" s="57">
        <v>4</v>
      </c>
      <c r="J28" s="58">
        <v>8</v>
      </c>
      <c r="K28" s="59"/>
      <c r="L28" s="60" t="s">
        <v>222</v>
      </c>
      <c r="M28" s="76"/>
      <c r="N28" s="61" t="s">
        <v>220</v>
      </c>
      <c r="O28" s="77"/>
      <c r="P28" s="76"/>
      <c r="Q28" s="62">
        <v>2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27795.456000000002</v>
      </c>
      <c r="AC28" s="66">
        <f t="shared" si="4"/>
        <v>0</v>
      </c>
      <c r="AD28" s="66">
        <f t="shared" si="5"/>
        <v>27795.456000000002</v>
      </c>
    </row>
    <row r="29" spans="1:30" ht="36.6" customHeight="1" x14ac:dyDescent="0.4">
      <c r="A29" s="54">
        <v>26</v>
      </c>
      <c r="B29" s="55" t="s">
        <v>241</v>
      </c>
      <c r="C29" s="55" t="s">
        <v>257</v>
      </c>
      <c r="D29" s="55" t="s">
        <v>35</v>
      </c>
      <c r="E29" s="55" t="s">
        <v>253</v>
      </c>
      <c r="F29" s="55" t="s">
        <v>254</v>
      </c>
      <c r="G29" s="55">
        <v>38</v>
      </c>
      <c r="H29" s="55">
        <v>4</v>
      </c>
      <c r="I29" s="57">
        <v>4</v>
      </c>
      <c r="J29" s="58">
        <v>16</v>
      </c>
      <c r="K29" s="59"/>
      <c r="L29" s="60" t="s">
        <v>222</v>
      </c>
      <c r="M29" s="76"/>
      <c r="N29" s="61" t="s">
        <v>220</v>
      </c>
      <c r="O29" s="77"/>
      <c r="P29" s="76"/>
      <c r="Q29" s="62">
        <v>4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36421.632000000005</v>
      </c>
      <c r="AC29" s="66">
        <f t="shared" si="4"/>
        <v>0</v>
      </c>
      <c r="AD29" s="66">
        <f t="shared" si="5"/>
        <v>36421.632000000005</v>
      </c>
    </row>
    <row r="30" spans="1:30" ht="36.6" customHeight="1" x14ac:dyDescent="0.4">
      <c r="A30" s="54">
        <v>27</v>
      </c>
      <c r="B30" s="55" t="s">
        <v>241</v>
      </c>
      <c r="C30" s="55" t="s">
        <v>230</v>
      </c>
      <c r="D30" s="55" t="s">
        <v>258</v>
      </c>
      <c r="E30" s="55" t="s">
        <v>239</v>
      </c>
      <c r="F30" s="55" t="s">
        <v>244</v>
      </c>
      <c r="G30" s="55">
        <v>42</v>
      </c>
      <c r="H30" s="55">
        <v>38</v>
      </c>
      <c r="I30" s="57">
        <v>3</v>
      </c>
      <c r="J30" s="58">
        <v>114</v>
      </c>
      <c r="K30" s="59"/>
      <c r="L30" s="60" t="s">
        <v>222</v>
      </c>
      <c r="M30" s="76"/>
      <c r="N30" s="61" t="s">
        <v>220</v>
      </c>
      <c r="O30" s="77"/>
      <c r="P30" s="76"/>
      <c r="Q30" s="62">
        <v>38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286820.35200000001</v>
      </c>
      <c r="AC30" s="66">
        <f t="shared" si="4"/>
        <v>0</v>
      </c>
      <c r="AD30" s="66">
        <f t="shared" si="5"/>
        <v>286820.35200000001</v>
      </c>
    </row>
    <row r="31" spans="1:30" ht="36.6" customHeight="1" x14ac:dyDescent="0.4">
      <c r="A31" s="54">
        <v>28</v>
      </c>
      <c r="B31" s="55" t="s">
        <v>241</v>
      </c>
      <c r="C31" s="55" t="s">
        <v>259</v>
      </c>
      <c r="D31" s="55" t="s">
        <v>35</v>
      </c>
      <c r="E31" s="55" t="s">
        <v>248</v>
      </c>
      <c r="F31" s="55" t="s">
        <v>249</v>
      </c>
      <c r="G31" s="55">
        <v>26</v>
      </c>
      <c r="H31" s="55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1557.5040000000001</v>
      </c>
      <c r="AC31" s="66">
        <f t="shared" si="4"/>
        <v>0</v>
      </c>
      <c r="AD31" s="66">
        <f t="shared" si="5"/>
        <v>1557.5040000000001</v>
      </c>
    </row>
    <row r="32" spans="1:30" ht="36.6" customHeight="1" x14ac:dyDescent="0.4">
      <c r="A32" s="54">
        <v>29</v>
      </c>
      <c r="B32" s="55" t="s">
        <v>241</v>
      </c>
      <c r="C32" s="55" t="s">
        <v>260</v>
      </c>
      <c r="D32" s="55" t="s">
        <v>35</v>
      </c>
      <c r="E32" s="55" t="s">
        <v>209</v>
      </c>
      <c r="F32" s="55" t="s">
        <v>210</v>
      </c>
      <c r="G32" s="55">
        <v>58</v>
      </c>
      <c r="H32" s="55">
        <v>6</v>
      </c>
      <c r="I32" s="57">
        <v>3</v>
      </c>
      <c r="J32" s="58">
        <v>18</v>
      </c>
      <c r="K32" s="59"/>
      <c r="L32" s="60" t="s">
        <v>222</v>
      </c>
      <c r="M32" s="76"/>
      <c r="N32" s="61" t="s">
        <v>219</v>
      </c>
      <c r="O32" s="77"/>
      <c r="P32" s="76"/>
      <c r="Q32" s="62">
        <v>6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62539.776000000005</v>
      </c>
      <c r="AC32" s="66">
        <f t="shared" si="4"/>
        <v>0</v>
      </c>
      <c r="AD32" s="66">
        <f t="shared" si="5"/>
        <v>62539.776000000005</v>
      </c>
    </row>
    <row r="33" spans="1:30" ht="36.6" customHeight="1" x14ac:dyDescent="0.4">
      <c r="A33" s="54">
        <v>30</v>
      </c>
      <c r="B33" s="55" t="s">
        <v>241</v>
      </c>
      <c r="C33" s="55" t="s">
        <v>260</v>
      </c>
      <c r="D33" s="55" t="s">
        <v>35</v>
      </c>
      <c r="E33" s="55" t="s">
        <v>41</v>
      </c>
      <c r="F33" s="55" t="s">
        <v>225</v>
      </c>
      <c r="G33" s="55">
        <v>15</v>
      </c>
      <c r="H33" s="55">
        <v>1</v>
      </c>
      <c r="I33" s="57">
        <v>1</v>
      </c>
      <c r="J33" s="58">
        <v>1</v>
      </c>
      <c r="K33" s="59"/>
      <c r="L33" s="60" t="s">
        <v>221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898.56000000000006</v>
      </c>
      <c r="AC33" s="66">
        <f t="shared" si="4"/>
        <v>0</v>
      </c>
      <c r="AD33" s="66">
        <f t="shared" si="5"/>
        <v>898.56000000000006</v>
      </c>
    </row>
    <row r="34" spans="1:30" ht="36.6" customHeight="1" x14ac:dyDescent="0.4">
      <c r="A34" s="54">
        <v>31</v>
      </c>
      <c r="B34" s="55" t="s">
        <v>241</v>
      </c>
      <c r="C34" s="55" t="s">
        <v>261</v>
      </c>
      <c r="D34" s="55" t="s">
        <v>35</v>
      </c>
      <c r="E34" s="55" t="s">
        <v>239</v>
      </c>
      <c r="F34" s="55" t="s">
        <v>243</v>
      </c>
      <c r="G34" s="55">
        <v>42</v>
      </c>
      <c r="H34" s="55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2515.9679999999998</v>
      </c>
      <c r="AC34" s="66">
        <f t="shared" si="4"/>
        <v>0</v>
      </c>
      <c r="AD34" s="66">
        <f t="shared" si="5"/>
        <v>2515.9679999999998</v>
      </c>
    </row>
    <row r="35" spans="1:30" ht="36.6" customHeight="1" x14ac:dyDescent="0.4">
      <c r="A35" s="54">
        <v>32</v>
      </c>
      <c r="B35" s="55" t="s">
        <v>241</v>
      </c>
      <c r="C35" s="55" t="s">
        <v>261</v>
      </c>
      <c r="D35" s="55" t="s">
        <v>35</v>
      </c>
      <c r="E35" s="55" t="s">
        <v>248</v>
      </c>
      <c r="F35" s="55" t="s">
        <v>232</v>
      </c>
      <c r="G35" s="55">
        <v>26</v>
      </c>
      <c r="H35" s="55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1557.5040000000001</v>
      </c>
      <c r="AC35" s="66">
        <f t="shared" si="4"/>
        <v>0</v>
      </c>
      <c r="AD35" s="66">
        <f t="shared" si="5"/>
        <v>1557.5040000000001</v>
      </c>
    </row>
    <row r="36" spans="1:30" ht="36.6" customHeight="1" x14ac:dyDescent="0.4">
      <c r="A36" s="54">
        <v>33</v>
      </c>
      <c r="B36" s="55" t="s">
        <v>241</v>
      </c>
      <c r="C36" s="55" t="s">
        <v>262</v>
      </c>
      <c r="D36" s="55" t="s">
        <v>35</v>
      </c>
      <c r="E36" s="55" t="s">
        <v>263</v>
      </c>
      <c r="F36" s="55" t="s">
        <v>264</v>
      </c>
      <c r="G36" s="55">
        <v>28</v>
      </c>
      <c r="H36" s="55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6">G36*J36*X36*Y36*Z36/1000*$Z$1</f>
        <v>1677.3119999999999</v>
      </c>
      <c r="AC36" s="66">
        <f t="shared" si="4"/>
        <v>0</v>
      </c>
      <c r="AD36" s="66">
        <f t="shared" si="5"/>
        <v>1677.3119999999999</v>
      </c>
    </row>
    <row r="37" spans="1:30" ht="36.6" customHeight="1" x14ac:dyDescent="0.4">
      <c r="A37" s="54">
        <v>34</v>
      </c>
      <c r="B37" s="55" t="s">
        <v>241</v>
      </c>
      <c r="C37" s="55" t="s">
        <v>262</v>
      </c>
      <c r="D37" s="55" t="s">
        <v>35</v>
      </c>
      <c r="E37" s="55" t="s">
        <v>265</v>
      </c>
      <c r="F37" s="55" t="s">
        <v>266</v>
      </c>
      <c r="G37" s="55">
        <v>60</v>
      </c>
      <c r="H37" s="55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219</v>
      </c>
      <c r="O37" s="77"/>
      <c r="P37" s="76"/>
      <c r="Q37" s="62">
        <v>1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3594.2400000000002</v>
      </c>
      <c r="AC37" s="66">
        <f t="shared" si="4"/>
        <v>0</v>
      </c>
      <c r="AD37" s="66">
        <f t="shared" si="5"/>
        <v>3594.2400000000002</v>
      </c>
    </row>
    <row r="38" spans="1:30" ht="36.6" customHeight="1" x14ac:dyDescent="0.4">
      <c r="A38" s="54">
        <v>35</v>
      </c>
      <c r="B38" s="55" t="s">
        <v>241</v>
      </c>
      <c r="C38" s="55" t="s">
        <v>262</v>
      </c>
      <c r="D38" s="55" t="s">
        <v>35</v>
      </c>
      <c r="E38" s="55" t="s">
        <v>235</v>
      </c>
      <c r="F38" s="55" t="s">
        <v>40</v>
      </c>
      <c r="G38" s="55">
        <v>29</v>
      </c>
      <c r="H38" s="55">
        <v>1</v>
      </c>
      <c r="I38" s="57">
        <v>1</v>
      </c>
      <c r="J38" s="58">
        <v>1</v>
      </c>
      <c r="K38" s="59"/>
      <c r="L38" s="60" t="s">
        <v>222</v>
      </c>
      <c r="M38" s="76"/>
      <c r="N38" s="61" t="s">
        <v>220</v>
      </c>
      <c r="O38" s="77"/>
      <c r="P38" s="76"/>
      <c r="Q38" s="62">
        <v>1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1737.2160000000001</v>
      </c>
      <c r="AC38" s="66">
        <f t="shared" si="4"/>
        <v>0</v>
      </c>
      <c r="AD38" s="66">
        <f t="shared" si="5"/>
        <v>1737.2160000000001</v>
      </c>
    </row>
    <row r="39" spans="1:30" ht="36.6" customHeight="1" x14ac:dyDescent="0.4">
      <c r="A39" s="54">
        <v>36</v>
      </c>
      <c r="B39" s="55" t="s">
        <v>241</v>
      </c>
      <c r="C39" s="55" t="s">
        <v>267</v>
      </c>
      <c r="D39" s="55" t="s">
        <v>35</v>
      </c>
      <c r="E39" s="55" t="s">
        <v>235</v>
      </c>
      <c r="F39" s="55" t="s">
        <v>40</v>
      </c>
      <c r="G39" s="55">
        <v>29</v>
      </c>
      <c r="H39" s="55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1737.2160000000001</v>
      </c>
      <c r="AC39" s="66">
        <f t="shared" si="4"/>
        <v>0</v>
      </c>
      <c r="AD39" s="66">
        <f t="shared" si="5"/>
        <v>1737.2160000000001</v>
      </c>
    </row>
    <row r="40" spans="1:30" ht="36.6" customHeight="1" x14ac:dyDescent="0.4">
      <c r="A40" s="54">
        <v>37</v>
      </c>
      <c r="B40" s="55" t="s">
        <v>241</v>
      </c>
      <c r="C40" s="55" t="s">
        <v>268</v>
      </c>
      <c r="D40" s="55" t="s">
        <v>35</v>
      </c>
      <c r="E40" s="55" t="s">
        <v>235</v>
      </c>
      <c r="F40" s="55" t="s">
        <v>40</v>
      </c>
      <c r="G40" s="55">
        <v>29</v>
      </c>
      <c r="H40" s="55">
        <v>7</v>
      </c>
      <c r="I40" s="57">
        <v>1</v>
      </c>
      <c r="J40" s="58">
        <v>7</v>
      </c>
      <c r="K40" s="59"/>
      <c r="L40" s="60" t="s">
        <v>222</v>
      </c>
      <c r="M40" s="76"/>
      <c r="N40" s="61" t="s">
        <v>220</v>
      </c>
      <c r="O40" s="77"/>
      <c r="P40" s="76"/>
      <c r="Q40" s="62">
        <v>7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12160.511999999999</v>
      </c>
      <c r="AC40" s="66">
        <f t="shared" si="4"/>
        <v>0</v>
      </c>
      <c r="AD40" s="66">
        <f t="shared" si="5"/>
        <v>12160.511999999999</v>
      </c>
    </row>
    <row r="41" spans="1:30" ht="36.6" customHeight="1" x14ac:dyDescent="0.4">
      <c r="A41" s="54">
        <v>38</v>
      </c>
      <c r="B41" s="55" t="s">
        <v>241</v>
      </c>
      <c r="C41" s="55" t="s">
        <v>269</v>
      </c>
      <c r="D41" s="55" t="s">
        <v>35</v>
      </c>
      <c r="E41" s="55" t="s">
        <v>235</v>
      </c>
      <c r="F41" s="55" t="s">
        <v>40</v>
      </c>
      <c r="G41" s="55">
        <v>29</v>
      </c>
      <c r="H41" s="55">
        <v>6</v>
      </c>
      <c r="I41" s="57">
        <v>1</v>
      </c>
      <c r="J41" s="58">
        <v>6</v>
      </c>
      <c r="K41" s="59"/>
      <c r="L41" s="60" t="s">
        <v>222</v>
      </c>
      <c r="M41" s="76"/>
      <c r="N41" s="61" t="s">
        <v>220</v>
      </c>
      <c r="O41" s="77"/>
      <c r="P41" s="76"/>
      <c r="Q41" s="62">
        <v>6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10423.296</v>
      </c>
      <c r="AC41" s="66">
        <f t="shared" si="4"/>
        <v>0</v>
      </c>
      <c r="AD41" s="66">
        <f t="shared" si="5"/>
        <v>10423.296</v>
      </c>
    </row>
    <row r="42" spans="1:30" ht="36.6" customHeight="1" x14ac:dyDescent="0.4">
      <c r="A42" s="54">
        <v>39</v>
      </c>
      <c r="B42" s="55" t="s">
        <v>241</v>
      </c>
      <c r="C42" s="55" t="s">
        <v>270</v>
      </c>
      <c r="D42" s="55" t="s">
        <v>35</v>
      </c>
      <c r="E42" s="55" t="s">
        <v>231</v>
      </c>
      <c r="F42" s="55" t="s">
        <v>271</v>
      </c>
      <c r="G42" s="55">
        <v>40</v>
      </c>
      <c r="H42" s="55">
        <v>1</v>
      </c>
      <c r="I42" s="57">
        <v>1</v>
      </c>
      <c r="J42" s="58">
        <v>1</v>
      </c>
      <c r="K42" s="59"/>
      <c r="L42" s="60" t="s">
        <v>222</v>
      </c>
      <c r="M42" s="76"/>
      <c r="N42" s="61" t="s">
        <v>219</v>
      </c>
      <c r="O42" s="77"/>
      <c r="P42" s="76"/>
      <c r="Q42" s="62">
        <v>1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2396.16</v>
      </c>
      <c r="AC42" s="66">
        <f t="shared" si="4"/>
        <v>0</v>
      </c>
      <c r="AD42" s="66">
        <f t="shared" si="5"/>
        <v>2396.16</v>
      </c>
    </row>
    <row r="43" spans="1:30" ht="36.6" customHeight="1" x14ac:dyDescent="0.4">
      <c r="A43" s="54">
        <v>40</v>
      </c>
      <c r="B43" s="55" t="s">
        <v>241</v>
      </c>
      <c r="C43" s="55" t="s">
        <v>236</v>
      </c>
      <c r="D43" s="55" t="s">
        <v>35</v>
      </c>
      <c r="E43" s="55" t="s">
        <v>235</v>
      </c>
      <c r="F43" s="55" t="s">
        <v>40</v>
      </c>
      <c r="G43" s="55">
        <v>29</v>
      </c>
      <c r="H43" s="55">
        <v>37</v>
      </c>
      <c r="I43" s="57">
        <v>1</v>
      </c>
      <c r="J43" s="58">
        <v>37</v>
      </c>
      <c r="K43" s="59"/>
      <c r="L43" s="60" t="s">
        <v>222</v>
      </c>
      <c r="M43" s="76"/>
      <c r="N43" s="61" t="s">
        <v>220</v>
      </c>
      <c r="O43" s="77"/>
      <c r="P43" s="76"/>
      <c r="Q43" s="62">
        <v>37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64276.991999999998</v>
      </c>
      <c r="AC43" s="66">
        <f t="shared" si="4"/>
        <v>0</v>
      </c>
      <c r="AD43" s="66">
        <f t="shared" si="5"/>
        <v>64276.991999999998</v>
      </c>
    </row>
    <row r="44" spans="1:30" ht="36.6" customHeight="1" x14ac:dyDescent="0.4">
      <c r="A44" s="54">
        <v>41</v>
      </c>
      <c r="B44" s="55" t="s">
        <v>272</v>
      </c>
      <c r="C44" s="55" t="s">
        <v>273</v>
      </c>
      <c r="D44" s="55" t="s">
        <v>35</v>
      </c>
      <c r="E44" s="55" t="s">
        <v>209</v>
      </c>
      <c r="F44" s="55" t="s">
        <v>210</v>
      </c>
      <c r="G44" s="55">
        <v>58</v>
      </c>
      <c r="H44" s="55">
        <v>3</v>
      </c>
      <c r="I44" s="57">
        <v>3</v>
      </c>
      <c r="J44" s="58">
        <v>9</v>
      </c>
      <c r="K44" s="59"/>
      <c r="L44" s="60" t="s">
        <v>222</v>
      </c>
      <c r="M44" s="76"/>
      <c r="N44" s="61" t="s">
        <v>219</v>
      </c>
      <c r="O44" s="77"/>
      <c r="P44" s="76"/>
      <c r="Q44" s="62">
        <v>3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31269.888000000003</v>
      </c>
      <c r="AC44" s="66">
        <f t="shared" si="4"/>
        <v>0</v>
      </c>
      <c r="AD44" s="66">
        <f t="shared" si="5"/>
        <v>31269.888000000003</v>
      </c>
    </row>
    <row r="45" spans="1:30" ht="36.6" customHeight="1" x14ac:dyDescent="0.4">
      <c r="A45" s="54">
        <v>42</v>
      </c>
      <c r="B45" s="55" t="s">
        <v>272</v>
      </c>
      <c r="C45" s="55" t="s">
        <v>274</v>
      </c>
      <c r="D45" s="55" t="s">
        <v>35</v>
      </c>
      <c r="E45" s="55" t="s">
        <v>209</v>
      </c>
      <c r="F45" s="55" t="s">
        <v>210</v>
      </c>
      <c r="G45" s="55">
        <v>58</v>
      </c>
      <c r="H45" s="55">
        <v>2</v>
      </c>
      <c r="I45" s="57">
        <v>4</v>
      </c>
      <c r="J45" s="58">
        <v>8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27795.456000000002</v>
      </c>
      <c r="AC45" s="66">
        <f t="shared" si="4"/>
        <v>0</v>
      </c>
      <c r="AD45" s="66">
        <f t="shared" si="5"/>
        <v>27795.456000000002</v>
      </c>
    </row>
    <row r="46" spans="1:30" ht="36.6" customHeight="1" x14ac:dyDescent="0.4">
      <c r="A46" s="54">
        <v>43</v>
      </c>
      <c r="B46" s="55" t="s">
        <v>272</v>
      </c>
      <c r="C46" s="55" t="s">
        <v>275</v>
      </c>
      <c r="D46" s="55" t="s">
        <v>35</v>
      </c>
      <c r="E46" s="55" t="s">
        <v>209</v>
      </c>
      <c r="F46" s="55" t="s">
        <v>210</v>
      </c>
      <c r="G46" s="55">
        <v>58</v>
      </c>
      <c r="H46" s="55">
        <v>2</v>
      </c>
      <c r="I46" s="57">
        <v>4</v>
      </c>
      <c r="J46" s="58">
        <v>8</v>
      </c>
      <c r="K46" s="59"/>
      <c r="L46" s="60" t="s">
        <v>222</v>
      </c>
      <c r="M46" s="76"/>
      <c r="N46" s="61" t="s">
        <v>220</v>
      </c>
      <c r="O46" s="77"/>
      <c r="P46" s="76"/>
      <c r="Q46" s="62">
        <v>2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27795.456000000002</v>
      </c>
      <c r="AC46" s="66">
        <f t="shared" si="4"/>
        <v>0</v>
      </c>
      <c r="AD46" s="66">
        <f t="shared" si="5"/>
        <v>27795.456000000002</v>
      </c>
    </row>
    <row r="47" spans="1:30" ht="36.6" customHeight="1" x14ac:dyDescent="0.4">
      <c r="A47" s="54">
        <v>44</v>
      </c>
      <c r="B47" s="55" t="s">
        <v>272</v>
      </c>
      <c r="C47" s="55" t="s">
        <v>276</v>
      </c>
      <c r="D47" s="55" t="s">
        <v>35</v>
      </c>
      <c r="E47" s="55" t="s">
        <v>209</v>
      </c>
      <c r="F47" s="55" t="s">
        <v>210</v>
      </c>
      <c r="G47" s="55">
        <v>58</v>
      </c>
      <c r="H47" s="55">
        <v>2</v>
      </c>
      <c r="I47" s="57">
        <v>4</v>
      </c>
      <c r="J47" s="58">
        <v>8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27795.456000000002</v>
      </c>
      <c r="AC47" s="66">
        <f t="shared" si="4"/>
        <v>0</v>
      </c>
      <c r="AD47" s="66">
        <f t="shared" si="5"/>
        <v>27795.456000000002</v>
      </c>
    </row>
    <row r="48" spans="1:30" ht="36.6" customHeight="1" x14ac:dyDescent="0.4">
      <c r="A48" s="54">
        <v>45</v>
      </c>
      <c r="B48" s="55" t="s">
        <v>272</v>
      </c>
      <c r="C48" s="55" t="s">
        <v>276</v>
      </c>
      <c r="D48" s="55" t="s">
        <v>35</v>
      </c>
      <c r="E48" s="55" t="s">
        <v>41</v>
      </c>
      <c r="F48" s="55" t="s">
        <v>225</v>
      </c>
      <c r="G48" s="55">
        <v>15</v>
      </c>
      <c r="H48" s="55">
        <v>1</v>
      </c>
      <c r="I48" s="57">
        <v>1</v>
      </c>
      <c r="J48" s="58">
        <v>1</v>
      </c>
      <c r="K48" s="59"/>
      <c r="L48" s="60" t="s">
        <v>221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898.56000000000006</v>
      </c>
      <c r="AC48" s="66">
        <f t="shared" si="4"/>
        <v>0</v>
      </c>
      <c r="AD48" s="66">
        <f t="shared" si="5"/>
        <v>898.56000000000006</v>
      </c>
    </row>
    <row r="49" spans="1:30" ht="36.6" customHeight="1" x14ac:dyDescent="0.4">
      <c r="A49" s="54">
        <v>46</v>
      </c>
      <c r="B49" s="55" t="s">
        <v>272</v>
      </c>
      <c r="C49" s="55" t="s">
        <v>277</v>
      </c>
      <c r="D49" s="55" t="s">
        <v>35</v>
      </c>
      <c r="E49" s="55" t="s">
        <v>209</v>
      </c>
      <c r="F49" s="55" t="s">
        <v>210</v>
      </c>
      <c r="G49" s="55">
        <v>58</v>
      </c>
      <c r="H49" s="55">
        <v>3</v>
      </c>
      <c r="I49" s="57">
        <v>4</v>
      </c>
      <c r="J49" s="58">
        <v>12</v>
      </c>
      <c r="K49" s="59"/>
      <c r="L49" s="60" t="s">
        <v>222</v>
      </c>
      <c r="M49" s="76"/>
      <c r="N49" s="61" t="s">
        <v>220</v>
      </c>
      <c r="O49" s="77"/>
      <c r="P49" s="76"/>
      <c r="Q49" s="62">
        <v>3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41693.184000000001</v>
      </c>
      <c r="AC49" s="66">
        <f t="shared" si="4"/>
        <v>0</v>
      </c>
      <c r="AD49" s="66">
        <f t="shared" si="5"/>
        <v>41693.184000000001</v>
      </c>
    </row>
    <row r="50" spans="1:30" ht="36.6" customHeight="1" x14ac:dyDescent="0.4">
      <c r="A50" s="54">
        <v>47</v>
      </c>
      <c r="B50" s="55" t="s">
        <v>272</v>
      </c>
      <c r="C50" s="55" t="s">
        <v>277</v>
      </c>
      <c r="D50" s="55" t="s">
        <v>35</v>
      </c>
      <c r="E50" s="55" t="s">
        <v>41</v>
      </c>
      <c r="F50" s="55" t="s">
        <v>225</v>
      </c>
      <c r="G50" s="55">
        <v>15</v>
      </c>
      <c r="H50" s="55">
        <v>1</v>
      </c>
      <c r="I50" s="57">
        <v>1</v>
      </c>
      <c r="J50" s="58">
        <v>1</v>
      </c>
      <c r="K50" s="59"/>
      <c r="L50" s="60" t="s">
        <v>221</v>
      </c>
      <c r="M50" s="76"/>
      <c r="N50" s="61" t="s">
        <v>220</v>
      </c>
      <c r="O50" s="77"/>
      <c r="P50" s="76"/>
      <c r="Q50" s="62">
        <v>1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898.56000000000006</v>
      </c>
      <c r="AC50" s="66">
        <f t="shared" si="4"/>
        <v>0</v>
      </c>
      <c r="AD50" s="66">
        <f t="shared" si="5"/>
        <v>898.56000000000006</v>
      </c>
    </row>
    <row r="51" spans="1:30" ht="36.6" customHeight="1" x14ac:dyDescent="0.4">
      <c r="A51" s="54">
        <v>48</v>
      </c>
      <c r="B51" s="55" t="s">
        <v>272</v>
      </c>
      <c r="C51" s="55" t="s">
        <v>278</v>
      </c>
      <c r="D51" s="55" t="s">
        <v>35</v>
      </c>
      <c r="E51" s="55" t="s">
        <v>209</v>
      </c>
      <c r="F51" s="55" t="s">
        <v>210</v>
      </c>
      <c r="G51" s="55">
        <v>58</v>
      </c>
      <c r="H51" s="55">
        <v>2</v>
      </c>
      <c r="I51" s="57">
        <v>3</v>
      </c>
      <c r="J51" s="58">
        <v>6</v>
      </c>
      <c r="K51" s="59"/>
      <c r="L51" s="60" t="s">
        <v>222</v>
      </c>
      <c r="M51" s="76"/>
      <c r="N51" s="61" t="s">
        <v>219</v>
      </c>
      <c r="O51" s="77"/>
      <c r="P51" s="76"/>
      <c r="Q51" s="62">
        <v>2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67">
        <v>24</v>
      </c>
      <c r="Z51" s="58">
        <v>12</v>
      </c>
      <c r="AA51" s="65"/>
      <c r="AB51" s="66">
        <f t="shared" si="6"/>
        <v>20846.592000000001</v>
      </c>
      <c r="AC51" s="66">
        <f t="shared" si="4"/>
        <v>0</v>
      </c>
      <c r="AD51" s="66">
        <f t="shared" si="5"/>
        <v>20846.592000000001</v>
      </c>
    </row>
    <row r="52" spans="1:30" ht="36.6" customHeight="1" x14ac:dyDescent="0.4">
      <c r="A52" s="54">
        <v>49</v>
      </c>
      <c r="B52" s="55" t="s">
        <v>272</v>
      </c>
      <c r="C52" s="55" t="s">
        <v>278</v>
      </c>
      <c r="D52" s="55" t="s">
        <v>35</v>
      </c>
      <c r="E52" s="55" t="s">
        <v>41</v>
      </c>
      <c r="F52" s="55" t="s">
        <v>225</v>
      </c>
      <c r="G52" s="55">
        <v>15</v>
      </c>
      <c r="H52" s="55">
        <v>1</v>
      </c>
      <c r="I52" s="57">
        <v>1</v>
      </c>
      <c r="J52" s="58">
        <v>1</v>
      </c>
      <c r="K52" s="59"/>
      <c r="L52" s="60" t="s">
        <v>221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67">
        <v>24</v>
      </c>
      <c r="Z52" s="58">
        <v>12</v>
      </c>
      <c r="AA52" s="65"/>
      <c r="AB52" s="66">
        <f t="shared" si="6"/>
        <v>898.56000000000006</v>
      </c>
      <c r="AC52" s="66">
        <f t="shared" si="4"/>
        <v>0</v>
      </c>
      <c r="AD52" s="66">
        <f t="shared" si="5"/>
        <v>898.56000000000006</v>
      </c>
    </row>
    <row r="53" spans="1:30" ht="36.6" customHeight="1" x14ac:dyDescent="0.4">
      <c r="A53" s="54">
        <v>50</v>
      </c>
      <c r="B53" s="55" t="s">
        <v>272</v>
      </c>
      <c r="C53" s="55" t="s">
        <v>279</v>
      </c>
      <c r="D53" s="55" t="s">
        <v>35</v>
      </c>
      <c r="E53" s="55" t="s">
        <v>253</v>
      </c>
      <c r="F53" s="55" t="s">
        <v>254</v>
      </c>
      <c r="G53" s="55">
        <v>38</v>
      </c>
      <c r="H53" s="55">
        <v>4</v>
      </c>
      <c r="I53" s="57">
        <v>4</v>
      </c>
      <c r="J53" s="58">
        <v>16</v>
      </c>
      <c r="K53" s="59"/>
      <c r="L53" s="60" t="s">
        <v>222</v>
      </c>
      <c r="M53" s="76"/>
      <c r="N53" s="61" t="s">
        <v>220</v>
      </c>
      <c r="O53" s="77"/>
      <c r="P53" s="76"/>
      <c r="Q53" s="62">
        <v>4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67">
        <v>24</v>
      </c>
      <c r="Z53" s="58">
        <v>12</v>
      </c>
      <c r="AA53" s="65"/>
      <c r="AB53" s="66">
        <f t="shared" si="6"/>
        <v>36421.632000000005</v>
      </c>
      <c r="AC53" s="66">
        <f t="shared" si="4"/>
        <v>0</v>
      </c>
      <c r="AD53" s="66">
        <f t="shared" si="5"/>
        <v>36421.632000000005</v>
      </c>
    </row>
    <row r="54" spans="1:30" ht="36.6" customHeight="1" x14ac:dyDescent="0.4">
      <c r="A54" s="54">
        <v>51</v>
      </c>
      <c r="B54" s="55" t="s">
        <v>272</v>
      </c>
      <c r="C54" s="55" t="s">
        <v>279</v>
      </c>
      <c r="D54" s="55" t="s">
        <v>35</v>
      </c>
      <c r="E54" s="55" t="s">
        <v>41</v>
      </c>
      <c r="F54" s="55" t="s">
        <v>225</v>
      </c>
      <c r="G54" s="55">
        <v>15</v>
      </c>
      <c r="H54" s="55">
        <v>1</v>
      </c>
      <c r="I54" s="57">
        <v>1</v>
      </c>
      <c r="J54" s="58">
        <v>1</v>
      </c>
      <c r="K54" s="59"/>
      <c r="L54" s="60" t="s">
        <v>221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67">
        <v>24</v>
      </c>
      <c r="Z54" s="58">
        <v>12</v>
      </c>
      <c r="AA54" s="65"/>
      <c r="AB54" s="66">
        <f t="shared" si="6"/>
        <v>898.56000000000006</v>
      </c>
      <c r="AC54" s="66">
        <f t="shared" si="4"/>
        <v>0</v>
      </c>
      <c r="AD54" s="66">
        <f t="shared" si="5"/>
        <v>898.56000000000006</v>
      </c>
    </row>
    <row r="55" spans="1:30" ht="36.6" customHeight="1" x14ac:dyDescent="0.4">
      <c r="A55" s="54">
        <v>52</v>
      </c>
      <c r="B55" s="55" t="s">
        <v>272</v>
      </c>
      <c r="C55" s="55" t="s">
        <v>280</v>
      </c>
      <c r="D55" s="55" t="s">
        <v>35</v>
      </c>
      <c r="E55" s="55" t="s">
        <v>253</v>
      </c>
      <c r="F55" s="55" t="s">
        <v>254</v>
      </c>
      <c r="G55" s="55">
        <v>38</v>
      </c>
      <c r="H55" s="55">
        <v>4</v>
      </c>
      <c r="I55" s="57">
        <v>4</v>
      </c>
      <c r="J55" s="58">
        <v>16</v>
      </c>
      <c r="K55" s="59"/>
      <c r="L55" s="60" t="s">
        <v>222</v>
      </c>
      <c r="M55" s="76"/>
      <c r="N55" s="61" t="s">
        <v>220</v>
      </c>
      <c r="O55" s="77"/>
      <c r="P55" s="76"/>
      <c r="Q55" s="62">
        <v>4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67">
        <v>24</v>
      </c>
      <c r="Z55" s="58">
        <v>12</v>
      </c>
      <c r="AA55" s="65"/>
      <c r="AB55" s="66">
        <f t="shared" si="6"/>
        <v>36421.632000000005</v>
      </c>
      <c r="AC55" s="66">
        <f t="shared" si="4"/>
        <v>0</v>
      </c>
      <c r="AD55" s="66">
        <f t="shared" si="5"/>
        <v>36421.632000000005</v>
      </c>
    </row>
    <row r="56" spans="1:30" ht="36.6" customHeight="1" x14ac:dyDescent="0.4">
      <c r="A56" s="54">
        <v>53</v>
      </c>
      <c r="B56" s="55" t="s">
        <v>272</v>
      </c>
      <c r="C56" s="55" t="s">
        <v>280</v>
      </c>
      <c r="D56" s="55" t="s">
        <v>35</v>
      </c>
      <c r="E56" s="55" t="s">
        <v>41</v>
      </c>
      <c r="F56" s="55" t="s">
        <v>225</v>
      </c>
      <c r="G56" s="55">
        <v>15</v>
      </c>
      <c r="H56" s="55">
        <v>1</v>
      </c>
      <c r="I56" s="57">
        <v>1</v>
      </c>
      <c r="J56" s="58">
        <v>1</v>
      </c>
      <c r="K56" s="59"/>
      <c r="L56" s="60" t="s">
        <v>221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67">
        <v>24</v>
      </c>
      <c r="Z56" s="58">
        <v>12</v>
      </c>
      <c r="AA56" s="65"/>
      <c r="AB56" s="66">
        <f t="shared" si="6"/>
        <v>898.56000000000006</v>
      </c>
      <c r="AC56" s="66">
        <f t="shared" si="4"/>
        <v>0</v>
      </c>
      <c r="AD56" s="66">
        <f t="shared" si="5"/>
        <v>898.56000000000006</v>
      </c>
    </row>
    <row r="57" spans="1:30" ht="36.6" customHeight="1" x14ac:dyDescent="0.4">
      <c r="A57" s="54">
        <v>54</v>
      </c>
      <c r="B57" s="55" t="s">
        <v>272</v>
      </c>
      <c r="C57" s="55" t="s">
        <v>281</v>
      </c>
      <c r="D57" s="55" t="s">
        <v>35</v>
      </c>
      <c r="E57" s="55" t="s">
        <v>209</v>
      </c>
      <c r="F57" s="55" t="s">
        <v>210</v>
      </c>
      <c r="G57" s="55">
        <v>58</v>
      </c>
      <c r="H57" s="55">
        <v>3</v>
      </c>
      <c r="I57" s="57">
        <v>4</v>
      </c>
      <c r="J57" s="58">
        <v>12</v>
      </c>
      <c r="K57" s="59"/>
      <c r="L57" s="60" t="s">
        <v>222</v>
      </c>
      <c r="M57" s="76"/>
      <c r="N57" s="61" t="s">
        <v>220</v>
      </c>
      <c r="O57" s="77"/>
      <c r="P57" s="76"/>
      <c r="Q57" s="62">
        <v>3</v>
      </c>
      <c r="R57" s="63"/>
      <c r="S57" s="78"/>
      <c r="T57" s="78"/>
      <c r="U57" s="64">
        <f t="shared" si="2"/>
        <v>0</v>
      </c>
      <c r="V57" s="64">
        <f t="shared" si="3"/>
        <v>0</v>
      </c>
      <c r="W57" s="65"/>
      <c r="X57" s="58">
        <v>8</v>
      </c>
      <c r="Y57" s="67">
        <v>24</v>
      </c>
      <c r="Z57" s="58">
        <v>12</v>
      </c>
      <c r="AA57" s="65"/>
      <c r="AB57" s="66">
        <f t="shared" si="6"/>
        <v>41693.184000000001</v>
      </c>
      <c r="AC57" s="66">
        <f t="shared" si="4"/>
        <v>0</v>
      </c>
      <c r="AD57" s="66">
        <f t="shared" si="5"/>
        <v>41693.184000000001</v>
      </c>
    </row>
    <row r="58" spans="1:30" ht="36.6" customHeight="1" x14ac:dyDescent="0.4">
      <c r="A58" s="54">
        <v>55</v>
      </c>
      <c r="B58" s="55" t="s">
        <v>272</v>
      </c>
      <c r="C58" s="55" t="s">
        <v>281</v>
      </c>
      <c r="D58" s="55" t="s">
        <v>35</v>
      </c>
      <c r="E58" s="55" t="s">
        <v>41</v>
      </c>
      <c r="F58" s="55" t="s">
        <v>225</v>
      </c>
      <c r="G58" s="55">
        <v>15</v>
      </c>
      <c r="H58" s="55">
        <v>1</v>
      </c>
      <c r="I58" s="57">
        <v>1</v>
      </c>
      <c r="J58" s="58">
        <v>1</v>
      </c>
      <c r="K58" s="59"/>
      <c r="L58" s="60" t="s">
        <v>221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2"/>
        <v>0</v>
      </c>
      <c r="V58" s="64">
        <f t="shared" si="3"/>
        <v>0</v>
      </c>
      <c r="W58" s="65"/>
      <c r="X58" s="58">
        <v>8</v>
      </c>
      <c r="Y58" s="67">
        <v>24</v>
      </c>
      <c r="Z58" s="58">
        <v>12</v>
      </c>
      <c r="AA58" s="65"/>
      <c r="AB58" s="66">
        <f t="shared" si="6"/>
        <v>898.56000000000006</v>
      </c>
      <c r="AC58" s="66">
        <f t="shared" si="4"/>
        <v>0</v>
      </c>
      <c r="AD58" s="66">
        <f t="shared" si="5"/>
        <v>898.56000000000006</v>
      </c>
    </row>
    <row r="59" spans="1:30" ht="36.6" customHeight="1" x14ac:dyDescent="0.4">
      <c r="A59" s="54">
        <v>56</v>
      </c>
      <c r="B59" s="55" t="s">
        <v>272</v>
      </c>
      <c r="C59" s="55" t="s">
        <v>282</v>
      </c>
      <c r="D59" s="55" t="s">
        <v>35</v>
      </c>
      <c r="E59" s="55" t="s">
        <v>209</v>
      </c>
      <c r="F59" s="55" t="s">
        <v>210</v>
      </c>
      <c r="G59" s="55">
        <v>58</v>
      </c>
      <c r="H59" s="55">
        <v>3</v>
      </c>
      <c r="I59" s="57">
        <v>4</v>
      </c>
      <c r="J59" s="58">
        <v>12</v>
      </c>
      <c r="K59" s="59"/>
      <c r="L59" s="60" t="s">
        <v>222</v>
      </c>
      <c r="M59" s="76"/>
      <c r="N59" s="61" t="s">
        <v>220</v>
      </c>
      <c r="O59" s="77"/>
      <c r="P59" s="76"/>
      <c r="Q59" s="62">
        <v>3</v>
      </c>
      <c r="R59" s="63"/>
      <c r="S59" s="78"/>
      <c r="T59" s="78"/>
      <c r="U59" s="64">
        <f t="shared" si="2"/>
        <v>0</v>
      </c>
      <c r="V59" s="64">
        <f t="shared" si="3"/>
        <v>0</v>
      </c>
      <c r="W59" s="65"/>
      <c r="X59" s="58">
        <v>8</v>
      </c>
      <c r="Y59" s="67">
        <v>24</v>
      </c>
      <c r="Z59" s="58">
        <v>12</v>
      </c>
      <c r="AA59" s="65"/>
      <c r="AB59" s="66">
        <f t="shared" si="6"/>
        <v>41693.184000000001</v>
      </c>
      <c r="AC59" s="66">
        <f t="shared" si="4"/>
        <v>0</v>
      </c>
      <c r="AD59" s="66">
        <f t="shared" si="5"/>
        <v>41693.184000000001</v>
      </c>
    </row>
    <row r="60" spans="1:30" ht="36.6" customHeight="1" x14ac:dyDescent="0.4">
      <c r="A60" s="54">
        <v>57</v>
      </c>
      <c r="B60" s="55" t="s">
        <v>272</v>
      </c>
      <c r="C60" s="55" t="s">
        <v>282</v>
      </c>
      <c r="D60" s="55" t="s">
        <v>35</v>
      </c>
      <c r="E60" s="55" t="s">
        <v>41</v>
      </c>
      <c r="F60" s="55" t="s">
        <v>225</v>
      </c>
      <c r="G60" s="55">
        <v>15</v>
      </c>
      <c r="H60" s="55">
        <v>1</v>
      </c>
      <c r="I60" s="57">
        <v>1</v>
      </c>
      <c r="J60" s="58">
        <v>1</v>
      </c>
      <c r="K60" s="59"/>
      <c r="L60" s="60" t="s">
        <v>221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2"/>
        <v>0</v>
      </c>
      <c r="V60" s="64">
        <f t="shared" si="3"/>
        <v>0</v>
      </c>
      <c r="W60" s="65"/>
      <c r="X60" s="58">
        <v>8</v>
      </c>
      <c r="Y60" s="67">
        <v>24</v>
      </c>
      <c r="Z60" s="58">
        <v>12</v>
      </c>
      <c r="AA60" s="65"/>
      <c r="AB60" s="66">
        <f t="shared" si="6"/>
        <v>898.56000000000006</v>
      </c>
      <c r="AC60" s="66">
        <f t="shared" si="4"/>
        <v>0</v>
      </c>
      <c r="AD60" s="66">
        <f t="shared" si="5"/>
        <v>898.56000000000006</v>
      </c>
    </row>
    <row r="61" spans="1:30" ht="36.6" customHeight="1" x14ac:dyDescent="0.4">
      <c r="A61" s="54">
        <v>58</v>
      </c>
      <c r="B61" s="55" t="s">
        <v>272</v>
      </c>
      <c r="C61" s="55" t="s">
        <v>247</v>
      </c>
      <c r="D61" s="55" t="s">
        <v>35</v>
      </c>
      <c r="E61" s="55" t="s">
        <v>248</v>
      </c>
      <c r="F61" s="55" t="s">
        <v>249</v>
      </c>
      <c r="G61" s="55">
        <v>26</v>
      </c>
      <c r="H61" s="55">
        <v>1</v>
      </c>
      <c r="I61" s="57">
        <v>1</v>
      </c>
      <c r="J61" s="58">
        <v>1</v>
      </c>
      <c r="K61" s="59"/>
      <c r="L61" s="60" t="s">
        <v>222</v>
      </c>
      <c r="M61" s="76"/>
      <c r="N61" s="61" t="s">
        <v>220</v>
      </c>
      <c r="O61" s="77"/>
      <c r="P61" s="76"/>
      <c r="Q61" s="62">
        <v>1</v>
      </c>
      <c r="R61" s="63"/>
      <c r="S61" s="78"/>
      <c r="T61" s="78"/>
      <c r="U61" s="64">
        <f t="shared" si="2"/>
        <v>0</v>
      </c>
      <c r="V61" s="64">
        <f t="shared" si="3"/>
        <v>0</v>
      </c>
      <c r="W61" s="65"/>
      <c r="X61" s="58">
        <v>8</v>
      </c>
      <c r="Y61" s="67">
        <v>24</v>
      </c>
      <c r="Z61" s="58">
        <v>12</v>
      </c>
      <c r="AA61" s="65"/>
      <c r="AB61" s="66">
        <f t="shared" si="6"/>
        <v>1557.5040000000001</v>
      </c>
      <c r="AC61" s="66">
        <f t="shared" si="4"/>
        <v>0</v>
      </c>
      <c r="AD61" s="66">
        <f t="shared" si="5"/>
        <v>1557.5040000000001</v>
      </c>
    </row>
    <row r="62" spans="1:30" ht="36.6" customHeight="1" x14ac:dyDescent="0.4">
      <c r="A62" s="54">
        <v>59</v>
      </c>
      <c r="B62" s="55" t="s">
        <v>272</v>
      </c>
      <c r="C62" s="55" t="s">
        <v>283</v>
      </c>
      <c r="D62" s="55" t="s">
        <v>35</v>
      </c>
      <c r="E62" s="55" t="s">
        <v>253</v>
      </c>
      <c r="F62" s="55" t="s">
        <v>254</v>
      </c>
      <c r="G62" s="55">
        <v>38</v>
      </c>
      <c r="H62" s="55">
        <v>18</v>
      </c>
      <c r="I62" s="57">
        <v>4</v>
      </c>
      <c r="J62" s="58">
        <v>72</v>
      </c>
      <c r="K62" s="59"/>
      <c r="L62" s="60" t="s">
        <v>222</v>
      </c>
      <c r="M62" s="76"/>
      <c r="N62" s="61" t="s">
        <v>220</v>
      </c>
      <c r="O62" s="77"/>
      <c r="P62" s="76"/>
      <c r="Q62" s="62">
        <v>18</v>
      </c>
      <c r="R62" s="63"/>
      <c r="S62" s="78"/>
      <c r="T62" s="78"/>
      <c r="U62" s="64">
        <f t="shared" si="2"/>
        <v>0</v>
      </c>
      <c r="V62" s="64">
        <f t="shared" si="3"/>
        <v>0</v>
      </c>
      <c r="W62" s="65"/>
      <c r="X62" s="58">
        <v>8</v>
      </c>
      <c r="Y62" s="67">
        <v>24</v>
      </c>
      <c r="Z62" s="58">
        <v>12</v>
      </c>
      <c r="AA62" s="65"/>
      <c r="AB62" s="66">
        <f t="shared" si="6"/>
        <v>163897.34399999998</v>
      </c>
      <c r="AC62" s="66">
        <f t="shared" si="4"/>
        <v>0</v>
      </c>
      <c r="AD62" s="66">
        <f t="shared" si="5"/>
        <v>163897.34399999998</v>
      </c>
    </row>
    <row r="63" spans="1:30" ht="36.6" customHeight="1" x14ac:dyDescent="0.4">
      <c r="A63" s="54">
        <v>60</v>
      </c>
      <c r="B63" s="55" t="s">
        <v>272</v>
      </c>
      <c r="C63" s="55" t="s">
        <v>284</v>
      </c>
      <c r="D63" s="55" t="s">
        <v>35</v>
      </c>
      <c r="E63" s="55" t="s">
        <v>253</v>
      </c>
      <c r="F63" s="55" t="s">
        <v>254</v>
      </c>
      <c r="G63" s="55">
        <v>38</v>
      </c>
      <c r="H63" s="55">
        <v>3</v>
      </c>
      <c r="I63" s="57">
        <v>4</v>
      </c>
      <c r="J63" s="58">
        <v>12</v>
      </c>
      <c r="K63" s="59"/>
      <c r="L63" s="60" t="s">
        <v>222</v>
      </c>
      <c r="M63" s="76"/>
      <c r="N63" s="61" t="s">
        <v>220</v>
      </c>
      <c r="O63" s="77"/>
      <c r="P63" s="76"/>
      <c r="Q63" s="62">
        <v>3</v>
      </c>
      <c r="R63" s="63"/>
      <c r="S63" s="78"/>
      <c r="T63" s="78"/>
      <c r="U63" s="64">
        <f t="shared" si="2"/>
        <v>0</v>
      </c>
      <c r="V63" s="64">
        <f t="shared" si="3"/>
        <v>0</v>
      </c>
      <c r="W63" s="65"/>
      <c r="X63" s="58">
        <v>8</v>
      </c>
      <c r="Y63" s="67">
        <v>24</v>
      </c>
      <c r="Z63" s="58">
        <v>12</v>
      </c>
      <c r="AA63" s="65"/>
      <c r="AB63" s="66">
        <f t="shared" si="6"/>
        <v>27316.224000000002</v>
      </c>
      <c r="AC63" s="66">
        <f t="shared" si="4"/>
        <v>0</v>
      </c>
      <c r="AD63" s="66">
        <f t="shared" si="5"/>
        <v>27316.224000000002</v>
      </c>
    </row>
    <row r="64" spans="1:30" ht="36.6" customHeight="1" x14ac:dyDescent="0.4">
      <c r="A64" s="54">
        <v>61</v>
      </c>
      <c r="B64" s="55" t="s">
        <v>272</v>
      </c>
      <c r="C64" s="55" t="s">
        <v>285</v>
      </c>
      <c r="D64" s="55" t="s">
        <v>35</v>
      </c>
      <c r="E64" s="55" t="s">
        <v>209</v>
      </c>
      <c r="F64" s="55" t="s">
        <v>251</v>
      </c>
      <c r="G64" s="55">
        <v>58</v>
      </c>
      <c r="H64" s="55">
        <v>9</v>
      </c>
      <c r="I64" s="57">
        <v>3</v>
      </c>
      <c r="J64" s="58">
        <v>27</v>
      </c>
      <c r="K64" s="59"/>
      <c r="L64" s="60" t="s">
        <v>222</v>
      </c>
      <c r="M64" s="76"/>
      <c r="N64" s="61" t="s">
        <v>220</v>
      </c>
      <c r="O64" s="77"/>
      <c r="P64" s="76"/>
      <c r="Q64" s="62">
        <v>9</v>
      </c>
      <c r="R64" s="63"/>
      <c r="S64" s="78"/>
      <c r="T64" s="78"/>
      <c r="U64" s="64">
        <f t="shared" si="2"/>
        <v>0</v>
      </c>
      <c r="V64" s="64">
        <f t="shared" si="3"/>
        <v>0</v>
      </c>
      <c r="W64" s="65"/>
      <c r="X64" s="58">
        <v>8</v>
      </c>
      <c r="Y64" s="67">
        <v>24</v>
      </c>
      <c r="Z64" s="58">
        <v>12</v>
      </c>
      <c r="AA64" s="65"/>
      <c r="AB64" s="66">
        <f t="shared" si="6"/>
        <v>93809.66399999999</v>
      </c>
      <c r="AC64" s="66">
        <f t="shared" si="4"/>
        <v>0</v>
      </c>
      <c r="AD64" s="66">
        <f t="shared" si="5"/>
        <v>93809.66399999999</v>
      </c>
    </row>
    <row r="65" spans="1:30" ht="36.6" customHeight="1" x14ac:dyDescent="0.4">
      <c r="A65" s="54">
        <v>62</v>
      </c>
      <c r="B65" s="55" t="s">
        <v>272</v>
      </c>
      <c r="C65" s="55" t="s">
        <v>286</v>
      </c>
      <c r="D65" s="55" t="s">
        <v>35</v>
      </c>
      <c r="E65" s="55" t="s">
        <v>239</v>
      </c>
      <c r="F65" s="55" t="s">
        <v>287</v>
      </c>
      <c r="G65" s="55">
        <v>42</v>
      </c>
      <c r="H65" s="55">
        <v>10</v>
      </c>
      <c r="I65" s="57">
        <v>2</v>
      </c>
      <c r="J65" s="58">
        <v>20</v>
      </c>
      <c r="K65" s="59"/>
      <c r="L65" s="60" t="s">
        <v>222</v>
      </c>
      <c r="M65" s="76"/>
      <c r="N65" s="61" t="s">
        <v>220</v>
      </c>
      <c r="O65" s="77"/>
      <c r="P65" s="76"/>
      <c r="Q65" s="62">
        <v>10</v>
      </c>
      <c r="R65" s="63"/>
      <c r="S65" s="78"/>
      <c r="T65" s="78"/>
      <c r="U65" s="64">
        <f t="shared" si="2"/>
        <v>0</v>
      </c>
      <c r="V65" s="64">
        <f t="shared" si="3"/>
        <v>0</v>
      </c>
      <c r="W65" s="65"/>
      <c r="X65" s="58">
        <v>8</v>
      </c>
      <c r="Y65" s="67">
        <v>24</v>
      </c>
      <c r="Z65" s="58">
        <v>12</v>
      </c>
      <c r="AA65" s="65"/>
      <c r="AB65" s="66">
        <f t="shared" si="6"/>
        <v>50319.360000000001</v>
      </c>
      <c r="AC65" s="66">
        <f t="shared" si="4"/>
        <v>0</v>
      </c>
      <c r="AD65" s="66">
        <f t="shared" si="5"/>
        <v>50319.360000000001</v>
      </c>
    </row>
    <row r="66" spans="1:30" ht="36.6" customHeight="1" x14ac:dyDescent="0.4">
      <c r="A66" s="54">
        <v>63</v>
      </c>
      <c r="B66" s="55" t="s">
        <v>272</v>
      </c>
      <c r="C66" s="55" t="s">
        <v>286</v>
      </c>
      <c r="D66" s="55" t="s">
        <v>35</v>
      </c>
      <c r="E66" s="55" t="s">
        <v>235</v>
      </c>
      <c r="F66" s="55" t="s">
        <v>40</v>
      </c>
      <c r="G66" s="55">
        <v>29</v>
      </c>
      <c r="H66" s="55">
        <v>12</v>
      </c>
      <c r="I66" s="57">
        <v>1</v>
      </c>
      <c r="J66" s="58">
        <v>12</v>
      </c>
      <c r="K66" s="59"/>
      <c r="L66" s="60" t="s">
        <v>222</v>
      </c>
      <c r="M66" s="76"/>
      <c r="N66" s="61" t="s">
        <v>220</v>
      </c>
      <c r="O66" s="77"/>
      <c r="P66" s="76"/>
      <c r="Q66" s="62">
        <v>12</v>
      </c>
      <c r="R66" s="63"/>
      <c r="S66" s="78"/>
      <c r="T66" s="78"/>
      <c r="U66" s="64">
        <f t="shared" si="2"/>
        <v>0</v>
      </c>
      <c r="V66" s="64">
        <f t="shared" si="3"/>
        <v>0</v>
      </c>
      <c r="W66" s="65"/>
      <c r="X66" s="58">
        <v>8</v>
      </c>
      <c r="Y66" s="67">
        <v>24</v>
      </c>
      <c r="Z66" s="58">
        <v>12</v>
      </c>
      <c r="AA66" s="65"/>
      <c r="AB66" s="66">
        <f t="shared" si="6"/>
        <v>20846.592000000001</v>
      </c>
      <c r="AC66" s="66">
        <f t="shared" si="4"/>
        <v>0</v>
      </c>
      <c r="AD66" s="66">
        <f t="shared" si="5"/>
        <v>20846.592000000001</v>
      </c>
    </row>
    <row r="67" spans="1:30" ht="36.6" customHeight="1" x14ac:dyDescent="0.4">
      <c r="A67" s="54">
        <v>64</v>
      </c>
      <c r="B67" s="55" t="s">
        <v>272</v>
      </c>
      <c r="C67" s="55" t="s">
        <v>261</v>
      </c>
      <c r="D67" s="55" t="s">
        <v>35</v>
      </c>
      <c r="E67" s="55" t="s">
        <v>239</v>
      </c>
      <c r="F67" s="55" t="s">
        <v>243</v>
      </c>
      <c r="G67" s="55">
        <v>42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2"/>
        <v>0</v>
      </c>
      <c r="V67" s="64">
        <f t="shared" si="3"/>
        <v>0</v>
      </c>
      <c r="W67" s="65"/>
      <c r="X67" s="58">
        <v>8</v>
      </c>
      <c r="Y67" s="67">
        <v>24</v>
      </c>
      <c r="Z67" s="58">
        <v>12</v>
      </c>
      <c r="AA67" s="65"/>
      <c r="AB67" s="66">
        <f t="shared" si="6"/>
        <v>2515.9679999999998</v>
      </c>
      <c r="AC67" s="66">
        <f t="shared" si="4"/>
        <v>0</v>
      </c>
      <c r="AD67" s="66">
        <f t="shared" si="5"/>
        <v>2515.9679999999998</v>
      </c>
    </row>
    <row r="68" spans="1:30" ht="36.6" customHeight="1" x14ac:dyDescent="0.4">
      <c r="A68" s="54">
        <v>65</v>
      </c>
      <c r="B68" s="55" t="s">
        <v>272</v>
      </c>
      <c r="C68" s="55" t="s">
        <v>261</v>
      </c>
      <c r="D68" s="55" t="s">
        <v>35</v>
      </c>
      <c r="E68" s="55" t="s">
        <v>248</v>
      </c>
      <c r="F68" s="55" t="s">
        <v>232</v>
      </c>
      <c r="G68" s="55">
        <v>26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si="2"/>
        <v>0</v>
      </c>
      <c r="V68" s="64">
        <f t="shared" si="3"/>
        <v>0</v>
      </c>
      <c r="W68" s="65"/>
      <c r="X68" s="58">
        <v>8</v>
      </c>
      <c r="Y68" s="67">
        <v>24</v>
      </c>
      <c r="Z68" s="58">
        <v>12</v>
      </c>
      <c r="AA68" s="65"/>
      <c r="AB68" s="66">
        <f t="shared" ref="AB68:AB82" si="7">G68*J68*X68*Y68*Z68/1000*$Z$1</f>
        <v>1557.5040000000001</v>
      </c>
      <c r="AC68" s="66">
        <f t="shared" si="4"/>
        <v>0</v>
      </c>
      <c r="AD68" s="66">
        <f t="shared" si="5"/>
        <v>1557.5040000000001</v>
      </c>
    </row>
    <row r="69" spans="1:30" ht="36.6" customHeight="1" x14ac:dyDescent="0.4">
      <c r="A69" s="54">
        <v>66</v>
      </c>
      <c r="B69" s="55" t="s">
        <v>272</v>
      </c>
      <c r="C69" s="55" t="s">
        <v>267</v>
      </c>
      <c r="D69" s="55" t="s">
        <v>35</v>
      </c>
      <c r="E69" s="55" t="s">
        <v>235</v>
      </c>
      <c r="F69" s="55" t="s">
        <v>40</v>
      </c>
      <c r="G69" s="55">
        <v>29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ref="U69:U82" si="8">Q69*S69</f>
        <v>0</v>
      </c>
      <c r="V69" s="64">
        <f t="shared" ref="V69:V82" si="9">Q69*T69</f>
        <v>0</v>
      </c>
      <c r="W69" s="65"/>
      <c r="X69" s="58">
        <v>8</v>
      </c>
      <c r="Y69" s="67">
        <v>24</v>
      </c>
      <c r="Z69" s="58">
        <v>12</v>
      </c>
      <c r="AA69" s="65"/>
      <c r="AB69" s="66">
        <f t="shared" si="7"/>
        <v>1737.2160000000001</v>
      </c>
      <c r="AC69" s="66">
        <f t="shared" ref="AC69:AC82" si="10">P69*Q69*X69*Y69*Z69/1000*$Z$1</f>
        <v>0</v>
      </c>
      <c r="AD69" s="66">
        <f t="shared" ref="AD69:AD82" si="11">AB69-AC69</f>
        <v>1737.2160000000001</v>
      </c>
    </row>
    <row r="70" spans="1:30" ht="36.6" customHeight="1" x14ac:dyDescent="0.4">
      <c r="A70" s="54">
        <v>67</v>
      </c>
      <c r="B70" s="55" t="s">
        <v>272</v>
      </c>
      <c r="C70" s="55" t="s">
        <v>268</v>
      </c>
      <c r="D70" s="55" t="s">
        <v>35</v>
      </c>
      <c r="E70" s="55" t="s">
        <v>235</v>
      </c>
      <c r="F70" s="55" t="s">
        <v>40</v>
      </c>
      <c r="G70" s="55">
        <v>29</v>
      </c>
      <c r="H70" s="55">
        <v>7</v>
      </c>
      <c r="I70" s="57">
        <v>1</v>
      </c>
      <c r="J70" s="58">
        <v>7</v>
      </c>
      <c r="K70" s="59"/>
      <c r="L70" s="60" t="s">
        <v>222</v>
      </c>
      <c r="M70" s="76"/>
      <c r="N70" s="61" t="s">
        <v>220</v>
      </c>
      <c r="O70" s="77"/>
      <c r="P70" s="76"/>
      <c r="Q70" s="62">
        <v>7</v>
      </c>
      <c r="R70" s="63"/>
      <c r="S70" s="78"/>
      <c r="T70" s="78"/>
      <c r="U70" s="64">
        <f t="shared" si="8"/>
        <v>0</v>
      </c>
      <c r="V70" s="64">
        <f t="shared" si="9"/>
        <v>0</v>
      </c>
      <c r="W70" s="65"/>
      <c r="X70" s="58">
        <v>8</v>
      </c>
      <c r="Y70" s="67">
        <v>24</v>
      </c>
      <c r="Z70" s="58">
        <v>12</v>
      </c>
      <c r="AA70" s="65"/>
      <c r="AB70" s="66">
        <f t="shared" si="7"/>
        <v>12160.511999999999</v>
      </c>
      <c r="AC70" s="66">
        <f t="shared" si="10"/>
        <v>0</v>
      </c>
      <c r="AD70" s="66">
        <f t="shared" si="11"/>
        <v>12160.511999999999</v>
      </c>
    </row>
    <row r="71" spans="1:30" ht="36.6" customHeight="1" x14ac:dyDescent="0.4">
      <c r="A71" s="54">
        <v>68</v>
      </c>
      <c r="B71" s="55" t="s">
        <v>272</v>
      </c>
      <c r="C71" s="55" t="s">
        <v>269</v>
      </c>
      <c r="D71" s="55" t="s">
        <v>35</v>
      </c>
      <c r="E71" s="55" t="s">
        <v>235</v>
      </c>
      <c r="F71" s="55" t="s">
        <v>40</v>
      </c>
      <c r="G71" s="55">
        <v>29</v>
      </c>
      <c r="H71" s="55">
        <v>6</v>
      </c>
      <c r="I71" s="57">
        <v>1</v>
      </c>
      <c r="J71" s="58">
        <v>6</v>
      </c>
      <c r="K71" s="59"/>
      <c r="L71" s="60" t="s">
        <v>222</v>
      </c>
      <c r="M71" s="76"/>
      <c r="N71" s="61" t="s">
        <v>220</v>
      </c>
      <c r="O71" s="77"/>
      <c r="P71" s="76"/>
      <c r="Q71" s="62">
        <v>6</v>
      </c>
      <c r="R71" s="63"/>
      <c r="S71" s="78"/>
      <c r="T71" s="78"/>
      <c r="U71" s="64">
        <f t="shared" si="8"/>
        <v>0</v>
      </c>
      <c r="V71" s="64">
        <f t="shared" si="9"/>
        <v>0</v>
      </c>
      <c r="W71" s="65"/>
      <c r="X71" s="58">
        <v>8</v>
      </c>
      <c r="Y71" s="67">
        <v>24</v>
      </c>
      <c r="Z71" s="58">
        <v>12</v>
      </c>
      <c r="AA71" s="65"/>
      <c r="AB71" s="66">
        <f t="shared" si="7"/>
        <v>10423.296</v>
      </c>
      <c r="AC71" s="66">
        <f t="shared" si="10"/>
        <v>0</v>
      </c>
      <c r="AD71" s="66">
        <f t="shared" si="11"/>
        <v>10423.296</v>
      </c>
    </row>
    <row r="72" spans="1:30" ht="36.6" customHeight="1" x14ac:dyDescent="0.4">
      <c r="A72" s="54">
        <v>69</v>
      </c>
      <c r="B72" s="55" t="s">
        <v>272</v>
      </c>
      <c r="C72" s="55" t="s">
        <v>270</v>
      </c>
      <c r="D72" s="55" t="s">
        <v>35</v>
      </c>
      <c r="E72" s="55" t="s">
        <v>231</v>
      </c>
      <c r="F72" s="55" t="s">
        <v>271</v>
      </c>
      <c r="G72" s="55">
        <v>40</v>
      </c>
      <c r="H72" s="55">
        <v>1</v>
      </c>
      <c r="I72" s="57">
        <v>1</v>
      </c>
      <c r="J72" s="58">
        <v>1</v>
      </c>
      <c r="K72" s="59"/>
      <c r="L72" s="60" t="s">
        <v>222</v>
      </c>
      <c r="M72" s="76"/>
      <c r="N72" s="61" t="s">
        <v>219</v>
      </c>
      <c r="O72" s="77"/>
      <c r="P72" s="76"/>
      <c r="Q72" s="62">
        <v>1</v>
      </c>
      <c r="R72" s="63"/>
      <c r="S72" s="78"/>
      <c r="T72" s="78"/>
      <c r="U72" s="64">
        <f t="shared" si="8"/>
        <v>0</v>
      </c>
      <c r="V72" s="64">
        <f t="shared" si="9"/>
        <v>0</v>
      </c>
      <c r="W72" s="65"/>
      <c r="X72" s="58">
        <v>8</v>
      </c>
      <c r="Y72" s="67">
        <v>24</v>
      </c>
      <c r="Z72" s="58">
        <v>12</v>
      </c>
      <c r="AA72" s="65"/>
      <c r="AB72" s="66">
        <f t="shared" si="7"/>
        <v>2396.16</v>
      </c>
      <c r="AC72" s="66">
        <f t="shared" si="10"/>
        <v>0</v>
      </c>
      <c r="AD72" s="66">
        <f t="shared" si="11"/>
        <v>2396.16</v>
      </c>
    </row>
    <row r="73" spans="1:30" ht="36.6" customHeight="1" x14ac:dyDescent="0.4">
      <c r="A73" s="54">
        <v>70</v>
      </c>
      <c r="B73" s="55" t="s">
        <v>272</v>
      </c>
      <c r="C73" s="55" t="s">
        <v>288</v>
      </c>
      <c r="D73" s="55" t="s">
        <v>35</v>
      </c>
      <c r="E73" s="55" t="s">
        <v>253</v>
      </c>
      <c r="F73" s="55" t="s">
        <v>254</v>
      </c>
      <c r="G73" s="55">
        <v>38</v>
      </c>
      <c r="H73" s="55">
        <v>6</v>
      </c>
      <c r="I73" s="57">
        <v>4</v>
      </c>
      <c r="J73" s="58">
        <v>24</v>
      </c>
      <c r="K73" s="59"/>
      <c r="L73" s="60" t="s">
        <v>222</v>
      </c>
      <c r="M73" s="76"/>
      <c r="N73" s="61" t="s">
        <v>220</v>
      </c>
      <c r="O73" s="77"/>
      <c r="P73" s="76"/>
      <c r="Q73" s="62">
        <v>6</v>
      </c>
      <c r="R73" s="63"/>
      <c r="S73" s="78"/>
      <c r="T73" s="78"/>
      <c r="U73" s="64">
        <f t="shared" si="8"/>
        <v>0</v>
      </c>
      <c r="V73" s="64">
        <f t="shared" si="9"/>
        <v>0</v>
      </c>
      <c r="W73" s="65"/>
      <c r="X73" s="58">
        <v>8</v>
      </c>
      <c r="Y73" s="67">
        <v>24</v>
      </c>
      <c r="Z73" s="58">
        <v>12</v>
      </c>
      <c r="AA73" s="65"/>
      <c r="AB73" s="66">
        <f t="shared" si="7"/>
        <v>54632.448000000004</v>
      </c>
      <c r="AC73" s="66">
        <f t="shared" si="10"/>
        <v>0</v>
      </c>
      <c r="AD73" s="66">
        <f t="shared" si="11"/>
        <v>54632.448000000004</v>
      </c>
    </row>
    <row r="74" spans="1:30" ht="36.6" customHeight="1" x14ac:dyDescent="0.4">
      <c r="A74" s="54">
        <v>71</v>
      </c>
      <c r="B74" s="55" t="s">
        <v>272</v>
      </c>
      <c r="C74" s="55" t="s">
        <v>236</v>
      </c>
      <c r="D74" s="55" t="s">
        <v>35</v>
      </c>
      <c r="E74" s="55" t="s">
        <v>235</v>
      </c>
      <c r="F74" s="55" t="s">
        <v>40</v>
      </c>
      <c r="G74" s="55">
        <v>29</v>
      </c>
      <c r="H74" s="55">
        <v>32</v>
      </c>
      <c r="I74" s="57">
        <v>1</v>
      </c>
      <c r="J74" s="58">
        <v>32</v>
      </c>
      <c r="K74" s="59"/>
      <c r="L74" s="60" t="s">
        <v>222</v>
      </c>
      <c r="M74" s="76"/>
      <c r="N74" s="61" t="s">
        <v>220</v>
      </c>
      <c r="O74" s="77"/>
      <c r="P74" s="76"/>
      <c r="Q74" s="62">
        <v>32</v>
      </c>
      <c r="R74" s="63"/>
      <c r="S74" s="78"/>
      <c r="T74" s="78"/>
      <c r="U74" s="64">
        <f t="shared" si="8"/>
        <v>0</v>
      </c>
      <c r="V74" s="64">
        <f t="shared" si="9"/>
        <v>0</v>
      </c>
      <c r="W74" s="65"/>
      <c r="X74" s="58">
        <v>8</v>
      </c>
      <c r="Y74" s="67">
        <v>24</v>
      </c>
      <c r="Z74" s="58">
        <v>12</v>
      </c>
      <c r="AA74" s="65"/>
      <c r="AB74" s="66">
        <f t="shared" si="7"/>
        <v>55590.912000000004</v>
      </c>
      <c r="AC74" s="66">
        <f t="shared" si="10"/>
        <v>0</v>
      </c>
      <c r="AD74" s="66">
        <f t="shared" si="11"/>
        <v>55590.912000000004</v>
      </c>
    </row>
    <row r="75" spans="1:30" ht="36.6" customHeight="1" x14ac:dyDescent="0.4">
      <c r="A75" s="54">
        <v>72</v>
      </c>
      <c r="B75" s="55" t="s">
        <v>289</v>
      </c>
      <c r="C75" s="55" t="s">
        <v>290</v>
      </c>
      <c r="D75" s="55" t="s">
        <v>35</v>
      </c>
      <c r="E75" s="55" t="s">
        <v>239</v>
      </c>
      <c r="F75" s="55" t="s">
        <v>240</v>
      </c>
      <c r="G75" s="55">
        <v>42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8"/>
        <v>0</v>
      </c>
      <c r="V75" s="64">
        <f t="shared" si="9"/>
        <v>0</v>
      </c>
      <c r="W75" s="65"/>
      <c r="X75" s="58">
        <v>8</v>
      </c>
      <c r="Y75" s="67">
        <v>24</v>
      </c>
      <c r="Z75" s="58">
        <v>12</v>
      </c>
      <c r="AA75" s="65"/>
      <c r="AB75" s="66">
        <f t="shared" si="7"/>
        <v>2515.9679999999998</v>
      </c>
      <c r="AC75" s="66">
        <f t="shared" si="10"/>
        <v>0</v>
      </c>
      <c r="AD75" s="66">
        <f t="shared" si="11"/>
        <v>2515.9679999999998</v>
      </c>
    </row>
    <row r="76" spans="1:30" ht="36.6" customHeight="1" x14ac:dyDescent="0.4">
      <c r="A76" s="54">
        <v>73</v>
      </c>
      <c r="B76" s="55" t="s">
        <v>289</v>
      </c>
      <c r="C76" s="55" t="s">
        <v>290</v>
      </c>
      <c r="D76" s="55" t="s">
        <v>35</v>
      </c>
      <c r="E76" s="55" t="s">
        <v>239</v>
      </c>
      <c r="F76" s="55" t="s">
        <v>291</v>
      </c>
      <c r="G76" s="55">
        <v>42</v>
      </c>
      <c r="H76" s="55">
        <v>1</v>
      </c>
      <c r="I76" s="57">
        <v>1</v>
      </c>
      <c r="J76" s="58">
        <v>1</v>
      </c>
      <c r="K76" s="59"/>
      <c r="L76" s="60" t="s">
        <v>221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8"/>
        <v>0</v>
      </c>
      <c r="V76" s="64">
        <f t="shared" si="9"/>
        <v>0</v>
      </c>
      <c r="W76" s="65"/>
      <c r="X76" s="58">
        <v>8</v>
      </c>
      <c r="Y76" s="67">
        <v>24</v>
      </c>
      <c r="Z76" s="58">
        <v>12</v>
      </c>
      <c r="AA76" s="65"/>
      <c r="AB76" s="66">
        <f t="shared" si="7"/>
        <v>2515.9679999999998</v>
      </c>
      <c r="AC76" s="66">
        <f t="shared" si="10"/>
        <v>0</v>
      </c>
      <c r="AD76" s="66">
        <f t="shared" si="11"/>
        <v>2515.9679999999998</v>
      </c>
    </row>
    <row r="77" spans="1:30" ht="36.6" customHeight="1" x14ac:dyDescent="0.4">
      <c r="A77" s="54">
        <v>74</v>
      </c>
      <c r="B77" s="55" t="s">
        <v>289</v>
      </c>
      <c r="C77" s="55" t="s">
        <v>292</v>
      </c>
      <c r="D77" s="55" t="s">
        <v>35</v>
      </c>
      <c r="E77" s="55" t="s">
        <v>248</v>
      </c>
      <c r="F77" s="55" t="s">
        <v>293</v>
      </c>
      <c r="G77" s="55">
        <v>26</v>
      </c>
      <c r="H77" s="55">
        <v>2</v>
      </c>
      <c r="I77" s="57">
        <v>2</v>
      </c>
      <c r="J77" s="58">
        <v>4</v>
      </c>
      <c r="K77" s="59"/>
      <c r="L77" s="60" t="s">
        <v>221</v>
      </c>
      <c r="M77" s="76"/>
      <c r="N77" s="61" t="s">
        <v>220</v>
      </c>
      <c r="O77" s="77"/>
      <c r="P77" s="76"/>
      <c r="Q77" s="62">
        <v>4</v>
      </c>
      <c r="R77" s="63"/>
      <c r="S77" s="78"/>
      <c r="T77" s="78"/>
      <c r="U77" s="64">
        <f t="shared" si="8"/>
        <v>0</v>
      </c>
      <c r="V77" s="64">
        <f t="shared" si="9"/>
        <v>0</v>
      </c>
      <c r="W77" s="65"/>
      <c r="X77" s="58">
        <v>8</v>
      </c>
      <c r="Y77" s="67">
        <v>24</v>
      </c>
      <c r="Z77" s="58">
        <v>12</v>
      </c>
      <c r="AA77" s="65"/>
      <c r="AB77" s="66">
        <f t="shared" si="7"/>
        <v>6230.0160000000005</v>
      </c>
      <c r="AC77" s="66">
        <f t="shared" si="10"/>
        <v>0</v>
      </c>
      <c r="AD77" s="66">
        <f t="shared" si="11"/>
        <v>6230.0160000000005</v>
      </c>
    </row>
    <row r="78" spans="1:30" ht="36.6" customHeight="1" x14ac:dyDescent="0.4">
      <c r="A78" s="54">
        <v>75</v>
      </c>
      <c r="B78" s="55" t="s">
        <v>37</v>
      </c>
      <c r="C78" s="55" t="s">
        <v>294</v>
      </c>
      <c r="D78" s="55" t="s">
        <v>302</v>
      </c>
      <c r="E78" s="55" t="s">
        <v>239</v>
      </c>
      <c r="F78" s="55" t="s">
        <v>295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8"/>
        <v>0</v>
      </c>
      <c r="V78" s="64">
        <f t="shared" si="9"/>
        <v>0</v>
      </c>
      <c r="W78" s="65"/>
      <c r="X78" s="58">
        <v>8</v>
      </c>
      <c r="Y78" s="67">
        <v>24</v>
      </c>
      <c r="Z78" s="58">
        <v>12</v>
      </c>
      <c r="AA78" s="65"/>
      <c r="AB78" s="66">
        <f t="shared" si="7"/>
        <v>2515.9679999999998</v>
      </c>
      <c r="AC78" s="66">
        <f t="shared" si="10"/>
        <v>0</v>
      </c>
      <c r="AD78" s="66">
        <f t="shared" si="11"/>
        <v>2515.9679999999998</v>
      </c>
    </row>
    <row r="79" spans="1:30" ht="36.6" customHeight="1" x14ac:dyDescent="0.4">
      <c r="A79" s="54">
        <v>76</v>
      </c>
      <c r="B79" s="55" t="s">
        <v>241</v>
      </c>
      <c r="C79" s="55" t="s">
        <v>294</v>
      </c>
      <c r="D79" s="55" t="s">
        <v>302</v>
      </c>
      <c r="E79" s="55" t="s">
        <v>239</v>
      </c>
      <c r="F79" s="55" t="s">
        <v>295</v>
      </c>
      <c r="G79" s="55">
        <v>42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8"/>
        <v>0</v>
      </c>
      <c r="V79" s="64">
        <f t="shared" si="9"/>
        <v>0</v>
      </c>
      <c r="W79" s="65"/>
      <c r="X79" s="58">
        <v>8</v>
      </c>
      <c r="Y79" s="67">
        <v>24</v>
      </c>
      <c r="Z79" s="58">
        <v>12</v>
      </c>
      <c r="AA79" s="65"/>
      <c r="AB79" s="66">
        <f t="shared" si="7"/>
        <v>2515.9679999999998</v>
      </c>
      <c r="AC79" s="66">
        <f t="shared" si="10"/>
        <v>0</v>
      </c>
      <c r="AD79" s="66">
        <f t="shared" si="11"/>
        <v>2515.9679999999998</v>
      </c>
    </row>
    <row r="80" spans="1:30" ht="36.6" customHeight="1" x14ac:dyDescent="0.4">
      <c r="A80" s="54">
        <v>77</v>
      </c>
      <c r="B80" s="55" t="s">
        <v>241</v>
      </c>
      <c r="C80" s="55" t="s">
        <v>296</v>
      </c>
      <c r="D80" s="55" t="s">
        <v>303</v>
      </c>
      <c r="E80" s="55" t="s">
        <v>239</v>
      </c>
      <c r="F80" s="55" t="s">
        <v>295</v>
      </c>
      <c r="G80" s="55">
        <v>42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8"/>
        <v>0</v>
      </c>
      <c r="V80" s="64">
        <f t="shared" si="9"/>
        <v>0</v>
      </c>
      <c r="W80" s="65"/>
      <c r="X80" s="58">
        <v>8</v>
      </c>
      <c r="Y80" s="67">
        <v>24</v>
      </c>
      <c r="Z80" s="58">
        <v>12</v>
      </c>
      <c r="AA80" s="65"/>
      <c r="AB80" s="66">
        <f t="shared" si="7"/>
        <v>2515.9679999999998</v>
      </c>
      <c r="AC80" s="66">
        <f t="shared" si="10"/>
        <v>0</v>
      </c>
      <c r="AD80" s="66">
        <f t="shared" si="11"/>
        <v>2515.9679999999998</v>
      </c>
    </row>
    <row r="81" spans="1:30" ht="36.6" customHeight="1" x14ac:dyDescent="0.4">
      <c r="A81" s="54">
        <v>78</v>
      </c>
      <c r="B81" s="55" t="s">
        <v>241</v>
      </c>
      <c r="C81" s="55" t="s">
        <v>297</v>
      </c>
      <c r="D81" s="55" t="s">
        <v>303</v>
      </c>
      <c r="E81" s="55" t="s">
        <v>239</v>
      </c>
      <c r="F81" s="55" t="s">
        <v>295</v>
      </c>
      <c r="G81" s="55">
        <v>42</v>
      </c>
      <c r="H81" s="55">
        <v>1</v>
      </c>
      <c r="I81" s="57">
        <v>1</v>
      </c>
      <c r="J81" s="58">
        <v>1</v>
      </c>
      <c r="K81" s="59"/>
      <c r="L81" s="60" t="s">
        <v>222</v>
      </c>
      <c r="M81" s="76"/>
      <c r="N81" s="61" t="s">
        <v>220</v>
      </c>
      <c r="O81" s="77"/>
      <c r="P81" s="76"/>
      <c r="Q81" s="62">
        <v>1</v>
      </c>
      <c r="R81" s="63"/>
      <c r="S81" s="78"/>
      <c r="T81" s="78"/>
      <c r="U81" s="64">
        <f t="shared" si="8"/>
        <v>0</v>
      </c>
      <c r="V81" s="64">
        <f t="shared" si="9"/>
        <v>0</v>
      </c>
      <c r="W81" s="65"/>
      <c r="X81" s="58">
        <v>8</v>
      </c>
      <c r="Y81" s="67">
        <v>24</v>
      </c>
      <c r="Z81" s="58">
        <v>12</v>
      </c>
      <c r="AA81" s="65"/>
      <c r="AB81" s="66">
        <f t="shared" si="7"/>
        <v>2515.9679999999998</v>
      </c>
      <c r="AC81" s="66">
        <f t="shared" si="10"/>
        <v>0</v>
      </c>
      <c r="AD81" s="66">
        <f t="shared" si="11"/>
        <v>2515.9679999999998</v>
      </c>
    </row>
    <row r="82" spans="1:30" ht="36.6" customHeight="1" x14ac:dyDescent="0.4">
      <c r="A82" s="54">
        <v>79</v>
      </c>
      <c r="B82" s="55" t="s">
        <v>272</v>
      </c>
      <c r="C82" s="55" t="s">
        <v>298</v>
      </c>
      <c r="D82" s="55" t="s">
        <v>303</v>
      </c>
      <c r="E82" s="55" t="s">
        <v>239</v>
      </c>
      <c r="F82" s="55" t="s">
        <v>299</v>
      </c>
      <c r="G82" s="55">
        <v>42</v>
      </c>
      <c r="H82" s="55">
        <v>1</v>
      </c>
      <c r="I82" s="57">
        <v>1</v>
      </c>
      <c r="J82" s="58">
        <v>1</v>
      </c>
      <c r="K82" s="59"/>
      <c r="L82" s="60" t="s">
        <v>222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8"/>
        <v>0</v>
      </c>
      <c r="V82" s="64">
        <f t="shared" si="9"/>
        <v>0</v>
      </c>
      <c r="W82" s="65"/>
      <c r="X82" s="58">
        <v>8</v>
      </c>
      <c r="Y82" s="67">
        <v>24</v>
      </c>
      <c r="Z82" s="58">
        <v>12</v>
      </c>
      <c r="AA82" s="65"/>
      <c r="AB82" s="66">
        <f t="shared" si="7"/>
        <v>2515.9679999999998</v>
      </c>
      <c r="AC82" s="66">
        <f t="shared" si="10"/>
        <v>0</v>
      </c>
      <c r="AD82" s="66">
        <f t="shared" si="11"/>
        <v>2515.9679999999998</v>
      </c>
    </row>
    <row r="83" spans="1:30" ht="36.6" customHeight="1" x14ac:dyDescent="0.4">
      <c r="A83" s="68"/>
      <c r="B83" s="69"/>
      <c r="C83" s="69"/>
      <c r="D83" s="69"/>
      <c r="E83" s="69"/>
      <c r="L83" s="70"/>
      <c r="R83" s="71"/>
      <c r="S83" s="71"/>
      <c r="T83" s="71"/>
      <c r="U83" s="72"/>
      <c r="V83" s="72"/>
      <c r="W83" s="65"/>
      <c r="AA83" s="65"/>
      <c r="AB83" s="73">
        <f>SUM(AB4:AB82)</f>
        <v>1858401.7920000008</v>
      </c>
      <c r="AC83" s="73">
        <f>SUM(AC4:AC82)</f>
        <v>0</v>
      </c>
      <c r="AD83" s="66">
        <f>AB83-AC83</f>
        <v>1858401.7920000008</v>
      </c>
    </row>
    <row r="85" spans="1:30" ht="36.6" customHeight="1" x14ac:dyDescent="0.4">
      <c r="T85" s="179" t="s">
        <v>22</v>
      </c>
      <c r="U85" s="180"/>
      <c r="V85" s="181"/>
      <c r="W85" s="75">
        <f>SUM(U4:U82)</f>
        <v>0</v>
      </c>
    </row>
    <row r="86" spans="1:30" ht="36.6" customHeight="1" x14ac:dyDescent="0.4">
      <c r="T86" s="179" t="s">
        <v>23</v>
      </c>
      <c r="U86" s="180"/>
      <c r="V86" s="181"/>
      <c r="W86" s="75">
        <f>SUM(V4:V82)</f>
        <v>0</v>
      </c>
    </row>
    <row r="87" spans="1:30" ht="36.6" customHeight="1" x14ac:dyDescent="0.4">
      <c r="T87" s="179" t="s">
        <v>25</v>
      </c>
      <c r="U87" s="180"/>
      <c r="V87" s="181"/>
      <c r="W87" s="83"/>
    </row>
    <row r="88" spans="1:30" ht="36.6" customHeight="1" x14ac:dyDescent="0.4">
      <c r="T88" s="179" t="s">
        <v>26</v>
      </c>
      <c r="U88" s="180"/>
      <c r="V88" s="181"/>
      <c r="W88" s="83"/>
    </row>
    <row r="89" spans="1:30" ht="36.6" customHeight="1" x14ac:dyDescent="0.4">
      <c r="T89" s="179" t="s">
        <v>24</v>
      </c>
      <c r="U89" s="180"/>
      <c r="V89" s="181"/>
      <c r="W89" s="83"/>
    </row>
    <row r="90" spans="1:30" ht="36.6" customHeight="1" x14ac:dyDescent="0.4">
      <c r="T90" s="179" t="s">
        <v>27</v>
      </c>
      <c r="U90" s="180"/>
      <c r="V90" s="181"/>
      <c r="W90" s="83"/>
    </row>
    <row r="91" spans="1:30" ht="36.6" customHeight="1" x14ac:dyDescent="0.4">
      <c r="T91" s="179" t="s">
        <v>29</v>
      </c>
      <c r="U91" s="180"/>
      <c r="V91" s="181"/>
      <c r="W91" s="75">
        <f>SUM(W85:W90)</f>
        <v>0</v>
      </c>
    </row>
    <row r="92" spans="1:30" ht="36.6" customHeight="1" x14ac:dyDescent="0.4">
      <c r="T92" s="179" t="s">
        <v>30</v>
      </c>
      <c r="U92" s="180"/>
      <c r="V92" s="181"/>
      <c r="W92" s="75">
        <f>W91*1.1</f>
        <v>0</v>
      </c>
    </row>
  </sheetData>
  <sheetProtection algorithmName="SHA-512" hashValue="iRC05qcaJuzVX5whGzLrpyVefRtdfy0BCgXvZswnxRTKp1ok6UaIslL9t51PHHp7NASng4EacEZ/U/qfv2Pg1w==" saltValue="HloScSrPXWDGQw/lMkI0eA==" spinCount="100000" sheet="1" formatCells="0" formatColumns="0" formatRows="0" insertHyperlinks="0" sort="0" autoFilter="0" pivotTables="0"/>
  <autoFilter ref="A3:AD82"/>
  <mergeCells count="12">
    <mergeCell ref="E2:J2"/>
    <mergeCell ref="L2:Q2"/>
    <mergeCell ref="AB2:AC2"/>
    <mergeCell ref="AD2:AD3"/>
    <mergeCell ref="T92:V92"/>
    <mergeCell ref="T87:V87"/>
    <mergeCell ref="T88:V88"/>
    <mergeCell ref="T89:V89"/>
    <mergeCell ref="T90:V90"/>
    <mergeCell ref="T91:V91"/>
    <mergeCell ref="T86:V86"/>
    <mergeCell ref="T85:V85"/>
  </mergeCells>
  <phoneticPr fontId="4"/>
  <conditionalFormatting sqref="B4:J82 X4:Z82 L4:Q82">
    <cfRule type="containsBlanks" dxfId="49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cellComments="asDisplayed" r:id="rId1"/>
  <rowBreaks count="1" manualBreakCount="1">
    <brk id="84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AD18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2424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42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420</v>
      </c>
      <c r="C4" s="55" t="s">
        <v>304</v>
      </c>
      <c r="D4" s="55" t="s">
        <v>35</v>
      </c>
      <c r="E4" s="55" t="s">
        <v>370</v>
      </c>
      <c r="F4" s="55" t="s">
        <v>371</v>
      </c>
      <c r="G4" s="55">
        <v>34</v>
      </c>
      <c r="H4" s="56">
        <v>5</v>
      </c>
      <c r="I4" s="57">
        <v>2</v>
      </c>
      <c r="J4" s="58">
        <v>10</v>
      </c>
      <c r="K4" s="59"/>
      <c r="L4" s="60" t="s">
        <v>222</v>
      </c>
      <c r="M4" s="76"/>
      <c r="N4" s="61" t="s">
        <v>220</v>
      </c>
      <c r="O4" s="77"/>
      <c r="P4" s="76"/>
      <c r="Q4" s="62">
        <v>5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20367.36</v>
      </c>
      <c r="AC4" s="66">
        <f>P4*Q4*X4*Y4*Z4/1000*$Z$1</f>
        <v>0</v>
      </c>
      <c r="AD4" s="66">
        <f t="shared" ref="AD4" si="1">AB4-AC4</f>
        <v>20367.36</v>
      </c>
    </row>
    <row r="5" spans="1:30" ht="24.95" customHeight="1" x14ac:dyDescent="0.4">
      <c r="A5" s="54">
        <v>2</v>
      </c>
      <c r="B5" s="55" t="s">
        <v>420</v>
      </c>
      <c r="C5" s="55" t="s">
        <v>304</v>
      </c>
      <c r="D5" s="55" t="s">
        <v>35</v>
      </c>
      <c r="E5" s="55" t="s">
        <v>370</v>
      </c>
      <c r="F5" s="55" t="s">
        <v>372</v>
      </c>
      <c r="G5" s="55">
        <v>34</v>
      </c>
      <c r="H5" s="56">
        <v>3</v>
      </c>
      <c r="I5" s="57">
        <v>2</v>
      </c>
      <c r="J5" s="58">
        <v>6</v>
      </c>
      <c r="K5" s="59"/>
      <c r="L5" s="60" t="s">
        <v>222</v>
      </c>
      <c r="M5" s="76"/>
      <c r="N5" s="61" t="s">
        <v>220</v>
      </c>
      <c r="O5" s="77"/>
      <c r="P5" s="76"/>
      <c r="Q5" s="62">
        <v>3</v>
      </c>
      <c r="R5" s="63"/>
      <c r="S5" s="78"/>
      <c r="T5" s="78"/>
      <c r="U5" s="64">
        <f t="shared" ref="U5:U68" si="2">Q5*S5</f>
        <v>0</v>
      </c>
      <c r="V5" s="64">
        <f t="shared" ref="V5:V68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12220.416000000001</v>
      </c>
      <c r="AC5" s="66">
        <f t="shared" ref="AC5:AC68" si="4">P5*Q5*X5*Y5*Z5/1000*$Z$1</f>
        <v>0</v>
      </c>
      <c r="AD5" s="66">
        <f t="shared" ref="AD5:AD68" si="5">AB5-AC5</f>
        <v>12220.416000000001</v>
      </c>
    </row>
    <row r="6" spans="1:30" ht="24.95" customHeight="1" x14ac:dyDescent="0.4">
      <c r="A6" s="54">
        <v>3</v>
      </c>
      <c r="B6" s="55" t="s">
        <v>420</v>
      </c>
      <c r="C6" s="55" t="s">
        <v>304</v>
      </c>
      <c r="D6" s="55" t="s">
        <v>35</v>
      </c>
      <c r="E6" s="55" t="s">
        <v>370</v>
      </c>
      <c r="F6" s="55" t="s">
        <v>373</v>
      </c>
      <c r="G6" s="55">
        <v>34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2036.7359999999999</v>
      </c>
      <c r="AC6" s="66">
        <f t="shared" si="4"/>
        <v>0</v>
      </c>
      <c r="AD6" s="66">
        <f t="shared" si="5"/>
        <v>2036.7359999999999</v>
      </c>
    </row>
    <row r="7" spans="1:30" ht="24.95" customHeight="1" x14ac:dyDescent="0.4">
      <c r="A7" s="54">
        <v>4</v>
      </c>
      <c r="B7" s="55" t="s">
        <v>420</v>
      </c>
      <c r="C7" s="55" t="s">
        <v>304</v>
      </c>
      <c r="D7" s="55" t="s">
        <v>35</v>
      </c>
      <c r="E7" s="55" t="s">
        <v>370</v>
      </c>
      <c r="F7" s="55" t="s">
        <v>374</v>
      </c>
      <c r="G7" s="55">
        <v>34</v>
      </c>
      <c r="H7" s="56">
        <v>4</v>
      </c>
      <c r="I7" s="57">
        <v>2</v>
      </c>
      <c r="J7" s="58">
        <v>8</v>
      </c>
      <c r="K7" s="59"/>
      <c r="L7" s="60" t="s">
        <v>221</v>
      </c>
      <c r="M7" s="76"/>
      <c r="N7" s="61" t="s">
        <v>220</v>
      </c>
      <c r="O7" s="77"/>
      <c r="P7" s="76"/>
      <c r="Q7" s="62">
        <v>8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16293.887999999999</v>
      </c>
      <c r="AC7" s="66">
        <f t="shared" si="4"/>
        <v>0</v>
      </c>
      <c r="AD7" s="66">
        <f t="shared" si="5"/>
        <v>16293.887999999999</v>
      </c>
    </row>
    <row r="8" spans="1:30" ht="24.95" customHeight="1" x14ac:dyDescent="0.4">
      <c r="A8" s="54">
        <v>5</v>
      </c>
      <c r="B8" s="55" t="s">
        <v>420</v>
      </c>
      <c r="C8" s="55" t="s">
        <v>304</v>
      </c>
      <c r="D8" s="55" t="s">
        <v>424</v>
      </c>
      <c r="E8" s="55" t="s">
        <v>35</v>
      </c>
      <c r="F8" s="55" t="s">
        <v>423</v>
      </c>
      <c r="G8" s="55">
        <v>0.8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95.846400000000003</v>
      </c>
      <c r="AC8" s="66">
        <f t="shared" si="4"/>
        <v>0</v>
      </c>
      <c r="AD8" s="66">
        <f t="shared" si="5"/>
        <v>95.846400000000003</v>
      </c>
    </row>
    <row r="9" spans="1:30" ht="24.95" customHeight="1" x14ac:dyDescent="0.4">
      <c r="A9" s="54">
        <v>6</v>
      </c>
      <c r="B9" s="55" t="s">
        <v>420</v>
      </c>
      <c r="C9" s="55" t="s">
        <v>304</v>
      </c>
      <c r="D9" s="55" t="s">
        <v>35</v>
      </c>
      <c r="E9" s="55" t="s">
        <v>370</v>
      </c>
      <c r="F9" s="55" t="s">
        <v>375</v>
      </c>
      <c r="G9" s="55">
        <v>34</v>
      </c>
      <c r="H9" s="56">
        <v>2</v>
      </c>
      <c r="I9" s="57">
        <v>2</v>
      </c>
      <c r="J9" s="58">
        <v>4</v>
      </c>
      <c r="K9" s="59"/>
      <c r="L9" s="60" t="s">
        <v>222</v>
      </c>
      <c r="M9" s="76"/>
      <c r="N9" s="61" t="s">
        <v>220</v>
      </c>
      <c r="O9" s="77"/>
      <c r="P9" s="76"/>
      <c r="Q9" s="62">
        <v>2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8146.9439999999995</v>
      </c>
      <c r="AC9" s="66">
        <f t="shared" si="4"/>
        <v>0</v>
      </c>
      <c r="AD9" s="66">
        <f t="shared" si="5"/>
        <v>8146.9439999999995</v>
      </c>
    </row>
    <row r="10" spans="1:30" ht="24.95" customHeight="1" x14ac:dyDescent="0.4">
      <c r="A10" s="54">
        <v>7</v>
      </c>
      <c r="B10" s="55" t="s">
        <v>420</v>
      </c>
      <c r="C10" s="55" t="s">
        <v>304</v>
      </c>
      <c r="D10" s="55" t="s">
        <v>35</v>
      </c>
      <c r="E10" s="55" t="s">
        <v>370</v>
      </c>
      <c r="F10" s="55" t="s">
        <v>375</v>
      </c>
      <c r="G10" s="55">
        <v>34</v>
      </c>
      <c r="H10" s="56">
        <v>2</v>
      </c>
      <c r="I10" s="57">
        <v>2</v>
      </c>
      <c r="J10" s="58">
        <v>4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8146.9439999999995</v>
      </c>
      <c r="AC10" s="66">
        <f t="shared" si="4"/>
        <v>0</v>
      </c>
      <c r="AD10" s="66">
        <f t="shared" si="5"/>
        <v>8146.9439999999995</v>
      </c>
    </row>
    <row r="11" spans="1:30" ht="24.95" customHeight="1" x14ac:dyDescent="0.4">
      <c r="A11" s="54">
        <v>8</v>
      </c>
      <c r="B11" s="55" t="s">
        <v>420</v>
      </c>
      <c r="C11" s="55" t="s">
        <v>304</v>
      </c>
      <c r="D11" s="55" t="s">
        <v>35</v>
      </c>
      <c r="E11" s="55" t="s">
        <v>200</v>
      </c>
      <c r="F11" s="55" t="s">
        <v>376</v>
      </c>
      <c r="G11" s="55">
        <v>42</v>
      </c>
      <c r="H11" s="56">
        <v>1</v>
      </c>
      <c r="I11" s="57">
        <v>2</v>
      </c>
      <c r="J11" s="58">
        <v>2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5031.9359999999997</v>
      </c>
      <c r="AC11" s="66">
        <f t="shared" si="4"/>
        <v>0</v>
      </c>
      <c r="AD11" s="66">
        <f t="shared" si="5"/>
        <v>5031.9359999999997</v>
      </c>
    </row>
    <row r="12" spans="1:30" ht="24.95" customHeight="1" x14ac:dyDescent="0.4">
      <c r="A12" s="54">
        <v>9</v>
      </c>
      <c r="B12" s="55" t="s">
        <v>420</v>
      </c>
      <c r="C12" s="55" t="s">
        <v>304</v>
      </c>
      <c r="D12" s="55" t="s">
        <v>35</v>
      </c>
      <c r="E12" s="55" t="s">
        <v>370</v>
      </c>
      <c r="F12" s="55" t="s">
        <v>372</v>
      </c>
      <c r="G12" s="55">
        <v>34</v>
      </c>
      <c r="H12" s="56">
        <v>1</v>
      </c>
      <c r="I12" s="57">
        <v>2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4073.4719999999998</v>
      </c>
      <c r="AC12" s="66">
        <f t="shared" si="4"/>
        <v>0</v>
      </c>
      <c r="AD12" s="66">
        <f t="shared" si="5"/>
        <v>4073.4719999999998</v>
      </c>
    </row>
    <row r="13" spans="1:30" ht="24.95" customHeight="1" x14ac:dyDescent="0.4">
      <c r="A13" s="54">
        <v>10</v>
      </c>
      <c r="B13" s="55" t="s">
        <v>420</v>
      </c>
      <c r="C13" s="55" t="s">
        <v>305</v>
      </c>
      <c r="D13" s="55" t="s">
        <v>306</v>
      </c>
      <c r="E13" s="55" t="s">
        <v>370</v>
      </c>
      <c r="F13" s="55" t="s">
        <v>371</v>
      </c>
      <c r="G13" s="55">
        <v>34</v>
      </c>
      <c r="H13" s="56">
        <v>3</v>
      </c>
      <c r="I13" s="57">
        <v>2</v>
      </c>
      <c r="J13" s="58">
        <v>6</v>
      </c>
      <c r="K13" s="59"/>
      <c r="L13" s="60" t="s">
        <v>222</v>
      </c>
      <c r="M13" s="76"/>
      <c r="N13" s="61" t="s">
        <v>220</v>
      </c>
      <c r="O13" s="77"/>
      <c r="P13" s="76"/>
      <c r="Q13" s="62">
        <v>3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12220.416000000001</v>
      </c>
      <c r="AC13" s="66">
        <f t="shared" si="4"/>
        <v>0</v>
      </c>
      <c r="AD13" s="66">
        <f t="shared" si="5"/>
        <v>12220.416000000001</v>
      </c>
    </row>
    <row r="14" spans="1:30" ht="24.95" customHeight="1" x14ac:dyDescent="0.4">
      <c r="A14" s="54">
        <v>11</v>
      </c>
      <c r="B14" s="55" t="s">
        <v>420</v>
      </c>
      <c r="C14" s="55" t="s">
        <v>305</v>
      </c>
      <c r="D14" s="55" t="s">
        <v>35</v>
      </c>
      <c r="E14" s="55" t="s">
        <v>370</v>
      </c>
      <c r="F14" s="55" t="s">
        <v>372</v>
      </c>
      <c r="G14" s="55">
        <v>34</v>
      </c>
      <c r="H14" s="56">
        <v>3</v>
      </c>
      <c r="I14" s="57">
        <v>2</v>
      </c>
      <c r="J14" s="58">
        <v>6</v>
      </c>
      <c r="K14" s="59"/>
      <c r="L14" s="60" t="s">
        <v>222</v>
      </c>
      <c r="M14" s="76"/>
      <c r="N14" s="61" t="s">
        <v>220</v>
      </c>
      <c r="O14" s="77"/>
      <c r="P14" s="76"/>
      <c r="Q14" s="62">
        <v>3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12220.416000000001</v>
      </c>
      <c r="AC14" s="66">
        <f t="shared" si="4"/>
        <v>0</v>
      </c>
      <c r="AD14" s="66">
        <f t="shared" si="5"/>
        <v>12220.416000000001</v>
      </c>
    </row>
    <row r="15" spans="1:30" ht="24.95" customHeight="1" x14ac:dyDescent="0.4">
      <c r="A15" s="54">
        <v>12</v>
      </c>
      <c r="B15" s="55" t="s">
        <v>420</v>
      </c>
      <c r="C15" s="55" t="s">
        <v>307</v>
      </c>
      <c r="D15" s="55" t="s">
        <v>35</v>
      </c>
      <c r="E15" s="55" t="s">
        <v>370</v>
      </c>
      <c r="F15" s="55" t="s">
        <v>371</v>
      </c>
      <c r="G15" s="55">
        <v>34</v>
      </c>
      <c r="H15" s="56">
        <v>15</v>
      </c>
      <c r="I15" s="57">
        <v>2</v>
      </c>
      <c r="J15" s="58">
        <v>30</v>
      </c>
      <c r="K15" s="59"/>
      <c r="L15" s="60" t="s">
        <v>222</v>
      </c>
      <c r="M15" s="76"/>
      <c r="N15" s="61" t="s">
        <v>220</v>
      </c>
      <c r="O15" s="77"/>
      <c r="P15" s="76"/>
      <c r="Q15" s="62">
        <v>15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61102.080000000002</v>
      </c>
      <c r="AC15" s="66">
        <f t="shared" si="4"/>
        <v>0</v>
      </c>
      <c r="AD15" s="66">
        <f t="shared" si="5"/>
        <v>61102.080000000002</v>
      </c>
    </row>
    <row r="16" spans="1:30" ht="24.95" customHeight="1" x14ac:dyDescent="0.4">
      <c r="A16" s="54">
        <v>13</v>
      </c>
      <c r="B16" s="55" t="s">
        <v>420</v>
      </c>
      <c r="C16" s="55" t="s">
        <v>307</v>
      </c>
      <c r="D16" s="55" t="s">
        <v>35</v>
      </c>
      <c r="E16" s="55" t="s">
        <v>370</v>
      </c>
      <c r="F16" s="55" t="s">
        <v>372</v>
      </c>
      <c r="G16" s="55">
        <v>34</v>
      </c>
      <c r="H16" s="56">
        <v>9</v>
      </c>
      <c r="I16" s="57">
        <v>2</v>
      </c>
      <c r="J16" s="58">
        <v>18</v>
      </c>
      <c r="K16" s="59"/>
      <c r="L16" s="60" t="s">
        <v>222</v>
      </c>
      <c r="M16" s="76"/>
      <c r="N16" s="61" t="s">
        <v>220</v>
      </c>
      <c r="O16" s="77"/>
      <c r="P16" s="76"/>
      <c r="Q16" s="62">
        <v>9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36661.248</v>
      </c>
      <c r="AC16" s="66">
        <f t="shared" si="4"/>
        <v>0</v>
      </c>
      <c r="AD16" s="66">
        <f t="shared" si="5"/>
        <v>36661.248</v>
      </c>
    </row>
    <row r="17" spans="1:30" ht="24.95" customHeight="1" x14ac:dyDescent="0.4">
      <c r="A17" s="54">
        <v>14</v>
      </c>
      <c r="B17" s="55" t="s">
        <v>420</v>
      </c>
      <c r="C17" s="55" t="s">
        <v>308</v>
      </c>
      <c r="D17" s="55" t="s">
        <v>35</v>
      </c>
      <c r="E17" s="55" t="s">
        <v>370</v>
      </c>
      <c r="F17" s="55" t="s">
        <v>371</v>
      </c>
      <c r="G17" s="55">
        <v>34</v>
      </c>
      <c r="H17" s="56">
        <v>1</v>
      </c>
      <c r="I17" s="57">
        <v>2</v>
      </c>
      <c r="J17" s="58">
        <v>2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4073.4719999999998</v>
      </c>
      <c r="AC17" s="66">
        <f t="shared" si="4"/>
        <v>0</v>
      </c>
      <c r="AD17" s="66">
        <f t="shared" si="5"/>
        <v>4073.4719999999998</v>
      </c>
    </row>
    <row r="18" spans="1:30" ht="24.95" customHeight="1" x14ac:dyDescent="0.4">
      <c r="A18" s="54">
        <v>15</v>
      </c>
      <c r="B18" s="55" t="s">
        <v>420</v>
      </c>
      <c r="C18" s="55" t="s">
        <v>308</v>
      </c>
      <c r="D18" s="55" t="s">
        <v>35</v>
      </c>
      <c r="E18" s="55" t="s">
        <v>370</v>
      </c>
      <c r="F18" s="55" t="s">
        <v>372</v>
      </c>
      <c r="G18" s="55">
        <v>34</v>
      </c>
      <c r="H18" s="56">
        <v>1</v>
      </c>
      <c r="I18" s="57">
        <v>2</v>
      </c>
      <c r="J18" s="58">
        <v>2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4073.4719999999998</v>
      </c>
      <c r="AC18" s="66">
        <f t="shared" si="4"/>
        <v>0</v>
      </c>
      <c r="AD18" s="66">
        <f t="shared" si="5"/>
        <v>4073.4719999999998</v>
      </c>
    </row>
    <row r="19" spans="1:30" ht="24.95" customHeight="1" x14ac:dyDescent="0.4">
      <c r="A19" s="54">
        <v>16</v>
      </c>
      <c r="B19" s="55" t="s">
        <v>420</v>
      </c>
      <c r="C19" s="55" t="s">
        <v>309</v>
      </c>
      <c r="D19" s="55" t="s">
        <v>35</v>
      </c>
      <c r="E19" s="55" t="s">
        <v>370</v>
      </c>
      <c r="F19" s="55" t="s">
        <v>377</v>
      </c>
      <c r="G19" s="55">
        <v>34</v>
      </c>
      <c r="H19" s="56">
        <v>1</v>
      </c>
      <c r="I19" s="57">
        <v>3</v>
      </c>
      <c r="J19" s="58">
        <v>3</v>
      </c>
      <c r="K19" s="59"/>
      <c r="L19" s="60" t="s">
        <v>221</v>
      </c>
      <c r="M19" s="76"/>
      <c r="N19" s="61" t="s">
        <v>220</v>
      </c>
      <c r="O19" s="77"/>
      <c r="P19" s="76"/>
      <c r="Q19" s="62">
        <v>3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6110.2080000000005</v>
      </c>
      <c r="AC19" s="66">
        <f t="shared" si="4"/>
        <v>0</v>
      </c>
      <c r="AD19" s="66">
        <f t="shared" si="5"/>
        <v>6110.2080000000005</v>
      </c>
    </row>
    <row r="20" spans="1:30" ht="24.95" customHeight="1" x14ac:dyDescent="0.4">
      <c r="A20" s="54">
        <v>17</v>
      </c>
      <c r="B20" s="55" t="s">
        <v>420</v>
      </c>
      <c r="C20" s="55" t="s">
        <v>309</v>
      </c>
      <c r="D20" s="55" t="s">
        <v>35</v>
      </c>
      <c r="E20" s="55" t="s">
        <v>370</v>
      </c>
      <c r="F20" s="55" t="s">
        <v>378</v>
      </c>
      <c r="G20" s="55">
        <v>34</v>
      </c>
      <c r="H20" s="56">
        <v>1</v>
      </c>
      <c r="I20" s="57">
        <v>3</v>
      </c>
      <c r="J20" s="58">
        <v>3</v>
      </c>
      <c r="K20" s="59"/>
      <c r="L20" s="60" t="s">
        <v>221</v>
      </c>
      <c r="M20" s="76"/>
      <c r="N20" s="61" t="s">
        <v>220</v>
      </c>
      <c r="O20" s="77"/>
      <c r="P20" s="76"/>
      <c r="Q20" s="62">
        <v>3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6110.2080000000005</v>
      </c>
      <c r="AC20" s="66">
        <f t="shared" si="4"/>
        <v>0</v>
      </c>
      <c r="AD20" s="66">
        <f t="shared" si="5"/>
        <v>6110.2080000000005</v>
      </c>
    </row>
    <row r="21" spans="1:30" ht="24.95" customHeight="1" x14ac:dyDescent="0.4">
      <c r="A21" s="54">
        <v>18</v>
      </c>
      <c r="B21" s="55" t="s">
        <v>420</v>
      </c>
      <c r="C21" s="55" t="s">
        <v>309</v>
      </c>
      <c r="D21" s="55" t="s">
        <v>424</v>
      </c>
      <c r="E21" s="55" t="s">
        <v>35</v>
      </c>
      <c r="F21" s="55" t="s">
        <v>423</v>
      </c>
      <c r="G21" s="55">
        <v>0.8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47.923200000000001</v>
      </c>
      <c r="AC21" s="66">
        <f t="shared" si="4"/>
        <v>0</v>
      </c>
      <c r="AD21" s="66">
        <f t="shared" si="5"/>
        <v>47.923200000000001</v>
      </c>
    </row>
    <row r="22" spans="1:30" ht="24.95" customHeight="1" x14ac:dyDescent="0.4">
      <c r="A22" s="54">
        <v>19</v>
      </c>
      <c r="B22" s="55" t="s">
        <v>420</v>
      </c>
      <c r="C22" s="55" t="s">
        <v>310</v>
      </c>
      <c r="D22" s="55" t="s">
        <v>35</v>
      </c>
      <c r="E22" s="55" t="s">
        <v>370</v>
      </c>
      <c r="F22" s="55" t="s">
        <v>377</v>
      </c>
      <c r="G22" s="55">
        <v>34</v>
      </c>
      <c r="H22" s="56">
        <v>1</v>
      </c>
      <c r="I22" s="57">
        <v>3</v>
      </c>
      <c r="J22" s="58">
        <v>3</v>
      </c>
      <c r="K22" s="59"/>
      <c r="L22" s="60" t="s">
        <v>221</v>
      </c>
      <c r="M22" s="76"/>
      <c r="N22" s="61" t="s">
        <v>220</v>
      </c>
      <c r="O22" s="77"/>
      <c r="P22" s="76"/>
      <c r="Q22" s="62">
        <v>3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6110.2080000000005</v>
      </c>
      <c r="AC22" s="66">
        <f t="shared" si="4"/>
        <v>0</v>
      </c>
      <c r="AD22" s="66">
        <f t="shared" si="5"/>
        <v>6110.2080000000005</v>
      </c>
    </row>
    <row r="23" spans="1:30" ht="24.95" customHeight="1" x14ac:dyDescent="0.4">
      <c r="A23" s="54">
        <v>20</v>
      </c>
      <c r="B23" s="55" t="s">
        <v>420</v>
      </c>
      <c r="C23" s="55" t="s">
        <v>310</v>
      </c>
      <c r="D23" s="55" t="s">
        <v>35</v>
      </c>
      <c r="E23" s="55" t="s">
        <v>370</v>
      </c>
      <c r="F23" s="55" t="s">
        <v>378</v>
      </c>
      <c r="G23" s="55">
        <v>34</v>
      </c>
      <c r="H23" s="56">
        <v>1</v>
      </c>
      <c r="I23" s="57">
        <v>3</v>
      </c>
      <c r="J23" s="58">
        <v>3</v>
      </c>
      <c r="K23" s="59"/>
      <c r="L23" s="60" t="s">
        <v>221</v>
      </c>
      <c r="M23" s="76"/>
      <c r="N23" s="61" t="s">
        <v>220</v>
      </c>
      <c r="O23" s="77"/>
      <c r="P23" s="76"/>
      <c r="Q23" s="62">
        <v>3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6110.2080000000005</v>
      </c>
      <c r="AC23" s="66">
        <f t="shared" si="4"/>
        <v>0</v>
      </c>
      <c r="AD23" s="66">
        <f t="shared" si="5"/>
        <v>6110.2080000000005</v>
      </c>
    </row>
    <row r="24" spans="1:30" ht="24.95" customHeight="1" x14ac:dyDescent="0.4">
      <c r="A24" s="54">
        <v>21</v>
      </c>
      <c r="B24" s="55" t="s">
        <v>420</v>
      </c>
      <c r="C24" s="55" t="s">
        <v>310</v>
      </c>
      <c r="D24" s="55" t="s">
        <v>424</v>
      </c>
      <c r="E24" s="55" t="s">
        <v>35</v>
      </c>
      <c r="F24" s="55" t="s">
        <v>423</v>
      </c>
      <c r="G24" s="55">
        <v>0.8</v>
      </c>
      <c r="H24" s="56">
        <v>1</v>
      </c>
      <c r="I24" s="57">
        <v>1</v>
      </c>
      <c r="J24" s="58">
        <v>1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47.923200000000001</v>
      </c>
      <c r="AC24" s="66">
        <f t="shared" si="4"/>
        <v>0</v>
      </c>
      <c r="AD24" s="66">
        <f t="shared" si="5"/>
        <v>47.923200000000001</v>
      </c>
    </row>
    <row r="25" spans="1:30" ht="24.95" customHeight="1" x14ac:dyDescent="0.4">
      <c r="A25" s="54">
        <v>22</v>
      </c>
      <c r="B25" s="55" t="s">
        <v>420</v>
      </c>
      <c r="C25" s="55" t="s">
        <v>311</v>
      </c>
      <c r="D25" s="55" t="s">
        <v>35</v>
      </c>
      <c r="E25" s="55" t="s">
        <v>370</v>
      </c>
      <c r="F25" s="55" t="s">
        <v>377</v>
      </c>
      <c r="G25" s="55">
        <v>34</v>
      </c>
      <c r="H25" s="56">
        <v>1</v>
      </c>
      <c r="I25" s="57">
        <v>3</v>
      </c>
      <c r="J25" s="58">
        <v>3</v>
      </c>
      <c r="K25" s="59"/>
      <c r="L25" s="60" t="s">
        <v>221</v>
      </c>
      <c r="M25" s="76"/>
      <c r="N25" s="61" t="s">
        <v>220</v>
      </c>
      <c r="O25" s="77"/>
      <c r="P25" s="76"/>
      <c r="Q25" s="62">
        <v>3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6110.2080000000005</v>
      </c>
      <c r="AC25" s="66">
        <f t="shared" si="4"/>
        <v>0</v>
      </c>
      <c r="AD25" s="66">
        <f t="shared" si="5"/>
        <v>6110.2080000000005</v>
      </c>
    </row>
    <row r="26" spans="1:30" ht="24.95" customHeight="1" x14ac:dyDescent="0.4">
      <c r="A26" s="54">
        <v>23</v>
      </c>
      <c r="B26" s="55" t="s">
        <v>420</v>
      </c>
      <c r="C26" s="55" t="s">
        <v>311</v>
      </c>
      <c r="D26" s="55" t="s">
        <v>35</v>
      </c>
      <c r="E26" s="55" t="s">
        <v>370</v>
      </c>
      <c r="F26" s="55" t="s">
        <v>378</v>
      </c>
      <c r="G26" s="55">
        <v>34</v>
      </c>
      <c r="H26" s="56">
        <v>1</v>
      </c>
      <c r="I26" s="57">
        <v>3</v>
      </c>
      <c r="J26" s="58">
        <v>3</v>
      </c>
      <c r="K26" s="59"/>
      <c r="L26" s="60" t="s">
        <v>221</v>
      </c>
      <c r="M26" s="76"/>
      <c r="N26" s="61" t="s">
        <v>220</v>
      </c>
      <c r="O26" s="77"/>
      <c r="P26" s="76"/>
      <c r="Q26" s="62">
        <v>3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6110.2080000000005</v>
      </c>
      <c r="AC26" s="66">
        <f t="shared" si="4"/>
        <v>0</v>
      </c>
      <c r="AD26" s="66">
        <f t="shared" si="5"/>
        <v>6110.2080000000005</v>
      </c>
    </row>
    <row r="27" spans="1:30" ht="24.95" customHeight="1" x14ac:dyDescent="0.4">
      <c r="A27" s="54">
        <v>24</v>
      </c>
      <c r="B27" s="55" t="s">
        <v>420</v>
      </c>
      <c r="C27" s="55" t="s">
        <v>311</v>
      </c>
      <c r="D27" s="55" t="s">
        <v>424</v>
      </c>
      <c r="E27" s="55" t="s">
        <v>35</v>
      </c>
      <c r="F27" s="55" t="s">
        <v>423</v>
      </c>
      <c r="G27" s="55">
        <v>0.8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47.923200000000001</v>
      </c>
      <c r="AC27" s="66">
        <f t="shared" si="4"/>
        <v>0</v>
      </c>
      <c r="AD27" s="66">
        <f t="shared" si="5"/>
        <v>47.923200000000001</v>
      </c>
    </row>
    <row r="28" spans="1:30" ht="24.95" customHeight="1" x14ac:dyDescent="0.4">
      <c r="A28" s="54">
        <v>25</v>
      </c>
      <c r="B28" s="55" t="s">
        <v>420</v>
      </c>
      <c r="C28" s="55" t="s">
        <v>312</v>
      </c>
      <c r="D28" s="55" t="s">
        <v>35</v>
      </c>
      <c r="E28" s="55" t="s">
        <v>370</v>
      </c>
      <c r="F28" s="55" t="s">
        <v>371</v>
      </c>
      <c r="G28" s="55">
        <v>34</v>
      </c>
      <c r="H28" s="56">
        <v>1</v>
      </c>
      <c r="I28" s="57">
        <v>2</v>
      </c>
      <c r="J28" s="58">
        <v>2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4073.4719999999998</v>
      </c>
      <c r="AC28" s="66">
        <f t="shared" si="4"/>
        <v>0</v>
      </c>
      <c r="AD28" s="66">
        <f t="shared" si="5"/>
        <v>4073.4719999999998</v>
      </c>
    </row>
    <row r="29" spans="1:30" ht="24.95" customHeight="1" x14ac:dyDescent="0.4">
      <c r="A29" s="54">
        <v>26</v>
      </c>
      <c r="B29" s="55" t="s">
        <v>420</v>
      </c>
      <c r="C29" s="55" t="s">
        <v>312</v>
      </c>
      <c r="D29" s="55" t="s">
        <v>35</v>
      </c>
      <c r="E29" s="55" t="s">
        <v>370</v>
      </c>
      <c r="F29" s="55" t="s">
        <v>372</v>
      </c>
      <c r="G29" s="55">
        <v>34</v>
      </c>
      <c r="H29" s="56">
        <v>1</v>
      </c>
      <c r="I29" s="57">
        <v>2</v>
      </c>
      <c r="J29" s="58">
        <v>2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4073.4719999999998</v>
      </c>
      <c r="AC29" s="66">
        <f t="shared" si="4"/>
        <v>0</v>
      </c>
      <c r="AD29" s="66">
        <f t="shared" si="5"/>
        <v>4073.4719999999998</v>
      </c>
    </row>
    <row r="30" spans="1:30" ht="24.95" customHeight="1" x14ac:dyDescent="0.4">
      <c r="A30" s="54">
        <v>27</v>
      </c>
      <c r="B30" s="55" t="s">
        <v>420</v>
      </c>
      <c r="C30" s="55" t="s">
        <v>313</v>
      </c>
      <c r="D30" s="55" t="s">
        <v>35</v>
      </c>
      <c r="E30" s="55" t="s">
        <v>200</v>
      </c>
      <c r="F30" s="55" t="s">
        <v>379</v>
      </c>
      <c r="G30" s="55">
        <v>42</v>
      </c>
      <c r="H30" s="56">
        <v>2</v>
      </c>
      <c r="I30" s="57">
        <v>1</v>
      </c>
      <c r="J30" s="58">
        <v>2</v>
      </c>
      <c r="K30" s="59"/>
      <c r="L30" s="60" t="s">
        <v>222</v>
      </c>
      <c r="M30" s="76"/>
      <c r="N30" s="61" t="s">
        <v>220</v>
      </c>
      <c r="O30" s="77"/>
      <c r="P30" s="76"/>
      <c r="Q30" s="62">
        <v>2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5031.9359999999997</v>
      </c>
      <c r="AC30" s="66">
        <f t="shared" si="4"/>
        <v>0</v>
      </c>
      <c r="AD30" s="66">
        <f t="shared" si="5"/>
        <v>5031.9359999999997</v>
      </c>
    </row>
    <row r="31" spans="1:30" ht="24.95" customHeight="1" x14ac:dyDescent="0.4">
      <c r="A31" s="54">
        <v>28</v>
      </c>
      <c r="B31" s="55" t="s">
        <v>420</v>
      </c>
      <c r="C31" s="55" t="s">
        <v>314</v>
      </c>
      <c r="D31" s="55" t="s">
        <v>35</v>
      </c>
      <c r="E31" s="55" t="s">
        <v>370</v>
      </c>
      <c r="F31" s="55" t="s">
        <v>373</v>
      </c>
      <c r="G31" s="55">
        <v>34</v>
      </c>
      <c r="H31" s="56">
        <v>2</v>
      </c>
      <c r="I31" s="57">
        <v>1</v>
      </c>
      <c r="J31" s="58">
        <v>2</v>
      </c>
      <c r="K31" s="59"/>
      <c r="L31" s="60" t="s">
        <v>222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4073.4719999999998</v>
      </c>
      <c r="AC31" s="66">
        <f t="shared" si="4"/>
        <v>0</v>
      </c>
      <c r="AD31" s="66">
        <f t="shared" si="5"/>
        <v>4073.4719999999998</v>
      </c>
    </row>
    <row r="32" spans="1:30" ht="24.95" customHeight="1" x14ac:dyDescent="0.4">
      <c r="A32" s="54">
        <v>29</v>
      </c>
      <c r="B32" s="55" t="s">
        <v>420</v>
      </c>
      <c r="C32" s="55" t="s">
        <v>314</v>
      </c>
      <c r="D32" s="55" t="s">
        <v>35</v>
      </c>
      <c r="E32" s="55" t="s">
        <v>370</v>
      </c>
      <c r="F32" s="55" t="s">
        <v>374</v>
      </c>
      <c r="G32" s="55">
        <v>34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2036.7359999999999</v>
      </c>
      <c r="AC32" s="66">
        <f t="shared" si="4"/>
        <v>0</v>
      </c>
      <c r="AD32" s="66">
        <f t="shared" si="5"/>
        <v>2036.7359999999999</v>
      </c>
    </row>
    <row r="33" spans="1:30" ht="24.95" customHeight="1" x14ac:dyDescent="0.4">
      <c r="A33" s="54">
        <v>30</v>
      </c>
      <c r="B33" s="55" t="s">
        <v>420</v>
      </c>
      <c r="C33" s="55" t="s">
        <v>315</v>
      </c>
      <c r="D33" s="55" t="s">
        <v>35</v>
      </c>
      <c r="E33" s="55" t="s">
        <v>370</v>
      </c>
      <c r="F33" s="55" t="s">
        <v>371</v>
      </c>
      <c r="G33" s="55">
        <v>34</v>
      </c>
      <c r="H33" s="56">
        <v>1</v>
      </c>
      <c r="I33" s="57">
        <v>2</v>
      </c>
      <c r="J33" s="58">
        <v>2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4073.4719999999998</v>
      </c>
      <c r="AC33" s="66">
        <f t="shared" si="4"/>
        <v>0</v>
      </c>
      <c r="AD33" s="66">
        <f t="shared" si="5"/>
        <v>4073.4719999999998</v>
      </c>
    </row>
    <row r="34" spans="1:30" ht="24.95" customHeight="1" x14ac:dyDescent="0.4">
      <c r="A34" s="54">
        <v>31</v>
      </c>
      <c r="B34" s="55" t="s">
        <v>420</v>
      </c>
      <c r="C34" s="55" t="s">
        <v>315</v>
      </c>
      <c r="D34" s="55" t="s">
        <v>35</v>
      </c>
      <c r="E34" s="55" t="s">
        <v>370</v>
      </c>
      <c r="F34" s="55" t="s">
        <v>372</v>
      </c>
      <c r="G34" s="55">
        <v>34</v>
      </c>
      <c r="H34" s="56">
        <v>1</v>
      </c>
      <c r="I34" s="57">
        <v>2</v>
      </c>
      <c r="J34" s="58">
        <v>2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4073.4719999999998</v>
      </c>
      <c r="AC34" s="66">
        <f t="shared" si="4"/>
        <v>0</v>
      </c>
      <c r="AD34" s="66">
        <f t="shared" si="5"/>
        <v>4073.4719999999998</v>
      </c>
    </row>
    <row r="35" spans="1:30" ht="24.95" customHeight="1" x14ac:dyDescent="0.4">
      <c r="A35" s="54">
        <v>32</v>
      </c>
      <c r="B35" s="55" t="s">
        <v>420</v>
      </c>
      <c r="C35" s="55" t="s">
        <v>316</v>
      </c>
      <c r="D35" s="55" t="s">
        <v>35</v>
      </c>
      <c r="E35" s="55" t="s">
        <v>370</v>
      </c>
      <c r="F35" s="55" t="s">
        <v>371</v>
      </c>
      <c r="G35" s="55">
        <v>34</v>
      </c>
      <c r="H35" s="56">
        <v>1</v>
      </c>
      <c r="I35" s="57">
        <v>2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4073.4719999999998</v>
      </c>
      <c r="AC35" s="66">
        <f t="shared" si="4"/>
        <v>0</v>
      </c>
      <c r="AD35" s="66">
        <f t="shared" si="5"/>
        <v>4073.4719999999998</v>
      </c>
    </row>
    <row r="36" spans="1:30" ht="24.95" customHeight="1" x14ac:dyDescent="0.4">
      <c r="A36" s="54">
        <v>33</v>
      </c>
      <c r="B36" s="55" t="s">
        <v>420</v>
      </c>
      <c r="C36" s="55" t="s">
        <v>316</v>
      </c>
      <c r="D36" s="55" t="s">
        <v>35</v>
      </c>
      <c r="E36" s="55" t="s">
        <v>370</v>
      </c>
      <c r="F36" s="55" t="s">
        <v>372</v>
      </c>
      <c r="G36" s="55">
        <v>34</v>
      </c>
      <c r="H36" s="56">
        <v>1</v>
      </c>
      <c r="I36" s="57">
        <v>2</v>
      </c>
      <c r="J36" s="58">
        <v>2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6">G36*J36*X36*Y36*Z36/1000*$Z$1</f>
        <v>4073.4719999999998</v>
      </c>
      <c r="AC36" s="66">
        <f t="shared" si="4"/>
        <v>0</v>
      </c>
      <c r="AD36" s="66">
        <f t="shared" si="5"/>
        <v>4073.4719999999998</v>
      </c>
    </row>
    <row r="37" spans="1:30" ht="24.95" customHeight="1" x14ac:dyDescent="0.4">
      <c r="A37" s="54">
        <v>34</v>
      </c>
      <c r="B37" s="55" t="s">
        <v>420</v>
      </c>
      <c r="C37" s="55" t="s">
        <v>317</v>
      </c>
      <c r="D37" s="55" t="s">
        <v>35</v>
      </c>
      <c r="E37" s="55" t="s">
        <v>200</v>
      </c>
      <c r="F37" s="55" t="s">
        <v>379</v>
      </c>
      <c r="G37" s="55">
        <v>42</v>
      </c>
      <c r="H37" s="56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2515.9679999999998</v>
      </c>
      <c r="AC37" s="66">
        <f t="shared" si="4"/>
        <v>0</v>
      </c>
      <c r="AD37" s="66">
        <f t="shared" si="5"/>
        <v>2515.9679999999998</v>
      </c>
    </row>
    <row r="38" spans="1:30" ht="24.95" customHeight="1" x14ac:dyDescent="0.4">
      <c r="A38" s="54">
        <v>35</v>
      </c>
      <c r="B38" s="55" t="s">
        <v>420</v>
      </c>
      <c r="C38" s="55" t="s">
        <v>317</v>
      </c>
      <c r="D38" s="55" t="s">
        <v>35</v>
      </c>
      <c r="E38" s="55" t="s">
        <v>200</v>
      </c>
      <c r="F38" s="55" t="s">
        <v>380</v>
      </c>
      <c r="G38" s="55">
        <v>42</v>
      </c>
      <c r="H38" s="56">
        <v>1</v>
      </c>
      <c r="I38" s="57">
        <v>1</v>
      </c>
      <c r="J38" s="58">
        <v>1</v>
      </c>
      <c r="K38" s="59"/>
      <c r="L38" s="60" t="s">
        <v>222</v>
      </c>
      <c r="M38" s="76"/>
      <c r="N38" s="61" t="s">
        <v>220</v>
      </c>
      <c r="O38" s="77"/>
      <c r="P38" s="76"/>
      <c r="Q38" s="62">
        <v>1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2515.9679999999998</v>
      </c>
      <c r="AC38" s="66">
        <f t="shared" si="4"/>
        <v>0</v>
      </c>
      <c r="AD38" s="66">
        <f t="shared" si="5"/>
        <v>2515.9679999999998</v>
      </c>
    </row>
    <row r="39" spans="1:30" ht="24.95" customHeight="1" x14ac:dyDescent="0.4">
      <c r="A39" s="54">
        <v>36</v>
      </c>
      <c r="B39" s="55" t="s">
        <v>420</v>
      </c>
      <c r="C39" s="55" t="s">
        <v>318</v>
      </c>
      <c r="D39" s="55" t="s">
        <v>35</v>
      </c>
      <c r="E39" s="55" t="s">
        <v>41</v>
      </c>
      <c r="F39" s="55" t="s">
        <v>381</v>
      </c>
      <c r="G39" s="55">
        <v>15</v>
      </c>
      <c r="H39" s="56">
        <v>1</v>
      </c>
      <c r="I39" s="57">
        <v>1</v>
      </c>
      <c r="J39" s="58">
        <v>1</v>
      </c>
      <c r="K39" s="59"/>
      <c r="L39" s="60" t="s">
        <v>221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898.56000000000006</v>
      </c>
      <c r="AC39" s="66">
        <f t="shared" si="4"/>
        <v>0</v>
      </c>
      <c r="AD39" s="66">
        <f t="shared" si="5"/>
        <v>898.56000000000006</v>
      </c>
    </row>
    <row r="40" spans="1:30" ht="24.95" customHeight="1" x14ac:dyDescent="0.4">
      <c r="A40" s="54">
        <v>37</v>
      </c>
      <c r="B40" s="55" t="s">
        <v>420</v>
      </c>
      <c r="C40" s="55" t="s">
        <v>318</v>
      </c>
      <c r="D40" s="55" t="s">
        <v>35</v>
      </c>
      <c r="E40" s="55" t="s">
        <v>382</v>
      </c>
      <c r="F40" s="55" t="s">
        <v>383</v>
      </c>
      <c r="G40" s="55">
        <v>40</v>
      </c>
      <c r="H40" s="55">
        <v>1</v>
      </c>
      <c r="I40" s="57">
        <v>1</v>
      </c>
      <c r="J40" s="58">
        <v>1</v>
      </c>
      <c r="K40" s="59"/>
      <c r="L40" s="60" t="s">
        <v>221</v>
      </c>
      <c r="M40" s="76"/>
      <c r="N40" s="61" t="s">
        <v>219</v>
      </c>
      <c r="O40" s="77"/>
      <c r="P40" s="76"/>
      <c r="Q40" s="62">
        <v>1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2396.16</v>
      </c>
      <c r="AC40" s="66">
        <f t="shared" si="4"/>
        <v>0</v>
      </c>
      <c r="AD40" s="66">
        <f t="shared" si="5"/>
        <v>2396.16</v>
      </c>
    </row>
    <row r="41" spans="1:30" ht="24.95" customHeight="1" x14ac:dyDescent="0.4">
      <c r="A41" s="54">
        <v>38</v>
      </c>
      <c r="B41" s="55" t="s">
        <v>420</v>
      </c>
      <c r="C41" s="55" t="s">
        <v>318</v>
      </c>
      <c r="D41" s="55" t="s">
        <v>35</v>
      </c>
      <c r="E41" s="55" t="s">
        <v>248</v>
      </c>
      <c r="F41" s="55" t="s">
        <v>384</v>
      </c>
      <c r="G41" s="55">
        <v>26</v>
      </c>
      <c r="H41" s="55">
        <v>1</v>
      </c>
      <c r="I41" s="57">
        <v>2</v>
      </c>
      <c r="J41" s="58">
        <v>2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3115.0080000000003</v>
      </c>
      <c r="AC41" s="66">
        <f t="shared" si="4"/>
        <v>0</v>
      </c>
      <c r="AD41" s="66">
        <f t="shared" si="5"/>
        <v>3115.0080000000003</v>
      </c>
    </row>
    <row r="42" spans="1:30" ht="24.95" customHeight="1" x14ac:dyDescent="0.4">
      <c r="A42" s="54">
        <v>39</v>
      </c>
      <c r="B42" s="55" t="s">
        <v>420</v>
      </c>
      <c r="C42" s="55" t="s">
        <v>319</v>
      </c>
      <c r="D42" s="55" t="s">
        <v>35</v>
      </c>
      <c r="E42" s="55" t="s">
        <v>41</v>
      </c>
      <c r="F42" s="55" t="s">
        <v>381</v>
      </c>
      <c r="G42" s="55">
        <v>15</v>
      </c>
      <c r="H42" s="55">
        <v>1</v>
      </c>
      <c r="I42" s="57">
        <v>1</v>
      </c>
      <c r="J42" s="58">
        <v>1</v>
      </c>
      <c r="K42" s="59"/>
      <c r="L42" s="60" t="s">
        <v>221</v>
      </c>
      <c r="M42" s="76"/>
      <c r="N42" s="61" t="s">
        <v>220</v>
      </c>
      <c r="O42" s="77"/>
      <c r="P42" s="76"/>
      <c r="Q42" s="62">
        <v>1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898.56000000000006</v>
      </c>
      <c r="AC42" s="66">
        <f t="shared" si="4"/>
        <v>0</v>
      </c>
      <c r="AD42" s="66">
        <f t="shared" si="5"/>
        <v>898.56000000000006</v>
      </c>
    </row>
    <row r="43" spans="1:30" ht="24.95" customHeight="1" x14ac:dyDescent="0.4">
      <c r="A43" s="54">
        <v>40</v>
      </c>
      <c r="B43" s="55" t="s">
        <v>420</v>
      </c>
      <c r="C43" s="55" t="s">
        <v>319</v>
      </c>
      <c r="D43" s="55" t="s">
        <v>35</v>
      </c>
      <c r="E43" s="55" t="s">
        <v>382</v>
      </c>
      <c r="F43" s="55" t="s">
        <v>383</v>
      </c>
      <c r="G43" s="55">
        <v>40</v>
      </c>
      <c r="H43" s="55">
        <v>1</v>
      </c>
      <c r="I43" s="57">
        <v>1</v>
      </c>
      <c r="J43" s="58">
        <v>1</v>
      </c>
      <c r="K43" s="59"/>
      <c r="L43" s="60" t="s">
        <v>221</v>
      </c>
      <c r="M43" s="76"/>
      <c r="N43" s="61" t="s">
        <v>219</v>
      </c>
      <c r="O43" s="77"/>
      <c r="P43" s="76"/>
      <c r="Q43" s="62">
        <v>1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2396.16</v>
      </c>
      <c r="AC43" s="66">
        <f t="shared" si="4"/>
        <v>0</v>
      </c>
      <c r="AD43" s="66">
        <f t="shared" si="5"/>
        <v>2396.16</v>
      </c>
    </row>
    <row r="44" spans="1:30" ht="24.95" customHeight="1" x14ac:dyDescent="0.4">
      <c r="A44" s="54">
        <v>41</v>
      </c>
      <c r="B44" s="55" t="s">
        <v>420</v>
      </c>
      <c r="C44" s="55" t="s">
        <v>319</v>
      </c>
      <c r="D44" s="55" t="s">
        <v>35</v>
      </c>
      <c r="E44" s="55" t="s">
        <v>248</v>
      </c>
      <c r="F44" s="55" t="s">
        <v>384</v>
      </c>
      <c r="G44" s="55">
        <v>26</v>
      </c>
      <c r="H44" s="55">
        <v>1</v>
      </c>
      <c r="I44" s="57">
        <v>2</v>
      </c>
      <c r="J44" s="58">
        <v>2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3115.0080000000003</v>
      </c>
      <c r="AC44" s="66">
        <f t="shared" si="4"/>
        <v>0</v>
      </c>
      <c r="AD44" s="66">
        <f t="shared" si="5"/>
        <v>3115.0080000000003</v>
      </c>
    </row>
    <row r="45" spans="1:30" ht="24.95" customHeight="1" x14ac:dyDescent="0.4">
      <c r="A45" s="54">
        <v>42</v>
      </c>
      <c r="B45" s="55" t="s">
        <v>420</v>
      </c>
      <c r="C45" s="55" t="s">
        <v>320</v>
      </c>
      <c r="D45" s="55" t="s">
        <v>35</v>
      </c>
      <c r="E45" s="55" t="s">
        <v>370</v>
      </c>
      <c r="F45" s="55" t="s">
        <v>371</v>
      </c>
      <c r="G45" s="55">
        <v>34</v>
      </c>
      <c r="H45" s="55">
        <v>2</v>
      </c>
      <c r="I45" s="57">
        <v>2</v>
      </c>
      <c r="J45" s="58">
        <v>4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8146.9439999999995</v>
      </c>
      <c r="AC45" s="66">
        <f t="shared" si="4"/>
        <v>0</v>
      </c>
      <c r="AD45" s="66">
        <f t="shared" si="5"/>
        <v>8146.9439999999995</v>
      </c>
    </row>
    <row r="46" spans="1:30" ht="24.95" customHeight="1" x14ac:dyDescent="0.4">
      <c r="A46" s="54">
        <v>43</v>
      </c>
      <c r="B46" s="55" t="s">
        <v>420</v>
      </c>
      <c r="C46" s="55" t="s">
        <v>321</v>
      </c>
      <c r="D46" s="55" t="s">
        <v>35</v>
      </c>
      <c r="E46" s="55" t="s">
        <v>370</v>
      </c>
      <c r="F46" s="55" t="s">
        <v>371</v>
      </c>
      <c r="G46" s="55">
        <v>34</v>
      </c>
      <c r="H46" s="55">
        <v>5</v>
      </c>
      <c r="I46" s="57">
        <v>2</v>
      </c>
      <c r="J46" s="58">
        <v>10</v>
      </c>
      <c r="K46" s="59"/>
      <c r="L46" s="60" t="s">
        <v>222</v>
      </c>
      <c r="M46" s="76"/>
      <c r="N46" s="61" t="s">
        <v>220</v>
      </c>
      <c r="O46" s="77"/>
      <c r="P46" s="76"/>
      <c r="Q46" s="62">
        <v>5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20367.36</v>
      </c>
      <c r="AC46" s="66">
        <f t="shared" si="4"/>
        <v>0</v>
      </c>
      <c r="AD46" s="66">
        <f t="shared" si="5"/>
        <v>20367.36</v>
      </c>
    </row>
    <row r="47" spans="1:30" ht="24.95" customHeight="1" x14ac:dyDescent="0.4">
      <c r="A47" s="54">
        <v>44</v>
      </c>
      <c r="B47" s="55" t="s">
        <v>420</v>
      </c>
      <c r="C47" s="55" t="s">
        <v>321</v>
      </c>
      <c r="D47" s="55" t="s">
        <v>35</v>
      </c>
      <c r="E47" s="55" t="s">
        <v>370</v>
      </c>
      <c r="F47" s="55" t="s">
        <v>372</v>
      </c>
      <c r="G47" s="55">
        <v>34</v>
      </c>
      <c r="H47" s="55">
        <v>3</v>
      </c>
      <c r="I47" s="57">
        <v>2</v>
      </c>
      <c r="J47" s="58">
        <v>6</v>
      </c>
      <c r="K47" s="59"/>
      <c r="L47" s="60" t="s">
        <v>222</v>
      </c>
      <c r="M47" s="76"/>
      <c r="N47" s="61" t="s">
        <v>220</v>
      </c>
      <c r="O47" s="77"/>
      <c r="P47" s="76"/>
      <c r="Q47" s="62">
        <v>3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12220.416000000001</v>
      </c>
      <c r="AC47" s="66">
        <f t="shared" si="4"/>
        <v>0</v>
      </c>
      <c r="AD47" s="66">
        <f t="shared" si="5"/>
        <v>12220.416000000001</v>
      </c>
    </row>
    <row r="48" spans="1:30" ht="24.95" customHeight="1" x14ac:dyDescent="0.4">
      <c r="A48" s="54">
        <v>45</v>
      </c>
      <c r="B48" s="55" t="s">
        <v>420</v>
      </c>
      <c r="C48" s="55" t="s">
        <v>322</v>
      </c>
      <c r="D48" s="55" t="s">
        <v>35</v>
      </c>
      <c r="E48" s="55" t="s">
        <v>200</v>
      </c>
      <c r="F48" s="55" t="s">
        <v>385</v>
      </c>
      <c r="G48" s="55">
        <v>42</v>
      </c>
      <c r="H48" s="55">
        <v>2</v>
      </c>
      <c r="I48" s="57">
        <v>1</v>
      </c>
      <c r="J48" s="58">
        <v>2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5031.9359999999997</v>
      </c>
      <c r="AC48" s="66">
        <f t="shared" si="4"/>
        <v>0</v>
      </c>
      <c r="AD48" s="66">
        <f t="shared" si="5"/>
        <v>5031.9359999999997</v>
      </c>
    </row>
    <row r="49" spans="1:30" ht="24.95" customHeight="1" x14ac:dyDescent="0.4">
      <c r="A49" s="54">
        <v>46</v>
      </c>
      <c r="B49" s="55" t="s">
        <v>420</v>
      </c>
      <c r="C49" s="55" t="s">
        <v>323</v>
      </c>
      <c r="D49" s="55" t="s">
        <v>35</v>
      </c>
      <c r="E49" s="55" t="s">
        <v>200</v>
      </c>
      <c r="F49" s="55" t="s">
        <v>379</v>
      </c>
      <c r="G49" s="55">
        <v>42</v>
      </c>
      <c r="H49" s="55">
        <v>2</v>
      </c>
      <c r="I49" s="57">
        <v>1</v>
      </c>
      <c r="J49" s="58">
        <v>2</v>
      </c>
      <c r="K49" s="59"/>
      <c r="L49" s="60" t="s">
        <v>222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5031.9359999999997</v>
      </c>
      <c r="AC49" s="66">
        <f t="shared" si="4"/>
        <v>0</v>
      </c>
      <c r="AD49" s="66">
        <f t="shared" si="5"/>
        <v>5031.9359999999997</v>
      </c>
    </row>
    <row r="50" spans="1:30" ht="24.95" customHeight="1" x14ac:dyDescent="0.4">
      <c r="A50" s="54">
        <v>47</v>
      </c>
      <c r="B50" s="55" t="s">
        <v>420</v>
      </c>
      <c r="C50" s="55" t="s">
        <v>273</v>
      </c>
      <c r="D50" s="55" t="s">
        <v>35</v>
      </c>
      <c r="E50" s="55" t="s">
        <v>386</v>
      </c>
      <c r="F50" s="55" t="s">
        <v>387</v>
      </c>
      <c r="G50" s="55">
        <v>19</v>
      </c>
      <c r="H50" s="55">
        <v>2</v>
      </c>
      <c r="I50" s="57">
        <v>1</v>
      </c>
      <c r="J50" s="58">
        <v>2</v>
      </c>
      <c r="K50" s="59"/>
      <c r="L50" s="60" t="s">
        <v>222</v>
      </c>
      <c r="M50" s="76"/>
      <c r="N50" s="61" t="s">
        <v>219</v>
      </c>
      <c r="O50" s="77"/>
      <c r="P50" s="76"/>
      <c r="Q50" s="62">
        <v>2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2276.3520000000003</v>
      </c>
      <c r="AC50" s="66">
        <f t="shared" si="4"/>
        <v>0</v>
      </c>
      <c r="AD50" s="66">
        <f t="shared" si="5"/>
        <v>2276.3520000000003</v>
      </c>
    </row>
    <row r="51" spans="1:30" ht="24.95" customHeight="1" x14ac:dyDescent="0.4">
      <c r="A51" s="54">
        <v>48</v>
      </c>
      <c r="B51" s="55" t="s">
        <v>420</v>
      </c>
      <c r="C51" s="55" t="s">
        <v>273</v>
      </c>
      <c r="D51" s="55" t="s">
        <v>35</v>
      </c>
      <c r="E51" s="55" t="s">
        <v>248</v>
      </c>
      <c r="F51" s="55" t="s">
        <v>388</v>
      </c>
      <c r="G51" s="55">
        <v>26</v>
      </c>
      <c r="H51" s="55">
        <v>8</v>
      </c>
      <c r="I51" s="57">
        <v>5</v>
      </c>
      <c r="J51" s="58">
        <v>40</v>
      </c>
      <c r="K51" s="59"/>
      <c r="L51" s="60" t="s">
        <v>221</v>
      </c>
      <c r="M51" s="76"/>
      <c r="N51" s="61" t="s">
        <v>220</v>
      </c>
      <c r="O51" s="77"/>
      <c r="P51" s="76"/>
      <c r="Q51" s="62">
        <v>40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62300.159999999996</v>
      </c>
      <c r="AC51" s="66">
        <f t="shared" si="4"/>
        <v>0</v>
      </c>
      <c r="AD51" s="66">
        <f t="shared" si="5"/>
        <v>62300.159999999996</v>
      </c>
    </row>
    <row r="52" spans="1:30" ht="24.95" customHeight="1" x14ac:dyDescent="0.4">
      <c r="A52" s="54">
        <v>49</v>
      </c>
      <c r="B52" s="55" t="s">
        <v>420</v>
      </c>
      <c r="C52" s="55" t="s">
        <v>273</v>
      </c>
      <c r="D52" s="55" t="s">
        <v>35</v>
      </c>
      <c r="E52" s="55" t="s">
        <v>235</v>
      </c>
      <c r="F52" s="55" t="s">
        <v>389</v>
      </c>
      <c r="G52" s="55">
        <v>29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219</v>
      </c>
      <c r="O52" s="77"/>
      <c r="P52" s="76"/>
      <c r="Q52" s="62">
        <v>1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1737.2160000000001</v>
      </c>
      <c r="AC52" s="66">
        <f t="shared" si="4"/>
        <v>0</v>
      </c>
      <c r="AD52" s="66">
        <f t="shared" si="5"/>
        <v>1737.2160000000001</v>
      </c>
    </row>
    <row r="53" spans="1:30" ht="24.95" customHeight="1" x14ac:dyDescent="0.4">
      <c r="A53" s="54">
        <v>50</v>
      </c>
      <c r="B53" s="55" t="s">
        <v>420</v>
      </c>
      <c r="C53" s="55" t="s">
        <v>324</v>
      </c>
      <c r="D53" s="55" t="s">
        <v>35</v>
      </c>
      <c r="E53" s="55" t="s">
        <v>235</v>
      </c>
      <c r="F53" s="55" t="s">
        <v>390</v>
      </c>
      <c r="G53" s="55">
        <v>29</v>
      </c>
      <c r="H53" s="55">
        <v>1</v>
      </c>
      <c r="I53" s="57">
        <v>1</v>
      </c>
      <c r="J53" s="58">
        <v>1</v>
      </c>
      <c r="K53" s="59"/>
      <c r="L53" s="60" t="s">
        <v>222</v>
      </c>
      <c r="M53" s="76"/>
      <c r="N53" s="61" t="s">
        <v>220</v>
      </c>
      <c r="O53" s="77"/>
      <c r="P53" s="76"/>
      <c r="Q53" s="62">
        <v>1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1737.2160000000001</v>
      </c>
      <c r="AC53" s="66">
        <f t="shared" si="4"/>
        <v>0</v>
      </c>
      <c r="AD53" s="66">
        <f t="shared" si="5"/>
        <v>1737.2160000000001</v>
      </c>
    </row>
    <row r="54" spans="1:30" ht="24.95" customHeight="1" x14ac:dyDescent="0.4">
      <c r="A54" s="54">
        <v>51</v>
      </c>
      <c r="B54" s="55" t="s">
        <v>420</v>
      </c>
      <c r="C54" s="55" t="s">
        <v>324</v>
      </c>
      <c r="D54" s="55" t="s">
        <v>35</v>
      </c>
      <c r="E54" s="55" t="s">
        <v>248</v>
      </c>
      <c r="F54" s="55" t="s">
        <v>391</v>
      </c>
      <c r="G54" s="55">
        <v>26</v>
      </c>
      <c r="H54" s="55">
        <v>3</v>
      </c>
      <c r="I54" s="57">
        <v>1</v>
      </c>
      <c r="J54" s="58">
        <v>3</v>
      </c>
      <c r="K54" s="59"/>
      <c r="L54" s="60" t="s">
        <v>222</v>
      </c>
      <c r="M54" s="76"/>
      <c r="N54" s="61" t="s">
        <v>220</v>
      </c>
      <c r="O54" s="77"/>
      <c r="P54" s="76"/>
      <c r="Q54" s="62">
        <v>3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4672.5119999999997</v>
      </c>
      <c r="AC54" s="66">
        <f t="shared" si="4"/>
        <v>0</v>
      </c>
      <c r="AD54" s="66">
        <f t="shared" si="5"/>
        <v>4672.5119999999997</v>
      </c>
    </row>
    <row r="55" spans="1:30" ht="24.95" customHeight="1" x14ac:dyDescent="0.4">
      <c r="A55" s="54">
        <v>52</v>
      </c>
      <c r="B55" s="55" t="s">
        <v>420</v>
      </c>
      <c r="C55" s="55" t="s">
        <v>324</v>
      </c>
      <c r="D55" s="55" t="s">
        <v>35</v>
      </c>
      <c r="E55" s="55" t="s">
        <v>370</v>
      </c>
      <c r="F55" s="55" t="s">
        <v>371</v>
      </c>
      <c r="G55" s="55">
        <v>34</v>
      </c>
      <c r="H55" s="55">
        <v>5</v>
      </c>
      <c r="I55" s="57">
        <v>2</v>
      </c>
      <c r="J55" s="58">
        <v>10</v>
      </c>
      <c r="K55" s="59"/>
      <c r="L55" s="60" t="s">
        <v>222</v>
      </c>
      <c r="M55" s="76"/>
      <c r="N55" s="61" t="s">
        <v>220</v>
      </c>
      <c r="O55" s="77"/>
      <c r="P55" s="76"/>
      <c r="Q55" s="62">
        <v>5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20367.36</v>
      </c>
      <c r="AC55" s="66">
        <f t="shared" si="4"/>
        <v>0</v>
      </c>
      <c r="AD55" s="66">
        <f t="shared" si="5"/>
        <v>20367.36</v>
      </c>
    </row>
    <row r="56" spans="1:30" ht="24.95" customHeight="1" x14ac:dyDescent="0.4">
      <c r="A56" s="54">
        <v>53</v>
      </c>
      <c r="B56" s="55" t="s">
        <v>420</v>
      </c>
      <c r="C56" s="55" t="s">
        <v>324</v>
      </c>
      <c r="D56" s="55" t="s">
        <v>35</v>
      </c>
      <c r="E56" s="55" t="s">
        <v>370</v>
      </c>
      <c r="F56" s="55" t="s">
        <v>372</v>
      </c>
      <c r="G56" s="55">
        <v>34</v>
      </c>
      <c r="H56" s="55">
        <v>3</v>
      </c>
      <c r="I56" s="57">
        <v>2</v>
      </c>
      <c r="J56" s="58">
        <v>6</v>
      </c>
      <c r="K56" s="59"/>
      <c r="L56" s="60" t="s">
        <v>222</v>
      </c>
      <c r="M56" s="76"/>
      <c r="N56" s="61" t="s">
        <v>220</v>
      </c>
      <c r="O56" s="77"/>
      <c r="P56" s="76"/>
      <c r="Q56" s="62">
        <v>3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12220.416000000001</v>
      </c>
      <c r="AC56" s="66">
        <f t="shared" si="4"/>
        <v>0</v>
      </c>
      <c r="AD56" s="66">
        <f t="shared" si="5"/>
        <v>12220.416000000001</v>
      </c>
    </row>
    <row r="57" spans="1:30" ht="24.95" customHeight="1" x14ac:dyDescent="0.4">
      <c r="A57" s="54">
        <v>54</v>
      </c>
      <c r="B57" s="55" t="s">
        <v>420</v>
      </c>
      <c r="C57" s="55" t="s">
        <v>324</v>
      </c>
      <c r="D57" s="55" t="s">
        <v>35</v>
      </c>
      <c r="E57" s="55" t="s">
        <v>200</v>
      </c>
      <c r="F57" s="55" t="s">
        <v>379</v>
      </c>
      <c r="G57" s="55">
        <v>42</v>
      </c>
      <c r="H57" s="55">
        <v>1</v>
      </c>
      <c r="I57" s="57">
        <v>1</v>
      </c>
      <c r="J57" s="58">
        <v>1</v>
      </c>
      <c r="K57" s="59"/>
      <c r="L57" s="60" t="s">
        <v>222</v>
      </c>
      <c r="M57" s="76"/>
      <c r="N57" s="61" t="s">
        <v>220</v>
      </c>
      <c r="O57" s="77"/>
      <c r="P57" s="76"/>
      <c r="Q57" s="62">
        <v>1</v>
      </c>
      <c r="R57" s="63"/>
      <c r="S57" s="78"/>
      <c r="T57" s="78"/>
      <c r="U57" s="64">
        <f t="shared" si="2"/>
        <v>0</v>
      </c>
      <c r="V57" s="64">
        <f t="shared" si="3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6"/>
        <v>2515.9679999999998</v>
      </c>
      <c r="AC57" s="66">
        <f t="shared" si="4"/>
        <v>0</v>
      </c>
      <c r="AD57" s="66">
        <f t="shared" si="5"/>
        <v>2515.9679999999998</v>
      </c>
    </row>
    <row r="58" spans="1:30" ht="24.95" customHeight="1" x14ac:dyDescent="0.4">
      <c r="A58" s="54">
        <v>55</v>
      </c>
      <c r="B58" s="55" t="s">
        <v>420</v>
      </c>
      <c r="C58" s="55" t="s">
        <v>325</v>
      </c>
      <c r="D58" s="55" t="s">
        <v>35</v>
      </c>
      <c r="E58" s="55" t="s">
        <v>200</v>
      </c>
      <c r="F58" s="55" t="s">
        <v>392</v>
      </c>
      <c r="G58" s="55">
        <v>42</v>
      </c>
      <c r="H58" s="55">
        <v>1</v>
      </c>
      <c r="I58" s="57">
        <v>2</v>
      </c>
      <c r="J58" s="58">
        <v>2</v>
      </c>
      <c r="K58" s="59"/>
      <c r="L58" s="60" t="s">
        <v>221</v>
      </c>
      <c r="M58" s="76"/>
      <c r="N58" s="61" t="s">
        <v>220</v>
      </c>
      <c r="O58" s="77"/>
      <c r="P58" s="76"/>
      <c r="Q58" s="62">
        <v>2</v>
      </c>
      <c r="R58" s="63"/>
      <c r="S58" s="78"/>
      <c r="T58" s="78"/>
      <c r="U58" s="64">
        <f t="shared" si="2"/>
        <v>0</v>
      </c>
      <c r="V58" s="64">
        <f t="shared" si="3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6"/>
        <v>5031.9359999999997</v>
      </c>
      <c r="AC58" s="66">
        <f t="shared" si="4"/>
        <v>0</v>
      </c>
      <c r="AD58" s="66">
        <f t="shared" si="5"/>
        <v>5031.9359999999997</v>
      </c>
    </row>
    <row r="59" spans="1:30" ht="24.95" customHeight="1" x14ac:dyDescent="0.4">
      <c r="A59" s="54">
        <v>56</v>
      </c>
      <c r="B59" s="55" t="s">
        <v>420</v>
      </c>
      <c r="C59" s="55" t="s">
        <v>325</v>
      </c>
      <c r="D59" s="55" t="s">
        <v>35</v>
      </c>
      <c r="E59" s="55" t="s">
        <v>200</v>
      </c>
      <c r="F59" s="55" t="s">
        <v>393</v>
      </c>
      <c r="G59" s="55">
        <v>42</v>
      </c>
      <c r="H59" s="55">
        <v>1</v>
      </c>
      <c r="I59" s="57">
        <v>2</v>
      </c>
      <c r="J59" s="58">
        <v>2</v>
      </c>
      <c r="K59" s="59"/>
      <c r="L59" s="60" t="s">
        <v>221</v>
      </c>
      <c r="M59" s="76"/>
      <c r="N59" s="61" t="s">
        <v>220</v>
      </c>
      <c r="O59" s="77"/>
      <c r="P59" s="76"/>
      <c r="Q59" s="62">
        <v>2</v>
      </c>
      <c r="R59" s="63"/>
      <c r="S59" s="78"/>
      <c r="T59" s="78"/>
      <c r="U59" s="64">
        <f t="shared" si="2"/>
        <v>0</v>
      </c>
      <c r="V59" s="64">
        <f t="shared" si="3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6"/>
        <v>5031.9359999999997</v>
      </c>
      <c r="AC59" s="66">
        <f t="shared" si="4"/>
        <v>0</v>
      </c>
      <c r="AD59" s="66">
        <f t="shared" si="5"/>
        <v>5031.9359999999997</v>
      </c>
    </row>
    <row r="60" spans="1:30" ht="24.95" customHeight="1" x14ac:dyDescent="0.4">
      <c r="A60" s="54">
        <v>57</v>
      </c>
      <c r="B60" s="55" t="s">
        <v>420</v>
      </c>
      <c r="C60" s="55" t="s">
        <v>325</v>
      </c>
      <c r="D60" s="55" t="s">
        <v>424</v>
      </c>
      <c r="E60" s="55" t="s">
        <v>35</v>
      </c>
      <c r="F60" s="55" t="s">
        <v>423</v>
      </c>
      <c r="G60" s="55">
        <v>0.8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2"/>
        <v>0</v>
      </c>
      <c r="V60" s="64">
        <f t="shared" si="3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6"/>
        <v>47.923200000000001</v>
      </c>
      <c r="AC60" s="66">
        <f t="shared" si="4"/>
        <v>0</v>
      </c>
      <c r="AD60" s="66">
        <f t="shared" si="5"/>
        <v>47.923200000000001</v>
      </c>
    </row>
    <row r="61" spans="1:30" ht="24.95" customHeight="1" x14ac:dyDescent="0.4">
      <c r="A61" s="54">
        <v>58</v>
      </c>
      <c r="B61" s="55" t="s">
        <v>420</v>
      </c>
      <c r="C61" s="55" t="s">
        <v>326</v>
      </c>
      <c r="D61" s="55" t="s">
        <v>327</v>
      </c>
      <c r="E61" s="55" t="s">
        <v>370</v>
      </c>
      <c r="F61" s="55" t="s">
        <v>371</v>
      </c>
      <c r="G61" s="55">
        <v>34</v>
      </c>
      <c r="H61" s="55">
        <v>8</v>
      </c>
      <c r="I61" s="57">
        <v>2</v>
      </c>
      <c r="J61" s="58">
        <v>16</v>
      </c>
      <c r="K61" s="59"/>
      <c r="L61" s="60" t="s">
        <v>222</v>
      </c>
      <c r="M61" s="76"/>
      <c r="N61" s="61" t="s">
        <v>220</v>
      </c>
      <c r="O61" s="77"/>
      <c r="P61" s="76"/>
      <c r="Q61" s="62">
        <v>8</v>
      </c>
      <c r="R61" s="63"/>
      <c r="S61" s="78"/>
      <c r="T61" s="78"/>
      <c r="U61" s="64">
        <f t="shared" si="2"/>
        <v>0</v>
      </c>
      <c r="V61" s="64">
        <f t="shared" si="3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6"/>
        <v>32587.775999999998</v>
      </c>
      <c r="AC61" s="66">
        <f t="shared" si="4"/>
        <v>0</v>
      </c>
      <c r="AD61" s="66">
        <f t="shared" si="5"/>
        <v>32587.775999999998</v>
      </c>
    </row>
    <row r="62" spans="1:30" ht="24.95" customHeight="1" x14ac:dyDescent="0.4">
      <c r="A62" s="54">
        <v>59</v>
      </c>
      <c r="B62" s="55" t="s">
        <v>420</v>
      </c>
      <c r="C62" s="55" t="s">
        <v>326</v>
      </c>
      <c r="D62" s="55" t="s">
        <v>35</v>
      </c>
      <c r="E62" s="55" t="s">
        <v>370</v>
      </c>
      <c r="F62" s="55" t="s">
        <v>372</v>
      </c>
      <c r="G62" s="55">
        <v>34</v>
      </c>
      <c r="H62" s="55">
        <v>6</v>
      </c>
      <c r="I62" s="57">
        <v>2</v>
      </c>
      <c r="J62" s="58">
        <v>12</v>
      </c>
      <c r="K62" s="59"/>
      <c r="L62" s="60" t="s">
        <v>222</v>
      </c>
      <c r="M62" s="76"/>
      <c r="N62" s="61" t="s">
        <v>220</v>
      </c>
      <c r="O62" s="77"/>
      <c r="P62" s="76"/>
      <c r="Q62" s="62">
        <v>6</v>
      </c>
      <c r="R62" s="63"/>
      <c r="S62" s="78"/>
      <c r="T62" s="78"/>
      <c r="U62" s="64">
        <f t="shared" si="2"/>
        <v>0</v>
      </c>
      <c r="V62" s="64">
        <f t="shared" si="3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6"/>
        <v>24440.832000000002</v>
      </c>
      <c r="AC62" s="66">
        <f t="shared" si="4"/>
        <v>0</v>
      </c>
      <c r="AD62" s="66">
        <f t="shared" si="5"/>
        <v>24440.832000000002</v>
      </c>
    </row>
    <row r="63" spans="1:30" ht="24.95" customHeight="1" x14ac:dyDescent="0.4">
      <c r="A63" s="54">
        <v>60</v>
      </c>
      <c r="B63" s="55" t="s">
        <v>420</v>
      </c>
      <c r="C63" s="55" t="s">
        <v>328</v>
      </c>
      <c r="D63" s="55" t="s">
        <v>35</v>
      </c>
      <c r="E63" s="55" t="s">
        <v>235</v>
      </c>
      <c r="F63" s="55" t="s">
        <v>390</v>
      </c>
      <c r="G63" s="55">
        <v>29</v>
      </c>
      <c r="H63" s="55">
        <v>5</v>
      </c>
      <c r="I63" s="57">
        <v>1</v>
      </c>
      <c r="J63" s="58">
        <v>5</v>
      </c>
      <c r="K63" s="59"/>
      <c r="L63" s="60" t="s">
        <v>222</v>
      </c>
      <c r="M63" s="76"/>
      <c r="N63" s="61" t="s">
        <v>220</v>
      </c>
      <c r="O63" s="77"/>
      <c r="P63" s="76"/>
      <c r="Q63" s="62">
        <v>5</v>
      </c>
      <c r="R63" s="63"/>
      <c r="S63" s="78"/>
      <c r="T63" s="78"/>
      <c r="U63" s="64">
        <f t="shared" si="2"/>
        <v>0</v>
      </c>
      <c r="V63" s="64">
        <f t="shared" si="3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6"/>
        <v>8686.08</v>
      </c>
      <c r="AC63" s="66">
        <f t="shared" si="4"/>
        <v>0</v>
      </c>
      <c r="AD63" s="66">
        <f t="shared" si="5"/>
        <v>8686.08</v>
      </c>
    </row>
    <row r="64" spans="1:30" ht="24.95" customHeight="1" x14ac:dyDescent="0.4">
      <c r="A64" s="54">
        <v>61</v>
      </c>
      <c r="B64" s="55" t="s">
        <v>420</v>
      </c>
      <c r="C64" s="55" t="s">
        <v>328</v>
      </c>
      <c r="D64" s="55" t="s">
        <v>35</v>
      </c>
      <c r="E64" s="55" t="s">
        <v>200</v>
      </c>
      <c r="F64" s="55" t="s">
        <v>203</v>
      </c>
      <c r="G64" s="55">
        <v>42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2"/>
        <v>0</v>
      </c>
      <c r="V64" s="64">
        <f t="shared" si="3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6"/>
        <v>2515.9679999999998</v>
      </c>
      <c r="AC64" s="66">
        <f t="shared" si="4"/>
        <v>0</v>
      </c>
      <c r="AD64" s="66">
        <f t="shared" si="5"/>
        <v>2515.9679999999998</v>
      </c>
    </row>
    <row r="65" spans="1:30" ht="24.95" customHeight="1" x14ac:dyDescent="0.4">
      <c r="A65" s="54">
        <v>62</v>
      </c>
      <c r="B65" s="55" t="s">
        <v>420</v>
      </c>
      <c r="C65" s="55" t="s">
        <v>329</v>
      </c>
      <c r="D65" s="55" t="s">
        <v>35</v>
      </c>
      <c r="E65" s="55" t="s">
        <v>200</v>
      </c>
      <c r="F65" s="55" t="s">
        <v>203</v>
      </c>
      <c r="G65" s="55">
        <v>42</v>
      </c>
      <c r="H65" s="55">
        <v>1</v>
      </c>
      <c r="I65" s="57">
        <v>1</v>
      </c>
      <c r="J65" s="58">
        <v>1</v>
      </c>
      <c r="K65" s="59"/>
      <c r="L65" s="60" t="s">
        <v>222</v>
      </c>
      <c r="M65" s="76"/>
      <c r="N65" s="61" t="s">
        <v>220</v>
      </c>
      <c r="O65" s="77"/>
      <c r="P65" s="76"/>
      <c r="Q65" s="62">
        <v>1</v>
      </c>
      <c r="R65" s="63"/>
      <c r="S65" s="78"/>
      <c r="T65" s="78"/>
      <c r="U65" s="64">
        <f t="shared" si="2"/>
        <v>0</v>
      </c>
      <c r="V65" s="64">
        <f t="shared" si="3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6"/>
        <v>2515.9679999999998</v>
      </c>
      <c r="AC65" s="66">
        <f t="shared" si="4"/>
        <v>0</v>
      </c>
      <c r="AD65" s="66">
        <f t="shared" si="5"/>
        <v>2515.9679999999998</v>
      </c>
    </row>
    <row r="66" spans="1:30" ht="24.95" customHeight="1" x14ac:dyDescent="0.4">
      <c r="A66" s="54">
        <v>63</v>
      </c>
      <c r="B66" s="55" t="s">
        <v>420</v>
      </c>
      <c r="C66" s="55" t="s">
        <v>330</v>
      </c>
      <c r="D66" s="55" t="s">
        <v>35</v>
      </c>
      <c r="E66" s="55" t="s">
        <v>235</v>
      </c>
      <c r="F66" s="55" t="s">
        <v>390</v>
      </c>
      <c r="G66" s="55">
        <v>29</v>
      </c>
      <c r="H66" s="55">
        <v>7</v>
      </c>
      <c r="I66" s="57">
        <v>1</v>
      </c>
      <c r="J66" s="58">
        <v>7</v>
      </c>
      <c r="K66" s="59"/>
      <c r="L66" s="60" t="s">
        <v>222</v>
      </c>
      <c r="M66" s="76"/>
      <c r="N66" s="61" t="s">
        <v>220</v>
      </c>
      <c r="O66" s="77"/>
      <c r="P66" s="76"/>
      <c r="Q66" s="62">
        <v>7</v>
      </c>
      <c r="R66" s="63"/>
      <c r="S66" s="78"/>
      <c r="T66" s="78"/>
      <c r="U66" s="64">
        <f t="shared" si="2"/>
        <v>0</v>
      </c>
      <c r="V66" s="64">
        <f t="shared" si="3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6"/>
        <v>12160.511999999999</v>
      </c>
      <c r="AC66" s="66">
        <f t="shared" si="4"/>
        <v>0</v>
      </c>
      <c r="AD66" s="66">
        <f t="shared" si="5"/>
        <v>12160.511999999999</v>
      </c>
    </row>
    <row r="67" spans="1:30" ht="24.95" customHeight="1" x14ac:dyDescent="0.4">
      <c r="A67" s="54">
        <v>64</v>
      </c>
      <c r="B67" s="55" t="s">
        <v>420</v>
      </c>
      <c r="C67" s="55" t="s">
        <v>330</v>
      </c>
      <c r="D67" s="55" t="s">
        <v>35</v>
      </c>
      <c r="E67" s="55" t="s">
        <v>200</v>
      </c>
      <c r="F67" s="55" t="s">
        <v>203</v>
      </c>
      <c r="G67" s="55">
        <v>42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2"/>
        <v>0</v>
      </c>
      <c r="V67" s="64">
        <f t="shared" si="3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6"/>
        <v>2515.9679999999998</v>
      </c>
      <c r="AC67" s="66">
        <f t="shared" si="4"/>
        <v>0</v>
      </c>
      <c r="AD67" s="66">
        <f t="shared" si="5"/>
        <v>2515.9679999999998</v>
      </c>
    </row>
    <row r="68" spans="1:30" ht="24.95" customHeight="1" x14ac:dyDescent="0.4">
      <c r="A68" s="54">
        <v>65</v>
      </c>
      <c r="B68" s="55" t="s">
        <v>420</v>
      </c>
      <c r="C68" s="55" t="s">
        <v>330</v>
      </c>
      <c r="D68" s="55" t="s">
        <v>35</v>
      </c>
      <c r="E68" s="55" t="s">
        <v>248</v>
      </c>
      <c r="F68" s="55" t="s">
        <v>249</v>
      </c>
      <c r="G68" s="55">
        <v>26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si="2"/>
        <v>0</v>
      </c>
      <c r="V68" s="64">
        <f t="shared" si="3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7">G68*J68*X68*Y68*Z68/1000*$Z$1</f>
        <v>1557.5040000000001</v>
      </c>
      <c r="AC68" s="66">
        <f t="shared" si="4"/>
        <v>0</v>
      </c>
      <c r="AD68" s="66">
        <f t="shared" si="5"/>
        <v>1557.5040000000001</v>
      </c>
    </row>
    <row r="69" spans="1:30" ht="24.95" customHeight="1" x14ac:dyDescent="0.4">
      <c r="A69" s="54">
        <v>66</v>
      </c>
      <c r="B69" s="55" t="s">
        <v>420</v>
      </c>
      <c r="C69" s="55" t="s">
        <v>331</v>
      </c>
      <c r="D69" s="55" t="s">
        <v>35</v>
      </c>
      <c r="E69" s="55" t="s">
        <v>200</v>
      </c>
      <c r="F69" s="55" t="s">
        <v>394</v>
      </c>
      <c r="G69" s="55">
        <v>42</v>
      </c>
      <c r="H69" s="55">
        <v>2</v>
      </c>
      <c r="I69" s="57">
        <v>1</v>
      </c>
      <c r="J69" s="58">
        <v>2</v>
      </c>
      <c r="K69" s="59"/>
      <c r="L69" s="60" t="s">
        <v>221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ref="U69:U132" si="8">Q69*S69</f>
        <v>0</v>
      </c>
      <c r="V69" s="64">
        <f t="shared" ref="V69:V132" si="9">Q69*T69</f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7"/>
        <v>5031.9359999999997</v>
      </c>
      <c r="AC69" s="66">
        <f t="shared" ref="AC69:AC132" si="10">P69*Q69*X69*Y69*Z69/1000*$Z$1</f>
        <v>0</v>
      </c>
      <c r="AD69" s="66">
        <f t="shared" ref="AD69:AD132" si="11">AB69-AC69</f>
        <v>5031.9359999999997</v>
      </c>
    </row>
    <row r="70" spans="1:30" ht="24.95" customHeight="1" x14ac:dyDescent="0.4">
      <c r="A70" s="54">
        <v>67</v>
      </c>
      <c r="B70" s="55" t="s">
        <v>420</v>
      </c>
      <c r="C70" s="55" t="s">
        <v>331</v>
      </c>
      <c r="D70" s="55" t="s">
        <v>35</v>
      </c>
      <c r="E70" s="55" t="s">
        <v>41</v>
      </c>
      <c r="F70" s="55" t="s">
        <v>381</v>
      </c>
      <c r="G70" s="55">
        <v>15</v>
      </c>
      <c r="H70" s="55">
        <v>2</v>
      </c>
      <c r="I70" s="57">
        <v>1</v>
      </c>
      <c r="J70" s="58">
        <v>2</v>
      </c>
      <c r="K70" s="59"/>
      <c r="L70" s="60" t="s">
        <v>221</v>
      </c>
      <c r="M70" s="76"/>
      <c r="N70" s="61" t="s">
        <v>220</v>
      </c>
      <c r="O70" s="77"/>
      <c r="P70" s="76"/>
      <c r="Q70" s="62">
        <v>2</v>
      </c>
      <c r="R70" s="63"/>
      <c r="S70" s="78"/>
      <c r="T70" s="78"/>
      <c r="U70" s="64">
        <f t="shared" si="8"/>
        <v>0</v>
      </c>
      <c r="V70" s="64">
        <f t="shared" si="9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7"/>
        <v>1797.1200000000001</v>
      </c>
      <c r="AC70" s="66">
        <f t="shared" si="10"/>
        <v>0</v>
      </c>
      <c r="AD70" s="66">
        <f t="shared" si="11"/>
        <v>1797.1200000000001</v>
      </c>
    </row>
    <row r="71" spans="1:30" ht="24.95" customHeight="1" x14ac:dyDescent="0.4">
      <c r="A71" s="54">
        <v>68</v>
      </c>
      <c r="B71" s="55" t="s">
        <v>420</v>
      </c>
      <c r="C71" s="55" t="s">
        <v>332</v>
      </c>
      <c r="D71" s="55" t="s">
        <v>35</v>
      </c>
      <c r="E71" s="55" t="s">
        <v>248</v>
      </c>
      <c r="F71" s="55" t="s">
        <v>395</v>
      </c>
      <c r="G71" s="55">
        <v>26</v>
      </c>
      <c r="H71" s="55">
        <v>1</v>
      </c>
      <c r="I71" s="57">
        <v>1</v>
      </c>
      <c r="J71" s="58">
        <v>1</v>
      </c>
      <c r="K71" s="59"/>
      <c r="L71" s="60" t="s">
        <v>222</v>
      </c>
      <c r="M71" s="76"/>
      <c r="N71" s="61" t="s">
        <v>220</v>
      </c>
      <c r="O71" s="77"/>
      <c r="P71" s="76"/>
      <c r="Q71" s="62">
        <v>1</v>
      </c>
      <c r="R71" s="63"/>
      <c r="S71" s="78"/>
      <c r="T71" s="78"/>
      <c r="U71" s="64">
        <f t="shared" si="8"/>
        <v>0</v>
      </c>
      <c r="V71" s="64">
        <f t="shared" si="9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7"/>
        <v>1557.5040000000001</v>
      </c>
      <c r="AC71" s="66">
        <f t="shared" si="10"/>
        <v>0</v>
      </c>
      <c r="AD71" s="66">
        <f t="shared" si="11"/>
        <v>1557.5040000000001</v>
      </c>
    </row>
    <row r="72" spans="1:30" ht="24.95" customHeight="1" x14ac:dyDescent="0.4">
      <c r="A72" s="54">
        <v>69</v>
      </c>
      <c r="B72" s="55" t="s">
        <v>420</v>
      </c>
      <c r="C72" s="55" t="s">
        <v>332</v>
      </c>
      <c r="D72" s="55" t="s">
        <v>35</v>
      </c>
      <c r="E72" s="55" t="s">
        <v>200</v>
      </c>
      <c r="F72" s="55" t="s">
        <v>394</v>
      </c>
      <c r="G72" s="55">
        <v>42</v>
      </c>
      <c r="H72" s="55">
        <v>1</v>
      </c>
      <c r="I72" s="57">
        <v>1</v>
      </c>
      <c r="J72" s="58">
        <v>1</v>
      </c>
      <c r="K72" s="59"/>
      <c r="L72" s="60" t="s">
        <v>221</v>
      </c>
      <c r="M72" s="76"/>
      <c r="N72" s="61" t="s">
        <v>220</v>
      </c>
      <c r="O72" s="77"/>
      <c r="P72" s="76"/>
      <c r="Q72" s="62">
        <v>1</v>
      </c>
      <c r="R72" s="63"/>
      <c r="S72" s="78"/>
      <c r="T72" s="78"/>
      <c r="U72" s="64">
        <f t="shared" si="8"/>
        <v>0</v>
      </c>
      <c r="V72" s="64">
        <f t="shared" si="9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7"/>
        <v>2515.9679999999998</v>
      </c>
      <c r="AC72" s="66">
        <f t="shared" si="10"/>
        <v>0</v>
      </c>
      <c r="AD72" s="66">
        <f t="shared" si="11"/>
        <v>2515.9679999999998</v>
      </c>
    </row>
    <row r="73" spans="1:30" ht="24.95" customHeight="1" x14ac:dyDescent="0.4">
      <c r="A73" s="54">
        <v>70</v>
      </c>
      <c r="B73" s="55" t="s">
        <v>420</v>
      </c>
      <c r="C73" s="55" t="s">
        <v>247</v>
      </c>
      <c r="D73" s="55" t="s">
        <v>35</v>
      </c>
      <c r="E73" s="55" t="s">
        <v>200</v>
      </c>
      <c r="F73" s="55" t="s">
        <v>203</v>
      </c>
      <c r="G73" s="55">
        <v>42</v>
      </c>
      <c r="H73" s="55">
        <v>1</v>
      </c>
      <c r="I73" s="57">
        <v>1</v>
      </c>
      <c r="J73" s="58">
        <v>1</v>
      </c>
      <c r="K73" s="59"/>
      <c r="L73" s="60" t="s">
        <v>222</v>
      </c>
      <c r="M73" s="76"/>
      <c r="N73" s="61" t="s">
        <v>220</v>
      </c>
      <c r="O73" s="77"/>
      <c r="P73" s="76"/>
      <c r="Q73" s="62">
        <v>1</v>
      </c>
      <c r="R73" s="63"/>
      <c r="S73" s="78"/>
      <c r="T73" s="78"/>
      <c r="U73" s="64">
        <f t="shared" si="8"/>
        <v>0</v>
      </c>
      <c r="V73" s="64">
        <f t="shared" si="9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7"/>
        <v>2515.9679999999998</v>
      </c>
      <c r="AC73" s="66">
        <f t="shared" si="10"/>
        <v>0</v>
      </c>
      <c r="AD73" s="66">
        <f t="shared" si="11"/>
        <v>2515.9679999999998</v>
      </c>
    </row>
    <row r="74" spans="1:30" ht="24.95" customHeight="1" x14ac:dyDescent="0.4">
      <c r="A74" s="54">
        <v>71</v>
      </c>
      <c r="B74" s="55" t="s">
        <v>420</v>
      </c>
      <c r="C74" s="55" t="s">
        <v>333</v>
      </c>
      <c r="D74" s="55" t="s">
        <v>35</v>
      </c>
      <c r="E74" s="55" t="s">
        <v>370</v>
      </c>
      <c r="F74" s="55" t="s">
        <v>371</v>
      </c>
      <c r="G74" s="55">
        <v>34</v>
      </c>
      <c r="H74" s="55">
        <v>1</v>
      </c>
      <c r="I74" s="57">
        <v>2</v>
      </c>
      <c r="J74" s="58">
        <v>2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8"/>
        <v>0</v>
      </c>
      <c r="V74" s="64">
        <f t="shared" si="9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7"/>
        <v>4073.4719999999998</v>
      </c>
      <c r="AC74" s="66">
        <f t="shared" si="10"/>
        <v>0</v>
      </c>
      <c r="AD74" s="66">
        <f t="shared" si="11"/>
        <v>4073.4719999999998</v>
      </c>
    </row>
    <row r="75" spans="1:30" ht="24.95" customHeight="1" x14ac:dyDescent="0.4">
      <c r="A75" s="54">
        <v>72</v>
      </c>
      <c r="B75" s="55" t="s">
        <v>420</v>
      </c>
      <c r="C75" s="55" t="s">
        <v>333</v>
      </c>
      <c r="D75" s="55" t="s">
        <v>35</v>
      </c>
      <c r="E75" s="55" t="s">
        <v>370</v>
      </c>
      <c r="F75" s="55" t="s">
        <v>372</v>
      </c>
      <c r="G75" s="55">
        <v>34</v>
      </c>
      <c r="H75" s="55">
        <v>1</v>
      </c>
      <c r="I75" s="57">
        <v>2</v>
      </c>
      <c r="J75" s="58">
        <v>2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8"/>
        <v>0</v>
      </c>
      <c r="V75" s="64">
        <f t="shared" si="9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7"/>
        <v>4073.4719999999998</v>
      </c>
      <c r="AC75" s="66">
        <f t="shared" si="10"/>
        <v>0</v>
      </c>
      <c r="AD75" s="66">
        <f t="shared" si="11"/>
        <v>4073.4719999999998</v>
      </c>
    </row>
    <row r="76" spans="1:30" ht="24.95" customHeight="1" x14ac:dyDescent="0.4">
      <c r="A76" s="54">
        <v>73</v>
      </c>
      <c r="B76" s="55" t="s">
        <v>420</v>
      </c>
      <c r="C76" s="55" t="s">
        <v>334</v>
      </c>
      <c r="D76" s="55" t="s">
        <v>35</v>
      </c>
      <c r="E76" s="55" t="s">
        <v>370</v>
      </c>
      <c r="F76" s="55" t="s">
        <v>371</v>
      </c>
      <c r="G76" s="55">
        <v>34</v>
      </c>
      <c r="H76" s="55">
        <v>1</v>
      </c>
      <c r="I76" s="57">
        <v>2</v>
      </c>
      <c r="J76" s="58">
        <v>2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8"/>
        <v>0</v>
      </c>
      <c r="V76" s="64">
        <f t="shared" si="9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7"/>
        <v>4073.4719999999998</v>
      </c>
      <c r="AC76" s="66">
        <f t="shared" si="10"/>
        <v>0</v>
      </c>
      <c r="AD76" s="66">
        <f t="shared" si="11"/>
        <v>4073.4719999999998</v>
      </c>
    </row>
    <row r="77" spans="1:30" ht="24.95" customHeight="1" x14ac:dyDescent="0.4">
      <c r="A77" s="54">
        <v>74</v>
      </c>
      <c r="B77" s="55" t="s">
        <v>420</v>
      </c>
      <c r="C77" s="55" t="s">
        <v>334</v>
      </c>
      <c r="D77" s="55" t="s">
        <v>35</v>
      </c>
      <c r="E77" s="55" t="s">
        <v>370</v>
      </c>
      <c r="F77" s="55" t="s">
        <v>372</v>
      </c>
      <c r="G77" s="55">
        <v>34</v>
      </c>
      <c r="H77" s="55">
        <v>1</v>
      </c>
      <c r="I77" s="57">
        <v>2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1</v>
      </c>
      <c r="R77" s="63"/>
      <c r="S77" s="78"/>
      <c r="T77" s="78"/>
      <c r="U77" s="64">
        <f t="shared" si="8"/>
        <v>0</v>
      </c>
      <c r="V77" s="64">
        <f t="shared" si="9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7"/>
        <v>4073.4719999999998</v>
      </c>
      <c r="AC77" s="66">
        <f t="shared" si="10"/>
        <v>0</v>
      </c>
      <c r="AD77" s="66">
        <f t="shared" si="11"/>
        <v>4073.4719999999998</v>
      </c>
    </row>
    <row r="78" spans="1:30" ht="24.95" customHeight="1" x14ac:dyDescent="0.4">
      <c r="A78" s="54">
        <v>75</v>
      </c>
      <c r="B78" s="55" t="s">
        <v>420</v>
      </c>
      <c r="C78" s="55" t="s">
        <v>290</v>
      </c>
      <c r="D78" s="55" t="s">
        <v>35</v>
      </c>
      <c r="E78" s="55" t="s">
        <v>200</v>
      </c>
      <c r="F78" s="55" t="s">
        <v>203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8"/>
        <v>0</v>
      </c>
      <c r="V78" s="64">
        <f t="shared" si="9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7"/>
        <v>2515.9679999999998</v>
      </c>
      <c r="AC78" s="66">
        <f t="shared" si="10"/>
        <v>0</v>
      </c>
      <c r="AD78" s="66">
        <f t="shared" si="11"/>
        <v>2515.9679999999998</v>
      </c>
    </row>
    <row r="79" spans="1:30" ht="24.95" customHeight="1" x14ac:dyDescent="0.4">
      <c r="A79" s="54">
        <v>76</v>
      </c>
      <c r="B79" s="55" t="s">
        <v>420</v>
      </c>
      <c r="C79" s="55" t="s">
        <v>290</v>
      </c>
      <c r="D79" s="55" t="s">
        <v>35</v>
      </c>
      <c r="E79" s="55" t="s">
        <v>200</v>
      </c>
      <c r="F79" s="55" t="s">
        <v>396</v>
      </c>
      <c r="G79" s="55">
        <v>42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8"/>
        <v>0</v>
      </c>
      <c r="V79" s="64">
        <f t="shared" si="9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7"/>
        <v>2515.9679999999998</v>
      </c>
      <c r="AC79" s="66">
        <f t="shared" si="10"/>
        <v>0</v>
      </c>
      <c r="AD79" s="66">
        <f t="shared" si="11"/>
        <v>2515.9679999999998</v>
      </c>
    </row>
    <row r="80" spans="1:30" ht="24.95" customHeight="1" x14ac:dyDescent="0.4">
      <c r="A80" s="54">
        <v>77</v>
      </c>
      <c r="B80" s="55" t="s">
        <v>420</v>
      </c>
      <c r="C80" s="55" t="s">
        <v>335</v>
      </c>
      <c r="D80" s="55" t="s">
        <v>336</v>
      </c>
      <c r="E80" s="55" t="s">
        <v>370</v>
      </c>
      <c r="F80" s="55" t="s">
        <v>371</v>
      </c>
      <c r="G80" s="55">
        <v>34</v>
      </c>
      <c r="H80" s="55">
        <v>9</v>
      </c>
      <c r="I80" s="57">
        <v>2</v>
      </c>
      <c r="J80" s="58">
        <v>18</v>
      </c>
      <c r="K80" s="59"/>
      <c r="L80" s="60" t="s">
        <v>222</v>
      </c>
      <c r="M80" s="76"/>
      <c r="N80" s="61" t="s">
        <v>220</v>
      </c>
      <c r="O80" s="77"/>
      <c r="P80" s="76"/>
      <c r="Q80" s="62">
        <v>9</v>
      </c>
      <c r="R80" s="63"/>
      <c r="S80" s="78"/>
      <c r="T80" s="78"/>
      <c r="U80" s="64">
        <f t="shared" si="8"/>
        <v>0</v>
      </c>
      <c r="V80" s="64">
        <f t="shared" si="9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7"/>
        <v>36661.248</v>
      </c>
      <c r="AC80" s="66">
        <f t="shared" si="10"/>
        <v>0</v>
      </c>
      <c r="AD80" s="66">
        <f t="shared" si="11"/>
        <v>36661.248</v>
      </c>
    </row>
    <row r="81" spans="1:30" ht="24.95" customHeight="1" x14ac:dyDescent="0.4">
      <c r="A81" s="54">
        <v>78</v>
      </c>
      <c r="B81" s="55" t="s">
        <v>420</v>
      </c>
      <c r="C81" s="55" t="s">
        <v>335</v>
      </c>
      <c r="D81" s="55" t="s">
        <v>337</v>
      </c>
      <c r="E81" s="55" t="s">
        <v>370</v>
      </c>
      <c r="F81" s="55" t="s">
        <v>372</v>
      </c>
      <c r="G81" s="55">
        <v>34</v>
      </c>
      <c r="H81" s="55">
        <v>5</v>
      </c>
      <c r="I81" s="57">
        <v>2</v>
      </c>
      <c r="J81" s="58">
        <v>10</v>
      </c>
      <c r="K81" s="59"/>
      <c r="L81" s="60" t="s">
        <v>222</v>
      </c>
      <c r="M81" s="76"/>
      <c r="N81" s="61" t="s">
        <v>220</v>
      </c>
      <c r="O81" s="77"/>
      <c r="P81" s="76"/>
      <c r="Q81" s="62">
        <v>5</v>
      </c>
      <c r="R81" s="63"/>
      <c r="S81" s="78"/>
      <c r="T81" s="78"/>
      <c r="U81" s="64">
        <f t="shared" si="8"/>
        <v>0</v>
      </c>
      <c r="V81" s="64">
        <f t="shared" si="9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7"/>
        <v>20367.36</v>
      </c>
      <c r="AC81" s="66">
        <f t="shared" si="10"/>
        <v>0</v>
      </c>
      <c r="AD81" s="66">
        <f t="shared" si="11"/>
        <v>20367.36</v>
      </c>
    </row>
    <row r="82" spans="1:30" ht="24.95" customHeight="1" x14ac:dyDescent="0.4">
      <c r="A82" s="54">
        <v>79</v>
      </c>
      <c r="B82" s="55" t="s">
        <v>420</v>
      </c>
      <c r="C82" s="55" t="s">
        <v>194</v>
      </c>
      <c r="D82" s="55" t="s">
        <v>338</v>
      </c>
      <c r="E82" s="55" t="s">
        <v>397</v>
      </c>
      <c r="F82" s="55" t="s">
        <v>398</v>
      </c>
      <c r="G82" s="55">
        <v>14</v>
      </c>
      <c r="H82" s="55">
        <v>12</v>
      </c>
      <c r="I82" s="57">
        <v>1</v>
      </c>
      <c r="J82" s="58">
        <v>12</v>
      </c>
      <c r="K82" s="59"/>
      <c r="L82" s="60" t="s">
        <v>222</v>
      </c>
      <c r="M82" s="76"/>
      <c r="N82" s="61" t="s">
        <v>220</v>
      </c>
      <c r="O82" s="77"/>
      <c r="P82" s="76"/>
      <c r="Q82" s="62">
        <v>12</v>
      </c>
      <c r="R82" s="63"/>
      <c r="S82" s="78"/>
      <c r="T82" s="78"/>
      <c r="U82" s="64">
        <f t="shared" si="8"/>
        <v>0</v>
      </c>
      <c r="V82" s="64">
        <f t="shared" si="9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7"/>
        <v>10063.871999999999</v>
      </c>
      <c r="AC82" s="66">
        <f t="shared" si="10"/>
        <v>0</v>
      </c>
      <c r="AD82" s="66">
        <f t="shared" si="11"/>
        <v>10063.871999999999</v>
      </c>
    </row>
    <row r="83" spans="1:30" ht="24.95" customHeight="1" x14ac:dyDescent="0.4">
      <c r="A83" s="54">
        <v>80</v>
      </c>
      <c r="B83" s="55" t="s">
        <v>420</v>
      </c>
      <c r="C83" s="55" t="s">
        <v>194</v>
      </c>
      <c r="D83" s="55" t="s">
        <v>338</v>
      </c>
      <c r="E83" s="55" t="s">
        <v>399</v>
      </c>
      <c r="F83" s="55" t="s">
        <v>40</v>
      </c>
      <c r="G83" s="55">
        <v>34</v>
      </c>
      <c r="H83" s="55">
        <v>9</v>
      </c>
      <c r="I83" s="57">
        <v>1</v>
      </c>
      <c r="J83" s="58">
        <v>9</v>
      </c>
      <c r="K83" s="59"/>
      <c r="L83" s="60" t="s">
        <v>222</v>
      </c>
      <c r="M83" s="76"/>
      <c r="N83" s="61" t="s">
        <v>220</v>
      </c>
      <c r="O83" s="77"/>
      <c r="P83" s="76"/>
      <c r="Q83" s="62">
        <v>9</v>
      </c>
      <c r="R83" s="63"/>
      <c r="S83" s="78"/>
      <c r="T83" s="78"/>
      <c r="U83" s="64">
        <f t="shared" si="8"/>
        <v>0</v>
      </c>
      <c r="V83" s="64">
        <f t="shared" si="9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7"/>
        <v>18330.624</v>
      </c>
      <c r="AC83" s="66">
        <f t="shared" si="10"/>
        <v>0</v>
      </c>
      <c r="AD83" s="66">
        <f t="shared" si="11"/>
        <v>18330.624</v>
      </c>
    </row>
    <row r="84" spans="1:30" ht="24.95" customHeight="1" x14ac:dyDescent="0.4">
      <c r="A84" s="54">
        <v>81</v>
      </c>
      <c r="B84" s="55" t="s">
        <v>420</v>
      </c>
      <c r="C84" s="55" t="s">
        <v>194</v>
      </c>
      <c r="D84" s="55" t="s">
        <v>35</v>
      </c>
      <c r="E84" s="55" t="s">
        <v>235</v>
      </c>
      <c r="F84" s="55" t="s">
        <v>400</v>
      </c>
      <c r="G84" s="55">
        <v>29</v>
      </c>
      <c r="H84" s="55">
        <v>3</v>
      </c>
      <c r="I84" s="57">
        <v>1</v>
      </c>
      <c r="J84" s="58">
        <v>3</v>
      </c>
      <c r="K84" s="59"/>
      <c r="L84" s="60" t="s">
        <v>222</v>
      </c>
      <c r="M84" s="76"/>
      <c r="N84" s="61" t="s">
        <v>220</v>
      </c>
      <c r="O84" s="77"/>
      <c r="P84" s="76"/>
      <c r="Q84" s="62">
        <v>3</v>
      </c>
      <c r="R84" s="63"/>
      <c r="S84" s="78"/>
      <c r="T84" s="78"/>
      <c r="U84" s="64">
        <f t="shared" si="8"/>
        <v>0</v>
      </c>
      <c r="V84" s="64">
        <f t="shared" si="9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7"/>
        <v>5211.6480000000001</v>
      </c>
      <c r="AC84" s="66">
        <f t="shared" si="10"/>
        <v>0</v>
      </c>
      <c r="AD84" s="66">
        <f t="shared" si="11"/>
        <v>5211.6480000000001</v>
      </c>
    </row>
    <row r="85" spans="1:30" ht="24.95" customHeight="1" x14ac:dyDescent="0.4">
      <c r="A85" s="54">
        <v>82</v>
      </c>
      <c r="B85" s="55" t="s">
        <v>420</v>
      </c>
      <c r="C85" s="55" t="s">
        <v>194</v>
      </c>
      <c r="D85" s="55" t="s">
        <v>338</v>
      </c>
      <c r="E85" s="55" t="s">
        <v>401</v>
      </c>
      <c r="F85" s="55" t="s">
        <v>402</v>
      </c>
      <c r="G85" s="55">
        <v>69</v>
      </c>
      <c r="H85" s="55">
        <v>3</v>
      </c>
      <c r="I85" s="57">
        <v>1</v>
      </c>
      <c r="J85" s="58">
        <v>3</v>
      </c>
      <c r="K85" s="59"/>
      <c r="L85" s="60" t="s">
        <v>222</v>
      </c>
      <c r="M85" s="76"/>
      <c r="N85" s="61" t="s">
        <v>219</v>
      </c>
      <c r="O85" s="77"/>
      <c r="P85" s="76"/>
      <c r="Q85" s="62">
        <v>3</v>
      </c>
      <c r="R85" s="63"/>
      <c r="S85" s="78"/>
      <c r="T85" s="78"/>
      <c r="U85" s="64">
        <f t="shared" si="8"/>
        <v>0</v>
      </c>
      <c r="V85" s="64">
        <f t="shared" si="9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7"/>
        <v>12400.128000000001</v>
      </c>
      <c r="AC85" s="66">
        <f t="shared" si="10"/>
        <v>0</v>
      </c>
      <c r="AD85" s="66">
        <f t="shared" si="11"/>
        <v>12400.128000000001</v>
      </c>
    </row>
    <row r="86" spans="1:30" ht="24.95" customHeight="1" x14ac:dyDescent="0.4">
      <c r="A86" s="54">
        <v>83</v>
      </c>
      <c r="B86" s="55" t="s">
        <v>420</v>
      </c>
      <c r="C86" s="55" t="s">
        <v>194</v>
      </c>
      <c r="D86" s="55" t="s">
        <v>338</v>
      </c>
      <c r="E86" s="55" t="s">
        <v>370</v>
      </c>
      <c r="F86" s="55" t="s">
        <v>403</v>
      </c>
      <c r="G86" s="55">
        <v>34</v>
      </c>
      <c r="H86" s="55">
        <v>24</v>
      </c>
      <c r="I86" s="57">
        <v>2</v>
      </c>
      <c r="J86" s="58">
        <v>48</v>
      </c>
      <c r="K86" s="59"/>
      <c r="L86" s="60" t="s">
        <v>221</v>
      </c>
      <c r="M86" s="76"/>
      <c r="N86" s="61" t="s">
        <v>220</v>
      </c>
      <c r="O86" s="77"/>
      <c r="P86" s="76"/>
      <c r="Q86" s="62">
        <v>48</v>
      </c>
      <c r="R86" s="63"/>
      <c r="S86" s="78"/>
      <c r="T86" s="78"/>
      <c r="U86" s="64">
        <f t="shared" si="8"/>
        <v>0</v>
      </c>
      <c r="V86" s="64">
        <f t="shared" si="9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7"/>
        <v>97763.328000000009</v>
      </c>
      <c r="AC86" s="66">
        <f t="shared" si="10"/>
        <v>0</v>
      </c>
      <c r="AD86" s="66">
        <f t="shared" si="11"/>
        <v>97763.328000000009</v>
      </c>
    </row>
    <row r="87" spans="1:30" ht="24.95" customHeight="1" x14ac:dyDescent="0.4">
      <c r="A87" s="54">
        <v>84</v>
      </c>
      <c r="B87" s="55" t="s">
        <v>420</v>
      </c>
      <c r="C87" s="55" t="s">
        <v>339</v>
      </c>
      <c r="D87" s="55" t="s">
        <v>35</v>
      </c>
      <c r="E87" s="55" t="s">
        <v>370</v>
      </c>
      <c r="F87" s="55" t="s">
        <v>404</v>
      </c>
      <c r="G87" s="55">
        <v>34</v>
      </c>
      <c r="H87" s="55">
        <v>3</v>
      </c>
      <c r="I87" s="57">
        <v>1</v>
      </c>
      <c r="J87" s="58">
        <v>3</v>
      </c>
      <c r="K87" s="59"/>
      <c r="L87" s="60" t="s">
        <v>221</v>
      </c>
      <c r="M87" s="76"/>
      <c r="N87" s="61" t="s">
        <v>220</v>
      </c>
      <c r="O87" s="77"/>
      <c r="P87" s="76"/>
      <c r="Q87" s="62">
        <v>3</v>
      </c>
      <c r="R87" s="63"/>
      <c r="S87" s="78"/>
      <c r="T87" s="78"/>
      <c r="U87" s="64">
        <f t="shared" si="8"/>
        <v>0</v>
      </c>
      <c r="V87" s="64">
        <f t="shared" si="9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7"/>
        <v>6110.2080000000005</v>
      </c>
      <c r="AC87" s="66">
        <f t="shared" si="10"/>
        <v>0</v>
      </c>
      <c r="AD87" s="66">
        <f t="shared" si="11"/>
        <v>6110.2080000000005</v>
      </c>
    </row>
    <row r="88" spans="1:30" ht="24.95" customHeight="1" x14ac:dyDescent="0.4">
      <c r="A88" s="54">
        <v>85</v>
      </c>
      <c r="B88" s="55" t="s">
        <v>420</v>
      </c>
      <c r="C88" s="55" t="s">
        <v>339</v>
      </c>
      <c r="D88" s="55" t="s">
        <v>35</v>
      </c>
      <c r="E88" s="55" t="s">
        <v>370</v>
      </c>
      <c r="F88" s="55" t="s">
        <v>405</v>
      </c>
      <c r="G88" s="55">
        <v>34</v>
      </c>
      <c r="H88" s="55">
        <v>3</v>
      </c>
      <c r="I88" s="57">
        <v>1</v>
      </c>
      <c r="J88" s="58">
        <v>3</v>
      </c>
      <c r="K88" s="59"/>
      <c r="L88" s="60" t="s">
        <v>221</v>
      </c>
      <c r="M88" s="76"/>
      <c r="N88" s="61" t="s">
        <v>220</v>
      </c>
      <c r="O88" s="77"/>
      <c r="P88" s="76"/>
      <c r="Q88" s="62">
        <v>3</v>
      </c>
      <c r="R88" s="63"/>
      <c r="S88" s="78"/>
      <c r="T88" s="78"/>
      <c r="U88" s="64">
        <f t="shared" si="8"/>
        <v>0</v>
      </c>
      <c r="V88" s="64">
        <f t="shared" si="9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7"/>
        <v>6110.2080000000005</v>
      </c>
      <c r="AC88" s="66">
        <f t="shared" si="10"/>
        <v>0</v>
      </c>
      <c r="AD88" s="66">
        <f t="shared" si="11"/>
        <v>6110.2080000000005</v>
      </c>
    </row>
    <row r="89" spans="1:30" ht="24.95" customHeight="1" x14ac:dyDescent="0.4">
      <c r="A89" s="54">
        <v>86</v>
      </c>
      <c r="B89" s="55" t="s">
        <v>420</v>
      </c>
      <c r="C89" s="55" t="s">
        <v>339</v>
      </c>
      <c r="D89" s="55" t="s">
        <v>424</v>
      </c>
      <c r="E89" s="55" t="s">
        <v>35</v>
      </c>
      <c r="F89" s="55" t="s">
        <v>423</v>
      </c>
      <c r="G89" s="55">
        <v>0.8</v>
      </c>
      <c r="H89" s="55">
        <v>3</v>
      </c>
      <c r="I89" s="57">
        <v>1</v>
      </c>
      <c r="J89" s="58">
        <v>3</v>
      </c>
      <c r="K89" s="59"/>
      <c r="L89" s="60" t="s">
        <v>222</v>
      </c>
      <c r="M89" s="76"/>
      <c r="N89" s="61" t="s">
        <v>220</v>
      </c>
      <c r="O89" s="77"/>
      <c r="P89" s="76"/>
      <c r="Q89" s="62">
        <v>3</v>
      </c>
      <c r="R89" s="63"/>
      <c r="S89" s="78"/>
      <c r="T89" s="78"/>
      <c r="U89" s="64">
        <f t="shared" si="8"/>
        <v>0</v>
      </c>
      <c r="V89" s="64">
        <f t="shared" si="9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7"/>
        <v>143.7696</v>
      </c>
      <c r="AC89" s="66">
        <f t="shared" si="10"/>
        <v>0</v>
      </c>
      <c r="AD89" s="66">
        <f t="shared" si="11"/>
        <v>143.7696</v>
      </c>
    </row>
    <row r="90" spans="1:30" ht="24.95" customHeight="1" x14ac:dyDescent="0.4">
      <c r="A90" s="54">
        <v>87</v>
      </c>
      <c r="B90" s="55" t="s">
        <v>420</v>
      </c>
      <c r="C90" s="55" t="s">
        <v>339</v>
      </c>
      <c r="D90" s="55" t="s">
        <v>35</v>
      </c>
      <c r="E90" s="55" t="s">
        <v>370</v>
      </c>
      <c r="F90" s="55" t="s">
        <v>406</v>
      </c>
      <c r="G90" s="55">
        <v>34</v>
      </c>
      <c r="H90" s="55">
        <v>7</v>
      </c>
      <c r="I90" s="57">
        <v>2</v>
      </c>
      <c r="J90" s="58">
        <v>14</v>
      </c>
      <c r="K90" s="59"/>
      <c r="L90" s="60" t="s">
        <v>221</v>
      </c>
      <c r="M90" s="76"/>
      <c r="N90" s="61" t="s">
        <v>220</v>
      </c>
      <c r="O90" s="77"/>
      <c r="P90" s="76"/>
      <c r="Q90" s="62">
        <v>14</v>
      </c>
      <c r="R90" s="63"/>
      <c r="S90" s="78"/>
      <c r="T90" s="78"/>
      <c r="U90" s="64">
        <f t="shared" si="8"/>
        <v>0</v>
      </c>
      <c r="V90" s="64">
        <f t="shared" si="9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7"/>
        <v>28514.304</v>
      </c>
      <c r="AC90" s="66">
        <f t="shared" si="10"/>
        <v>0</v>
      </c>
      <c r="AD90" s="66">
        <f t="shared" si="11"/>
        <v>28514.304</v>
      </c>
    </row>
    <row r="91" spans="1:30" ht="24.95" customHeight="1" x14ac:dyDescent="0.4">
      <c r="A91" s="54">
        <v>88</v>
      </c>
      <c r="B91" s="55" t="s">
        <v>420</v>
      </c>
      <c r="C91" s="55" t="s">
        <v>339</v>
      </c>
      <c r="D91" s="55" t="s">
        <v>35</v>
      </c>
      <c r="E91" s="55" t="s">
        <v>370</v>
      </c>
      <c r="F91" s="55" t="s">
        <v>407</v>
      </c>
      <c r="G91" s="55">
        <v>34</v>
      </c>
      <c r="H91" s="55">
        <v>8</v>
      </c>
      <c r="I91" s="57">
        <v>2</v>
      </c>
      <c r="J91" s="58">
        <v>16</v>
      </c>
      <c r="K91" s="59"/>
      <c r="L91" s="60" t="s">
        <v>221</v>
      </c>
      <c r="M91" s="76"/>
      <c r="N91" s="61" t="s">
        <v>220</v>
      </c>
      <c r="O91" s="77"/>
      <c r="P91" s="76"/>
      <c r="Q91" s="62">
        <v>16</v>
      </c>
      <c r="R91" s="63"/>
      <c r="S91" s="78"/>
      <c r="T91" s="78"/>
      <c r="U91" s="64">
        <f t="shared" si="8"/>
        <v>0</v>
      </c>
      <c r="V91" s="64">
        <f t="shared" si="9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7"/>
        <v>32587.775999999998</v>
      </c>
      <c r="AC91" s="66">
        <f t="shared" si="10"/>
        <v>0</v>
      </c>
      <c r="AD91" s="66">
        <f t="shared" si="11"/>
        <v>32587.775999999998</v>
      </c>
    </row>
    <row r="92" spans="1:30" ht="24.95" customHeight="1" x14ac:dyDescent="0.4">
      <c r="A92" s="54">
        <v>89</v>
      </c>
      <c r="B92" s="55" t="s">
        <v>420</v>
      </c>
      <c r="C92" s="55" t="s">
        <v>339</v>
      </c>
      <c r="D92" s="55" t="s">
        <v>424</v>
      </c>
      <c r="E92" s="55" t="s">
        <v>35</v>
      </c>
      <c r="F92" s="55" t="s">
        <v>423</v>
      </c>
      <c r="G92" s="55">
        <v>0.8</v>
      </c>
      <c r="H92" s="55">
        <v>8</v>
      </c>
      <c r="I92" s="57">
        <v>1</v>
      </c>
      <c r="J92" s="58">
        <v>8</v>
      </c>
      <c r="K92" s="59"/>
      <c r="L92" s="60" t="s">
        <v>222</v>
      </c>
      <c r="M92" s="76"/>
      <c r="N92" s="61" t="s">
        <v>220</v>
      </c>
      <c r="O92" s="77"/>
      <c r="P92" s="76"/>
      <c r="Q92" s="62">
        <v>8</v>
      </c>
      <c r="R92" s="63"/>
      <c r="S92" s="78"/>
      <c r="T92" s="78"/>
      <c r="U92" s="64">
        <f t="shared" si="8"/>
        <v>0</v>
      </c>
      <c r="V92" s="64">
        <f t="shared" si="9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7"/>
        <v>383.38560000000001</v>
      </c>
      <c r="AC92" s="66">
        <f t="shared" si="10"/>
        <v>0</v>
      </c>
      <c r="AD92" s="66">
        <f t="shared" si="11"/>
        <v>383.38560000000001</v>
      </c>
    </row>
    <row r="93" spans="1:30" ht="24.95" customHeight="1" x14ac:dyDescent="0.4">
      <c r="A93" s="54">
        <v>90</v>
      </c>
      <c r="B93" s="55" t="s">
        <v>420</v>
      </c>
      <c r="C93" s="55" t="s">
        <v>340</v>
      </c>
      <c r="D93" s="55" t="s">
        <v>35</v>
      </c>
      <c r="E93" s="55" t="s">
        <v>200</v>
      </c>
      <c r="F93" s="55" t="s">
        <v>380</v>
      </c>
      <c r="G93" s="55">
        <v>42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8"/>
        <v>0</v>
      </c>
      <c r="V93" s="64">
        <f t="shared" si="9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7"/>
        <v>5031.9359999999997</v>
      </c>
      <c r="AC93" s="66">
        <f t="shared" si="10"/>
        <v>0</v>
      </c>
      <c r="AD93" s="66">
        <f t="shared" si="11"/>
        <v>5031.9359999999997</v>
      </c>
    </row>
    <row r="94" spans="1:30" ht="24.95" customHeight="1" x14ac:dyDescent="0.4">
      <c r="A94" s="54">
        <v>91</v>
      </c>
      <c r="B94" s="55" t="s">
        <v>420</v>
      </c>
      <c r="C94" s="55" t="s">
        <v>341</v>
      </c>
      <c r="D94" s="55" t="s">
        <v>338</v>
      </c>
      <c r="E94" s="55" t="s">
        <v>408</v>
      </c>
      <c r="F94" s="55" t="s">
        <v>409</v>
      </c>
      <c r="G94" s="55">
        <v>38</v>
      </c>
      <c r="H94" s="55">
        <v>12</v>
      </c>
      <c r="I94" s="57">
        <v>1</v>
      </c>
      <c r="J94" s="58">
        <v>12</v>
      </c>
      <c r="K94" s="59"/>
      <c r="L94" s="60" t="s">
        <v>222</v>
      </c>
      <c r="M94" s="76"/>
      <c r="N94" s="61" t="s">
        <v>220</v>
      </c>
      <c r="O94" s="77"/>
      <c r="P94" s="76"/>
      <c r="Q94" s="62">
        <v>12</v>
      </c>
      <c r="R94" s="63"/>
      <c r="S94" s="78"/>
      <c r="T94" s="78"/>
      <c r="U94" s="64">
        <f t="shared" si="8"/>
        <v>0</v>
      </c>
      <c r="V94" s="64">
        <f t="shared" si="9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7"/>
        <v>27316.224000000002</v>
      </c>
      <c r="AC94" s="66">
        <f t="shared" si="10"/>
        <v>0</v>
      </c>
      <c r="AD94" s="66">
        <f t="shared" si="11"/>
        <v>27316.224000000002</v>
      </c>
    </row>
    <row r="95" spans="1:30" ht="24.95" customHeight="1" x14ac:dyDescent="0.4">
      <c r="A95" s="54">
        <v>92</v>
      </c>
      <c r="B95" s="55" t="s">
        <v>420</v>
      </c>
      <c r="C95" s="55" t="s">
        <v>341</v>
      </c>
      <c r="D95" s="55" t="s">
        <v>338</v>
      </c>
      <c r="E95" s="55" t="s">
        <v>401</v>
      </c>
      <c r="F95" s="55" t="s">
        <v>402</v>
      </c>
      <c r="G95" s="55">
        <v>69</v>
      </c>
      <c r="H95" s="55">
        <v>2</v>
      </c>
      <c r="I95" s="57">
        <v>1</v>
      </c>
      <c r="J95" s="58">
        <v>2</v>
      </c>
      <c r="K95" s="59"/>
      <c r="L95" s="60" t="s">
        <v>222</v>
      </c>
      <c r="M95" s="76"/>
      <c r="N95" s="61" t="s">
        <v>219</v>
      </c>
      <c r="O95" s="77"/>
      <c r="P95" s="76"/>
      <c r="Q95" s="62">
        <v>2</v>
      </c>
      <c r="R95" s="63"/>
      <c r="S95" s="78"/>
      <c r="T95" s="78"/>
      <c r="U95" s="64">
        <f t="shared" si="8"/>
        <v>0</v>
      </c>
      <c r="V95" s="64">
        <f t="shared" si="9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7"/>
        <v>8266.7520000000004</v>
      </c>
      <c r="AC95" s="66">
        <f t="shared" si="10"/>
        <v>0</v>
      </c>
      <c r="AD95" s="66">
        <f t="shared" si="11"/>
        <v>8266.7520000000004</v>
      </c>
    </row>
    <row r="96" spans="1:30" ht="24.95" customHeight="1" x14ac:dyDescent="0.4">
      <c r="A96" s="54">
        <v>93</v>
      </c>
      <c r="B96" s="55" t="s">
        <v>420</v>
      </c>
      <c r="C96" s="55" t="s">
        <v>342</v>
      </c>
      <c r="D96" s="55" t="s">
        <v>343</v>
      </c>
      <c r="E96" s="55" t="s">
        <v>235</v>
      </c>
      <c r="F96" s="55" t="s">
        <v>410</v>
      </c>
      <c r="G96" s="55">
        <v>29</v>
      </c>
      <c r="H96" s="55">
        <v>12</v>
      </c>
      <c r="I96" s="57">
        <v>1</v>
      </c>
      <c r="J96" s="58">
        <v>12</v>
      </c>
      <c r="K96" s="59"/>
      <c r="L96" s="60" t="s">
        <v>222</v>
      </c>
      <c r="M96" s="76"/>
      <c r="N96" s="61" t="s">
        <v>219</v>
      </c>
      <c r="O96" s="77"/>
      <c r="P96" s="76"/>
      <c r="Q96" s="62">
        <v>12</v>
      </c>
      <c r="R96" s="63"/>
      <c r="S96" s="78"/>
      <c r="T96" s="78"/>
      <c r="U96" s="64">
        <f t="shared" si="8"/>
        <v>0</v>
      </c>
      <c r="V96" s="64">
        <f t="shared" si="9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7"/>
        <v>20846.592000000001</v>
      </c>
      <c r="AC96" s="66">
        <f t="shared" si="10"/>
        <v>0</v>
      </c>
      <c r="AD96" s="66">
        <f t="shared" si="11"/>
        <v>20846.592000000001</v>
      </c>
    </row>
    <row r="97" spans="1:30" ht="24.95" customHeight="1" x14ac:dyDescent="0.4">
      <c r="A97" s="54">
        <v>94</v>
      </c>
      <c r="B97" s="55" t="s">
        <v>421</v>
      </c>
      <c r="C97" s="55" t="s">
        <v>344</v>
      </c>
      <c r="D97" s="55" t="s">
        <v>35</v>
      </c>
      <c r="E97" s="55" t="s">
        <v>370</v>
      </c>
      <c r="F97" s="55" t="s">
        <v>371</v>
      </c>
      <c r="G97" s="55">
        <v>34</v>
      </c>
      <c r="H97" s="55">
        <v>10</v>
      </c>
      <c r="I97" s="57">
        <v>2</v>
      </c>
      <c r="J97" s="58">
        <v>20</v>
      </c>
      <c r="K97" s="59"/>
      <c r="L97" s="60" t="s">
        <v>222</v>
      </c>
      <c r="M97" s="76"/>
      <c r="N97" s="61" t="s">
        <v>220</v>
      </c>
      <c r="O97" s="77"/>
      <c r="P97" s="76"/>
      <c r="Q97" s="62">
        <v>10</v>
      </c>
      <c r="R97" s="63"/>
      <c r="S97" s="78"/>
      <c r="T97" s="78"/>
      <c r="U97" s="64">
        <f t="shared" si="8"/>
        <v>0</v>
      </c>
      <c r="V97" s="64">
        <f t="shared" si="9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7"/>
        <v>40734.720000000001</v>
      </c>
      <c r="AC97" s="66">
        <f t="shared" si="10"/>
        <v>0</v>
      </c>
      <c r="AD97" s="66">
        <f t="shared" si="11"/>
        <v>40734.720000000001</v>
      </c>
    </row>
    <row r="98" spans="1:30" ht="24.95" customHeight="1" x14ac:dyDescent="0.4">
      <c r="A98" s="54">
        <v>95</v>
      </c>
      <c r="B98" s="55" t="s">
        <v>421</v>
      </c>
      <c r="C98" s="55" t="s">
        <v>344</v>
      </c>
      <c r="D98" s="55" t="s">
        <v>35</v>
      </c>
      <c r="E98" s="55" t="s">
        <v>370</v>
      </c>
      <c r="F98" s="55" t="s">
        <v>372</v>
      </c>
      <c r="G98" s="55">
        <v>34</v>
      </c>
      <c r="H98" s="55">
        <v>6</v>
      </c>
      <c r="I98" s="57">
        <v>2</v>
      </c>
      <c r="J98" s="58">
        <v>12</v>
      </c>
      <c r="K98" s="59"/>
      <c r="L98" s="60" t="s">
        <v>222</v>
      </c>
      <c r="M98" s="76"/>
      <c r="N98" s="61" t="s">
        <v>220</v>
      </c>
      <c r="O98" s="77"/>
      <c r="P98" s="76"/>
      <c r="Q98" s="62">
        <v>6</v>
      </c>
      <c r="R98" s="63"/>
      <c r="S98" s="78"/>
      <c r="T98" s="78"/>
      <c r="U98" s="64">
        <f t="shared" si="8"/>
        <v>0</v>
      </c>
      <c r="V98" s="64">
        <f t="shared" si="9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7"/>
        <v>24440.832000000002</v>
      </c>
      <c r="AC98" s="66">
        <f t="shared" si="10"/>
        <v>0</v>
      </c>
      <c r="AD98" s="66">
        <f t="shared" si="11"/>
        <v>24440.832000000002</v>
      </c>
    </row>
    <row r="99" spans="1:30" ht="24.95" customHeight="1" x14ac:dyDescent="0.4">
      <c r="A99" s="54">
        <v>96</v>
      </c>
      <c r="B99" s="55" t="s">
        <v>421</v>
      </c>
      <c r="C99" s="55" t="s">
        <v>345</v>
      </c>
      <c r="D99" s="55" t="s">
        <v>35</v>
      </c>
      <c r="E99" s="55" t="s">
        <v>370</v>
      </c>
      <c r="F99" s="55" t="s">
        <v>371</v>
      </c>
      <c r="G99" s="55">
        <v>34</v>
      </c>
      <c r="H99" s="55">
        <v>10</v>
      </c>
      <c r="I99" s="57">
        <v>2</v>
      </c>
      <c r="J99" s="58">
        <v>20</v>
      </c>
      <c r="K99" s="59"/>
      <c r="L99" s="60" t="s">
        <v>222</v>
      </c>
      <c r="M99" s="76"/>
      <c r="N99" s="61" t="s">
        <v>220</v>
      </c>
      <c r="O99" s="77"/>
      <c r="P99" s="76"/>
      <c r="Q99" s="62">
        <v>10</v>
      </c>
      <c r="R99" s="63"/>
      <c r="S99" s="78"/>
      <c r="T99" s="78"/>
      <c r="U99" s="64">
        <f t="shared" si="8"/>
        <v>0</v>
      </c>
      <c r="V99" s="64">
        <f t="shared" si="9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7"/>
        <v>40734.720000000001</v>
      </c>
      <c r="AC99" s="66">
        <f t="shared" si="10"/>
        <v>0</v>
      </c>
      <c r="AD99" s="66">
        <f t="shared" si="11"/>
        <v>40734.720000000001</v>
      </c>
    </row>
    <row r="100" spans="1:30" ht="24.95" customHeight="1" x14ac:dyDescent="0.4">
      <c r="A100" s="54">
        <v>97</v>
      </c>
      <c r="B100" s="55" t="s">
        <v>421</v>
      </c>
      <c r="C100" s="55" t="s">
        <v>345</v>
      </c>
      <c r="D100" s="55" t="s">
        <v>35</v>
      </c>
      <c r="E100" s="55" t="s">
        <v>370</v>
      </c>
      <c r="F100" s="55" t="s">
        <v>372</v>
      </c>
      <c r="G100" s="55">
        <v>34</v>
      </c>
      <c r="H100" s="55">
        <v>6</v>
      </c>
      <c r="I100" s="57">
        <v>2</v>
      </c>
      <c r="J100" s="58">
        <v>12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6</v>
      </c>
      <c r="R100" s="63"/>
      <c r="S100" s="78"/>
      <c r="T100" s="78"/>
      <c r="U100" s="64">
        <f t="shared" si="8"/>
        <v>0</v>
      </c>
      <c r="V100" s="64">
        <f t="shared" si="9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2">G100*J100*X100*Y100*Z100/1000*$Z$1</f>
        <v>24440.832000000002</v>
      </c>
      <c r="AC100" s="66">
        <f t="shared" si="10"/>
        <v>0</v>
      </c>
      <c r="AD100" s="66">
        <f t="shared" si="11"/>
        <v>24440.832000000002</v>
      </c>
    </row>
    <row r="101" spans="1:30" ht="24.95" customHeight="1" x14ac:dyDescent="0.4">
      <c r="A101" s="54">
        <v>98</v>
      </c>
      <c r="B101" s="55" t="s">
        <v>421</v>
      </c>
      <c r="C101" s="55" t="s">
        <v>346</v>
      </c>
      <c r="D101" s="55" t="s">
        <v>35</v>
      </c>
      <c r="E101" s="55" t="s">
        <v>370</v>
      </c>
      <c r="F101" s="55" t="s">
        <v>371</v>
      </c>
      <c r="G101" s="55">
        <v>34</v>
      </c>
      <c r="H101" s="55">
        <v>5</v>
      </c>
      <c r="I101" s="57">
        <v>2</v>
      </c>
      <c r="J101" s="58">
        <v>10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5</v>
      </c>
      <c r="R101" s="63"/>
      <c r="S101" s="78"/>
      <c r="T101" s="78"/>
      <c r="U101" s="64">
        <f t="shared" si="8"/>
        <v>0</v>
      </c>
      <c r="V101" s="64">
        <f t="shared" si="9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2"/>
        <v>20367.36</v>
      </c>
      <c r="AC101" s="66">
        <f t="shared" si="10"/>
        <v>0</v>
      </c>
      <c r="AD101" s="66">
        <f t="shared" si="11"/>
        <v>20367.36</v>
      </c>
    </row>
    <row r="102" spans="1:30" ht="24.95" customHeight="1" x14ac:dyDescent="0.4">
      <c r="A102" s="54">
        <v>99</v>
      </c>
      <c r="B102" s="55" t="s">
        <v>421</v>
      </c>
      <c r="C102" s="55" t="s">
        <v>346</v>
      </c>
      <c r="D102" s="55" t="s">
        <v>35</v>
      </c>
      <c r="E102" s="55" t="s">
        <v>370</v>
      </c>
      <c r="F102" s="55" t="s">
        <v>372</v>
      </c>
      <c r="G102" s="55">
        <v>34</v>
      </c>
      <c r="H102" s="55">
        <v>3</v>
      </c>
      <c r="I102" s="57">
        <v>2</v>
      </c>
      <c r="J102" s="58">
        <v>6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3</v>
      </c>
      <c r="R102" s="63"/>
      <c r="S102" s="78"/>
      <c r="T102" s="78"/>
      <c r="U102" s="64">
        <f t="shared" si="8"/>
        <v>0</v>
      </c>
      <c r="V102" s="64">
        <f t="shared" si="9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2"/>
        <v>12220.416000000001</v>
      </c>
      <c r="AC102" s="66">
        <f t="shared" si="10"/>
        <v>0</v>
      </c>
      <c r="AD102" s="66">
        <f t="shared" si="11"/>
        <v>12220.416000000001</v>
      </c>
    </row>
    <row r="103" spans="1:30" ht="24.95" customHeight="1" x14ac:dyDescent="0.4">
      <c r="A103" s="54">
        <v>100</v>
      </c>
      <c r="B103" s="55" t="s">
        <v>421</v>
      </c>
      <c r="C103" s="55" t="s">
        <v>347</v>
      </c>
      <c r="D103" s="55" t="s">
        <v>336</v>
      </c>
      <c r="E103" s="55" t="s">
        <v>370</v>
      </c>
      <c r="F103" s="55" t="s">
        <v>377</v>
      </c>
      <c r="G103" s="55">
        <v>34</v>
      </c>
      <c r="H103" s="55">
        <v>9</v>
      </c>
      <c r="I103" s="57">
        <v>3</v>
      </c>
      <c r="J103" s="58">
        <v>27</v>
      </c>
      <c r="K103" s="59"/>
      <c r="L103" s="60" t="s">
        <v>221</v>
      </c>
      <c r="M103" s="76"/>
      <c r="N103" s="61" t="s">
        <v>220</v>
      </c>
      <c r="O103" s="77"/>
      <c r="P103" s="76"/>
      <c r="Q103" s="62">
        <v>27</v>
      </c>
      <c r="R103" s="63"/>
      <c r="S103" s="78"/>
      <c r="T103" s="78"/>
      <c r="U103" s="64">
        <f t="shared" si="8"/>
        <v>0</v>
      </c>
      <c r="V103" s="64">
        <f t="shared" si="9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2"/>
        <v>54991.872000000003</v>
      </c>
      <c r="AC103" s="66">
        <f t="shared" si="10"/>
        <v>0</v>
      </c>
      <c r="AD103" s="66">
        <f t="shared" si="11"/>
        <v>54991.872000000003</v>
      </c>
    </row>
    <row r="104" spans="1:30" ht="24.95" customHeight="1" x14ac:dyDescent="0.4">
      <c r="A104" s="54">
        <v>101</v>
      </c>
      <c r="B104" s="55" t="s">
        <v>421</v>
      </c>
      <c r="C104" s="55" t="s">
        <v>347</v>
      </c>
      <c r="D104" s="55" t="s">
        <v>348</v>
      </c>
      <c r="E104" s="55" t="s">
        <v>370</v>
      </c>
      <c r="F104" s="55" t="s">
        <v>378</v>
      </c>
      <c r="G104" s="55">
        <v>34</v>
      </c>
      <c r="H104" s="55">
        <v>5</v>
      </c>
      <c r="I104" s="57">
        <v>3</v>
      </c>
      <c r="J104" s="58">
        <v>15</v>
      </c>
      <c r="K104" s="59"/>
      <c r="L104" s="60" t="s">
        <v>221</v>
      </c>
      <c r="M104" s="76"/>
      <c r="N104" s="61" t="s">
        <v>220</v>
      </c>
      <c r="O104" s="77"/>
      <c r="P104" s="76"/>
      <c r="Q104" s="62">
        <v>15</v>
      </c>
      <c r="R104" s="63"/>
      <c r="S104" s="78"/>
      <c r="T104" s="78"/>
      <c r="U104" s="64">
        <f t="shared" si="8"/>
        <v>0</v>
      </c>
      <c r="V104" s="64">
        <f t="shared" si="9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2"/>
        <v>30551.040000000001</v>
      </c>
      <c r="AC104" s="66">
        <f t="shared" si="10"/>
        <v>0</v>
      </c>
      <c r="AD104" s="66">
        <f t="shared" si="11"/>
        <v>30551.040000000001</v>
      </c>
    </row>
    <row r="105" spans="1:30" ht="24.95" customHeight="1" x14ac:dyDescent="0.4">
      <c r="A105" s="54">
        <v>102</v>
      </c>
      <c r="B105" s="55" t="s">
        <v>421</v>
      </c>
      <c r="C105" s="55" t="s">
        <v>347</v>
      </c>
      <c r="D105" s="55" t="s">
        <v>424</v>
      </c>
      <c r="E105" s="55" t="s">
        <v>35</v>
      </c>
      <c r="F105" s="55" t="s">
        <v>423</v>
      </c>
      <c r="G105" s="55">
        <v>0.8</v>
      </c>
      <c r="H105" s="55">
        <v>5</v>
      </c>
      <c r="I105" s="57">
        <v>1</v>
      </c>
      <c r="J105" s="58">
        <v>5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5</v>
      </c>
      <c r="R105" s="63"/>
      <c r="S105" s="78"/>
      <c r="T105" s="78"/>
      <c r="U105" s="64">
        <f t="shared" si="8"/>
        <v>0</v>
      </c>
      <c r="V105" s="64">
        <f t="shared" si="9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2"/>
        <v>239.61599999999999</v>
      </c>
      <c r="AC105" s="66">
        <f t="shared" si="10"/>
        <v>0</v>
      </c>
      <c r="AD105" s="66">
        <f t="shared" si="11"/>
        <v>239.61599999999999</v>
      </c>
    </row>
    <row r="106" spans="1:30" ht="24.95" customHeight="1" x14ac:dyDescent="0.4">
      <c r="A106" s="54">
        <v>103</v>
      </c>
      <c r="B106" s="55" t="s">
        <v>421</v>
      </c>
      <c r="C106" s="55" t="s">
        <v>349</v>
      </c>
      <c r="D106" s="55" t="s">
        <v>35</v>
      </c>
      <c r="E106" s="55" t="s">
        <v>200</v>
      </c>
      <c r="F106" s="55" t="s">
        <v>379</v>
      </c>
      <c r="G106" s="55">
        <v>42</v>
      </c>
      <c r="H106" s="55">
        <v>3</v>
      </c>
      <c r="I106" s="57">
        <v>1</v>
      </c>
      <c r="J106" s="58">
        <v>3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3</v>
      </c>
      <c r="R106" s="63"/>
      <c r="S106" s="78"/>
      <c r="T106" s="78"/>
      <c r="U106" s="64">
        <f t="shared" si="8"/>
        <v>0</v>
      </c>
      <c r="V106" s="64">
        <f t="shared" si="9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2"/>
        <v>7547.9039999999995</v>
      </c>
      <c r="AC106" s="66">
        <f t="shared" si="10"/>
        <v>0</v>
      </c>
      <c r="AD106" s="66">
        <f t="shared" si="11"/>
        <v>7547.9039999999995</v>
      </c>
    </row>
    <row r="107" spans="1:30" ht="24.95" customHeight="1" x14ac:dyDescent="0.4">
      <c r="A107" s="54">
        <v>104</v>
      </c>
      <c r="B107" s="55" t="s">
        <v>421</v>
      </c>
      <c r="C107" s="55" t="s">
        <v>350</v>
      </c>
      <c r="D107" s="55" t="s">
        <v>35</v>
      </c>
      <c r="E107" s="55" t="s">
        <v>209</v>
      </c>
      <c r="F107" s="55" t="s">
        <v>411</v>
      </c>
      <c r="G107" s="55">
        <v>58</v>
      </c>
      <c r="H107" s="55">
        <v>2</v>
      </c>
      <c r="I107" s="57">
        <v>4</v>
      </c>
      <c r="J107" s="58">
        <v>8</v>
      </c>
      <c r="K107" s="59"/>
      <c r="L107" s="60" t="s">
        <v>221</v>
      </c>
      <c r="M107" s="76"/>
      <c r="N107" s="61" t="s">
        <v>219</v>
      </c>
      <c r="O107" s="77"/>
      <c r="P107" s="76"/>
      <c r="Q107" s="62">
        <v>8</v>
      </c>
      <c r="R107" s="63"/>
      <c r="S107" s="78"/>
      <c r="T107" s="78"/>
      <c r="U107" s="64">
        <f t="shared" si="8"/>
        <v>0</v>
      </c>
      <c r="V107" s="64">
        <f t="shared" si="9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2"/>
        <v>27795.456000000002</v>
      </c>
      <c r="AC107" s="66">
        <f t="shared" si="10"/>
        <v>0</v>
      </c>
      <c r="AD107" s="66">
        <f t="shared" si="11"/>
        <v>27795.456000000002</v>
      </c>
    </row>
    <row r="108" spans="1:30" ht="24.95" customHeight="1" x14ac:dyDescent="0.4">
      <c r="A108" s="54">
        <v>105</v>
      </c>
      <c r="B108" s="55" t="s">
        <v>421</v>
      </c>
      <c r="C108" s="55" t="s">
        <v>350</v>
      </c>
      <c r="D108" s="55" t="s">
        <v>35</v>
      </c>
      <c r="E108" s="55" t="s">
        <v>386</v>
      </c>
      <c r="F108" s="55" t="s">
        <v>387</v>
      </c>
      <c r="G108" s="55">
        <v>19</v>
      </c>
      <c r="H108" s="55">
        <v>1</v>
      </c>
      <c r="I108" s="57">
        <v>1</v>
      </c>
      <c r="J108" s="58">
        <v>1</v>
      </c>
      <c r="K108" s="59"/>
      <c r="L108" s="60" t="s">
        <v>222</v>
      </c>
      <c r="M108" s="76"/>
      <c r="N108" s="61" t="s">
        <v>219</v>
      </c>
      <c r="O108" s="77"/>
      <c r="P108" s="76"/>
      <c r="Q108" s="62">
        <v>1</v>
      </c>
      <c r="R108" s="63"/>
      <c r="S108" s="78"/>
      <c r="T108" s="78"/>
      <c r="U108" s="64">
        <f t="shared" si="8"/>
        <v>0</v>
      </c>
      <c r="V108" s="64">
        <f t="shared" si="9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2"/>
        <v>1138.1760000000002</v>
      </c>
      <c r="AC108" s="66">
        <f t="shared" si="10"/>
        <v>0</v>
      </c>
      <c r="AD108" s="66">
        <f t="shared" si="11"/>
        <v>1138.1760000000002</v>
      </c>
    </row>
    <row r="109" spans="1:30" ht="24.95" customHeight="1" x14ac:dyDescent="0.4">
      <c r="A109" s="54">
        <v>106</v>
      </c>
      <c r="B109" s="55" t="s">
        <v>421</v>
      </c>
      <c r="C109" s="55" t="s">
        <v>351</v>
      </c>
      <c r="D109" s="55" t="s">
        <v>35</v>
      </c>
      <c r="E109" s="55" t="s">
        <v>209</v>
      </c>
      <c r="F109" s="55" t="s">
        <v>411</v>
      </c>
      <c r="G109" s="55">
        <v>58</v>
      </c>
      <c r="H109" s="55">
        <v>2</v>
      </c>
      <c r="I109" s="57">
        <v>4</v>
      </c>
      <c r="J109" s="58">
        <v>8</v>
      </c>
      <c r="K109" s="59"/>
      <c r="L109" s="60" t="s">
        <v>221</v>
      </c>
      <c r="M109" s="76"/>
      <c r="N109" s="61" t="s">
        <v>219</v>
      </c>
      <c r="O109" s="77"/>
      <c r="P109" s="76"/>
      <c r="Q109" s="62">
        <v>8</v>
      </c>
      <c r="R109" s="63"/>
      <c r="S109" s="78"/>
      <c r="T109" s="78"/>
      <c r="U109" s="64">
        <f t="shared" si="8"/>
        <v>0</v>
      </c>
      <c r="V109" s="64">
        <f t="shared" si="9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2"/>
        <v>27795.456000000002</v>
      </c>
      <c r="AC109" s="66">
        <f t="shared" si="10"/>
        <v>0</v>
      </c>
      <c r="AD109" s="66">
        <f t="shared" si="11"/>
        <v>27795.456000000002</v>
      </c>
    </row>
    <row r="110" spans="1:30" ht="24.95" customHeight="1" x14ac:dyDescent="0.4">
      <c r="A110" s="54">
        <v>107</v>
      </c>
      <c r="B110" s="55" t="s">
        <v>421</v>
      </c>
      <c r="C110" s="55" t="s">
        <v>351</v>
      </c>
      <c r="D110" s="55" t="s">
        <v>35</v>
      </c>
      <c r="E110" s="55" t="s">
        <v>386</v>
      </c>
      <c r="F110" s="55" t="s">
        <v>387</v>
      </c>
      <c r="G110" s="55">
        <v>19</v>
      </c>
      <c r="H110" s="55">
        <v>1</v>
      </c>
      <c r="I110" s="57">
        <v>1</v>
      </c>
      <c r="J110" s="58">
        <v>1</v>
      </c>
      <c r="K110" s="59"/>
      <c r="L110" s="60" t="s">
        <v>222</v>
      </c>
      <c r="M110" s="76"/>
      <c r="N110" s="61" t="s">
        <v>219</v>
      </c>
      <c r="O110" s="77"/>
      <c r="P110" s="76"/>
      <c r="Q110" s="62">
        <v>1</v>
      </c>
      <c r="R110" s="63"/>
      <c r="S110" s="78"/>
      <c r="T110" s="78"/>
      <c r="U110" s="64">
        <f t="shared" si="8"/>
        <v>0</v>
      </c>
      <c r="V110" s="64">
        <f t="shared" si="9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2"/>
        <v>1138.1760000000002</v>
      </c>
      <c r="AC110" s="66">
        <f t="shared" si="10"/>
        <v>0</v>
      </c>
      <c r="AD110" s="66">
        <f t="shared" si="11"/>
        <v>1138.1760000000002</v>
      </c>
    </row>
    <row r="111" spans="1:30" ht="24.95" customHeight="1" x14ac:dyDescent="0.4">
      <c r="A111" s="54">
        <v>108</v>
      </c>
      <c r="B111" s="55" t="s">
        <v>421</v>
      </c>
      <c r="C111" s="55" t="s">
        <v>340</v>
      </c>
      <c r="D111" s="55" t="s">
        <v>35</v>
      </c>
      <c r="E111" s="55" t="s">
        <v>200</v>
      </c>
      <c r="F111" s="55" t="s">
        <v>412</v>
      </c>
      <c r="G111" s="55">
        <v>42</v>
      </c>
      <c r="H111" s="55">
        <v>1</v>
      </c>
      <c r="I111" s="57">
        <v>1</v>
      </c>
      <c r="J111" s="58">
        <v>1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</v>
      </c>
      <c r="R111" s="63"/>
      <c r="S111" s="78"/>
      <c r="T111" s="78"/>
      <c r="U111" s="64">
        <f t="shared" si="8"/>
        <v>0</v>
      </c>
      <c r="V111" s="64">
        <f t="shared" si="9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2"/>
        <v>2515.9679999999998</v>
      </c>
      <c r="AC111" s="66">
        <f t="shared" si="10"/>
        <v>0</v>
      </c>
      <c r="AD111" s="66">
        <f t="shared" si="11"/>
        <v>2515.9679999999998</v>
      </c>
    </row>
    <row r="112" spans="1:30" ht="24.95" customHeight="1" x14ac:dyDescent="0.4">
      <c r="A112" s="54">
        <v>109</v>
      </c>
      <c r="B112" s="55" t="s">
        <v>421</v>
      </c>
      <c r="C112" s="55" t="s">
        <v>352</v>
      </c>
      <c r="D112" s="55" t="s">
        <v>35</v>
      </c>
      <c r="E112" s="55" t="s">
        <v>41</v>
      </c>
      <c r="F112" s="55" t="s">
        <v>381</v>
      </c>
      <c r="G112" s="55">
        <v>15</v>
      </c>
      <c r="H112" s="55">
        <v>1</v>
      </c>
      <c r="I112" s="57">
        <v>1</v>
      </c>
      <c r="J112" s="58">
        <v>1</v>
      </c>
      <c r="K112" s="59"/>
      <c r="L112" s="60" t="s">
        <v>221</v>
      </c>
      <c r="M112" s="76"/>
      <c r="N112" s="61" t="s">
        <v>220</v>
      </c>
      <c r="O112" s="77"/>
      <c r="P112" s="76"/>
      <c r="Q112" s="62">
        <v>1</v>
      </c>
      <c r="R112" s="63"/>
      <c r="S112" s="78"/>
      <c r="T112" s="78"/>
      <c r="U112" s="64">
        <f t="shared" si="8"/>
        <v>0</v>
      </c>
      <c r="V112" s="64">
        <f t="shared" si="9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2"/>
        <v>898.56000000000006</v>
      </c>
      <c r="AC112" s="66">
        <f t="shared" si="10"/>
        <v>0</v>
      </c>
      <c r="AD112" s="66">
        <f t="shared" si="11"/>
        <v>898.56000000000006</v>
      </c>
    </row>
    <row r="113" spans="1:30" ht="24.95" customHeight="1" x14ac:dyDescent="0.4">
      <c r="A113" s="54">
        <v>110</v>
      </c>
      <c r="B113" s="55" t="s">
        <v>421</v>
      </c>
      <c r="C113" s="55" t="s">
        <v>352</v>
      </c>
      <c r="D113" s="55" t="s">
        <v>35</v>
      </c>
      <c r="E113" s="55" t="s">
        <v>200</v>
      </c>
      <c r="F113" s="55" t="s">
        <v>413</v>
      </c>
      <c r="G113" s="55">
        <v>42</v>
      </c>
      <c r="H113" s="55">
        <v>1</v>
      </c>
      <c r="I113" s="57">
        <v>2</v>
      </c>
      <c r="J113" s="58">
        <v>2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</v>
      </c>
      <c r="R113" s="63"/>
      <c r="S113" s="78"/>
      <c r="T113" s="78"/>
      <c r="U113" s="64">
        <f t="shared" si="8"/>
        <v>0</v>
      </c>
      <c r="V113" s="64">
        <f t="shared" si="9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2"/>
        <v>5031.9359999999997</v>
      </c>
      <c r="AC113" s="66">
        <f t="shared" si="10"/>
        <v>0</v>
      </c>
      <c r="AD113" s="66">
        <f t="shared" si="11"/>
        <v>5031.9359999999997</v>
      </c>
    </row>
    <row r="114" spans="1:30" ht="24.95" customHeight="1" x14ac:dyDescent="0.4">
      <c r="A114" s="54">
        <v>111</v>
      </c>
      <c r="B114" s="55" t="s">
        <v>421</v>
      </c>
      <c r="C114" s="55" t="s">
        <v>352</v>
      </c>
      <c r="D114" s="55" t="s">
        <v>35</v>
      </c>
      <c r="E114" s="55" t="s">
        <v>200</v>
      </c>
      <c r="F114" s="55" t="s">
        <v>376</v>
      </c>
      <c r="G114" s="55">
        <v>42</v>
      </c>
      <c r="H114" s="55">
        <v>1</v>
      </c>
      <c r="I114" s="57">
        <v>2</v>
      </c>
      <c r="J114" s="58">
        <v>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1</v>
      </c>
      <c r="R114" s="63"/>
      <c r="S114" s="78"/>
      <c r="T114" s="78"/>
      <c r="U114" s="64">
        <f t="shared" si="8"/>
        <v>0</v>
      </c>
      <c r="V114" s="64">
        <f t="shared" si="9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2"/>
        <v>5031.9359999999997</v>
      </c>
      <c r="AC114" s="66">
        <f t="shared" si="10"/>
        <v>0</v>
      </c>
      <c r="AD114" s="66">
        <f t="shared" si="11"/>
        <v>5031.9359999999997</v>
      </c>
    </row>
    <row r="115" spans="1:30" ht="24.95" customHeight="1" x14ac:dyDescent="0.4">
      <c r="A115" s="54">
        <v>112</v>
      </c>
      <c r="B115" s="55" t="s">
        <v>421</v>
      </c>
      <c r="C115" s="55" t="s">
        <v>353</v>
      </c>
      <c r="D115" s="55" t="s">
        <v>35</v>
      </c>
      <c r="E115" s="55" t="s">
        <v>248</v>
      </c>
      <c r="F115" s="55" t="s">
        <v>391</v>
      </c>
      <c r="G115" s="55">
        <v>26</v>
      </c>
      <c r="H115" s="55">
        <v>2</v>
      </c>
      <c r="I115" s="57">
        <v>1</v>
      </c>
      <c r="J115" s="58">
        <v>2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2</v>
      </c>
      <c r="R115" s="63"/>
      <c r="S115" s="78"/>
      <c r="T115" s="78"/>
      <c r="U115" s="64">
        <f t="shared" si="8"/>
        <v>0</v>
      </c>
      <c r="V115" s="64">
        <f t="shared" si="9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2"/>
        <v>3115.0080000000003</v>
      </c>
      <c r="AC115" s="66">
        <f t="shared" si="10"/>
        <v>0</v>
      </c>
      <c r="AD115" s="66">
        <f t="shared" si="11"/>
        <v>3115.0080000000003</v>
      </c>
    </row>
    <row r="116" spans="1:30" ht="24.95" customHeight="1" x14ac:dyDescent="0.4">
      <c r="A116" s="54">
        <v>113</v>
      </c>
      <c r="B116" s="55" t="s">
        <v>421</v>
      </c>
      <c r="C116" s="55" t="s">
        <v>353</v>
      </c>
      <c r="D116" s="55" t="s">
        <v>35</v>
      </c>
      <c r="E116" s="55" t="s">
        <v>370</v>
      </c>
      <c r="F116" s="55" t="s">
        <v>373</v>
      </c>
      <c r="G116" s="55">
        <v>34</v>
      </c>
      <c r="H116" s="55">
        <v>1</v>
      </c>
      <c r="I116" s="57">
        <v>1</v>
      </c>
      <c r="J116" s="58">
        <v>1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1</v>
      </c>
      <c r="R116" s="63"/>
      <c r="S116" s="78"/>
      <c r="T116" s="78"/>
      <c r="U116" s="64">
        <f t="shared" si="8"/>
        <v>0</v>
      </c>
      <c r="V116" s="64">
        <f t="shared" si="9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2"/>
        <v>2036.7359999999999</v>
      </c>
      <c r="AC116" s="66">
        <f t="shared" si="10"/>
        <v>0</v>
      </c>
      <c r="AD116" s="66">
        <f t="shared" si="11"/>
        <v>2036.7359999999999</v>
      </c>
    </row>
    <row r="117" spans="1:30" ht="24.95" customHeight="1" x14ac:dyDescent="0.4">
      <c r="A117" s="54">
        <v>114</v>
      </c>
      <c r="B117" s="55" t="s">
        <v>421</v>
      </c>
      <c r="C117" s="55" t="s">
        <v>353</v>
      </c>
      <c r="D117" s="55" t="s">
        <v>35</v>
      </c>
      <c r="E117" s="55" t="s">
        <v>370</v>
      </c>
      <c r="F117" s="55" t="s">
        <v>374</v>
      </c>
      <c r="G117" s="55">
        <v>34</v>
      </c>
      <c r="H117" s="55">
        <v>1</v>
      </c>
      <c r="I117" s="57">
        <v>1</v>
      </c>
      <c r="J117" s="58">
        <v>1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1</v>
      </c>
      <c r="R117" s="63"/>
      <c r="S117" s="78"/>
      <c r="T117" s="78"/>
      <c r="U117" s="64">
        <f t="shared" si="8"/>
        <v>0</v>
      </c>
      <c r="V117" s="64">
        <f t="shared" si="9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2"/>
        <v>2036.7359999999999</v>
      </c>
      <c r="AC117" s="66">
        <f t="shared" si="10"/>
        <v>0</v>
      </c>
      <c r="AD117" s="66">
        <f t="shared" si="11"/>
        <v>2036.7359999999999</v>
      </c>
    </row>
    <row r="118" spans="1:30" ht="24.95" customHeight="1" x14ac:dyDescent="0.4">
      <c r="A118" s="54">
        <v>115</v>
      </c>
      <c r="B118" s="55" t="s">
        <v>421</v>
      </c>
      <c r="C118" s="55" t="s">
        <v>353</v>
      </c>
      <c r="D118" s="55" t="s">
        <v>35</v>
      </c>
      <c r="E118" s="55" t="s">
        <v>200</v>
      </c>
      <c r="F118" s="55" t="s">
        <v>413</v>
      </c>
      <c r="G118" s="55">
        <v>42</v>
      </c>
      <c r="H118" s="55">
        <v>2</v>
      </c>
      <c r="I118" s="57">
        <v>2</v>
      </c>
      <c r="J118" s="58">
        <v>4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2</v>
      </c>
      <c r="R118" s="63"/>
      <c r="S118" s="78"/>
      <c r="T118" s="78"/>
      <c r="U118" s="64">
        <f t="shared" si="8"/>
        <v>0</v>
      </c>
      <c r="V118" s="64">
        <f t="shared" si="9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2"/>
        <v>10063.871999999999</v>
      </c>
      <c r="AC118" s="66">
        <f t="shared" si="10"/>
        <v>0</v>
      </c>
      <c r="AD118" s="66">
        <f t="shared" si="11"/>
        <v>10063.871999999999</v>
      </c>
    </row>
    <row r="119" spans="1:30" ht="24.95" customHeight="1" x14ac:dyDescent="0.4">
      <c r="A119" s="54">
        <v>116</v>
      </c>
      <c r="B119" s="55" t="s">
        <v>421</v>
      </c>
      <c r="C119" s="55" t="s">
        <v>353</v>
      </c>
      <c r="D119" s="55" t="s">
        <v>35</v>
      </c>
      <c r="E119" s="55" t="s">
        <v>200</v>
      </c>
      <c r="F119" s="55" t="s">
        <v>376</v>
      </c>
      <c r="G119" s="55">
        <v>42</v>
      </c>
      <c r="H119" s="55">
        <v>2</v>
      </c>
      <c r="I119" s="57">
        <v>2</v>
      </c>
      <c r="J119" s="58">
        <v>4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2</v>
      </c>
      <c r="R119" s="63"/>
      <c r="S119" s="78"/>
      <c r="T119" s="78"/>
      <c r="U119" s="64">
        <f t="shared" si="8"/>
        <v>0</v>
      </c>
      <c r="V119" s="64">
        <f t="shared" si="9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2"/>
        <v>10063.871999999999</v>
      </c>
      <c r="AC119" s="66">
        <f t="shared" si="10"/>
        <v>0</v>
      </c>
      <c r="AD119" s="66">
        <f t="shared" si="11"/>
        <v>10063.871999999999</v>
      </c>
    </row>
    <row r="120" spans="1:30" ht="24.95" customHeight="1" x14ac:dyDescent="0.4">
      <c r="A120" s="54">
        <v>117</v>
      </c>
      <c r="B120" s="55" t="s">
        <v>421</v>
      </c>
      <c r="C120" s="55" t="s">
        <v>354</v>
      </c>
      <c r="D120" s="55" t="s">
        <v>35</v>
      </c>
      <c r="E120" s="55" t="s">
        <v>41</v>
      </c>
      <c r="F120" s="55" t="s">
        <v>381</v>
      </c>
      <c r="G120" s="55">
        <v>15</v>
      </c>
      <c r="H120" s="55">
        <v>1</v>
      </c>
      <c r="I120" s="57">
        <v>1</v>
      </c>
      <c r="J120" s="58">
        <v>1</v>
      </c>
      <c r="K120" s="59"/>
      <c r="L120" s="60" t="s">
        <v>221</v>
      </c>
      <c r="M120" s="76"/>
      <c r="N120" s="61" t="s">
        <v>220</v>
      </c>
      <c r="O120" s="77"/>
      <c r="P120" s="76"/>
      <c r="Q120" s="62">
        <v>1</v>
      </c>
      <c r="R120" s="63"/>
      <c r="S120" s="78"/>
      <c r="T120" s="78"/>
      <c r="U120" s="64">
        <f t="shared" si="8"/>
        <v>0</v>
      </c>
      <c r="V120" s="64">
        <f t="shared" si="9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2"/>
        <v>898.56000000000006</v>
      </c>
      <c r="AC120" s="66">
        <f t="shared" si="10"/>
        <v>0</v>
      </c>
      <c r="AD120" s="66">
        <f t="shared" si="11"/>
        <v>898.56000000000006</v>
      </c>
    </row>
    <row r="121" spans="1:30" ht="24.95" customHeight="1" x14ac:dyDescent="0.4">
      <c r="A121" s="54">
        <v>118</v>
      </c>
      <c r="B121" s="55" t="s">
        <v>421</v>
      </c>
      <c r="C121" s="55" t="s">
        <v>354</v>
      </c>
      <c r="D121" s="55" t="s">
        <v>35</v>
      </c>
      <c r="E121" s="55" t="s">
        <v>200</v>
      </c>
      <c r="F121" s="55" t="s">
        <v>380</v>
      </c>
      <c r="G121" s="55">
        <v>42</v>
      </c>
      <c r="H121" s="55">
        <v>1</v>
      </c>
      <c r="I121" s="57">
        <v>1</v>
      </c>
      <c r="J121" s="58">
        <v>1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1</v>
      </c>
      <c r="R121" s="63"/>
      <c r="S121" s="78"/>
      <c r="T121" s="78"/>
      <c r="U121" s="64">
        <f t="shared" si="8"/>
        <v>0</v>
      </c>
      <c r="V121" s="64">
        <f t="shared" si="9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2"/>
        <v>2515.9679999999998</v>
      </c>
      <c r="AC121" s="66">
        <f t="shared" si="10"/>
        <v>0</v>
      </c>
      <c r="AD121" s="66">
        <f t="shared" si="11"/>
        <v>2515.9679999999998</v>
      </c>
    </row>
    <row r="122" spans="1:30" ht="24.95" customHeight="1" x14ac:dyDescent="0.4">
      <c r="A122" s="54">
        <v>119</v>
      </c>
      <c r="B122" s="55" t="s">
        <v>421</v>
      </c>
      <c r="C122" s="55" t="s">
        <v>355</v>
      </c>
      <c r="D122" s="55" t="s">
        <v>35</v>
      </c>
      <c r="E122" s="55" t="s">
        <v>41</v>
      </c>
      <c r="F122" s="55" t="s">
        <v>381</v>
      </c>
      <c r="G122" s="55">
        <v>15</v>
      </c>
      <c r="H122" s="55">
        <v>1</v>
      </c>
      <c r="I122" s="57">
        <v>1</v>
      </c>
      <c r="J122" s="58">
        <v>1</v>
      </c>
      <c r="K122" s="59"/>
      <c r="L122" s="60" t="s">
        <v>221</v>
      </c>
      <c r="M122" s="76"/>
      <c r="N122" s="61" t="s">
        <v>220</v>
      </c>
      <c r="O122" s="77"/>
      <c r="P122" s="76"/>
      <c r="Q122" s="62">
        <v>1</v>
      </c>
      <c r="R122" s="63"/>
      <c r="S122" s="78"/>
      <c r="T122" s="78"/>
      <c r="U122" s="64">
        <f t="shared" si="8"/>
        <v>0</v>
      </c>
      <c r="V122" s="64">
        <f t="shared" si="9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2"/>
        <v>898.56000000000006</v>
      </c>
      <c r="AC122" s="66">
        <f t="shared" si="10"/>
        <v>0</v>
      </c>
      <c r="AD122" s="66">
        <f t="shared" si="11"/>
        <v>898.56000000000006</v>
      </c>
    </row>
    <row r="123" spans="1:30" ht="24.95" customHeight="1" x14ac:dyDescent="0.4">
      <c r="A123" s="54">
        <v>120</v>
      </c>
      <c r="B123" s="55" t="s">
        <v>421</v>
      </c>
      <c r="C123" s="55" t="s">
        <v>355</v>
      </c>
      <c r="D123" s="55" t="s">
        <v>35</v>
      </c>
      <c r="E123" s="55" t="s">
        <v>200</v>
      </c>
      <c r="F123" s="55" t="s">
        <v>380</v>
      </c>
      <c r="G123" s="55">
        <v>42</v>
      </c>
      <c r="H123" s="55">
        <v>1</v>
      </c>
      <c r="I123" s="57">
        <v>1</v>
      </c>
      <c r="J123" s="58">
        <v>1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1</v>
      </c>
      <c r="R123" s="63"/>
      <c r="S123" s="78"/>
      <c r="T123" s="78"/>
      <c r="U123" s="64">
        <f t="shared" si="8"/>
        <v>0</v>
      </c>
      <c r="V123" s="64">
        <f t="shared" si="9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2"/>
        <v>2515.9679999999998</v>
      </c>
      <c r="AC123" s="66">
        <f t="shared" si="10"/>
        <v>0</v>
      </c>
      <c r="AD123" s="66">
        <f t="shared" si="11"/>
        <v>2515.9679999999998</v>
      </c>
    </row>
    <row r="124" spans="1:30" ht="24.95" customHeight="1" x14ac:dyDescent="0.4">
      <c r="A124" s="54">
        <v>121</v>
      </c>
      <c r="B124" s="55" t="s">
        <v>421</v>
      </c>
      <c r="C124" s="55" t="s">
        <v>356</v>
      </c>
      <c r="D124" s="55" t="s">
        <v>35</v>
      </c>
      <c r="E124" s="55" t="s">
        <v>200</v>
      </c>
      <c r="F124" s="55" t="s">
        <v>379</v>
      </c>
      <c r="G124" s="55">
        <v>42</v>
      </c>
      <c r="H124" s="55">
        <v>2</v>
      </c>
      <c r="I124" s="57">
        <v>1</v>
      </c>
      <c r="J124" s="58">
        <v>2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2</v>
      </c>
      <c r="R124" s="63"/>
      <c r="S124" s="78"/>
      <c r="T124" s="78"/>
      <c r="U124" s="64">
        <f t="shared" si="8"/>
        <v>0</v>
      </c>
      <c r="V124" s="64">
        <f t="shared" si="9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2"/>
        <v>5031.9359999999997</v>
      </c>
      <c r="AC124" s="66">
        <f t="shared" si="10"/>
        <v>0</v>
      </c>
      <c r="AD124" s="66">
        <f t="shared" si="11"/>
        <v>5031.9359999999997</v>
      </c>
    </row>
    <row r="125" spans="1:30" ht="24.95" customHeight="1" x14ac:dyDescent="0.4">
      <c r="A125" s="54">
        <v>122</v>
      </c>
      <c r="B125" s="55" t="s">
        <v>421</v>
      </c>
      <c r="C125" s="55" t="s">
        <v>357</v>
      </c>
      <c r="D125" s="55" t="s">
        <v>35</v>
      </c>
      <c r="E125" s="55" t="s">
        <v>200</v>
      </c>
      <c r="F125" s="55" t="s">
        <v>379</v>
      </c>
      <c r="G125" s="55">
        <v>42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</v>
      </c>
      <c r="R125" s="63"/>
      <c r="S125" s="78"/>
      <c r="T125" s="78"/>
      <c r="U125" s="64">
        <f t="shared" si="8"/>
        <v>0</v>
      </c>
      <c r="V125" s="64">
        <f t="shared" si="9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2"/>
        <v>5031.9359999999997</v>
      </c>
      <c r="AC125" s="66">
        <f t="shared" si="10"/>
        <v>0</v>
      </c>
      <c r="AD125" s="66">
        <f t="shared" si="11"/>
        <v>5031.9359999999997</v>
      </c>
    </row>
    <row r="126" spans="1:30" ht="24.95" customHeight="1" x14ac:dyDescent="0.4">
      <c r="A126" s="54">
        <v>123</v>
      </c>
      <c r="B126" s="55" t="s">
        <v>421</v>
      </c>
      <c r="C126" s="55" t="s">
        <v>358</v>
      </c>
      <c r="D126" s="55" t="s">
        <v>35</v>
      </c>
      <c r="E126" s="55" t="s">
        <v>209</v>
      </c>
      <c r="F126" s="55" t="s">
        <v>210</v>
      </c>
      <c r="G126" s="55">
        <v>58</v>
      </c>
      <c r="H126" s="55">
        <v>4</v>
      </c>
      <c r="I126" s="57">
        <v>4</v>
      </c>
      <c r="J126" s="58">
        <v>16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4</v>
      </c>
      <c r="R126" s="63"/>
      <c r="S126" s="78"/>
      <c r="T126" s="78"/>
      <c r="U126" s="64">
        <f t="shared" si="8"/>
        <v>0</v>
      </c>
      <c r="V126" s="64">
        <f t="shared" si="9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2"/>
        <v>55590.912000000004</v>
      </c>
      <c r="AC126" s="66">
        <f t="shared" si="10"/>
        <v>0</v>
      </c>
      <c r="AD126" s="66">
        <f t="shared" si="11"/>
        <v>55590.912000000004</v>
      </c>
    </row>
    <row r="127" spans="1:30" ht="24.95" customHeight="1" x14ac:dyDescent="0.4">
      <c r="A127" s="54">
        <v>124</v>
      </c>
      <c r="B127" s="55" t="s">
        <v>421</v>
      </c>
      <c r="C127" s="55" t="s">
        <v>358</v>
      </c>
      <c r="D127" s="55" t="s">
        <v>35</v>
      </c>
      <c r="E127" s="55" t="s">
        <v>209</v>
      </c>
      <c r="F127" s="55" t="s">
        <v>414</v>
      </c>
      <c r="G127" s="55">
        <v>58</v>
      </c>
      <c r="H127" s="55">
        <v>2</v>
      </c>
      <c r="I127" s="57">
        <v>4</v>
      </c>
      <c r="J127" s="58">
        <v>8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2</v>
      </c>
      <c r="R127" s="63"/>
      <c r="S127" s="78"/>
      <c r="T127" s="78"/>
      <c r="U127" s="64">
        <f t="shared" si="8"/>
        <v>0</v>
      </c>
      <c r="V127" s="64">
        <f t="shared" si="9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2"/>
        <v>27795.456000000002</v>
      </c>
      <c r="AC127" s="66">
        <f t="shared" si="10"/>
        <v>0</v>
      </c>
      <c r="AD127" s="66">
        <f t="shared" si="11"/>
        <v>27795.456000000002</v>
      </c>
    </row>
    <row r="128" spans="1:30" ht="24.95" customHeight="1" x14ac:dyDescent="0.4">
      <c r="A128" s="54">
        <v>125</v>
      </c>
      <c r="B128" s="55" t="s">
        <v>421</v>
      </c>
      <c r="C128" s="55" t="s">
        <v>358</v>
      </c>
      <c r="D128" s="55" t="s">
        <v>424</v>
      </c>
      <c r="E128" s="55" t="s">
        <v>35</v>
      </c>
      <c r="F128" s="55" t="s">
        <v>423</v>
      </c>
      <c r="G128" s="55">
        <v>0.8</v>
      </c>
      <c r="H128" s="55">
        <v>2</v>
      </c>
      <c r="I128" s="57">
        <v>1</v>
      </c>
      <c r="J128" s="58">
        <v>2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2</v>
      </c>
      <c r="R128" s="63"/>
      <c r="S128" s="78"/>
      <c r="T128" s="78"/>
      <c r="U128" s="64">
        <f t="shared" si="8"/>
        <v>0</v>
      </c>
      <c r="V128" s="64">
        <f t="shared" si="9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2"/>
        <v>95.846400000000003</v>
      </c>
      <c r="AC128" s="66">
        <f t="shared" si="10"/>
        <v>0</v>
      </c>
      <c r="AD128" s="66">
        <f t="shared" si="11"/>
        <v>95.846400000000003</v>
      </c>
    </row>
    <row r="129" spans="1:30" ht="24.95" customHeight="1" x14ac:dyDescent="0.4">
      <c r="A129" s="54">
        <v>126</v>
      </c>
      <c r="B129" s="55" t="s">
        <v>421</v>
      </c>
      <c r="C129" s="55" t="s">
        <v>359</v>
      </c>
      <c r="D129" s="55" t="s">
        <v>35</v>
      </c>
      <c r="E129" s="55" t="s">
        <v>209</v>
      </c>
      <c r="F129" s="55" t="s">
        <v>210</v>
      </c>
      <c r="G129" s="55">
        <v>58</v>
      </c>
      <c r="H129" s="55">
        <v>4</v>
      </c>
      <c r="I129" s="57">
        <v>4</v>
      </c>
      <c r="J129" s="58">
        <v>16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4</v>
      </c>
      <c r="R129" s="63"/>
      <c r="S129" s="78"/>
      <c r="T129" s="78"/>
      <c r="U129" s="64">
        <f t="shared" si="8"/>
        <v>0</v>
      </c>
      <c r="V129" s="64">
        <f t="shared" si="9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2"/>
        <v>55590.912000000004</v>
      </c>
      <c r="AC129" s="66">
        <f t="shared" si="10"/>
        <v>0</v>
      </c>
      <c r="AD129" s="66">
        <f t="shared" si="11"/>
        <v>55590.912000000004</v>
      </c>
    </row>
    <row r="130" spans="1:30" ht="24.95" customHeight="1" x14ac:dyDescent="0.4">
      <c r="A130" s="54">
        <v>127</v>
      </c>
      <c r="B130" s="55" t="s">
        <v>421</v>
      </c>
      <c r="C130" s="55" t="s">
        <v>359</v>
      </c>
      <c r="D130" s="55" t="s">
        <v>35</v>
      </c>
      <c r="E130" s="55" t="s">
        <v>209</v>
      </c>
      <c r="F130" s="55" t="s">
        <v>414</v>
      </c>
      <c r="G130" s="55">
        <v>58</v>
      </c>
      <c r="H130" s="55">
        <v>2</v>
      </c>
      <c r="I130" s="57">
        <v>4</v>
      </c>
      <c r="J130" s="58">
        <v>8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2</v>
      </c>
      <c r="R130" s="63"/>
      <c r="S130" s="78"/>
      <c r="T130" s="78"/>
      <c r="U130" s="64">
        <f t="shared" si="8"/>
        <v>0</v>
      </c>
      <c r="V130" s="64">
        <f t="shared" si="9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2"/>
        <v>27795.456000000002</v>
      </c>
      <c r="AC130" s="66">
        <f t="shared" si="10"/>
        <v>0</v>
      </c>
      <c r="AD130" s="66">
        <f t="shared" si="11"/>
        <v>27795.456000000002</v>
      </c>
    </row>
    <row r="131" spans="1:30" ht="24.95" customHeight="1" x14ac:dyDescent="0.4">
      <c r="A131" s="54">
        <v>128</v>
      </c>
      <c r="B131" s="55" t="s">
        <v>421</v>
      </c>
      <c r="C131" s="55" t="s">
        <v>359</v>
      </c>
      <c r="D131" s="55" t="s">
        <v>424</v>
      </c>
      <c r="E131" s="55" t="s">
        <v>35</v>
      </c>
      <c r="F131" s="55" t="s">
        <v>423</v>
      </c>
      <c r="G131" s="55">
        <v>0.8</v>
      </c>
      <c r="H131" s="55">
        <v>2</v>
      </c>
      <c r="I131" s="57">
        <v>1</v>
      </c>
      <c r="J131" s="58">
        <v>2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2</v>
      </c>
      <c r="R131" s="63"/>
      <c r="S131" s="78"/>
      <c r="T131" s="78"/>
      <c r="U131" s="64">
        <f t="shared" si="8"/>
        <v>0</v>
      </c>
      <c r="V131" s="64">
        <f t="shared" si="9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2"/>
        <v>95.846400000000003</v>
      </c>
      <c r="AC131" s="66">
        <f t="shared" si="10"/>
        <v>0</v>
      </c>
      <c r="AD131" s="66">
        <f t="shared" si="11"/>
        <v>95.846400000000003</v>
      </c>
    </row>
    <row r="132" spans="1:30" ht="24.95" customHeight="1" x14ac:dyDescent="0.4">
      <c r="A132" s="54">
        <v>129</v>
      </c>
      <c r="B132" s="55" t="s">
        <v>421</v>
      </c>
      <c r="C132" s="55" t="s">
        <v>360</v>
      </c>
      <c r="D132" s="55" t="s">
        <v>35</v>
      </c>
      <c r="E132" s="55" t="s">
        <v>370</v>
      </c>
      <c r="F132" s="55" t="s">
        <v>377</v>
      </c>
      <c r="G132" s="55">
        <v>34</v>
      </c>
      <c r="H132" s="55">
        <v>5</v>
      </c>
      <c r="I132" s="57">
        <v>3</v>
      </c>
      <c r="J132" s="58">
        <v>15</v>
      </c>
      <c r="K132" s="59"/>
      <c r="L132" s="60" t="s">
        <v>221</v>
      </c>
      <c r="M132" s="76"/>
      <c r="N132" s="61" t="s">
        <v>220</v>
      </c>
      <c r="O132" s="77"/>
      <c r="P132" s="76"/>
      <c r="Q132" s="62">
        <v>15</v>
      </c>
      <c r="R132" s="63"/>
      <c r="S132" s="78"/>
      <c r="T132" s="78"/>
      <c r="U132" s="64">
        <f t="shared" si="8"/>
        <v>0</v>
      </c>
      <c r="V132" s="64">
        <f t="shared" si="9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68" si="13">G132*J132*X132*Y132*Z132/1000*$Z$1</f>
        <v>30551.040000000001</v>
      </c>
      <c r="AC132" s="66">
        <f t="shared" si="10"/>
        <v>0</v>
      </c>
      <c r="AD132" s="66">
        <f t="shared" si="11"/>
        <v>30551.040000000001</v>
      </c>
    </row>
    <row r="133" spans="1:30" ht="24.95" customHeight="1" x14ac:dyDescent="0.4">
      <c r="A133" s="54">
        <v>130</v>
      </c>
      <c r="B133" s="55" t="s">
        <v>421</v>
      </c>
      <c r="C133" s="55" t="s">
        <v>360</v>
      </c>
      <c r="D133" s="55" t="s">
        <v>35</v>
      </c>
      <c r="E133" s="55" t="s">
        <v>370</v>
      </c>
      <c r="F133" s="55" t="s">
        <v>378</v>
      </c>
      <c r="G133" s="55">
        <v>34</v>
      </c>
      <c r="H133" s="55">
        <v>3</v>
      </c>
      <c r="I133" s="57">
        <v>3</v>
      </c>
      <c r="J133" s="58">
        <v>9</v>
      </c>
      <c r="K133" s="59"/>
      <c r="L133" s="60" t="s">
        <v>221</v>
      </c>
      <c r="M133" s="76"/>
      <c r="N133" s="61" t="s">
        <v>220</v>
      </c>
      <c r="O133" s="77"/>
      <c r="P133" s="76"/>
      <c r="Q133" s="62">
        <v>9</v>
      </c>
      <c r="R133" s="63"/>
      <c r="S133" s="78"/>
      <c r="T133" s="78"/>
      <c r="U133" s="64">
        <f t="shared" ref="U133:U168" si="14">Q133*S133</f>
        <v>0</v>
      </c>
      <c r="V133" s="64">
        <f t="shared" ref="V133:V168" si="15">Q133*T133</f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3"/>
        <v>18330.624</v>
      </c>
      <c r="AC133" s="66">
        <f t="shared" ref="AC133:AC168" si="16">P133*Q133*X133*Y133*Z133/1000*$Z$1</f>
        <v>0</v>
      </c>
      <c r="AD133" s="66">
        <f t="shared" ref="AD133:AD168" si="17">AB133-AC133</f>
        <v>18330.624</v>
      </c>
    </row>
    <row r="134" spans="1:30" ht="24.95" customHeight="1" x14ac:dyDescent="0.4">
      <c r="A134" s="54">
        <v>131</v>
      </c>
      <c r="B134" s="55" t="s">
        <v>421</v>
      </c>
      <c r="C134" s="55" t="s">
        <v>360</v>
      </c>
      <c r="D134" s="55" t="s">
        <v>35</v>
      </c>
      <c r="E134" s="55" t="s">
        <v>370</v>
      </c>
      <c r="F134" s="55" t="s">
        <v>378</v>
      </c>
      <c r="G134" s="55">
        <v>34</v>
      </c>
      <c r="H134" s="55">
        <v>4</v>
      </c>
      <c r="I134" s="57">
        <v>3</v>
      </c>
      <c r="J134" s="58">
        <v>12</v>
      </c>
      <c r="K134" s="59"/>
      <c r="L134" s="60" t="s">
        <v>221</v>
      </c>
      <c r="M134" s="76"/>
      <c r="N134" s="61" t="s">
        <v>220</v>
      </c>
      <c r="O134" s="77"/>
      <c r="P134" s="76"/>
      <c r="Q134" s="62">
        <v>12</v>
      </c>
      <c r="R134" s="63"/>
      <c r="S134" s="78"/>
      <c r="T134" s="78"/>
      <c r="U134" s="64">
        <f t="shared" si="14"/>
        <v>0</v>
      </c>
      <c r="V134" s="64">
        <f t="shared" si="15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3"/>
        <v>24440.832000000002</v>
      </c>
      <c r="AC134" s="66">
        <f t="shared" si="16"/>
        <v>0</v>
      </c>
      <c r="AD134" s="66">
        <f t="shared" si="17"/>
        <v>24440.832000000002</v>
      </c>
    </row>
    <row r="135" spans="1:30" ht="24.95" customHeight="1" x14ac:dyDescent="0.4">
      <c r="A135" s="54">
        <v>132</v>
      </c>
      <c r="B135" s="55" t="s">
        <v>421</v>
      </c>
      <c r="C135" s="55" t="s">
        <v>328</v>
      </c>
      <c r="D135" s="55" t="s">
        <v>35</v>
      </c>
      <c r="E135" s="55" t="s">
        <v>235</v>
      </c>
      <c r="F135" s="55" t="s">
        <v>390</v>
      </c>
      <c r="G135" s="55">
        <v>29</v>
      </c>
      <c r="H135" s="55">
        <v>5</v>
      </c>
      <c r="I135" s="57">
        <v>1</v>
      </c>
      <c r="J135" s="58">
        <v>5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5</v>
      </c>
      <c r="R135" s="63"/>
      <c r="S135" s="78"/>
      <c r="T135" s="78"/>
      <c r="U135" s="64">
        <f t="shared" si="14"/>
        <v>0</v>
      </c>
      <c r="V135" s="64">
        <f t="shared" si="15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3"/>
        <v>8686.08</v>
      </c>
      <c r="AC135" s="66">
        <f t="shared" si="16"/>
        <v>0</v>
      </c>
      <c r="AD135" s="66">
        <f t="shared" si="17"/>
        <v>8686.08</v>
      </c>
    </row>
    <row r="136" spans="1:30" ht="24.95" customHeight="1" x14ac:dyDescent="0.4">
      <c r="A136" s="54">
        <v>133</v>
      </c>
      <c r="B136" s="55" t="s">
        <v>421</v>
      </c>
      <c r="C136" s="55" t="s">
        <v>328</v>
      </c>
      <c r="D136" s="55" t="s">
        <v>35</v>
      </c>
      <c r="E136" s="55" t="s">
        <v>200</v>
      </c>
      <c r="F136" s="55" t="s">
        <v>203</v>
      </c>
      <c r="G136" s="55">
        <v>42</v>
      </c>
      <c r="H136" s="55">
        <v>1</v>
      </c>
      <c r="I136" s="57">
        <v>1</v>
      </c>
      <c r="J136" s="58">
        <v>1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1</v>
      </c>
      <c r="R136" s="63"/>
      <c r="S136" s="78"/>
      <c r="T136" s="78"/>
      <c r="U136" s="64">
        <f t="shared" si="14"/>
        <v>0</v>
      </c>
      <c r="V136" s="64">
        <f t="shared" si="15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3"/>
        <v>2515.9679999999998</v>
      </c>
      <c r="AC136" s="66">
        <f t="shared" si="16"/>
        <v>0</v>
      </c>
      <c r="AD136" s="66">
        <f t="shared" si="17"/>
        <v>2515.9679999999998</v>
      </c>
    </row>
    <row r="137" spans="1:30" ht="24.95" customHeight="1" x14ac:dyDescent="0.4">
      <c r="A137" s="54">
        <v>134</v>
      </c>
      <c r="B137" s="55" t="s">
        <v>421</v>
      </c>
      <c r="C137" s="55" t="s">
        <v>329</v>
      </c>
      <c r="D137" s="55" t="s">
        <v>35</v>
      </c>
      <c r="E137" s="55" t="s">
        <v>200</v>
      </c>
      <c r="F137" s="55" t="s">
        <v>203</v>
      </c>
      <c r="G137" s="55">
        <v>42</v>
      </c>
      <c r="H137" s="55">
        <v>1</v>
      </c>
      <c r="I137" s="57">
        <v>1</v>
      </c>
      <c r="J137" s="58">
        <v>1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1</v>
      </c>
      <c r="R137" s="63"/>
      <c r="S137" s="78"/>
      <c r="T137" s="78"/>
      <c r="U137" s="64">
        <f t="shared" si="14"/>
        <v>0</v>
      </c>
      <c r="V137" s="64">
        <f t="shared" si="15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3"/>
        <v>2515.9679999999998</v>
      </c>
      <c r="AC137" s="66">
        <f t="shared" si="16"/>
        <v>0</v>
      </c>
      <c r="AD137" s="66">
        <f t="shared" si="17"/>
        <v>2515.9679999999998</v>
      </c>
    </row>
    <row r="138" spans="1:30" ht="24.95" customHeight="1" x14ac:dyDescent="0.4">
      <c r="A138" s="54">
        <v>135</v>
      </c>
      <c r="B138" s="55" t="s">
        <v>421</v>
      </c>
      <c r="C138" s="55" t="s">
        <v>330</v>
      </c>
      <c r="D138" s="55" t="s">
        <v>35</v>
      </c>
      <c r="E138" s="55" t="s">
        <v>235</v>
      </c>
      <c r="F138" s="55" t="s">
        <v>390</v>
      </c>
      <c r="G138" s="55">
        <v>29</v>
      </c>
      <c r="H138" s="55">
        <v>7</v>
      </c>
      <c r="I138" s="57">
        <v>1</v>
      </c>
      <c r="J138" s="58">
        <v>7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7</v>
      </c>
      <c r="R138" s="63"/>
      <c r="S138" s="78"/>
      <c r="T138" s="78"/>
      <c r="U138" s="64">
        <f t="shared" si="14"/>
        <v>0</v>
      </c>
      <c r="V138" s="64">
        <f t="shared" si="15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3"/>
        <v>12160.511999999999</v>
      </c>
      <c r="AC138" s="66">
        <f t="shared" si="16"/>
        <v>0</v>
      </c>
      <c r="AD138" s="66">
        <f t="shared" si="17"/>
        <v>12160.511999999999</v>
      </c>
    </row>
    <row r="139" spans="1:30" ht="24.95" customHeight="1" x14ac:dyDescent="0.4">
      <c r="A139" s="54">
        <v>136</v>
      </c>
      <c r="B139" s="55" t="s">
        <v>421</v>
      </c>
      <c r="C139" s="55" t="s">
        <v>330</v>
      </c>
      <c r="D139" s="55" t="s">
        <v>35</v>
      </c>
      <c r="E139" s="55" t="s">
        <v>200</v>
      </c>
      <c r="F139" s="55" t="s">
        <v>203</v>
      </c>
      <c r="G139" s="55">
        <v>42</v>
      </c>
      <c r="H139" s="55">
        <v>1</v>
      </c>
      <c r="I139" s="57">
        <v>1</v>
      </c>
      <c r="J139" s="58">
        <v>1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1</v>
      </c>
      <c r="R139" s="63"/>
      <c r="S139" s="78"/>
      <c r="T139" s="78"/>
      <c r="U139" s="64">
        <f t="shared" si="14"/>
        <v>0</v>
      </c>
      <c r="V139" s="64">
        <f t="shared" si="15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3"/>
        <v>2515.9679999999998</v>
      </c>
      <c r="AC139" s="66">
        <f t="shared" si="16"/>
        <v>0</v>
      </c>
      <c r="AD139" s="66">
        <f t="shared" si="17"/>
        <v>2515.9679999999998</v>
      </c>
    </row>
    <row r="140" spans="1:30" ht="24.95" customHeight="1" x14ac:dyDescent="0.4">
      <c r="A140" s="54">
        <v>137</v>
      </c>
      <c r="B140" s="55" t="s">
        <v>421</v>
      </c>
      <c r="C140" s="55" t="s">
        <v>330</v>
      </c>
      <c r="D140" s="55" t="s">
        <v>35</v>
      </c>
      <c r="E140" s="55" t="s">
        <v>248</v>
      </c>
      <c r="F140" s="55" t="s">
        <v>249</v>
      </c>
      <c r="G140" s="55">
        <v>26</v>
      </c>
      <c r="H140" s="55">
        <v>1</v>
      </c>
      <c r="I140" s="57">
        <v>1</v>
      </c>
      <c r="J140" s="58">
        <v>1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1</v>
      </c>
      <c r="R140" s="63"/>
      <c r="S140" s="78"/>
      <c r="T140" s="78"/>
      <c r="U140" s="64">
        <f t="shared" si="14"/>
        <v>0</v>
      </c>
      <c r="V140" s="64">
        <f t="shared" si="15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3"/>
        <v>1557.5040000000001</v>
      </c>
      <c r="AC140" s="66">
        <f t="shared" si="16"/>
        <v>0</v>
      </c>
      <c r="AD140" s="66">
        <f t="shared" si="17"/>
        <v>1557.5040000000001</v>
      </c>
    </row>
    <row r="141" spans="1:30" ht="24.95" customHeight="1" x14ac:dyDescent="0.4">
      <c r="A141" s="54">
        <v>138</v>
      </c>
      <c r="B141" s="55" t="s">
        <v>421</v>
      </c>
      <c r="C141" s="55" t="s">
        <v>331</v>
      </c>
      <c r="D141" s="55" t="s">
        <v>35</v>
      </c>
      <c r="E141" s="55" t="s">
        <v>200</v>
      </c>
      <c r="F141" s="55" t="s">
        <v>394</v>
      </c>
      <c r="G141" s="55">
        <v>42</v>
      </c>
      <c r="H141" s="55">
        <v>2</v>
      </c>
      <c r="I141" s="57">
        <v>1</v>
      </c>
      <c r="J141" s="58">
        <v>2</v>
      </c>
      <c r="K141" s="59"/>
      <c r="L141" s="60" t="s">
        <v>221</v>
      </c>
      <c r="M141" s="76"/>
      <c r="N141" s="61" t="s">
        <v>220</v>
      </c>
      <c r="O141" s="77"/>
      <c r="P141" s="76"/>
      <c r="Q141" s="62">
        <v>2</v>
      </c>
      <c r="R141" s="63"/>
      <c r="S141" s="78"/>
      <c r="T141" s="78"/>
      <c r="U141" s="64">
        <f t="shared" si="14"/>
        <v>0</v>
      </c>
      <c r="V141" s="64">
        <f t="shared" si="15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3"/>
        <v>5031.9359999999997</v>
      </c>
      <c r="AC141" s="66">
        <f t="shared" si="16"/>
        <v>0</v>
      </c>
      <c r="AD141" s="66">
        <f t="shared" si="17"/>
        <v>5031.9359999999997</v>
      </c>
    </row>
    <row r="142" spans="1:30" ht="24.95" customHeight="1" x14ac:dyDescent="0.4">
      <c r="A142" s="54">
        <v>139</v>
      </c>
      <c r="B142" s="55" t="s">
        <v>421</v>
      </c>
      <c r="C142" s="55" t="s">
        <v>331</v>
      </c>
      <c r="D142" s="55" t="s">
        <v>35</v>
      </c>
      <c r="E142" s="55" t="s">
        <v>41</v>
      </c>
      <c r="F142" s="55" t="s">
        <v>381</v>
      </c>
      <c r="G142" s="55">
        <v>15</v>
      </c>
      <c r="H142" s="55">
        <v>2</v>
      </c>
      <c r="I142" s="57">
        <v>1</v>
      </c>
      <c r="J142" s="58">
        <v>2</v>
      </c>
      <c r="K142" s="59"/>
      <c r="L142" s="60" t="s">
        <v>221</v>
      </c>
      <c r="M142" s="76"/>
      <c r="N142" s="61" t="s">
        <v>220</v>
      </c>
      <c r="O142" s="77"/>
      <c r="P142" s="76"/>
      <c r="Q142" s="62">
        <v>2</v>
      </c>
      <c r="R142" s="63"/>
      <c r="S142" s="78"/>
      <c r="T142" s="78"/>
      <c r="U142" s="64">
        <f t="shared" si="14"/>
        <v>0</v>
      </c>
      <c r="V142" s="64">
        <f t="shared" si="15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3"/>
        <v>1797.1200000000001</v>
      </c>
      <c r="AC142" s="66">
        <f t="shared" si="16"/>
        <v>0</v>
      </c>
      <c r="AD142" s="66">
        <f t="shared" si="17"/>
        <v>1797.1200000000001</v>
      </c>
    </row>
    <row r="143" spans="1:30" ht="24.95" customHeight="1" x14ac:dyDescent="0.4">
      <c r="A143" s="54">
        <v>140</v>
      </c>
      <c r="B143" s="55" t="s">
        <v>421</v>
      </c>
      <c r="C143" s="55" t="s">
        <v>332</v>
      </c>
      <c r="D143" s="55" t="s">
        <v>35</v>
      </c>
      <c r="E143" s="55" t="s">
        <v>248</v>
      </c>
      <c r="F143" s="55" t="s">
        <v>395</v>
      </c>
      <c r="G143" s="55">
        <v>26</v>
      </c>
      <c r="H143" s="55">
        <v>1</v>
      </c>
      <c r="I143" s="57">
        <v>1</v>
      </c>
      <c r="J143" s="58">
        <v>1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1</v>
      </c>
      <c r="R143" s="63"/>
      <c r="S143" s="78"/>
      <c r="T143" s="78"/>
      <c r="U143" s="64">
        <f t="shared" si="14"/>
        <v>0</v>
      </c>
      <c r="V143" s="64">
        <f t="shared" si="15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3"/>
        <v>1557.5040000000001</v>
      </c>
      <c r="AC143" s="66">
        <f t="shared" si="16"/>
        <v>0</v>
      </c>
      <c r="AD143" s="66">
        <f t="shared" si="17"/>
        <v>1557.5040000000001</v>
      </c>
    </row>
    <row r="144" spans="1:30" ht="24.95" customHeight="1" x14ac:dyDescent="0.4">
      <c r="A144" s="54">
        <v>141</v>
      </c>
      <c r="B144" s="55" t="s">
        <v>421</v>
      </c>
      <c r="C144" s="55" t="s">
        <v>332</v>
      </c>
      <c r="D144" s="55" t="s">
        <v>35</v>
      </c>
      <c r="E144" s="55" t="s">
        <v>200</v>
      </c>
      <c r="F144" s="55" t="s">
        <v>394</v>
      </c>
      <c r="G144" s="55">
        <v>42</v>
      </c>
      <c r="H144" s="55">
        <v>1</v>
      </c>
      <c r="I144" s="57">
        <v>1</v>
      </c>
      <c r="J144" s="58">
        <v>1</v>
      </c>
      <c r="K144" s="59"/>
      <c r="L144" s="60" t="s">
        <v>221</v>
      </c>
      <c r="M144" s="76"/>
      <c r="N144" s="61" t="s">
        <v>220</v>
      </c>
      <c r="O144" s="77"/>
      <c r="P144" s="76"/>
      <c r="Q144" s="62">
        <v>1</v>
      </c>
      <c r="R144" s="63"/>
      <c r="S144" s="78"/>
      <c r="T144" s="78"/>
      <c r="U144" s="64">
        <f t="shared" si="14"/>
        <v>0</v>
      </c>
      <c r="V144" s="64">
        <f t="shared" si="15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3"/>
        <v>2515.9679999999998</v>
      </c>
      <c r="AC144" s="66">
        <f t="shared" si="16"/>
        <v>0</v>
      </c>
      <c r="AD144" s="66">
        <f t="shared" si="17"/>
        <v>2515.9679999999998</v>
      </c>
    </row>
    <row r="145" spans="1:30" ht="24.95" customHeight="1" x14ac:dyDescent="0.4">
      <c r="A145" s="54">
        <v>142</v>
      </c>
      <c r="B145" s="55" t="s">
        <v>421</v>
      </c>
      <c r="C145" s="55" t="s">
        <v>247</v>
      </c>
      <c r="D145" s="55" t="s">
        <v>35</v>
      </c>
      <c r="E145" s="55" t="s">
        <v>200</v>
      </c>
      <c r="F145" s="55" t="s">
        <v>203</v>
      </c>
      <c r="G145" s="55">
        <v>42</v>
      </c>
      <c r="H145" s="55">
        <v>1</v>
      </c>
      <c r="I145" s="57">
        <v>1</v>
      </c>
      <c r="J145" s="58">
        <v>1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1</v>
      </c>
      <c r="R145" s="63"/>
      <c r="S145" s="78"/>
      <c r="T145" s="78"/>
      <c r="U145" s="64">
        <f t="shared" si="14"/>
        <v>0</v>
      </c>
      <c r="V145" s="64">
        <f t="shared" si="15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3"/>
        <v>2515.9679999999998</v>
      </c>
      <c r="AC145" s="66">
        <f t="shared" si="16"/>
        <v>0</v>
      </c>
      <c r="AD145" s="66">
        <f t="shared" si="17"/>
        <v>2515.9679999999998</v>
      </c>
    </row>
    <row r="146" spans="1:30" ht="24.95" customHeight="1" x14ac:dyDescent="0.4">
      <c r="A146" s="54">
        <v>143</v>
      </c>
      <c r="B146" s="55" t="s">
        <v>421</v>
      </c>
      <c r="C146" s="55" t="s">
        <v>361</v>
      </c>
      <c r="D146" s="55" t="s">
        <v>362</v>
      </c>
      <c r="E146" s="55" t="s">
        <v>370</v>
      </c>
      <c r="F146" s="55" t="s">
        <v>371</v>
      </c>
      <c r="G146" s="55">
        <v>34</v>
      </c>
      <c r="H146" s="55">
        <v>11</v>
      </c>
      <c r="I146" s="57">
        <v>2</v>
      </c>
      <c r="J146" s="58">
        <v>22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11</v>
      </c>
      <c r="R146" s="63"/>
      <c r="S146" s="78"/>
      <c r="T146" s="78"/>
      <c r="U146" s="64">
        <f t="shared" si="14"/>
        <v>0</v>
      </c>
      <c r="V146" s="64">
        <f t="shared" si="15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3"/>
        <v>44808.192000000003</v>
      </c>
      <c r="AC146" s="66">
        <f t="shared" si="16"/>
        <v>0</v>
      </c>
      <c r="AD146" s="66">
        <f t="shared" si="17"/>
        <v>44808.192000000003</v>
      </c>
    </row>
    <row r="147" spans="1:30" ht="24.95" customHeight="1" x14ac:dyDescent="0.4">
      <c r="A147" s="54">
        <v>144</v>
      </c>
      <c r="B147" s="55" t="s">
        <v>421</v>
      </c>
      <c r="C147" s="55" t="s">
        <v>361</v>
      </c>
      <c r="D147" s="55" t="s">
        <v>363</v>
      </c>
      <c r="E147" s="55" t="s">
        <v>370</v>
      </c>
      <c r="F147" s="55" t="s">
        <v>372</v>
      </c>
      <c r="G147" s="55">
        <v>34</v>
      </c>
      <c r="H147" s="55">
        <v>8</v>
      </c>
      <c r="I147" s="57">
        <v>2</v>
      </c>
      <c r="J147" s="58">
        <v>16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8</v>
      </c>
      <c r="R147" s="63"/>
      <c r="S147" s="78"/>
      <c r="T147" s="78"/>
      <c r="U147" s="64">
        <f t="shared" si="14"/>
        <v>0</v>
      </c>
      <c r="V147" s="64">
        <f t="shared" si="15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3"/>
        <v>32587.775999999998</v>
      </c>
      <c r="AC147" s="66">
        <f t="shared" si="16"/>
        <v>0</v>
      </c>
      <c r="AD147" s="66">
        <f t="shared" si="17"/>
        <v>32587.775999999998</v>
      </c>
    </row>
    <row r="148" spans="1:30" ht="24.95" customHeight="1" x14ac:dyDescent="0.4">
      <c r="A148" s="54">
        <v>145</v>
      </c>
      <c r="B148" s="55" t="s">
        <v>421</v>
      </c>
      <c r="C148" s="55" t="s">
        <v>361</v>
      </c>
      <c r="D148" s="55" t="s">
        <v>35</v>
      </c>
      <c r="E148" s="55" t="s">
        <v>209</v>
      </c>
      <c r="F148" s="55" t="s">
        <v>210</v>
      </c>
      <c r="G148" s="55">
        <v>58</v>
      </c>
      <c r="H148" s="55">
        <v>1</v>
      </c>
      <c r="I148" s="57">
        <v>4</v>
      </c>
      <c r="J148" s="58">
        <v>4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1</v>
      </c>
      <c r="R148" s="63"/>
      <c r="S148" s="78"/>
      <c r="T148" s="78"/>
      <c r="U148" s="64">
        <f t="shared" si="14"/>
        <v>0</v>
      </c>
      <c r="V148" s="64">
        <f t="shared" si="15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3"/>
        <v>13897.728000000001</v>
      </c>
      <c r="AC148" s="66">
        <f t="shared" si="16"/>
        <v>0</v>
      </c>
      <c r="AD148" s="66">
        <f t="shared" si="17"/>
        <v>13897.728000000001</v>
      </c>
    </row>
    <row r="149" spans="1:30" ht="24.95" customHeight="1" x14ac:dyDescent="0.4">
      <c r="A149" s="54">
        <v>146</v>
      </c>
      <c r="B149" s="55" t="s">
        <v>421</v>
      </c>
      <c r="C149" s="55" t="s">
        <v>361</v>
      </c>
      <c r="D149" s="55" t="s">
        <v>35</v>
      </c>
      <c r="E149" s="55" t="s">
        <v>209</v>
      </c>
      <c r="F149" s="55" t="s">
        <v>414</v>
      </c>
      <c r="G149" s="55">
        <v>58</v>
      </c>
      <c r="H149" s="55">
        <v>1</v>
      </c>
      <c r="I149" s="57">
        <v>4</v>
      </c>
      <c r="J149" s="58">
        <v>4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1</v>
      </c>
      <c r="R149" s="63"/>
      <c r="S149" s="78"/>
      <c r="T149" s="78"/>
      <c r="U149" s="64">
        <f t="shared" si="14"/>
        <v>0</v>
      </c>
      <c r="V149" s="64">
        <f t="shared" si="15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3"/>
        <v>13897.728000000001</v>
      </c>
      <c r="AC149" s="66">
        <f t="shared" si="16"/>
        <v>0</v>
      </c>
      <c r="AD149" s="66">
        <f t="shared" si="17"/>
        <v>13897.728000000001</v>
      </c>
    </row>
    <row r="150" spans="1:30" ht="24.95" customHeight="1" x14ac:dyDescent="0.4">
      <c r="A150" s="54">
        <v>147</v>
      </c>
      <c r="B150" s="55" t="s">
        <v>421</v>
      </c>
      <c r="C150" s="55" t="s">
        <v>361</v>
      </c>
      <c r="D150" s="55" t="s">
        <v>35</v>
      </c>
      <c r="E150" s="55" t="s">
        <v>35</v>
      </c>
      <c r="F150" s="55" t="s">
        <v>423</v>
      </c>
      <c r="G150" s="55">
        <v>0.8</v>
      </c>
      <c r="H150" s="55">
        <v>1</v>
      </c>
      <c r="I150" s="57">
        <v>1</v>
      </c>
      <c r="J150" s="58">
        <v>1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1</v>
      </c>
      <c r="R150" s="63"/>
      <c r="S150" s="78"/>
      <c r="T150" s="78"/>
      <c r="U150" s="64">
        <f t="shared" si="14"/>
        <v>0</v>
      </c>
      <c r="V150" s="64">
        <f t="shared" si="15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3"/>
        <v>47.923200000000001</v>
      </c>
      <c r="AC150" s="66">
        <f t="shared" si="16"/>
        <v>0</v>
      </c>
      <c r="AD150" s="66">
        <f t="shared" si="17"/>
        <v>47.923200000000001</v>
      </c>
    </row>
    <row r="151" spans="1:30" ht="24.95" customHeight="1" x14ac:dyDescent="0.4">
      <c r="A151" s="54">
        <v>148</v>
      </c>
      <c r="B151" s="55" t="s">
        <v>421</v>
      </c>
      <c r="C151" s="55" t="s">
        <v>288</v>
      </c>
      <c r="D151" s="55" t="s">
        <v>35</v>
      </c>
      <c r="E151" s="55" t="s">
        <v>200</v>
      </c>
      <c r="F151" s="55" t="s">
        <v>392</v>
      </c>
      <c r="G151" s="55">
        <v>42</v>
      </c>
      <c r="H151" s="55">
        <v>19</v>
      </c>
      <c r="I151" s="57">
        <v>2</v>
      </c>
      <c r="J151" s="58">
        <v>38</v>
      </c>
      <c r="K151" s="59"/>
      <c r="L151" s="60" t="s">
        <v>221</v>
      </c>
      <c r="M151" s="76"/>
      <c r="N151" s="61" t="s">
        <v>220</v>
      </c>
      <c r="O151" s="77"/>
      <c r="P151" s="76"/>
      <c r="Q151" s="62">
        <v>38</v>
      </c>
      <c r="R151" s="63"/>
      <c r="S151" s="78"/>
      <c r="T151" s="78"/>
      <c r="U151" s="64">
        <f t="shared" si="14"/>
        <v>0</v>
      </c>
      <c r="V151" s="64">
        <f t="shared" si="15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3"/>
        <v>95606.784</v>
      </c>
      <c r="AC151" s="66">
        <f t="shared" si="16"/>
        <v>0</v>
      </c>
      <c r="AD151" s="66">
        <f t="shared" si="17"/>
        <v>95606.784</v>
      </c>
    </row>
    <row r="152" spans="1:30" ht="24.95" customHeight="1" x14ac:dyDescent="0.4">
      <c r="A152" s="54">
        <v>149</v>
      </c>
      <c r="B152" s="55" t="s">
        <v>421</v>
      </c>
      <c r="C152" s="55" t="s">
        <v>288</v>
      </c>
      <c r="D152" s="55" t="s">
        <v>35</v>
      </c>
      <c r="E152" s="55" t="s">
        <v>200</v>
      </c>
      <c r="F152" s="55" t="s">
        <v>393</v>
      </c>
      <c r="G152" s="55">
        <v>42</v>
      </c>
      <c r="H152" s="55">
        <v>4</v>
      </c>
      <c r="I152" s="57">
        <v>2</v>
      </c>
      <c r="J152" s="58">
        <v>8</v>
      </c>
      <c r="K152" s="59"/>
      <c r="L152" s="60" t="s">
        <v>221</v>
      </c>
      <c r="M152" s="76"/>
      <c r="N152" s="61" t="s">
        <v>220</v>
      </c>
      <c r="O152" s="77"/>
      <c r="P152" s="76"/>
      <c r="Q152" s="62">
        <v>8</v>
      </c>
      <c r="R152" s="63"/>
      <c r="S152" s="78"/>
      <c r="T152" s="78"/>
      <c r="U152" s="64">
        <f t="shared" si="14"/>
        <v>0</v>
      </c>
      <c r="V152" s="64">
        <f t="shared" si="15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3"/>
        <v>20127.743999999999</v>
      </c>
      <c r="AC152" s="66">
        <f t="shared" si="16"/>
        <v>0</v>
      </c>
      <c r="AD152" s="66">
        <f t="shared" si="17"/>
        <v>20127.743999999999</v>
      </c>
    </row>
    <row r="153" spans="1:30" ht="24.95" customHeight="1" x14ac:dyDescent="0.4">
      <c r="A153" s="54">
        <v>150</v>
      </c>
      <c r="B153" s="55" t="s">
        <v>421</v>
      </c>
      <c r="C153" s="55" t="s">
        <v>288</v>
      </c>
      <c r="D153" s="55" t="s">
        <v>424</v>
      </c>
      <c r="E153" s="55" t="s">
        <v>35</v>
      </c>
      <c r="F153" s="55" t="s">
        <v>423</v>
      </c>
      <c r="G153" s="55">
        <v>0.8</v>
      </c>
      <c r="H153" s="55">
        <v>4</v>
      </c>
      <c r="I153" s="57">
        <v>1</v>
      </c>
      <c r="J153" s="58">
        <v>4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4</v>
      </c>
      <c r="R153" s="63"/>
      <c r="S153" s="78"/>
      <c r="T153" s="78"/>
      <c r="U153" s="64">
        <f t="shared" si="14"/>
        <v>0</v>
      </c>
      <c r="V153" s="64">
        <f t="shared" si="15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3"/>
        <v>191.69280000000001</v>
      </c>
      <c r="AC153" s="66">
        <f t="shared" si="16"/>
        <v>0</v>
      </c>
      <c r="AD153" s="66">
        <f t="shared" si="17"/>
        <v>191.69280000000001</v>
      </c>
    </row>
    <row r="154" spans="1:30" ht="24.95" customHeight="1" x14ac:dyDescent="0.4">
      <c r="A154" s="54">
        <v>151</v>
      </c>
      <c r="B154" s="55" t="s">
        <v>421</v>
      </c>
      <c r="C154" s="55" t="s">
        <v>288</v>
      </c>
      <c r="D154" s="55" t="s">
        <v>35</v>
      </c>
      <c r="E154" s="55" t="s">
        <v>408</v>
      </c>
      <c r="F154" s="55" t="s">
        <v>409</v>
      </c>
      <c r="G154" s="55">
        <v>38</v>
      </c>
      <c r="H154" s="55">
        <v>4</v>
      </c>
      <c r="I154" s="57">
        <v>1</v>
      </c>
      <c r="J154" s="58">
        <v>4</v>
      </c>
      <c r="K154" s="59"/>
      <c r="L154" s="60" t="s">
        <v>222</v>
      </c>
      <c r="M154" s="76"/>
      <c r="N154" s="61" t="s">
        <v>220</v>
      </c>
      <c r="O154" s="77"/>
      <c r="P154" s="76"/>
      <c r="Q154" s="62">
        <v>4</v>
      </c>
      <c r="R154" s="63"/>
      <c r="S154" s="78"/>
      <c r="T154" s="78"/>
      <c r="U154" s="64">
        <f t="shared" si="14"/>
        <v>0</v>
      </c>
      <c r="V154" s="64">
        <f t="shared" si="15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3"/>
        <v>9105.4080000000013</v>
      </c>
      <c r="AC154" s="66">
        <f t="shared" si="16"/>
        <v>0</v>
      </c>
      <c r="AD154" s="66">
        <f t="shared" si="17"/>
        <v>9105.4080000000013</v>
      </c>
    </row>
    <row r="155" spans="1:30" ht="24.95" customHeight="1" x14ac:dyDescent="0.4">
      <c r="A155" s="54">
        <v>152</v>
      </c>
      <c r="B155" s="55" t="s">
        <v>421</v>
      </c>
      <c r="C155" s="55" t="s">
        <v>288</v>
      </c>
      <c r="D155" s="55" t="s">
        <v>35</v>
      </c>
      <c r="E155" s="55" t="s">
        <v>397</v>
      </c>
      <c r="F155" s="55" t="s">
        <v>398</v>
      </c>
      <c r="G155" s="55">
        <v>14</v>
      </c>
      <c r="H155" s="55">
        <v>4</v>
      </c>
      <c r="I155" s="57">
        <v>1</v>
      </c>
      <c r="J155" s="58">
        <v>4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4</v>
      </c>
      <c r="R155" s="63"/>
      <c r="S155" s="78"/>
      <c r="T155" s="78"/>
      <c r="U155" s="64">
        <f t="shared" si="14"/>
        <v>0</v>
      </c>
      <c r="V155" s="64">
        <f t="shared" si="15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3"/>
        <v>3354.6239999999998</v>
      </c>
      <c r="AC155" s="66">
        <f t="shared" si="16"/>
        <v>0</v>
      </c>
      <c r="AD155" s="66">
        <f t="shared" si="17"/>
        <v>3354.6239999999998</v>
      </c>
    </row>
    <row r="156" spans="1:30" ht="24.95" customHeight="1" x14ac:dyDescent="0.4">
      <c r="A156" s="54">
        <v>153</v>
      </c>
      <c r="B156" s="55" t="s">
        <v>421</v>
      </c>
      <c r="C156" s="55" t="s">
        <v>364</v>
      </c>
      <c r="D156" s="55" t="s">
        <v>365</v>
      </c>
      <c r="E156" s="55" t="s">
        <v>399</v>
      </c>
      <c r="F156" s="55" t="s">
        <v>40</v>
      </c>
      <c r="G156" s="55">
        <v>34</v>
      </c>
      <c r="H156" s="55">
        <v>8</v>
      </c>
      <c r="I156" s="57">
        <v>1</v>
      </c>
      <c r="J156" s="58">
        <v>8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8</v>
      </c>
      <c r="R156" s="63"/>
      <c r="S156" s="78"/>
      <c r="T156" s="78"/>
      <c r="U156" s="64">
        <f t="shared" si="14"/>
        <v>0</v>
      </c>
      <c r="V156" s="64">
        <f t="shared" si="15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3"/>
        <v>16293.887999999999</v>
      </c>
      <c r="AC156" s="66">
        <f t="shared" si="16"/>
        <v>0</v>
      </c>
      <c r="AD156" s="66">
        <f t="shared" si="17"/>
        <v>16293.887999999999</v>
      </c>
    </row>
    <row r="157" spans="1:30" ht="24.95" customHeight="1" x14ac:dyDescent="0.4">
      <c r="A157" s="54">
        <v>154</v>
      </c>
      <c r="B157" s="55" t="s">
        <v>421</v>
      </c>
      <c r="C157" s="55" t="s">
        <v>364</v>
      </c>
      <c r="D157" s="55" t="s">
        <v>366</v>
      </c>
      <c r="E157" s="55" t="s">
        <v>415</v>
      </c>
      <c r="F157" s="55" t="s">
        <v>40</v>
      </c>
      <c r="G157" s="55">
        <v>26</v>
      </c>
      <c r="H157" s="55">
        <v>12</v>
      </c>
      <c r="I157" s="57">
        <v>1</v>
      </c>
      <c r="J157" s="58">
        <v>12</v>
      </c>
      <c r="K157" s="59"/>
      <c r="L157" s="60" t="s">
        <v>222</v>
      </c>
      <c r="M157" s="76"/>
      <c r="N157" s="61" t="s">
        <v>220</v>
      </c>
      <c r="O157" s="77"/>
      <c r="P157" s="76"/>
      <c r="Q157" s="62">
        <v>12</v>
      </c>
      <c r="R157" s="63"/>
      <c r="S157" s="78"/>
      <c r="T157" s="78"/>
      <c r="U157" s="64">
        <f t="shared" si="14"/>
        <v>0</v>
      </c>
      <c r="V157" s="64">
        <f t="shared" si="15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3"/>
        <v>18690.047999999999</v>
      </c>
      <c r="AC157" s="66">
        <f t="shared" si="16"/>
        <v>0</v>
      </c>
      <c r="AD157" s="66">
        <f t="shared" si="17"/>
        <v>18690.047999999999</v>
      </c>
    </row>
    <row r="158" spans="1:30" ht="24.95" customHeight="1" x14ac:dyDescent="0.4">
      <c r="A158" s="54">
        <v>155</v>
      </c>
      <c r="B158" s="55" t="s">
        <v>421</v>
      </c>
      <c r="C158" s="55" t="s">
        <v>339</v>
      </c>
      <c r="D158" s="55" t="s">
        <v>35</v>
      </c>
      <c r="E158" s="55" t="s">
        <v>370</v>
      </c>
      <c r="F158" s="55" t="s">
        <v>404</v>
      </c>
      <c r="G158" s="55">
        <v>34</v>
      </c>
      <c r="H158" s="55">
        <v>3</v>
      </c>
      <c r="I158" s="57">
        <v>1</v>
      </c>
      <c r="J158" s="58">
        <v>3</v>
      </c>
      <c r="K158" s="59"/>
      <c r="L158" s="60" t="s">
        <v>221</v>
      </c>
      <c r="M158" s="76"/>
      <c r="N158" s="61" t="s">
        <v>220</v>
      </c>
      <c r="O158" s="77"/>
      <c r="P158" s="76"/>
      <c r="Q158" s="62">
        <v>3</v>
      </c>
      <c r="R158" s="63"/>
      <c r="S158" s="78"/>
      <c r="T158" s="78"/>
      <c r="U158" s="64">
        <f t="shared" si="14"/>
        <v>0</v>
      </c>
      <c r="V158" s="64">
        <f t="shared" si="15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3"/>
        <v>6110.2080000000005</v>
      </c>
      <c r="AC158" s="66">
        <f t="shared" si="16"/>
        <v>0</v>
      </c>
      <c r="AD158" s="66">
        <f t="shared" si="17"/>
        <v>6110.2080000000005</v>
      </c>
    </row>
    <row r="159" spans="1:30" ht="24.95" customHeight="1" x14ac:dyDescent="0.4">
      <c r="A159" s="54">
        <v>156</v>
      </c>
      <c r="B159" s="55" t="s">
        <v>421</v>
      </c>
      <c r="C159" s="55" t="s">
        <v>339</v>
      </c>
      <c r="D159" s="55" t="s">
        <v>35</v>
      </c>
      <c r="E159" s="55" t="s">
        <v>370</v>
      </c>
      <c r="F159" s="55" t="s">
        <v>405</v>
      </c>
      <c r="G159" s="55">
        <v>34</v>
      </c>
      <c r="H159" s="55">
        <v>3</v>
      </c>
      <c r="I159" s="57">
        <v>1</v>
      </c>
      <c r="J159" s="58">
        <v>3</v>
      </c>
      <c r="K159" s="59"/>
      <c r="L159" s="60" t="s">
        <v>221</v>
      </c>
      <c r="M159" s="76"/>
      <c r="N159" s="61" t="s">
        <v>220</v>
      </c>
      <c r="O159" s="77"/>
      <c r="P159" s="76"/>
      <c r="Q159" s="62">
        <v>3</v>
      </c>
      <c r="R159" s="63"/>
      <c r="S159" s="78"/>
      <c r="T159" s="78"/>
      <c r="U159" s="64">
        <f t="shared" si="14"/>
        <v>0</v>
      </c>
      <c r="V159" s="64">
        <f t="shared" si="15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3"/>
        <v>6110.2080000000005</v>
      </c>
      <c r="AC159" s="66">
        <f t="shared" si="16"/>
        <v>0</v>
      </c>
      <c r="AD159" s="66">
        <f t="shared" si="17"/>
        <v>6110.2080000000005</v>
      </c>
    </row>
    <row r="160" spans="1:30" ht="24.95" customHeight="1" x14ac:dyDescent="0.4">
      <c r="A160" s="54">
        <v>157</v>
      </c>
      <c r="B160" s="55" t="s">
        <v>421</v>
      </c>
      <c r="C160" s="55" t="s">
        <v>339</v>
      </c>
      <c r="D160" s="55" t="s">
        <v>424</v>
      </c>
      <c r="E160" s="55" t="s">
        <v>35</v>
      </c>
      <c r="F160" s="55" t="s">
        <v>423</v>
      </c>
      <c r="G160" s="55">
        <v>0.8</v>
      </c>
      <c r="H160" s="55">
        <v>3</v>
      </c>
      <c r="I160" s="57">
        <v>1</v>
      </c>
      <c r="J160" s="58">
        <v>3</v>
      </c>
      <c r="K160" s="59"/>
      <c r="L160" s="60" t="s">
        <v>222</v>
      </c>
      <c r="M160" s="76"/>
      <c r="N160" s="61" t="s">
        <v>220</v>
      </c>
      <c r="O160" s="77"/>
      <c r="P160" s="76"/>
      <c r="Q160" s="62">
        <v>3</v>
      </c>
      <c r="R160" s="63"/>
      <c r="S160" s="78"/>
      <c r="T160" s="78"/>
      <c r="U160" s="64">
        <f t="shared" si="14"/>
        <v>0</v>
      </c>
      <c r="V160" s="64">
        <f t="shared" si="15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3"/>
        <v>143.7696</v>
      </c>
      <c r="AC160" s="66">
        <f t="shared" si="16"/>
        <v>0</v>
      </c>
      <c r="AD160" s="66">
        <f t="shared" si="17"/>
        <v>143.7696</v>
      </c>
    </row>
    <row r="161" spans="1:30" ht="24.95" customHeight="1" x14ac:dyDescent="0.4">
      <c r="A161" s="54">
        <v>158</v>
      </c>
      <c r="B161" s="55" t="s">
        <v>421</v>
      </c>
      <c r="C161" s="55" t="s">
        <v>339</v>
      </c>
      <c r="D161" s="55" t="s">
        <v>35</v>
      </c>
      <c r="E161" s="55" t="s">
        <v>370</v>
      </c>
      <c r="F161" s="55" t="s">
        <v>406</v>
      </c>
      <c r="G161" s="55">
        <v>34</v>
      </c>
      <c r="H161" s="55">
        <v>8</v>
      </c>
      <c r="I161" s="57">
        <v>2</v>
      </c>
      <c r="J161" s="58">
        <v>16</v>
      </c>
      <c r="K161" s="59"/>
      <c r="L161" s="60" t="s">
        <v>221</v>
      </c>
      <c r="M161" s="76"/>
      <c r="N161" s="61" t="s">
        <v>220</v>
      </c>
      <c r="O161" s="77"/>
      <c r="P161" s="76"/>
      <c r="Q161" s="62">
        <v>16</v>
      </c>
      <c r="R161" s="63"/>
      <c r="S161" s="78"/>
      <c r="T161" s="78"/>
      <c r="U161" s="64">
        <f t="shared" si="14"/>
        <v>0</v>
      </c>
      <c r="V161" s="64">
        <f t="shared" si="15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3"/>
        <v>32587.775999999998</v>
      </c>
      <c r="AC161" s="66">
        <f t="shared" si="16"/>
        <v>0</v>
      </c>
      <c r="AD161" s="66">
        <f t="shared" si="17"/>
        <v>32587.775999999998</v>
      </c>
    </row>
    <row r="162" spans="1:30" ht="24.95" customHeight="1" x14ac:dyDescent="0.4">
      <c r="A162" s="54">
        <v>159</v>
      </c>
      <c r="B162" s="55" t="s">
        <v>421</v>
      </c>
      <c r="C162" s="55" t="s">
        <v>339</v>
      </c>
      <c r="D162" s="55" t="s">
        <v>35</v>
      </c>
      <c r="E162" s="55" t="s">
        <v>370</v>
      </c>
      <c r="F162" s="55" t="s">
        <v>407</v>
      </c>
      <c r="G162" s="55">
        <v>34</v>
      </c>
      <c r="H162" s="55">
        <v>8</v>
      </c>
      <c r="I162" s="57">
        <v>2</v>
      </c>
      <c r="J162" s="58">
        <v>16</v>
      </c>
      <c r="K162" s="59"/>
      <c r="L162" s="60" t="s">
        <v>221</v>
      </c>
      <c r="M162" s="76"/>
      <c r="N162" s="61" t="s">
        <v>220</v>
      </c>
      <c r="O162" s="77"/>
      <c r="P162" s="76"/>
      <c r="Q162" s="62">
        <v>16</v>
      </c>
      <c r="R162" s="63"/>
      <c r="S162" s="78"/>
      <c r="T162" s="78"/>
      <c r="U162" s="64">
        <f t="shared" si="14"/>
        <v>0</v>
      </c>
      <c r="V162" s="64">
        <f t="shared" si="15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3"/>
        <v>32587.775999999998</v>
      </c>
      <c r="AC162" s="66">
        <f t="shared" si="16"/>
        <v>0</v>
      </c>
      <c r="AD162" s="66">
        <f t="shared" si="17"/>
        <v>32587.775999999998</v>
      </c>
    </row>
    <row r="163" spans="1:30" ht="24.95" customHeight="1" x14ac:dyDescent="0.4">
      <c r="A163" s="54">
        <v>160</v>
      </c>
      <c r="B163" s="55" t="s">
        <v>421</v>
      </c>
      <c r="C163" s="55" t="s">
        <v>339</v>
      </c>
      <c r="D163" s="55" t="s">
        <v>424</v>
      </c>
      <c r="E163" s="55" t="s">
        <v>35</v>
      </c>
      <c r="F163" s="55" t="s">
        <v>423</v>
      </c>
      <c r="G163" s="55">
        <v>0.8</v>
      </c>
      <c r="H163" s="55">
        <v>8</v>
      </c>
      <c r="I163" s="57">
        <v>1</v>
      </c>
      <c r="J163" s="58">
        <v>8</v>
      </c>
      <c r="K163" s="59"/>
      <c r="L163" s="60" t="s">
        <v>222</v>
      </c>
      <c r="M163" s="76"/>
      <c r="N163" s="61" t="s">
        <v>220</v>
      </c>
      <c r="O163" s="77"/>
      <c r="P163" s="76"/>
      <c r="Q163" s="62">
        <v>8</v>
      </c>
      <c r="R163" s="63"/>
      <c r="S163" s="78"/>
      <c r="T163" s="78"/>
      <c r="U163" s="64">
        <f t="shared" si="14"/>
        <v>0</v>
      </c>
      <c r="V163" s="64">
        <f t="shared" si="15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3"/>
        <v>383.38560000000001</v>
      </c>
      <c r="AC163" s="66">
        <f t="shared" si="16"/>
        <v>0</v>
      </c>
      <c r="AD163" s="66">
        <f t="shared" si="17"/>
        <v>383.38560000000001</v>
      </c>
    </row>
    <row r="164" spans="1:30" ht="24.95" customHeight="1" x14ac:dyDescent="0.4">
      <c r="A164" s="54">
        <v>161</v>
      </c>
      <c r="B164" s="55" t="s">
        <v>421</v>
      </c>
      <c r="C164" s="55" t="s">
        <v>340</v>
      </c>
      <c r="D164" s="55" t="s">
        <v>35</v>
      </c>
      <c r="E164" s="55" t="s">
        <v>200</v>
      </c>
      <c r="F164" s="55" t="s">
        <v>380</v>
      </c>
      <c r="G164" s="55">
        <v>42</v>
      </c>
      <c r="H164" s="55">
        <v>1</v>
      </c>
      <c r="I164" s="57">
        <v>1</v>
      </c>
      <c r="J164" s="58">
        <v>1</v>
      </c>
      <c r="K164" s="59"/>
      <c r="L164" s="60" t="s">
        <v>222</v>
      </c>
      <c r="M164" s="76"/>
      <c r="N164" s="61" t="s">
        <v>220</v>
      </c>
      <c r="O164" s="77"/>
      <c r="P164" s="76"/>
      <c r="Q164" s="62">
        <v>1</v>
      </c>
      <c r="R164" s="63"/>
      <c r="S164" s="78"/>
      <c r="T164" s="78"/>
      <c r="U164" s="64">
        <f t="shared" si="14"/>
        <v>0</v>
      </c>
      <c r="V164" s="64">
        <f t="shared" si="15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si="13"/>
        <v>2515.9679999999998</v>
      </c>
      <c r="AC164" s="66">
        <f t="shared" si="16"/>
        <v>0</v>
      </c>
      <c r="AD164" s="66">
        <f t="shared" si="17"/>
        <v>2515.9679999999998</v>
      </c>
    </row>
    <row r="165" spans="1:30" ht="24.95" customHeight="1" x14ac:dyDescent="0.4">
      <c r="A165" s="54">
        <v>162</v>
      </c>
      <c r="B165" s="55" t="s">
        <v>367</v>
      </c>
      <c r="C165" s="55" t="s">
        <v>340</v>
      </c>
      <c r="D165" s="55" t="s">
        <v>35</v>
      </c>
      <c r="E165" s="55" t="s">
        <v>200</v>
      </c>
      <c r="F165" s="55" t="s">
        <v>379</v>
      </c>
      <c r="G165" s="55">
        <v>42</v>
      </c>
      <c r="H165" s="55">
        <v>1</v>
      </c>
      <c r="I165" s="57">
        <v>1</v>
      </c>
      <c r="J165" s="58">
        <v>1</v>
      </c>
      <c r="K165" s="59"/>
      <c r="L165" s="60" t="s">
        <v>222</v>
      </c>
      <c r="M165" s="76"/>
      <c r="N165" s="61" t="s">
        <v>220</v>
      </c>
      <c r="O165" s="77"/>
      <c r="P165" s="76"/>
      <c r="Q165" s="62">
        <v>1</v>
      </c>
      <c r="R165" s="63"/>
      <c r="S165" s="78"/>
      <c r="T165" s="78"/>
      <c r="U165" s="64">
        <f t="shared" si="14"/>
        <v>0</v>
      </c>
      <c r="V165" s="64">
        <f t="shared" si="15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3"/>
        <v>2515.9679999999998</v>
      </c>
      <c r="AC165" s="66">
        <f t="shared" si="16"/>
        <v>0</v>
      </c>
      <c r="AD165" s="66">
        <f t="shared" si="17"/>
        <v>2515.9679999999998</v>
      </c>
    </row>
    <row r="166" spans="1:30" ht="24.95" customHeight="1" x14ac:dyDescent="0.4">
      <c r="A166" s="54">
        <v>163</v>
      </c>
      <c r="B166" s="55" t="s">
        <v>367</v>
      </c>
      <c r="C166" s="55" t="s">
        <v>340</v>
      </c>
      <c r="D166" s="55" t="s">
        <v>35</v>
      </c>
      <c r="E166" s="55" t="s">
        <v>200</v>
      </c>
      <c r="F166" s="55" t="s">
        <v>380</v>
      </c>
      <c r="G166" s="55">
        <v>42</v>
      </c>
      <c r="H166" s="55">
        <v>1</v>
      </c>
      <c r="I166" s="57">
        <v>1</v>
      </c>
      <c r="J166" s="58">
        <v>1</v>
      </c>
      <c r="K166" s="59"/>
      <c r="L166" s="60" t="s">
        <v>222</v>
      </c>
      <c r="M166" s="76"/>
      <c r="N166" s="61" t="s">
        <v>220</v>
      </c>
      <c r="O166" s="77"/>
      <c r="P166" s="76"/>
      <c r="Q166" s="62">
        <v>1</v>
      </c>
      <c r="R166" s="63"/>
      <c r="S166" s="78"/>
      <c r="T166" s="78"/>
      <c r="U166" s="64">
        <f t="shared" si="14"/>
        <v>0</v>
      </c>
      <c r="V166" s="64">
        <f t="shared" si="15"/>
        <v>0</v>
      </c>
      <c r="W166" s="65"/>
      <c r="X166" s="58">
        <v>8</v>
      </c>
      <c r="Y166" s="58">
        <v>24</v>
      </c>
      <c r="Z166" s="58">
        <v>12</v>
      </c>
      <c r="AA166" s="65"/>
      <c r="AB166" s="66">
        <f t="shared" si="13"/>
        <v>2515.9679999999998</v>
      </c>
      <c r="AC166" s="66">
        <f t="shared" si="16"/>
        <v>0</v>
      </c>
      <c r="AD166" s="66">
        <f t="shared" si="17"/>
        <v>2515.9679999999998</v>
      </c>
    </row>
    <row r="167" spans="1:30" ht="24.95" customHeight="1" x14ac:dyDescent="0.4">
      <c r="A167" s="54">
        <v>164</v>
      </c>
      <c r="B167" s="55" t="s">
        <v>367</v>
      </c>
      <c r="C167" s="55" t="s">
        <v>368</v>
      </c>
      <c r="D167" s="55" t="s">
        <v>35</v>
      </c>
      <c r="E167" s="55" t="s">
        <v>416</v>
      </c>
      <c r="F167" s="55" t="s">
        <v>271</v>
      </c>
      <c r="G167" s="55">
        <v>60</v>
      </c>
      <c r="H167" s="55">
        <v>1</v>
      </c>
      <c r="I167" s="57">
        <v>1</v>
      </c>
      <c r="J167" s="58">
        <v>1</v>
      </c>
      <c r="K167" s="59"/>
      <c r="L167" s="60" t="s">
        <v>222</v>
      </c>
      <c r="M167" s="76"/>
      <c r="N167" s="61" t="s">
        <v>219</v>
      </c>
      <c r="O167" s="77"/>
      <c r="P167" s="76"/>
      <c r="Q167" s="62">
        <v>1</v>
      </c>
      <c r="R167" s="63"/>
      <c r="S167" s="78"/>
      <c r="T167" s="78"/>
      <c r="U167" s="64">
        <f t="shared" si="14"/>
        <v>0</v>
      </c>
      <c r="V167" s="64">
        <f t="shared" si="15"/>
        <v>0</v>
      </c>
      <c r="W167" s="65"/>
      <c r="X167" s="58">
        <v>8</v>
      </c>
      <c r="Y167" s="58">
        <v>24</v>
      </c>
      <c r="Z167" s="58">
        <v>12</v>
      </c>
      <c r="AA167" s="65"/>
      <c r="AB167" s="66">
        <f t="shared" si="13"/>
        <v>3594.2400000000002</v>
      </c>
      <c r="AC167" s="66">
        <f t="shared" si="16"/>
        <v>0</v>
      </c>
      <c r="AD167" s="66">
        <f t="shared" si="17"/>
        <v>3594.2400000000002</v>
      </c>
    </row>
    <row r="168" spans="1:30" ht="24.95" customHeight="1" x14ac:dyDescent="0.4">
      <c r="A168" s="54">
        <v>165</v>
      </c>
      <c r="B168" s="55" t="s">
        <v>422</v>
      </c>
      <c r="C168" s="55" t="s">
        <v>369</v>
      </c>
      <c r="D168" s="55" t="s">
        <v>35</v>
      </c>
      <c r="E168" s="55" t="s">
        <v>248</v>
      </c>
      <c r="F168" s="55" t="s">
        <v>419</v>
      </c>
      <c r="G168" s="55">
        <v>26</v>
      </c>
      <c r="H168" s="55">
        <v>6</v>
      </c>
      <c r="I168" s="57">
        <v>1</v>
      </c>
      <c r="J168" s="58">
        <v>6</v>
      </c>
      <c r="K168" s="59"/>
      <c r="L168" s="60" t="s">
        <v>222</v>
      </c>
      <c r="M168" s="76"/>
      <c r="N168" s="61" t="s">
        <v>220</v>
      </c>
      <c r="O168" s="77"/>
      <c r="P168" s="76"/>
      <c r="Q168" s="62">
        <v>6</v>
      </c>
      <c r="R168" s="63"/>
      <c r="S168" s="78"/>
      <c r="T168" s="78"/>
      <c r="U168" s="64">
        <f t="shared" si="14"/>
        <v>0</v>
      </c>
      <c r="V168" s="64">
        <f t="shared" si="15"/>
        <v>0</v>
      </c>
      <c r="W168" s="65"/>
      <c r="X168" s="58">
        <v>8</v>
      </c>
      <c r="Y168" s="58">
        <v>24</v>
      </c>
      <c r="Z168" s="58">
        <v>12</v>
      </c>
      <c r="AA168" s="65"/>
      <c r="AB168" s="66">
        <f t="shared" si="13"/>
        <v>9345.0239999999994</v>
      </c>
      <c r="AC168" s="66">
        <f t="shared" si="16"/>
        <v>0</v>
      </c>
      <c r="AD168" s="66">
        <f t="shared" si="17"/>
        <v>9345.0239999999994</v>
      </c>
    </row>
    <row r="169" spans="1:30" ht="36.75" customHeight="1" x14ac:dyDescent="0.4">
      <c r="A169" s="68"/>
      <c r="B169" s="69"/>
      <c r="C169" s="69"/>
      <c r="D169" s="69"/>
      <c r="E169" s="69"/>
      <c r="L169" s="70"/>
      <c r="N169" s="33" t="s">
        <v>32</v>
      </c>
      <c r="R169" s="71"/>
      <c r="S169" s="71"/>
      <c r="T169" s="71"/>
      <c r="U169" s="72"/>
      <c r="V169" s="72"/>
      <c r="W169" s="65"/>
      <c r="Z169" s="65"/>
      <c r="AB169" s="66">
        <f>SUM(AB4:AB168)</f>
        <v>1946077.2864000013</v>
      </c>
      <c r="AC169" s="66">
        <f>SUM(AC4:AC168)</f>
        <v>0</v>
      </c>
      <c r="AD169" s="66">
        <f>AB169-AC169</f>
        <v>1946077.2864000013</v>
      </c>
    </row>
    <row r="170" spans="1:30" x14ac:dyDescent="0.4">
      <c r="N170" s="33" t="s">
        <v>32</v>
      </c>
    </row>
    <row r="171" spans="1:30" x14ac:dyDescent="0.4">
      <c r="N171" s="33" t="s">
        <v>32</v>
      </c>
      <c r="T171" s="179" t="s">
        <v>22</v>
      </c>
      <c r="U171" s="180"/>
      <c r="V171" s="181"/>
      <c r="W171" s="75">
        <f>SUM(U4:U168)</f>
        <v>0</v>
      </c>
    </row>
    <row r="172" spans="1:30" x14ac:dyDescent="0.4">
      <c r="N172" s="33" t="s">
        <v>32</v>
      </c>
      <c r="T172" s="179" t="s">
        <v>23</v>
      </c>
      <c r="U172" s="180"/>
      <c r="V172" s="181"/>
      <c r="W172" s="75">
        <f>SUM(V4:V168)</f>
        <v>0</v>
      </c>
    </row>
    <row r="173" spans="1:30" x14ac:dyDescent="0.4">
      <c r="N173" s="33" t="s">
        <v>32</v>
      </c>
      <c r="T173" s="179" t="s">
        <v>25</v>
      </c>
      <c r="U173" s="180"/>
      <c r="V173" s="181"/>
      <c r="W173" s="83"/>
    </row>
    <row r="174" spans="1:30" x14ac:dyDescent="0.4">
      <c r="N174" s="33" t="s">
        <v>32</v>
      </c>
      <c r="T174" s="179" t="s">
        <v>26</v>
      </c>
      <c r="U174" s="180"/>
      <c r="V174" s="181"/>
      <c r="W174" s="83"/>
    </row>
    <row r="175" spans="1:30" x14ac:dyDescent="0.4">
      <c r="N175" s="33" t="s">
        <v>32</v>
      </c>
      <c r="T175" s="179" t="s">
        <v>24</v>
      </c>
      <c r="U175" s="180"/>
      <c r="V175" s="181"/>
      <c r="W175" s="83"/>
    </row>
    <row r="176" spans="1:30" x14ac:dyDescent="0.4">
      <c r="N176" s="33" t="s">
        <v>32</v>
      </c>
      <c r="T176" s="179" t="s">
        <v>27</v>
      </c>
      <c r="U176" s="180"/>
      <c r="V176" s="181"/>
      <c r="W176" s="83"/>
    </row>
    <row r="177" spans="14:23" x14ac:dyDescent="0.4">
      <c r="N177" s="33" t="s">
        <v>32</v>
      </c>
      <c r="T177" s="179" t="s">
        <v>29</v>
      </c>
      <c r="U177" s="180"/>
      <c r="V177" s="181"/>
      <c r="W177" s="75">
        <f>SUM(W171:W176)</f>
        <v>0</v>
      </c>
    </row>
    <row r="178" spans="14:23" x14ac:dyDescent="0.4">
      <c r="N178" s="33" t="s">
        <v>32</v>
      </c>
      <c r="T178" s="179" t="s">
        <v>30</v>
      </c>
      <c r="U178" s="180"/>
      <c r="V178" s="181"/>
      <c r="W178" s="75">
        <f>W177*1.1</f>
        <v>0</v>
      </c>
    </row>
    <row r="179" spans="14:23" x14ac:dyDescent="0.4">
      <c r="N179" s="33" t="s">
        <v>32</v>
      </c>
    </row>
    <row r="180" spans="14:23" x14ac:dyDescent="0.4">
      <c r="N180" s="33" t="s">
        <v>32</v>
      </c>
    </row>
    <row r="181" spans="14:23" x14ac:dyDescent="0.4">
      <c r="N181" s="33" t="s">
        <v>32</v>
      </c>
    </row>
    <row r="182" spans="14:23" x14ac:dyDescent="0.4">
      <c r="N182" s="33" t="s">
        <v>32</v>
      </c>
    </row>
  </sheetData>
  <sheetProtection algorithmName="SHA-512" hashValue="ZVPu1qCrlxeFxqBbdk7dqXUthuAMIh8i9U6MJCN3mnBGuDakrv95bvoF4SHYlghW8/CYVWNET+EMwnkAkbAX8A==" saltValue="MZ+lzU66sCzIKPeB/YZxsA==" spinCount="100000" sheet="1" formatCells="0" formatColumns="0" formatRows="0" insertHyperlinks="0" sort="0" autoFilter="0" pivotTables="0"/>
  <autoFilter ref="A3:AD181"/>
  <mergeCells count="12">
    <mergeCell ref="T178:V178"/>
    <mergeCell ref="T173:V173"/>
    <mergeCell ref="T174:V174"/>
    <mergeCell ref="T175:V175"/>
    <mergeCell ref="T176:V176"/>
    <mergeCell ref="T177:V177"/>
    <mergeCell ref="T172:V172"/>
    <mergeCell ref="E2:J2"/>
    <mergeCell ref="L2:Q2"/>
    <mergeCell ref="AB2:AC2"/>
    <mergeCell ref="AD2:AD3"/>
    <mergeCell ref="T171:V171"/>
  </mergeCells>
  <phoneticPr fontId="4"/>
  <conditionalFormatting sqref="B4:J168 X4:Z168 L4:Q168">
    <cfRule type="containsBlanks" dxfId="48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  <pageSetUpPr fitToPage="1"/>
  </sheetPr>
  <dimension ref="A1:AD14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2425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42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420</v>
      </c>
      <c r="C4" s="55" t="s">
        <v>433</v>
      </c>
      <c r="D4" s="55" t="s">
        <v>35</v>
      </c>
      <c r="E4" s="55" t="s">
        <v>370</v>
      </c>
      <c r="F4" s="55" t="s">
        <v>481</v>
      </c>
      <c r="G4" s="55">
        <v>34</v>
      </c>
      <c r="H4" s="56">
        <v>9</v>
      </c>
      <c r="I4" s="57">
        <v>1</v>
      </c>
      <c r="J4" s="58">
        <v>9</v>
      </c>
      <c r="K4" s="59"/>
      <c r="L4" s="60" t="s">
        <v>222</v>
      </c>
      <c r="M4" s="76"/>
      <c r="N4" s="61" t="s">
        <v>220</v>
      </c>
      <c r="O4" s="77"/>
      <c r="P4" s="76"/>
      <c r="Q4" s="62">
        <v>9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18330.624</v>
      </c>
      <c r="AC4" s="66">
        <f>P4*Q4*X4*Y4*Z4/1000*$Z$1</f>
        <v>0</v>
      </c>
      <c r="AD4" s="66">
        <f t="shared" ref="AD4" si="1">AB4-AC4</f>
        <v>18330.624</v>
      </c>
    </row>
    <row r="5" spans="1:30" ht="24.95" customHeight="1" x14ac:dyDescent="0.4">
      <c r="A5" s="54">
        <v>4</v>
      </c>
      <c r="B5" s="55" t="s">
        <v>420</v>
      </c>
      <c r="C5" s="55" t="s">
        <v>194</v>
      </c>
      <c r="D5" s="55" t="s">
        <v>35</v>
      </c>
      <c r="E5" s="55" t="s">
        <v>399</v>
      </c>
      <c r="F5" s="55" t="s">
        <v>40</v>
      </c>
      <c r="G5" s="55">
        <v>34</v>
      </c>
      <c r="H5" s="56">
        <v>33</v>
      </c>
      <c r="I5" s="57">
        <v>1</v>
      </c>
      <c r="J5" s="58">
        <v>33</v>
      </c>
      <c r="K5" s="59"/>
      <c r="L5" s="60" t="s">
        <v>222</v>
      </c>
      <c r="M5" s="76"/>
      <c r="N5" s="61" t="s">
        <v>220</v>
      </c>
      <c r="O5" s="77"/>
      <c r="P5" s="76"/>
      <c r="Q5" s="62">
        <v>33</v>
      </c>
      <c r="R5" s="63"/>
      <c r="S5" s="78"/>
      <c r="T5" s="78"/>
      <c r="U5" s="64">
        <f t="shared" ref="U5:U68" si="2">Q5*S5</f>
        <v>0</v>
      </c>
      <c r="V5" s="64">
        <f t="shared" ref="V5:V68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67212.288</v>
      </c>
      <c r="AC5" s="66">
        <f t="shared" ref="AC5:AC68" si="4">P5*Q5*X5*Y5*Z5/1000*$Z$1</f>
        <v>0</v>
      </c>
      <c r="AD5" s="66">
        <f t="shared" ref="AD5:AD68" si="5">AB5-AC5</f>
        <v>67212.288</v>
      </c>
    </row>
    <row r="6" spans="1:30" ht="24.95" customHeight="1" x14ac:dyDescent="0.4">
      <c r="A6" s="54">
        <v>5</v>
      </c>
      <c r="B6" s="55" t="s">
        <v>420</v>
      </c>
      <c r="C6" s="55" t="s">
        <v>194</v>
      </c>
      <c r="D6" s="55" t="s">
        <v>35</v>
      </c>
      <c r="E6" s="55" t="s">
        <v>370</v>
      </c>
      <c r="F6" s="55" t="s">
        <v>483</v>
      </c>
      <c r="G6" s="55">
        <v>34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2036.7359999999999</v>
      </c>
      <c r="AC6" s="66">
        <f t="shared" si="4"/>
        <v>0</v>
      </c>
      <c r="AD6" s="66">
        <f t="shared" si="5"/>
        <v>2036.7359999999999</v>
      </c>
    </row>
    <row r="7" spans="1:30" ht="24.95" customHeight="1" x14ac:dyDescent="0.4">
      <c r="A7" s="54">
        <v>6</v>
      </c>
      <c r="B7" s="55" t="s">
        <v>420</v>
      </c>
      <c r="C7" s="55" t="s">
        <v>194</v>
      </c>
      <c r="D7" s="55" t="s">
        <v>35</v>
      </c>
      <c r="E7" s="55" t="s">
        <v>484</v>
      </c>
      <c r="F7" s="55" t="s">
        <v>485</v>
      </c>
      <c r="G7" s="55">
        <v>100</v>
      </c>
      <c r="H7" s="56">
        <v>4</v>
      </c>
      <c r="I7" s="57">
        <v>1</v>
      </c>
      <c r="J7" s="58">
        <v>4</v>
      </c>
      <c r="K7" s="59"/>
      <c r="L7" s="60" t="s">
        <v>222</v>
      </c>
      <c r="M7" s="76"/>
      <c r="N7" s="61" t="s">
        <v>516</v>
      </c>
      <c r="O7" s="77"/>
      <c r="P7" s="76"/>
      <c r="Q7" s="62">
        <v>4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23961.600000000002</v>
      </c>
      <c r="AC7" s="66">
        <f t="shared" si="4"/>
        <v>0</v>
      </c>
      <c r="AD7" s="66">
        <f t="shared" si="5"/>
        <v>23961.600000000002</v>
      </c>
    </row>
    <row r="8" spans="1:30" ht="24.95" customHeight="1" x14ac:dyDescent="0.4">
      <c r="A8" s="54">
        <v>8</v>
      </c>
      <c r="B8" s="55" t="s">
        <v>420</v>
      </c>
      <c r="C8" s="55" t="s">
        <v>434</v>
      </c>
      <c r="D8" s="55" t="s">
        <v>35</v>
      </c>
      <c r="E8" s="55" t="s">
        <v>486</v>
      </c>
      <c r="F8" s="55" t="s">
        <v>487</v>
      </c>
      <c r="G8" s="55">
        <v>45</v>
      </c>
      <c r="H8" s="56">
        <v>8</v>
      </c>
      <c r="I8" s="57">
        <v>2</v>
      </c>
      <c r="J8" s="58">
        <v>16</v>
      </c>
      <c r="K8" s="59"/>
      <c r="L8" s="60" t="s">
        <v>222</v>
      </c>
      <c r="M8" s="76"/>
      <c r="N8" s="61" t="s">
        <v>220</v>
      </c>
      <c r="O8" s="77"/>
      <c r="P8" s="76"/>
      <c r="Q8" s="62">
        <v>8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43130.880000000005</v>
      </c>
      <c r="AC8" s="66">
        <f t="shared" si="4"/>
        <v>0</v>
      </c>
      <c r="AD8" s="66">
        <f t="shared" si="5"/>
        <v>43130.880000000005</v>
      </c>
    </row>
    <row r="9" spans="1:30" ht="24.95" customHeight="1" x14ac:dyDescent="0.4">
      <c r="A9" s="54">
        <v>9</v>
      </c>
      <c r="B9" s="55" t="s">
        <v>420</v>
      </c>
      <c r="C9" s="55" t="s">
        <v>434</v>
      </c>
      <c r="D9" s="55" t="s">
        <v>35</v>
      </c>
      <c r="E9" s="55" t="s">
        <v>486</v>
      </c>
      <c r="F9" s="55" t="s">
        <v>389</v>
      </c>
      <c r="G9" s="55">
        <v>45</v>
      </c>
      <c r="H9" s="56">
        <v>1</v>
      </c>
      <c r="I9" s="57">
        <v>2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5391.3600000000006</v>
      </c>
      <c r="AC9" s="66">
        <f t="shared" si="4"/>
        <v>0</v>
      </c>
      <c r="AD9" s="66">
        <f t="shared" si="5"/>
        <v>5391.3600000000006</v>
      </c>
    </row>
    <row r="10" spans="1:30" ht="24.95" customHeight="1" x14ac:dyDescent="0.4">
      <c r="A10" s="54">
        <v>11</v>
      </c>
      <c r="B10" s="55" t="s">
        <v>420</v>
      </c>
      <c r="C10" s="55" t="s">
        <v>435</v>
      </c>
      <c r="D10" s="55" t="s">
        <v>35</v>
      </c>
      <c r="E10" s="55" t="s">
        <v>415</v>
      </c>
      <c r="F10" s="55" t="s">
        <v>390</v>
      </c>
      <c r="G10" s="55">
        <v>26</v>
      </c>
      <c r="H10" s="56">
        <v>4</v>
      </c>
      <c r="I10" s="57">
        <v>1</v>
      </c>
      <c r="J10" s="58">
        <v>4</v>
      </c>
      <c r="K10" s="59"/>
      <c r="L10" s="60" t="s">
        <v>222</v>
      </c>
      <c r="M10" s="76"/>
      <c r="N10" s="61" t="s">
        <v>220</v>
      </c>
      <c r="O10" s="77"/>
      <c r="P10" s="76"/>
      <c r="Q10" s="62">
        <v>4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6230.0160000000005</v>
      </c>
      <c r="AC10" s="66">
        <f t="shared" si="4"/>
        <v>0</v>
      </c>
      <c r="AD10" s="66">
        <f t="shared" si="5"/>
        <v>6230.0160000000005</v>
      </c>
    </row>
    <row r="11" spans="1:30" ht="24.95" customHeight="1" x14ac:dyDescent="0.4">
      <c r="A11" s="54">
        <v>13</v>
      </c>
      <c r="B11" s="55" t="s">
        <v>420</v>
      </c>
      <c r="C11" s="55" t="s">
        <v>436</v>
      </c>
      <c r="D11" s="55" t="s">
        <v>35</v>
      </c>
      <c r="E11" s="55" t="s">
        <v>399</v>
      </c>
      <c r="F11" s="55" t="s">
        <v>40</v>
      </c>
      <c r="G11" s="55">
        <v>34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2036.7359999999999</v>
      </c>
      <c r="AC11" s="66">
        <f t="shared" si="4"/>
        <v>0</v>
      </c>
      <c r="AD11" s="66">
        <f t="shared" si="5"/>
        <v>2036.7359999999999</v>
      </c>
    </row>
    <row r="12" spans="1:30" ht="24.95" customHeight="1" x14ac:dyDescent="0.4">
      <c r="A12" s="54">
        <v>14</v>
      </c>
      <c r="B12" s="55" t="s">
        <v>420</v>
      </c>
      <c r="C12" s="55" t="s">
        <v>437</v>
      </c>
      <c r="D12" s="55" t="s">
        <v>35</v>
      </c>
      <c r="E12" s="55" t="s">
        <v>488</v>
      </c>
      <c r="F12" s="55" t="s">
        <v>489</v>
      </c>
      <c r="G12" s="55">
        <v>17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1018.3679999999999</v>
      </c>
      <c r="AC12" s="66">
        <f t="shared" si="4"/>
        <v>0</v>
      </c>
      <c r="AD12" s="66">
        <f t="shared" si="5"/>
        <v>1018.3679999999999</v>
      </c>
    </row>
    <row r="13" spans="1:30" ht="24.95" customHeight="1" x14ac:dyDescent="0.4">
      <c r="A13" s="54">
        <v>15</v>
      </c>
      <c r="B13" s="55" t="s">
        <v>420</v>
      </c>
      <c r="C13" s="55" t="s">
        <v>437</v>
      </c>
      <c r="D13" s="55" t="s">
        <v>35</v>
      </c>
      <c r="E13" s="55" t="s">
        <v>399</v>
      </c>
      <c r="F13" s="55" t="s">
        <v>40</v>
      </c>
      <c r="G13" s="55">
        <v>34</v>
      </c>
      <c r="H13" s="56">
        <v>4</v>
      </c>
      <c r="I13" s="57">
        <v>1</v>
      </c>
      <c r="J13" s="58">
        <v>4</v>
      </c>
      <c r="K13" s="59"/>
      <c r="L13" s="60" t="s">
        <v>222</v>
      </c>
      <c r="M13" s="76"/>
      <c r="N13" s="61" t="s">
        <v>220</v>
      </c>
      <c r="O13" s="77"/>
      <c r="P13" s="76"/>
      <c r="Q13" s="62">
        <v>4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8146.9439999999995</v>
      </c>
      <c r="AC13" s="66">
        <f t="shared" si="4"/>
        <v>0</v>
      </c>
      <c r="AD13" s="66">
        <f t="shared" si="5"/>
        <v>8146.9439999999995</v>
      </c>
    </row>
    <row r="14" spans="1:30" ht="24.95" customHeight="1" x14ac:dyDescent="0.4">
      <c r="A14" s="54">
        <v>16</v>
      </c>
      <c r="B14" s="55" t="s">
        <v>420</v>
      </c>
      <c r="C14" s="55" t="s">
        <v>438</v>
      </c>
      <c r="D14" s="55" t="s">
        <v>35</v>
      </c>
      <c r="E14" s="55" t="s">
        <v>488</v>
      </c>
      <c r="F14" s="55" t="s">
        <v>489</v>
      </c>
      <c r="G14" s="55">
        <v>17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1018.3679999999999</v>
      </c>
      <c r="AC14" s="66">
        <f t="shared" si="4"/>
        <v>0</v>
      </c>
      <c r="AD14" s="66">
        <f t="shared" si="5"/>
        <v>1018.3679999999999</v>
      </c>
    </row>
    <row r="15" spans="1:30" ht="24.95" customHeight="1" x14ac:dyDescent="0.4">
      <c r="A15" s="54">
        <v>17</v>
      </c>
      <c r="B15" s="55" t="s">
        <v>420</v>
      </c>
      <c r="C15" s="55" t="s">
        <v>438</v>
      </c>
      <c r="D15" s="55" t="s">
        <v>35</v>
      </c>
      <c r="E15" s="55" t="s">
        <v>399</v>
      </c>
      <c r="F15" s="55" t="s">
        <v>40</v>
      </c>
      <c r="G15" s="55">
        <v>34</v>
      </c>
      <c r="H15" s="56">
        <v>5</v>
      </c>
      <c r="I15" s="57">
        <v>1</v>
      </c>
      <c r="J15" s="58">
        <v>5</v>
      </c>
      <c r="K15" s="59"/>
      <c r="L15" s="60" t="s">
        <v>222</v>
      </c>
      <c r="M15" s="76"/>
      <c r="N15" s="61" t="s">
        <v>220</v>
      </c>
      <c r="O15" s="77"/>
      <c r="P15" s="76"/>
      <c r="Q15" s="62">
        <v>5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10183.68</v>
      </c>
      <c r="AC15" s="66">
        <f t="shared" si="4"/>
        <v>0</v>
      </c>
      <c r="AD15" s="66">
        <f t="shared" si="5"/>
        <v>10183.68</v>
      </c>
    </row>
    <row r="16" spans="1:30" ht="24.95" customHeight="1" x14ac:dyDescent="0.4">
      <c r="A16" s="54">
        <v>18</v>
      </c>
      <c r="B16" s="55" t="s">
        <v>420</v>
      </c>
      <c r="C16" s="55" t="s">
        <v>439</v>
      </c>
      <c r="D16" s="55" t="s">
        <v>35</v>
      </c>
      <c r="E16" s="55" t="s">
        <v>399</v>
      </c>
      <c r="F16" s="55" t="s">
        <v>40</v>
      </c>
      <c r="G16" s="55">
        <v>34</v>
      </c>
      <c r="H16" s="56">
        <v>2</v>
      </c>
      <c r="I16" s="57">
        <v>1</v>
      </c>
      <c r="J16" s="58">
        <v>2</v>
      </c>
      <c r="K16" s="59"/>
      <c r="L16" s="60" t="s">
        <v>222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4073.4719999999998</v>
      </c>
      <c r="AC16" s="66">
        <f t="shared" si="4"/>
        <v>0</v>
      </c>
      <c r="AD16" s="66">
        <f t="shared" si="5"/>
        <v>4073.4719999999998</v>
      </c>
    </row>
    <row r="17" spans="1:30" ht="24.95" customHeight="1" x14ac:dyDescent="0.4">
      <c r="A17" s="54">
        <v>19</v>
      </c>
      <c r="B17" s="55" t="s">
        <v>420</v>
      </c>
      <c r="C17" s="55" t="s">
        <v>440</v>
      </c>
      <c r="D17" s="55" t="s">
        <v>35</v>
      </c>
      <c r="E17" s="55" t="s">
        <v>399</v>
      </c>
      <c r="F17" s="55" t="s">
        <v>40</v>
      </c>
      <c r="G17" s="55">
        <v>34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2036.7359999999999</v>
      </c>
      <c r="AC17" s="66">
        <f t="shared" si="4"/>
        <v>0</v>
      </c>
      <c r="AD17" s="66">
        <f t="shared" si="5"/>
        <v>2036.7359999999999</v>
      </c>
    </row>
    <row r="18" spans="1:30" ht="24.95" customHeight="1" x14ac:dyDescent="0.4">
      <c r="A18" s="54">
        <v>21</v>
      </c>
      <c r="B18" s="55" t="s">
        <v>420</v>
      </c>
      <c r="C18" s="55" t="s">
        <v>341</v>
      </c>
      <c r="D18" s="55" t="s">
        <v>35</v>
      </c>
      <c r="E18" s="55" t="s">
        <v>399</v>
      </c>
      <c r="F18" s="55" t="s">
        <v>40</v>
      </c>
      <c r="G18" s="55">
        <v>34</v>
      </c>
      <c r="H18" s="56">
        <v>4</v>
      </c>
      <c r="I18" s="57">
        <v>1</v>
      </c>
      <c r="J18" s="58">
        <v>4</v>
      </c>
      <c r="K18" s="59"/>
      <c r="L18" s="60" t="s">
        <v>222</v>
      </c>
      <c r="M18" s="76"/>
      <c r="N18" s="61" t="s">
        <v>220</v>
      </c>
      <c r="O18" s="77"/>
      <c r="P18" s="76"/>
      <c r="Q18" s="62">
        <v>4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8146.9439999999995</v>
      </c>
      <c r="AC18" s="66">
        <f t="shared" si="4"/>
        <v>0</v>
      </c>
      <c r="AD18" s="66">
        <f t="shared" si="5"/>
        <v>8146.9439999999995</v>
      </c>
    </row>
    <row r="19" spans="1:30" ht="24.95" customHeight="1" x14ac:dyDescent="0.4">
      <c r="A19" s="54">
        <v>22</v>
      </c>
      <c r="B19" s="55" t="s">
        <v>420</v>
      </c>
      <c r="C19" s="55" t="s">
        <v>342</v>
      </c>
      <c r="D19" s="55" t="s">
        <v>35</v>
      </c>
      <c r="E19" s="55" t="s">
        <v>399</v>
      </c>
      <c r="F19" s="55" t="s">
        <v>410</v>
      </c>
      <c r="G19" s="55">
        <v>34</v>
      </c>
      <c r="H19" s="56">
        <v>8</v>
      </c>
      <c r="I19" s="57">
        <v>1</v>
      </c>
      <c r="J19" s="58">
        <v>8</v>
      </c>
      <c r="K19" s="59"/>
      <c r="L19" s="60" t="s">
        <v>222</v>
      </c>
      <c r="M19" s="76"/>
      <c r="N19" s="61" t="s">
        <v>220</v>
      </c>
      <c r="O19" s="77"/>
      <c r="P19" s="76"/>
      <c r="Q19" s="62">
        <v>8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16293.887999999999</v>
      </c>
      <c r="AC19" s="66">
        <f t="shared" si="4"/>
        <v>0</v>
      </c>
      <c r="AD19" s="66">
        <f t="shared" si="5"/>
        <v>16293.887999999999</v>
      </c>
    </row>
    <row r="20" spans="1:30" ht="24.95" customHeight="1" x14ac:dyDescent="0.4">
      <c r="A20" s="54">
        <v>24</v>
      </c>
      <c r="B20" s="55" t="s">
        <v>420</v>
      </c>
      <c r="C20" s="55" t="s">
        <v>441</v>
      </c>
      <c r="D20" s="55" t="s">
        <v>35</v>
      </c>
      <c r="E20" s="55" t="s">
        <v>370</v>
      </c>
      <c r="F20" s="55" t="s">
        <v>490</v>
      </c>
      <c r="G20" s="55">
        <v>34</v>
      </c>
      <c r="H20" s="56">
        <v>14</v>
      </c>
      <c r="I20" s="57">
        <v>2</v>
      </c>
      <c r="J20" s="58">
        <v>28</v>
      </c>
      <c r="K20" s="59"/>
      <c r="L20" s="60" t="s">
        <v>222</v>
      </c>
      <c r="M20" s="76"/>
      <c r="N20" s="61" t="s">
        <v>220</v>
      </c>
      <c r="O20" s="77"/>
      <c r="P20" s="76"/>
      <c r="Q20" s="62">
        <v>14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57028.608</v>
      </c>
      <c r="AC20" s="66">
        <f t="shared" si="4"/>
        <v>0</v>
      </c>
      <c r="AD20" s="66">
        <f t="shared" si="5"/>
        <v>57028.608</v>
      </c>
    </row>
    <row r="21" spans="1:30" ht="24.95" customHeight="1" x14ac:dyDescent="0.4">
      <c r="A21" s="54">
        <v>26</v>
      </c>
      <c r="B21" s="55" t="s">
        <v>420</v>
      </c>
      <c r="C21" s="55" t="s">
        <v>442</v>
      </c>
      <c r="D21" s="55" t="s">
        <v>35</v>
      </c>
      <c r="E21" s="55" t="s">
        <v>370</v>
      </c>
      <c r="F21" s="55" t="s">
        <v>371</v>
      </c>
      <c r="G21" s="55">
        <v>34</v>
      </c>
      <c r="H21" s="56">
        <v>12</v>
      </c>
      <c r="I21" s="57">
        <v>2</v>
      </c>
      <c r="J21" s="58">
        <v>24</v>
      </c>
      <c r="K21" s="59"/>
      <c r="L21" s="60" t="s">
        <v>222</v>
      </c>
      <c r="M21" s="76"/>
      <c r="N21" s="61" t="s">
        <v>220</v>
      </c>
      <c r="O21" s="77"/>
      <c r="P21" s="76"/>
      <c r="Q21" s="62">
        <v>12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48881.664000000004</v>
      </c>
      <c r="AC21" s="66">
        <f t="shared" si="4"/>
        <v>0</v>
      </c>
      <c r="AD21" s="66">
        <f t="shared" si="5"/>
        <v>48881.664000000004</v>
      </c>
    </row>
    <row r="22" spans="1:30" ht="24.95" customHeight="1" x14ac:dyDescent="0.4">
      <c r="A22" s="54">
        <v>28</v>
      </c>
      <c r="B22" s="55" t="s">
        <v>420</v>
      </c>
      <c r="C22" s="55" t="s">
        <v>443</v>
      </c>
      <c r="D22" s="55" t="s">
        <v>35</v>
      </c>
      <c r="E22" s="55" t="s">
        <v>399</v>
      </c>
      <c r="F22" s="55" t="s">
        <v>40</v>
      </c>
      <c r="G22" s="55">
        <v>34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2036.7359999999999</v>
      </c>
      <c r="AC22" s="66">
        <f t="shared" si="4"/>
        <v>0</v>
      </c>
      <c r="AD22" s="66">
        <f t="shared" si="5"/>
        <v>2036.7359999999999</v>
      </c>
    </row>
    <row r="23" spans="1:30" ht="24.95" customHeight="1" x14ac:dyDescent="0.4">
      <c r="A23" s="54">
        <v>30</v>
      </c>
      <c r="B23" s="55" t="s">
        <v>420</v>
      </c>
      <c r="C23" s="55" t="s">
        <v>444</v>
      </c>
      <c r="D23" s="55" t="s">
        <v>35</v>
      </c>
      <c r="E23" s="55" t="s">
        <v>370</v>
      </c>
      <c r="F23" s="55" t="s">
        <v>491</v>
      </c>
      <c r="G23" s="55">
        <v>34</v>
      </c>
      <c r="H23" s="56">
        <v>6</v>
      </c>
      <c r="I23" s="57">
        <v>2</v>
      </c>
      <c r="J23" s="58">
        <v>12</v>
      </c>
      <c r="K23" s="59"/>
      <c r="L23" s="60" t="s">
        <v>222</v>
      </c>
      <c r="M23" s="76"/>
      <c r="N23" s="61" t="s">
        <v>220</v>
      </c>
      <c r="O23" s="77"/>
      <c r="P23" s="76"/>
      <c r="Q23" s="62">
        <v>6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24440.832000000002</v>
      </c>
      <c r="AC23" s="66">
        <f t="shared" si="4"/>
        <v>0</v>
      </c>
      <c r="AD23" s="66">
        <f t="shared" si="5"/>
        <v>24440.832000000002</v>
      </c>
    </row>
    <row r="24" spans="1:30" ht="24.95" customHeight="1" x14ac:dyDescent="0.4">
      <c r="A24" s="54">
        <v>31</v>
      </c>
      <c r="B24" s="55" t="s">
        <v>420</v>
      </c>
      <c r="C24" s="55" t="s">
        <v>445</v>
      </c>
      <c r="D24" s="55" t="s">
        <v>35</v>
      </c>
      <c r="E24" s="55" t="s">
        <v>370</v>
      </c>
      <c r="F24" s="55" t="s">
        <v>491</v>
      </c>
      <c r="G24" s="55">
        <v>34</v>
      </c>
      <c r="H24" s="56">
        <v>1</v>
      </c>
      <c r="I24" s="57">
        <v>2</v>
      </c>
      <c r="J24" s="58">
        <v>2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4073.4719999999998</v>
      </c>
      <c r="AC24" s="66">
        <f t="shared" si="4"/>
        <v>0</v>
      </c>
      <c r="AD24" s="66">
        <f t="shared" si="5"/>
        <v>4073.4719999999998</v>
      </c>
    </row>
    <row r="25" spans="1:30" ht="24.95" customHeight="1" x14ac:dyDescent="0.4">
      <c r="A25" s="54">
        <v>33</v>
      </c>
      <c r="B25" s="55" t="s">
        <v>420</v>
      </c>
      <c r="C25" s="55" t="s">
        <v>446</v>
      </c>
      <c r="D25" s="55" t="s">
        <v>35</v>
      </c>
      <c r="E25" s="55" t="s">
        <v>492</v>
      </c>
      <c r="F25" s="55" t="s">
        <v>254</v>
      </c>
      <c r="G25" s="55">
        <v>34</v>
      </c>
      <c r="H25" s="56">
        <v>7</v>
      </c>
      <c r="I25" s="57">
        <v>3</v>
      </c>
      <c r="J25" s="58">
        <v>21</v>
      </c>
      <c r="K25" s="59"/>
      <c r="L25" s="60" t="s">
        <v>222</v>
      </c>
      <c r="M25" s="76"/>
      <c r="N25" s="61" t="s">
        <v>220</v>
      </c>
      <c r="O25" s="77"/>
      <c r="P25" s="76"/>
      <c r="Q25" s="62">
        <v>7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42771.455999999998</v>
      </c>
      <c r="AC25" s="66">
        <f t="shared" si="4"/>
        <v>0</v>
      </c>
      <c r="AD25" s="66">
        <f t="shared" si="5"/>
        <v>42771.455999999998</v>
      </c>
    </row>
    <row r="26" spans="1:30" ht="24.95" customHeight="1" x14ac:dyDescent="0.4">
      <c r="A26" s="54">
        <v>34</v>
      </c>
      <c r="B26" s="55" t="s">
        <v>420</v>
      </c>
      <c r="C26" s="55" t="s">
        <v>446</v>
      </c>
      <c r="D26" s="55" t="s">
        <v>35</v>
      </c>
      <c r="E26" s="55" t="s">
        <v>370</v>
      </c>
      <c r="F26" s="55" t="s">
        <v>493</v>
      </c>
      <c r="G26" s="55">
        <v>34</v>
      </c>
      <c r="H26" s="56">
        <v>2</v>
      </c>
      <c r="I26" s="57">
        <v>2</v>
      </c>
      <c r="J26" s="58">
        <v>4</v>
      </c>
      <c r="K26" s="59"/>
      <c r="L26" s="60" t="s">
        <v>222</v>
      </c>
      <c r="M26" s="76"/>
      <c r="N26" s="61" t="s">
        <v>220</v>
      </c>
      <c r="O26" s="77"/>
      <c r="P26" s="76"/>
      <c r="Q26" s="62">
        <v>2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8146.9439999999995</v>
      </c>
      <c r="AC26" s="66">
        <f t="shared" si="4"/>
        <v>0</v>
      </c>
      <c r="AD26" s="66">
        <f t="shared" si="5"/>
        <v>8146.9439999999995</v>
      </c>
    </row>
    <row r="27" spans="1:30" ht="24.95" customHeight="1" x14ac:dyDescent="0.4">
      <c r="A27" s="54">
        <v>36</v>
      </c>
      <c r="B27" s="55" t="s">
        <v>420</v>
      </c>
      <c r="C27" s="55" t="s">
        <v>447</v>
      </c>
      <c r="D27" s="55" t="s">
        <v>35</v>
      </c>
      <c r="E27" s="55" t="s">
        <v>370</v>
      </c>
      <c r="F27" s="55" t="s">
        <v>491</v>
      </c>
      <c r="G27" s="55">
        <v>34</v>
      </c>
      <c r="H27" s="56">
        <v>9</v>
      </c>
      <c r="I27" s="57">
        <v>2</v>
      </c>
      <c r="J27" s="58">
        <v>18</v>
      </c>
      <c r="K27" s="59"/>
      <c r="L27" s="60" t="s">
        <v>222</v>
      </c>
      <c r="M27" s="76"/>
      <c r="N27" s="61" t="s">
        <v>220</v>
      </c>
      <c r="O27" s="77"/>
      <c r="P27" s="76"/>
      <c r="Q27" s="62">
        <v>9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36661.248</v>
      </c>
      <c r="AC27" s="66">
        <f t="shared" si="4"/>
        <v>0</v>
      </c>
      <c r="AD27" s="66">
        <f t="shared" si="5"/>
        <v>36661.248</v>
      </c>
    </row>
    <row r="28" spans="1:30" ht="24.95" customHeight="1" x14ac:dyDescent="0.4">
      <c r="A28" s="54">
        <v>38</v>
      </c>
      <c r="B28" s="55" t="s">
        <v>420</v>
      </c>
      <c r="C28" s="55" t="s">
        <v>448</v>
      </c>
      <c r="D28" s="55" t="s">
        <v>35</v>
      </c>
      <c r="E28" s="55" t="s">
        <v>370</v>
      </c>
      <c r="F28" s="55" t="s">
        <v>491</v>
      </c>
      <c r="G28" s="55">
        <v>34</v>
      </c>
      <c r="H28" s="55">
        <v>5</v>
      </c>
      <c r="I28" s="57">
        <v>2</v>
      </c>
      <c r="J28" s="58">
        <v>10</v>
      </c>
      <c r="K28" s="59"/>
      <c r="L28" s="60" t="s">
        <v>222</v>
      </c>
      <c r="M28" s="76"/>
      <c r="N28" s="61" t="s">
        <v>220</v>
      </c>
      <c r="O28" s="77"/>
      <c r="P28" s="76"/>
      <c r="Q28" s="62">
        <v>5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20367.36</v>
      </c>
      <c r="AC28" s="66">
        <f t="shared" si="4"/>
        <v>0</v>
      </c>
      <c r="AD28" s="66">
        <f t="shared" si="5"/>
        <v>20367.36</v>
      </c>
    </row>
    <row r="29" spans="1:30" ht="24.95" customHeight="1" x14ac:dyDescent="0.4">
      <c r="A29" s="54">
        <v>39</v>
      </c>
      <c r="B29" s="55" t="s">
        <v>420</v>
      </c>
      <c r="C29" s="55" t="s">
        <v>448</v>
      </c>
      <c r="D29" s="55" t="s">
        <v>35</v>
      </c>
      <c r="E29" s="55" t="s">
        <v>370</v>
      </c>
      <c r="F29" s="55" t="s">
        <v>494</v>
      </c>
      <c r="G29" s="55">
        <v>34</v>
      </c>
      <c r="H29" s="55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2036.7359999999999</v>
      </c>
      <c r="AC29" s="66">
        <f t="shared" si="4"/>
        <v>0</v>
      </c>
      <c r="AD29" s="66">
        <f t="shared" si="5"/>
        <v>2036.7359999999999</v>
      </c>
    </row>
    <row r="30" spans="1:30" ht="24.95" customHeight="1" x14ac:dyDescent="0.4">
      <c r="A30" s="54">
        <v>40</v>
      </c>
      <c r="B30" s="55" t="s">
        <v>420</v>
      </c>
      <c r="C30" s="55" t="s">
        <v>448</v>
      </c>
      <c r="D30" s="55" t="s">
        <v>35</v>
      </c>
      <c r="E30" s="55" t="s">
        <v>416</v>
      </c>
      <c r="F30" s="55" t="s">
        <v>271</v>
      </c>
      <c r="G30" s="55">
        <v>60</v>
      </c>
      <c r="H30" s="55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3594.2400000000002</v>
      </c>
      <c r="AC30" s="66">
        <f t="shared" si="4"/>
        <v>0</v>
      </c>
      <c r="AD30" s="66">
        <f t="shared" si="5"/>
        <v>3594.2400000000002</v>
      </c>
    </row>
    <row r="31" spans="1:30" ht="24.95" customHeight="1" x14ac:dyDescent="0.4">
      <c r="A31" s="54">
        <v>41</v>
      </c>
      <c r="B31" s="55" t="s">
        <v>420</v>
      </c>
      <c r="C31" s="55" t="s">
        <v>449</v>
      </c>
      <c r="D31" s="55" t="s">
        <v>35</v>
      </c>
      <c r="E31" s="55" t="s">
        <v>370</v>
      </c>
      <c r="F31" s="55" t="s">
        <v>495</v>
      </c>
      <c r="G31" s="55">
        <v>34</v>
      </c>
      <c r="H31" s="55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2036.7359999999999</v>
      </c>
      <c r="AC31" s="66">
        <f t="shared" si="4"/>
        <v>0</v>
      </c>
      <c r="AD31" s="66">
        <f t="shared" si="5"/>
        <v>2036.7359999999999</v>
      </c>
    </row>
    <row r="32" spans="1:30" ht="24.95" customHeight="1" x14ac:dyDescent="0.4">
      <c r="A32" s="54">
        <v>43</v>
      </c>
      <c r="B32" s="55" t="s">
        <v>420</v>
      </c>
      <c r="C32" s="55" t="s">
        <v>450</v>
      </c>
      <c r="D32" s="55" t="s">
        <v>35</v>
      </c>
      <c r="E32" s="55" t="s">
        <v>399</v>
      </c>
      <c r="F32" s="55" t="s">
        <v>40</v>
      </c>
      <c r="G32" s="55">
        <v>34</v>
      </c>
      <c r="H32" s="55">
        <v>2</v>
      </c>
      <c r="I32" s="57">
        <v>1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2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4073.4719999999998</v>
      </c>
      <c r="AC32" s="66">
        <f t="shared" si="4"/>
        <v>0</v>
      </c>
      <c r="AD32" s="66">
        <f t="shared" si="5"/>
        <v>4073.4719999999998</v>
      </c>
    </row>
    <row r="33" spans="1:30" ht="24.95" customHeight="1" x14ac:dyDescent="0.4">
      <c r="A33" s="54">
        <v>44</v>
      </c>
      <c r="B33" s="55" t="s">
        <v>420</v>
      </c>
      <c r="C33" s="55" t="s">
        <v>450</v>
      </c>
      <c r="D33" s="55" t="s">
        <v>35</v>
      </c>
      <c r="E33" s="55" t="s">
        <v>484</v>
      </c>
      <c r="F33" s="55" t="s">
        <v>496</v>
      </c>
      <c r="G33" s="55">
        <v>100</v>
      </c>
      <c r="H33" s="55">
        <v>4</v>
      </c>
      <c r="I33" s="57">
        <v>1</v>
      </c>
      <c r="J33" s="58">
        <v>4</v>
      </c>
      <c r="K33" s="59"/>
      <c r="L33" s="60" t="s">
        <v>222</v>
      </c>
      <c r="M33" s="76"/>
      <c r="N33" s="61" t="s">
        <v>220</v>
      </c>
      <c r="O33" s="77"/>
      <c r="P33" s="76"/>
      <c r="Q33" s="62">
        <v>4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23961.600000000002</v>
      </c>
      <c r="AC33" s="66">
        <f t="shared" si="4"/>
        <v>0</v>
      </c>
      <c r="AD33" s="66">
        <f t="shared" si="5"/>
        <v>23961.600000000002</v>
      </c>
    </row>
    <row r="34" spans="1:30" ht="24.95" customHeight="1" x14ac:dyDescent="0.4">
      <c r="A34" s="54">
        <v>46</v>
      </c>
      <c r="B34" s="55" t="s">
        <v>420</v>
      </c>
      <c r="C34" s="55" t="s">
        <v>451</v>
      </c>
      <c r="D34" s="55" t="s">
        <v>35</v>
      </c>
      <c r="E34" s="55" t="s">
        <v>399</v>
      </c>
      <c r="F34" s="55" t="s">
        <v>40</v>
      </c>
      <c r="G34" s="55">
        <v>34</v>
      </c>
      <c r="H34" s="55">
        <v>2</v>
      </c>
      <c r="I34" s="57">
        <v>1</v>
      </c>
      <c r="J34" s="58">
        <v>2</v>
      </c>
      <c r="K34" s="59"/>
      <c r="L34" s="60" t="s">
        <v>222</v>
      </c>
      <c r="M34" s="76"/>
      <c r="N34" s="61" t="s">
        <v>220</v>
      </c>
      <c r="O34" s="77"/>
      <c r="P34" s="76"/>
      <c r="Q34" s="62">
        <v>2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4073.4719999999998</v>
      </c>
      <c r="AC34" s="66">
        <f t="shared" si="4"/>
        <v>0</v>
      </c>
      <c r="AD34" s="66">
        <f t="shared" si="5"/>
        <v>4073.4719999999998</v>
      </c>
    </row>
    <row r="35" spans="1:30" ht="24.95" customHeight="1" x14ac:dyDescent="0.4">
      <c r="A35" s="54">
        <v>47</v>
      </c>
      <c r="B35" s="55" t="s">
        <v>420</v>
      </c>
      <c r="C35" s="55" t="s">
        <v>451</v>
      </c>
      <c r="D35" s="55" t="s">
        <v>35</v>
      </c>
      <c r="E35" s="55" t="s">
        <v>484</v>
      </c>
      <c r="F35" s="55" t="s">
        <v>496</v>
      </c>
      <c r="G35" s="55">
        <v>100</v>
      </c>
      <c r="H35" s="55">
        <v>4</v>
      </c>
      <c r="I35" s="57">
        <v>1</v>
      </c>
      <c r="J35" s="58">
        <v>4</v>
      </c>
      <c r="K35" s="59"/>
      <c r="L35" s="60" t="s">
        <v>222</v>
      </c>
      <c r="M35" s="76"/>
      <c r="N35" s="61" t="s">
        <v>220</v>
      </c>
      <c r="O35" s="77"/>
      <c r="P35" s="76"/>
      <c r="Q35" s="62">
        <v>4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23961.600000000002</v>
      </c>
      <c r="AC35" s="66">
        <f t="shared" si="4"/>
        <v>0</v>
      </c>
      <c r="AD35" s="66">
        <f t="shared" si="5"/>
        <v>23961.600000000002</v>
      </c>
    </row>
    <row r="36" spans="1:30" ht="24.95" customHeight="1" x14ac:dyDescent="0.4">
      <c r="A36" s="54">
        <v>49</v>
      </c>
      <c r="B36" s="55" t="s">
        <v>420</v>
      </c>
      <c r="C36" s="55" t="s">
        <v>452</v>
      </c>
      <c r="D36" s="55" t="s">
        <v>35</v>
      </c>
      <c r="E36" s="55" t="s">
        <v>399</v>
      </c>
      <c r="F36" s="55" t="s">
        <v>40</v>
      </c>
      <c r="G36" s="55">
        <v>34</v>
      </c>
      <c r="H36" s="55">
        <v>2</v>
      </c>
      <c r="I36" s="57">
        <v>1</v>
      </c>
      <c r="J36" s="58">
        <v>2</v>
      </c>
      <c r="K36" s="59"/>
      <c r="L36" s="60" t="s">
        <v>222</v>
      </c>
      <c r="M36" s="76"/>
      <c r="N36" s="61" t="s">
        <v>220</v>
      </c>
      <c r="O36" s="77"/>
      <c r="P36" s="76"/>
      <c r="Q36" s="62">
        <v>2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6">G36*J36*X36*Y36*Z36/1000*$Z$1</f>
        <v>4073.4719999999998</v>
      </c>
      <c r="AC36" s="66">
        <f t="shared" si="4"/>
        <v>0</v>
      </c>
      <c r="AD36" s="66">
        <f t="shared" si="5"/>
        <v>4073.4719999999998</v>
      </c>
    </row>
    <row r="37" spans="1:30" ht="24.95" customHeight="1" x14ac:dyDescent="0.4">
      <c r="A37" s="54">
        <v>50</v>
      </c>
      <c r="B37" s="55" t="s">
        <v>420</v>
      </c>
      <c r="C37" s="55" t="s">
        <v>452</v>
      </c>
      <c r="D37" s="55" t="s">
        <v>35</v>
      </c>
      <c r="E37" s="55" t="s">
        <v>484</v>
      </c>
      <c r="F37" s="55" t="s">
        <v>496</v>
      </c>
      <c r="G37" s="55">
        <v>100</v>
      </c>
      <c r="H37" s="55">
        <v>5</v>
      </c>
      <c r="I37" s="57">
        <v>1</v>
      </c>
      <c r="J37" s="58">
        <v>5</v>
      </c>
      <c r="K37" s="59"/>
      <c r="L37" s="60" t="s">
        <v>222</v>
      </c>
      <c r="M37" s="76"/>
      <c r="N37" s="61" t="s">
        <v>220</v>
      </c>
      <c r="O37" s="77"/>
      <c r="P37" s="76"/>
      <c r="Q37" s="62">
        <v>5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29952</v>
      </c>
      <c r="AC37" s="66">
        <f t="shared" si="4"/>
        <v>0</v>
      </c>
      <c r="AD37" s="66">
        <f t="shared" si="5"/>
        <v>29952</v>
      </c>
    </row>
    <row r="38" spans="1:30" ht="24.95" customHeight="1" x14ac:dyDescent="0.4">
      <c r="A38" s="54">
        <v>52</v>
      </c>
      <c r="B38" s="55" t="s">
        <v>420</v>
      </c>
      <c r="C38" s="55" t="s">
        <v>453</v>
      </c>
      <c r="D38" s="55" t="s">
        <v>35</v>
      </c>
      <c r="E38" s="55" t="s">
        <v>399</v>
      </c>
      <c r="F38" s="55" t="s">
        <v>40</v>
      </c>
      <c r="G38" s="55">
        <v>34</v>
      </c>
      <c r="H38" s="55">
        <v>3</v>
      </c>
      <c r="I38" s="57">
        <v>1</v>
      </c>
      <c r="J38" s="58">
        <v>3</v>
      </c>
      <c r="K38" s="59"/>
      <c r="L38" s="60" t="s">
        <v>222</v>
      </c>
      <c r="M38" s="76"/>
      <c r="N38" s="61" t="s">
        <v>220</v>
      </c>
      <c r="O38" s="77"/>
      <c r="P38" s="76"/>
      <c r="Q38" s="62">
        <v>3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6110.2080000000005</v>
      </c>
      <c r="AC38" s="66">
        <f t="shared" si="4"/>
        <v>0</v>
      </c>
      <c r="AD38" s="66">
        <f t="shared" si="5"/>
        <v>6110.2080000000005</v>
      </c>
    </row>
    <row r="39" spans="1:30" ht="24.95" customHeight="1" x14ac:dyDescent="0.4">
      <c r="A39" s="54">
        <v>53</v>
      </c>
      <c r="B39" s="55" t="s">
        <v>420</v>
      </c>
      <c r="C39" s="55" t="s">
        <v>453</v>
      </c>
      <c r="D39" s="55" t="s">
        <v>35</v>
      </c>
      <c r="E39" s="55" t="s">
        <v>484</v>
      </c>
      <c r="F39" s="55" t="s">
        <v>496</v>
      </c>
      <c r="G39" s="55">
        <v>100</v>
      </c>
      <c r="H39" s="55">
        <v>5</v>
      </c>
      <c r="I39" s="57">
        <v>1</v>
      </c>
      <c r="J39" s="58">
        <v>5</v>
      </c>
      <c r="K39" s="59"/>
      <c r="L39" s="60" t="s">
        <v>222</v>
      </c>
      <c r="M39" s="76"/>
      <c r="N39" s="61" t="s">
        <v>220</v>
      </c>
      <c r="O39" s="77"/>
      <c r="P39" s="76"/>
      <c r="Q39" s="62">
        <v>5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29952</v>
      </c>
      <c r="AC39" s="66">
        <f t="shared" si="4"/>
        <v>0</v>
      </c>
      <c r="AD39" s="66">
        <f t="shared" si="5"/>
        <v>29952</v>
      </c>
    </row>
    <row r="40" spans="1:30" ht="24.95" customHeight="1" x14ac:dyDescent="0.4">
      <c r="A40" s="54">
        <v>54</v>
      </c>
      <c r="B40" s="55" t="s">
        <v>420</v>
      </c>
      <c r="C40" s="55" t="s">
        <v>454</v>
      </c>
      <c r="D40" s="55" t="s">
        <v>35</v>
      </c>
      <c r="E40" s="55" t="s">
        <v>370</v>
      </c>
      <c r="F40" s="55" t="s">
        <v>497</v>
      </c>
      <c r="G40" s="55">
        <v>34</v>
      </c>
      <c r="H40" s="55">
        <v>1</v>
      </c>
      <c r="I40" s="57">
        <v>1</v>
      </c>
      <c r="J40" s="58">
        <v>1</v>
      </c>
      <c r="K40" s="59"/>
      <c r="L40" s="60" t="s">
        <v>222</v>
      </c>
      <c r="M40" s="76"/>
      <c r="N40" s="61" t="s">
        <v>220</v>
      </c>
      <c r="O40" s="77"/>
      <c r="P40" s="76"/>
      <c r="Q40" s="62">
        <v>1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2036.7359999999999</v>
      </c>
      <c r="AC40" s="66">
        <f t="shared" si="4"/>
        <v>0</v>
      </c>
      <c r="AD40" s="66">
        <f t="shared" si="5"/>
        <v>2036.7359999999999</v>
      </c>
    </row>
    <row r="41" spans="1:30" ht="24.95" customHeight="1" x14ac:dyDescent="0.4">
      <c r="A41" s="54">
        <v>56</v>
      </c>
      <c r="B41" s="55" t="s">
        <v>420</v>
      </c>
      <c r="C41" s="55" t="s">
        <v>455</v>
      </c>
      <c r="D41" s="55" t="s">
        <v>35</v>
      </c>
      <c r="E41" s="55" t="s">
        <v>399</v>
      </c>
      <c r="F41" s="55" t="s">
        <v>40</v>
      </c>
      <c r="G41" s="55">
        <v>34</v>
      </c>
      <c r="H41" s="55">
        <v>2</v>
      </c>
      <c r="I41" s="57">
        <v>1</v>
      </c>
      <c r="J41" s="58">
        <v>2</v>
      </c>
      <c r="K41" s="59"/>
      <c r="L41" s="60" t="s">
        <v>222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4073.4719999999998</v>
      </c>
      <c r="AC41" s="66">
        <f t="shared" si="4"/>
        <v>0</v>
      </c>
      <c r="AD41" s="66">
        <f t="shared" si="5"/>
        <v>4073.4719999999998</v>
      </c>
    </row>
    <row r="42" spans="1:30" ht="24.95" customHeight="1" x14ac:dyDescent="0.4">
      <c r="A42" s="54">
        <v>57</v>
      </c>
      <c r="B42" s="55" t="s">
        <v>420</v>
      </c>
      <c r="C42" s="55" t="s">
        <v>455</v>
      </c>
      <c r="D42" s="55" t="s">
        <v>35</v>
      </c>
      <c r="E42" s="55" t="s">
        <v>484</v>
      </c>
      <c r="F42" s="55" t="s">
        <v>496</v>
      </c>
      <c r="G42" s="55">
        <v>100</v>
      </c>
      <c r="H42" s="55">
        <v>3</v>
      </c>
      <c r="I42" s="57">
        <v>1</v>
      </c>
      <c r="J42" s="58">
        <v>3</v>
      </c>
      <c r="K42" s="59"/>
      <c r="L42" s="60" t="s">
        <v>222</v>
      </c>
      <c r="M42" s="76"/>
      <c r="N42" s="61" t="s">
        <v>220</v>
      </c>
      <c r="O42" s="77"/>
      <c r="P42" s="76"/>
      <c r="Q42" s="62">
        <v>3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17971.2</v>
      </c>
      <c r="AC42" s="66">
        <f t="shared" si="4"/>
        <v>0</v>
      </c>
      <c r="AD42" s="66">
        <f t="shared" si="5"/>
        <v>17971.2</v>
      </c>
    </row>
    <row r="43" spans="1:30" ht="24.95" customHeight="1" x14ac:dyDescent="0.4">
      <c r="A43" s="54">
        <v>58</v>
      </c>
      <c r="B43" s="55" t="s">
        <v>420</v>
      </c>
      <c r="C43" s="55" t="s">
        <v>330</v>
      </c>
      <c r="D43" s="55" t="s">
        <v>35</v>
      </c>
      <c r="E43" s="55" t="s">
        <v>399</v>
      </c>
      <c r="F43" s="55" t="s">
        <v>40</v>
      </c>
      <c r="G43" s="55">
        <v>34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4073.4719999999998</v>
      </c>
      <c r="AC43" s="66">
        <f t="shared" si="4"/>
        <v>0</v>
      </c>
      <c r="AD43" s="66">
        <f t="shared" si="5"/>
        <v>4073.4719999999998</v>
      </c>
    </row>
    <row r="44" spans="1:30" ht="24.95" customHeight="1" x14ac:dyDescent="0.4">
      <c r="A44" s="54">
        <v>59</v>
      </c>
      <c r="B44" s="55" t="s">
        <v>420</v>
      </c>
      <c r="C44" s="55" t="s">
        <v>330</v>
      </c>
      <c r="D44" s="55" t="s">
        <v>35</v>
      </c>
      <c r="E44" s="55" t="s">
        <v>488</v>
      </c>
      <c r="F44" s="55" t="s">
        <v>489</v>
      </c>
      <c r="G44" s="55">
        <v>17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1018.3679999999999</v>
      </c>
      <c r="AC44" s="66">
        <f t="shared" si="4"/>
        <v>0</v>
      </c>
      <c r="AD44" s="66">
        <f t="shared" si="5"/>
        <v>1018.3679999999999</v>
      </c>
    </row>
    <row r="45" spans="1:30" ht="24.95" customHeight="1" x14ac:dyDescent="0.4">
      <c r="A45" s="54">
        <v>60</v>
      </c>
      <c r="B45" s="55" t="s">
        <v>420</v>
      </c>
      <c r="C45" s="55" t="s">
        <v>328</v>
      </c>
      <c r="D45" s="55" t="s">
        <v>35</v>
      </c>
      <c r="E45" s="55" t="s">
        <v>399</v>
      </c>
      <c r="F45" s="55" t="s">
        <v>40</v>
      </c>
      <c r="G45" s="55">
        <v>34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4073.4719999999998</v>
      </c>
      <c r="AC45" s="66">
        <f t="shared" si="4"/>
        <v>0</v>
      </c>
      <c r="AD45" s="66">
        <f t="shared" si="5"/>
        <v>4073.4719999999998</v>
      </c>
    </row>
    <row r="46" spans="1:30" ht="24.95" customHeight="1" x14ac:dyDescent="0.4">
      <c r="A46" s="54">
        <v>61</v>
      </c>
      <c r="B46" s="55" t="s">
        <v>420</v>
      </c>
      <c r="C46" s="55" t="s">
        <v>328</v>
      </c>
      <c r="D46" s="55" t="s">
        <v>35</v>
      </c>
      <c r="E46" s="55" t="s">
        <v>488</v>
      </c>
      <c r="F46" s="55" t="s">
        <v>489</v>
      </c>
      <c r="G46" s="55">
        <v>17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1018.3679999999999</v>
      </c>
      <c r="AC46" s="66">
        <f t="shared" si="4"/>
        <v>0</v>
      </c>
      <c r="AD46" s="66">
        <f t="shared" si="5"/>
        <v>1018.3679999999999</v>
      </c>
    </row>
    <row r="47" spans="1:30" ht="24.95" customHeight="1" x14ac:dyDescent="0.4">
      <c r="A47" s="54">
        <v>62</v>
      </c>
      <c r="B47" s="55" t="s">
        <v>420</v>
      </c>
      <c r="C47" s="55" t="s">
        <v>328</v>
      </c>
      <c r="D47" s="55" t="s">
        <v>35</v>
      </c>
      <c r="E47" s="55" t="s">
        <v>370</v>
      </c>
      <c r="F47" s="55" t="s">
        <v>491</v>
      </c>
      <c r="G47" s="55">
        <v>34</v>
      </c>
      <c r="H47" s="55">
        <v>1</v>
      </c>
      <c r="I47" s="57">
        <v>2</v>
      </c>
      <c r="J47" s="58">
        <v>2</v>
      </c>
      <c r="K47" s="59"/>
      <c r="L47" s="60" t="s">
        <v>222</v>
      </c>
      <c r="M47" s="76"/>
      <c r="N47" s="61" t="s">
        <v>220</v>
      </c>
      <c r="O47" s="77"/>
      <c r="P47" s="76"/>
      <c r="Q47" s="62">
        <v>1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4073.4719999999998</v>
      </c>
      <c r="AC47" s="66">
        <f t="shared" si="4"/>
        <v>0</v>
      </c>
      <c r="AD47" s="66">
        <f t="shared" si="5"/>
        <v>4073.4719999999998</v>
      </c>
    </row>
    <row r="48" spans="1:30" ht="24.95" customHeight="1" x14ac:dyDescent="0.4">
      <c r="A48" s="54">
        <v>63</v>
      </c>
      <c r="B48" s="55" t="s">
        <v>420</v>
      </c>
      <c r="C48" s="55" t="s">
        <v>262</v>
      </c>
      <c r="D48" s="55" t="s">
        <v>35</v>
      </c>
      <c r="E48" s="55" t="s">
        <v>399</v>
      </c>
      <c r="F48" s="55" t="s">
        <v>40</v>
      </c>
      <c r="G48" s="55">
        <v>34</v>
      </c>
      <c r="H48" s="55">
        <v>3</v>
      </c>
      <c r="I48" s="57">
        <v>1</v>
      </c>
      <c r="J48" s="58">
        <v>3</v>
      </c>
      <c r="K48" s="59"/>
      <c r="L48" s="60" t="s">
        <v>222</v>
      </c>
      <c r="M48" s="76"/>
      <c r="N48" s="61" t="s">
        <v>220</v>
      </c>
      <c r="O48" s="77"/>
      <c r="P48" s="76"/>
      <c r="Q48" s="62">
        <v>3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6110.2080000000005</v>
      </c>
      <c r="AC48" s="66">
        <f t="shared" si="4"/>
        <v>0</v>
      </c>
      <c r="AD48" s="66">
        <f t="shared" si="5"/>
        <v>6110.2080000000005</v>
      </c>
    </row>
    <row r="49" spans="1:30" ht="24.95" customHeight="1" x14ac:dyDescent="0.4">
      <c r="A49" s="54">
        <v>64</v>
      </c>
      <c r="B49" s="55" t="s">
        <v>420</v>
      </c>
      <c r="C49" s="55" t="s">
        <v>262</v>
      </c>
      <c r="D49" s="55" t="s">
        <v>35</v>
      </c>
      <c r="E49" s="55" t="s">
        <v>370</v>
      </c>
      <c r="F49" s="55" t="s">
        <v>491</v>
      </c>
      <c r="G49" s="55">
        <v>34</v>
      </c>
      <c r="H49" s="55">
        <v>1</v>
      </c>
      <c r="I49" s="57">
        <v>2</v>
      </c>
      <c r="J49" s="58">
        <v>2</v>
      </c>
      <c r="K49" s="59"/>
      <c r="L49" s="60" t="s">
        <v>222</v>
      </c>
      <c r="M49" s="76"/>
      <c r="N49" s="61" t="s">
        <v>220</v>
      </c>
      <c r="O49" s="77"/>
      <c r="P49" s="76"/>
      <c r="Q49" s="62">
        <v>1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4073.4719999999998</v>
      </c>
      <c r="AC49" s="66">
        <f t="shared" si="4"/>
        <v>0</v>
      </c>
      <c r="AD49" s="66">
        <f t="shared" si="5"/>
        <v>4073.4719999999998</v>
      </c>
    </row>
    <row r="50" spans="1:30" ht="24.95" customHeight="1" x14ac:dyDescent="0.4">
      <c r="A50" s="54">
        <v>66</v>
      </c>
      <c r="B50" s="55" t="s">
        <v>420</v>
      </c>
      <c r="C50" s="55" t="s">
        <v>262</v>
      </c>
      <c r="D50" s="55" t="s">
        <v>35</v>
      </c>
      <c r="E50" s="55" t="s">
        <v>488</v>
      </c>
      <c r="F50" s="55" t="s">
        <v>489</v>
      </c>
      <c r="G50" s="55">
        <v>17</v>
      </c>
      <c r="H50" s="55">
        <v>3</v>
      </c>
      <c r="I50" s="57">
        <v>1</v>
      </c>
      <c r="J50" s="58">
        <v>3</v>
      </c>
      <c r="K50" s="59"/>
      <c r="L50" s="60" t="s">
        <v>222</v>
      </c>
      <c r="M50" s="76"/>
      <c r="N50" s="61" t="s">
        <v>220</v>
      </c>
      <c r="O50" s="77"/>
      <c r="P50" s="76"/>
      <c r="Q50" s="62">
        <v>3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3055.1040000000003</v>
      </c>
      <c r="AC50" s="66">
        <f t="shared" si="4"/>
        <v>0</v>
      </c>
      <c r="AD50" s="66">
        <f t="shared" si="5"/>
        <v>3055.1040000000003</v>
      </c>
    </row>
    <row r="51" spans="1:30" ht="24.95" customHeight="1" x14ac:dyDescent="0.4">
      <c r="A51" s="54">
        <v>67</v>
      </c>
      <c r="B51" s="55" t="s">
        <v>420</v>
      </c>
      <c r="C51" s="55" t="s">
        <v>262</v>
      </c>
      <c r="D51" s="55" t="s">
        <v>35</v>
      </c>
      <c r="E51" s="55" t="s">
        <v>248</v>
      </c>
      <c r="F51" s="55" t="s">
        <v>419</v>
      </c>
      <c r="G51" s="55">
        <v>26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3115.0080000000003</v>
      </c>
      <c r="AC51" s="66">
        <f t="shared" si="4"/>
        <v>0</v>
      </c>
      <c r="AD51" s="66">
        <f t="shared" si="5"/>
        <v>3115.0080000000003</v>
      </c>
    </row>
    <row r="52" spans="1:30" ht="24.95" customHeight="1" x14ac:dyDescent="0.4">
      <c r="A52" s="54">
        <v>68</v>
      </c>
      <c r="B52" s="55" t="s">
        <v>420</v>
      </c>
      <c r="C52" s="55" t="s">
        <v>262</v>
      </c>
      <c r="D52" s="55" t="s">
        <v>35</v>
      </c>
      <c r="E52" s="55" t="s">
        <v>263</v>
      </c>
      <c r="F52" s="55" t="s">
        <v>498</v>
      </c>
      <c r="G52" s="55">
        <v>28</v>
      </c>
      <c r="H52" s="55">
        <v>3</v>
      </c>
      <c r="I52" s="57">
        <v>1</v>
      </c>
      <c r="J52" s="58">
        <v>3</v>
      </c>
      <c r="K52" s="59"/>
      <c r="L52" s="60" t="s">
        <v>221</v>
      </c>
      <c r="M52" s="76"/>
      <c r="N52" s="61" t="s">
        <v>220</v>
      </c>
      <c r="O52" s="77"/>
      <c r="P52" s="76"/>
      <c r="Q52" s="62">
        <v>3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5031.9359999999997</v>
      </c>
      <c r="AC52" s="66">
        <f t="shared" si="4"/>
        <v>0</v>
      </c>
      <c r="AD52" s="66">
        <f t="shared" si="5"/>
        <v>5031.9359999999997</v>
      </c>
    </row>
    <row r="53" spans="1:30" ht="24.95" customHeight="1" x14ac:dyDescent="0.4">
      <c r="A53" s="54">
        <v>69</v>
      </c>
      <c r="B53" s="55" t="s">
        <v>420</v>
      </c>
      <c r="C53" s="55" t="s">
        <v>262</v>
      </c>
      <c r="D53" s="55" t="s">
        <v>35</v>
      </c>
      <c r="E53" s="55" t="s">
        <v>370</v>
      </c>
      <c r="F53" s="55" t="s">
        <v>374</v>
      </c>
      <c r="G53" s="55">
        <v>34</v>
      </c>
      <c r="H53" s="55">
        <v>1</v>
      </c>
      <c r="I53" s="57">
        <v>1</v>
      </c>
      <c r="J53" s="58">
        <v>1</v>
      </c>
      <c r="K53" s="59"/>
      <c r="L53" s="60" t="s">
        <v>222</v>
      </c>
      <c r="M53" s="76"/>
      <c r="N53" s="61" t="s">
        <v>220</v>
      </c>
      <c r="O53" s="77"/>
      <c r="P53" s="76"/>
      <c r="Q53" s="62">
        <v>1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2036.7359999999999</v>
      </c>
      <c r="AC53" s="66">
        <f t="shared" si="4"/>
        <v>0</v>
      </c>
      <c r="AD53" s="66">
        <f t="shared" si="5"/>
        <v>2036.7359999999999</v>
      </c>
    </row>
    <row r="54" spans="1:30" ht="24.95" customHeight="1" x14ac:dyDescent="0.4">
      <c r="A54" s="54">
        <v>71</v>
      </c>
      <c r="B54" s="55" t="s">
        <v>420</v>
      </c>
      <c r="C54" s="55" t="s">
        <v>246</v>
      </c>
      <c r="D54" s="55" t="s">
        <v>35</v>
      </c>
      <c r="E54" s="55" t="s">
        <v>370</v>
      </c>
      <c r="F54" s="55" t="s">
        <v>497</v>
      </c>
      <c r="G54" s="55">
        <v>34</v>
      </c>
      <c r="H54" s="55">
        <v>7</v>
      </c>
      <c r="I54" s="57">
        <v>1</v>
      </c>
      <c r="J54" s="58">
        <v>7</v>
      </c>
      <c r="K54" s="59"/>
      <c r="L54" s="60" t="s">
        <v>222</v>
      </c>
      <c r="M54" s="76"/>
      <c r="N54" s="61" t="s">
        <v>220</v>
      </c>
      <c r="O54" s="77"/>
      <c r="P54" s="76"/>
      <c r="Q54" s="62">
        <v>7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14257.152</v>
      </c>
      <c r="AC54" s="66">
        <f t="shared" si="4"/>
        <v>0</v>
      </c>
      <c r="AD54" s="66">
        <f t="shared" si="5"/>
        <v>14257.152</v>
      </c>
    </row>
    <row r="55" spans="1:30" ht="24.95" customHeight="1" x14ac:dyDescent="0.4">
      <c r="A55" s="54">
        <v>72</v>
      </c>
      <c r="B55" s="55" t="s">
        <v>420</v>
      </c>
      <c r="C55" s="55" t="s">
        <v>456</v>
      </c>
      <c r="D55" s="55" t="s">
        <v>35</v>
      </c>
      <c r="E55" s="55" t="s">
        <v>370</v>
      </c>
      <c r="F55" s="55" t="s">
        <v>497</v>
      </c>
      <c r="G55" s="55">
        <v>34</v>
      </c>
      <c r="H55" s="55">
        <v>2</v>
      </c>
      <c r="I55" s="57">
        <v>1</v>
      </c>
      <c r="J55" s="58">
        <v>2</v>
      </c>
      <c r="K55" s="59"/>
      <c r="L55" s="60" t="s">
        <v>222</v>
      </c>
      <c r="M55" s="76"/>
      <c r="N55" s="61" t="s">
        <v>220</v>
      </c>
      <c r="O55" s="77"/>
      <c r="P55" s="76"/>
      <c r="Q55" s="62">
        <v>2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4073.4719999999998</v>
      </c>
      <c r="AC55" s="66">
        <f t="shared" si="4"/>
        <v>0</v>
      </c>
      <c r="AD55" s="66">
        <f t="shared" si="5"/>
        <v>4073.4719999999998</v>
      </c>
    </row>
    <row r="56" spans="1:30" ht="24.95" customHeight="1" x14ac:dyDescent="0.4">
      <c r="A56" s="54">
        <v>73</v>
      </c>
      <c r="B56" s="55" t="s">
        <v>420</v>
      </c>
      <c r="C56" s="55" t="s">
        <v>332</v>
      </c>
      <c r="D56" s="55" t="s">
        <v>35</v>
      </c>
      <c r="E56" s="55" t="s">
        <v>41</v>
      </c>
      <c r="F56" s="55" t="s">
        <v>499</v>
      </c>
      <c r="G56" s="55">
        <v>15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898.56000000000006</v>
      </c>
      <c r="AC56" s="66">
        <f t="shared" si="4"/>
        <v>0</v>
      </c>
      <c r="AD56" s="66">
        <f t="shared" si="5"/>
        <v>898.56000000000006</v>
      </c>
    </row>
    <row r="57" spans="1:30" ht="24.95" customHeight="1" x14ac:dyDescent="0.4">
      <c r="A57" s="54">
        <v>74</v>
      </c>
      <c r="B57" s="55" t="s">
        <v>420</v>
      </c>
      <c r="C57" s="55" t="s">
        <v>332</v>
      </c>
      <c r="D57" s="55" t="s">
        <v>35</v>
      </c>
      <c r="E57" s="55" t="s">
        <v>370</v>
      </c>
      <c r="F57" s="55" t="s">
        <v>497</v>
      </c>
      <c r="G57" s="55">
        <v>34</v>
      </c>
      <c r="H57" s="55">
        <v>1</v>
      </c>
      <c r="I57" s="57">
        <v>1</v>
      </c>
      <c r="J57" s="58">
        <v>1</v>
      </c>
      <c r="K57" s="59"/>
      <c r="L57" s="60" t="s">
        <v>222</v>
      </c>
      <c r="M57" s="76"/>
      <c r="N57" s="61" t="s">
        <v>220</v>
      </c>
      <c r="O57" s="77"/>
      <c r="P57" s="76"/>
      <c r="Q57" s="62">
        <v>1</v>
      </c>
      <c r="R57" s="63"/>
      <c r="S57" s="78"/>
      <c r="T57" s="78"/>
      <c r="U57" s="64">
        <f t="shared" si="2"/>
        <v>0</v>
      </c>
      <c r="V57" s="64">
        <f t="shared" si="3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6"/>
        <v>2036.7359999999999</v>
      </c>
      <c r="AC57" s="66">
        <f t="shared" si="4"/>
        <v>0</v>
      </c>
      <c r="AD57" s="66">
        <f t="shared" si="5"/>
        <v>2036.7359999999999</v>
      </c>
    </row>
    <row r="58" spans="1:30" ht="24.95" customHeight="1" x14ac:dyDescent="0.4">
      <c r="A58" s="54">
        <v>75</v>
      </c>
      <c r="B58" s="55" t="s">
        <v>420</v>
      </c>
      <c r="C58" s="55" t="s">
        <v>457</v>
      </c>
      <c r="D58" s="55" t="s">
        <v>35</v>
      </c>
      <c r="E58" s="55" t="s">
        <v>263</v>
      </c>
      <c r="F58" s="55" t="s">
        <v>500</v>
      </c>
      <c r="G58" s="55">
        <v>28</v>
      </c>
      <c r="H58" s="55">
        <v>3</v>
      </c>
      <c r="I58" s="57">
        <v>1</v>
      </c>
      <c r="J58" s="58">
        <v>3</v>
      </c>
      <c r="K58" s="59"/>
      <c r="L58" s="60" t="s">
        <v>222</v>
      </c>
      <c r="M58" s="76"/>
      <c r="N58" s="61" t="s">
        <v>220</v>
      </c>
      <c r="O58" s="77"/>
      <c r="P58" s="76"/>
      <c r="Q58" s="62">
        <v>3</v>
      </c>
      <c r="R58" s="63"/>
      <c r="S58" s="78"/>
      <c r="T58" s="78"/>
      <c r="U58" s="64">
        <f t="shared" si="2"/>
        <v>0</v>
      </c>
      <c r="V58" s="64">
        <f t="shared" si="3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6"/>
        <v>5031.9359999999997</v>
      </c>
      <c r="AC58" s="66">
        <f t="shared" si="4"/>
        <v>0</v>
      </c>
      <c r="AD58" s="66">
        <f t="shared" si="5"/>
        <v>5031.9359999999997</v>
      </c>
    </row>
    <row r="59" spans="1:30" ht="24.95" customHeight="1" x14ac:dyDescent="0.4">
      <c r="A59" s="54">
        <v>76</v>
      </c>
      <c r="B59" s="55" t="s">
        <v>420</v>
      </c>
      <c r="C59" s="55" t="s">
        <v>458</v>
      </c>
      <c r="D59" s="55" t="s">
        <v>35</v>
      </c>
      <c r="E59" s="55" t="s">
        <v>370</v>
      </c>
      <c r="F59" s="55" t="s">
        <v>491</v>
      </c>
      <c r="G59" s="55">
        <v>34</v>
      </c>
      <c r="H59" s="55">
        <v>18</v>
      </c>
      <c r="I59" s="57">
        <v>2</v>
      </c>
      <c r="J59" s="58">
        <v>36</v>
      </c>
      <c r="K59" s="59"/>
      <c r="L59" s="60" t="s">
        <v>222</v>
      </c>
      <c r="M59" s="76"/>
      <c r="N59" s="61" t="s">
        <v>220</v>
      </c>
      <c r="O59" s="77"/>
      <c r="P59" s="76"/>
      <c r="Q59" s="62">
        <v>18</v>
      </c>
      <c r="R59" s="63"/>
      <c r="S59" s="78"/>
      <c r="T59" s="78"/>
      <c r="U59" s="64">
        <f t="shared" si="2"/>
        <v>0</v>
      </c>
      <c r="V59" s="64">
        <f t="shared" si="3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6"/>
        <v>73322.495999999999</v>
      </c>
      <c r="AC59" s="66">
        <f t="shared" si="4"/>
        <v>0</v>
      </c>
      <c r="AD59" s="66">
        <f t="shared" si="5"/>
        <v>73322.495999999999</v>
      </c>
    </row>
    <row r="60" spans="1:30" ht="24.95" customHeight="1" x14ac:dyDescent="0.4">
      <c r="A60" s="54">
        <v>78</v>
      </c>
      <c r="B60" s="55" t="s">
        <v>420</v>
      </c>
      <c r="C60" s="55" t="s">
        <v>458</v>
      </c>
      <c r="D60" s="55" t="s">
        <v>35</v>
      </c>
      <c r="E60" s="55" t="s">
        <v>370</v>
      </c>
      <c r="F60" s="55" t="s">
        <v>501</v>
      </c>
      <c r="G60" s="55">
        <v>34</v>
      </c>
      <c r="H60" s="55">
        <v>10</v>
      </c>
      <c r="I60" s="57">
        <v>2</v>
      </c>
      <c r="J60" s="58">
        <v>20</v>
      </c>
      <c r="K60" s="59"/>
      <c r="L60" s="60" t="s">
        <v>222</v>
      </c>
      <c r="M60" s="76"/>
      <c r="N60" s="61" t="s">
        <v>220</v>
      </c>
      <c r="O60" s="77"/>
      <c r="P60" s="76"/>
      <c r="Q60" s="62">
        <v>10</v>
      </c>
      <c r="R60" s="63"/>
      <c r="S60" s="78"/>
      <c r="T60" s="78"/>
      <c r="U60" s="64">
        <f t="shared" si="2"/>
        <v>0</v>
      </c>
      <c r="V60" s="64">
        <f t="shared" si="3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6"/>
        <v>40734.720000000001</v>
      </c>
      <c r="AC60" s="66">
        <f t="shared" si="4"/>
        <v>0</v>
      </c>
      <c r="AD60" s="66">
        <f t="shared" si="5"/>
        <v>40734.720000000001</v>
      </c>
    </row>
    <row r="61" spans="1:30" ht="24.95" customHeight="1" x14ac:dyDescent="0.4">
      <c r="A61" s="54">
        <v>79</v>
      </c>
      <c r="B61" s="55" t="s">
        <v>420</v>
      </c>
      <c r="C61" s="55" t="s">
        <v>458</v>
      </c>
      <c r="D61" s="55" t="s">
        <v>35</v>
      </c>
      <c r="E61" s="55" t="s">
        <v>502</v>
      </c>
      <c r="F61" s="55" t="s">
        <v>503</v>
      </c>
      <c r="G61" s="55">
        <v>263</v>
      </c>
      <c r="H61" s="55">
        <v>4</v>
      </c>
      <c r="I61" s="57">
        <v>1</v>
      </c>
      <c r="J61" s="58">
        <v>4</v>
      </c>
      <c r="K61" s="59"/>
      <c r="L61" s="60" t="s">
        <v>222</v>
      </c>
      <c r="M61" s="76"/>
      <c r="N61" s="61" t="s">
        <v>219</v>
      </c>
      <c r="O61" s="77"/>
      <c r="P61" s="76"/>
      <c r="Q61" s="62">
        <v>4</v>
      </c>
      <c r="R61" s="63"/>
      <c r="S61" s="78"/>
      <c r="T61" s="78"/>
      <c r="U61" s="64">
        <f t="shared" si="2"/>
        <v>0</v>
      </c>
      <c r="V61" s="64">
        <f t="shared" si="3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6"/>
        <v>63019.008000000002</v>
      </c>
      <c r="AC61" s="66">
        <f t="shared" si="4"/>
        <v>0</v>
      </c>
      <c r="AD61" s="66">
        <f t="shared" si="5"/>
        <v>63019.008000000002</v>
      </c>
    </row>
    <row r="62" spans="1:30" ht="24.95" customHeight="1" x14ac:dyDescent="0.4">
      <c r="A62" s="54">
        <v>80</v>
      </c>
      <c r="B62" s="55" t="s">
        <v>420</v>
      </c>
      <c r="C62" s="55" t="s">
        <v>459</v>
      </c>
      <c r="D62" s="55" t="s">
        <v>35</v>
      </c>
      <c r="E62" s="55" t="s">
        <v>263</v>
      </c>
      <c r="F62" s="55" t="s">
        <v>498</v>
      </c>
      <c r="G62" s="55">
        <v>28</v>
      </c>
      <c r="H62" s="55">
        <v>6</v>
      </c>
      <c r="I62" s="57">
        <v>1</v>
      </c>
      <c r="J62" s="58">
        <v>6</v>
      </c>
      <c r="K62" s="59"/>
      <c r="L62" s="60" t="s">
        <v>221</v>
      </c>
      <c r="M62" s="76"/>
      <c r="N62" s="61" t="s">
        <v>220</v>
      </c>
      <c r="O62" s="77"/>
      <c r="P62" s="76"/>
      <c r="Q62" s="62">
        <v>6</v>
      </c>
      <c r="R62" s="63"/>
      <c r="S62" s="78"/>
      <c r="T62" s="78"/>
      <c r="U62" s="64">
        <f t="shared" si="2"/>
        <v>0</v>
      </c>
      <c r="V62" s="64">
        <f t="shared" si="3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6"/>
        <v>10063.871999999999</v>
      </c>
      <c r="AC62" s="66">
        <f t="shared" si="4"/>
        <v>0</v>
      </c>
      <c r="AD62" s="66">
        <f t="shared" si="5"/>
        <v>10063.871999999999</v>
      </c>
    </row>
    <row r="63" spans="1:30" ht="24.95" customHeight="1" x14ac:dyDescent="0.4">
      <c r="A63" s="54">
        <v>82</v>
      </c>
      <c r="B63" s="55" t="s">
        <v>421</v>
      </c>
      <c r="C63" s="55" t="s">
        <v>460</v>
      </c>
      <c r="D63" s="55" t="s">
        <v>35</v>
      </c>
      <c r="E63" s="55" t="s">
        <v>370</v>
      </c>
      <c r="F63" s="55" t="s">
        <v>491</v>
      </c>
      <c r="G63" s="55">
        <v>34</v>
      </c>
      <c r="H63" s="55">
        <v>8</v>
      </c>
      <c r="I63" s="57">
        <v>2</v>
      </c>
      <c r="J63" s="58">
        <v>16</v>
      </c>
      <c r="K63" s="59"/>
      <c r="L63" s="60" t="s">
        <v>222</v>
      </c>
      <c r="M63" s="76"/>
      <c r="N63" s="61" t="s">
        <v>220</v>
      </c>
      <c r="O63" s="77"/>
      <c r="P63" s="76"/>
      <c r="Q63" s="62">
        <v>8</v>
      </c>
      <c r="R63" s="63"/>
      <c r="S63" s="78"/>
      <c r="T63" s="78"/>
      <c r="U63" s="64">
        <f t="shared" si="2"/>
        <v>0</v>
      </c>
      <c r="V63" s="64">
        <f t="shared" si="3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6"/>
        <v>32587.775999999998</v>
      </c>
      <c r="AC63" s="66">
        <f t="shared" si="4"/>
        <v>0</v>
      </c>
      <c r="AD63" s="66">
        <f t="shared" si="5"/>
        <v>32587.775999999998</v>
      </c>
    </row>
    <row r="64" spans="1:30" ht="24.95" customHeight="1" x14ac:dyDescent="0.4">
      <c r="A64" s="54">
        <v>83</v>
      </c>
      <c r="B64" s="55" t="s">
        <v>421</v>
      </c>
      <c r="C64" s="55" t="s">
        <v>461</v>
      </c>
      <c r="D64" s="55" t="s">
        <v>35</v>
      </c>
      <c r="E64" s="55" t="s">
        <v>370</v>
      </c>
      <c r="F64" s="55" t="s">
        <v>493</v>
      </c>
      <c r="G64" s="55">
        <v>34</v>
      </c>
      <c r="H64" s="55">
        <v>1</v>
      </c>
      <c r="I64" s="57">
        <v>2</v>
      </c>
      <c r="J64" s="58">
        <v>2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2"/>
        <v>0</v>
      </c>
      <c r="V64" s="64">
        <f t="shared" si="3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6"/>
        <v>4073.4719999999998</v>
      </c>
      <c r="AC64" s="66">
        <f t="shared" si="4"/>
        <v>0</v>
      </c>
      <c r="AD64" s="66">
        <f t="shared" si="5"/>
        <v>4073.4719999999998</v>
      </c>
    </row>
    <row r="65" spans="1:30" ht="24.95" customHeight="1" x14ac:dyDescent="0.4">
      <c r="A65" s="54">
        <v>85</v>
      </c>
      <c r="B65" s="55" t="s">
        <v>421</v>
      </c>
      <c r="C65" s="55" t="s">
        <v>462</v>
      </c>
      <c r="D65" s="55" t="s">
        <v>35</v>
      </c>
      <c r="E65" s="55" t="s">
        <v>399</v>
      </c>
      <c r="F65" s="55" t="s">
        <v>40</v>
      </c>
      <c r="G65" s="55">
        <v>34</v>
      </c>
      <c r="H65" s="55">
        <v>39</v>
      </c>
      <c r="I65" s="57">
        <v>1</v>
      </c>
      <c r="J65" s="58">
        <v>39</v>
      </c>
      <c r="K65" s="59"/>
      <c r="L65" s="60" t="s">
        <v>222</v>
      </c>
      <c r="M65" s="76"/>
      <c r="N65" s="61" t="s">
        <v>220</v>
      </c>
      <c r="O65" s="77"/>
      <c r="P65" s="76"/>
      <c r="Q65" s="62">
        <v>39</v>
      </c>
      <c r="R65" s="63"/>
      <c r="S65" s="78"/>
      <c r="T65" s="78"/>
      <c r="U65" s="64">
        <f t="shared" si="2"/>
        <v>0</v>
      </c>
      <c r="V65" s="64">
        <f t="shared" si="3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6"/>
        <v>79432.703999999998</v>
      </c>
      <c r="AC65" s="66">
        <f t="shared" si="4"/>
        <v>0</v>
      </c>
      <c r="AD65" s="66">
        <f t="shared" si="5"/>
        <v>79432.703999999998</v>
      </c>
    </row>
    <row r="66" spans="1:30" ht="24.95" customHeight="1" x14ac:dyDescent="0.4">
      <c r="A66" s="54">
        <v>86</v>
      </c>
      <c r="B66" s="55" t="s">
        <v>421</v>
      </c>
      <c r="C66" s="55" t="s">
        <v>462</v>
      </c>
      <c r="D66" s="55" t="s">
        <v>35</v>
      </c>
      <c r="E66" s="55" t="s">
        <v>486</v>
      </c>
      <c r="F66" s="55" t="s">
        <v>504</v>
      </c>
      <c r="G66" s="55">
        <v>45</v>
      </c>
      <c r="H66" s="55">
        <v>3</v>
      </c>
      <c r="I66" s="57">
        <v>3</v>
      </c>
      <c r="J66" s="58">
        <v>9</v>
      </c>
      <c r="K66" s="59"/>
      <c r="L66" s="60" t="s">
        <v>222</v>
      </c>
      <c r="M66" s="76"/>
      <c r="N66" s="61" t="s">
        <v>220</v>
      </c>
      <c r="O66" s="77"/>
      <c r="P66" s="76"/>
      <c r="Q66" s="62">
        <v>3</v>
      </c>
      <c r="R66" s="63"/>
      <c r="S66" s="78"/>
      <c r="T66" s="78"/>
      <c r="U66" s="64">
        <f t="shared" si="2"/>
        <v>0</v>
      </c>
      <c r="V66" s="64">
        <f t="shared" si="3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6"/>
        <v>24261.119999999999</v>
      </c>
      <c r="AC66" s="66">
        <f t="shared" si="4"/>
        <v>0</v>
      </c>
      <c r="AD66" s="66">
        <f t="shared" si="5"/>
        <v>24261.119999999999</v>
      </c>
    </row>
    <row r="67" spans="1:30" ht="24.95" customHeight="1" x14ac:dyDescent="0.4">
      <c r="A67" s="54">
        <v>88</v>
      </c>
      <c r="B67" s="55" t="s">
        <v>421</v>
      </c>
      <c r="C67" s="55" t="s">
        <v>463</v>
      </c>
      <c r="D67" s="55" t="s">
        <v>35</v>
      </c>
      <c r="E67" s="55" t="s">
        <v>399</v>
      </c>
      <c r="F67" s="55" t="s">
        <v>40</v>
      </c>
      <c r="G67" s="55">
        <v>34</v>
      </c>
      <c r="H67" s="55">
        <v>4</v>
      </c>
      <c r="I67" s="57">
        <v>1</v>
      </c>
      <c r="J67" s="58">
        <v>4</v>
      </c>
      <c r="K67" s="59"/>
      <c r="L67" s="60" t="s">
        <v>222</v>
      </c>
      <c r="M67" s="76"/>
      <c r="N67" s="61" t="s">
        <v>220</v>
      </c>
      <c r="O67" s="77"/>
      <c r="P67" s="76"/>
      <c r="Q67" s="62">
        <v>4</v>
      </c>
      <c r="R67" s="63"/>
      <c r="S67" s="78"/>
      <c r="T67" s="78"/>
      <c r="U67" s="64">
        <f t="shared" si="2"/>
        <v>0</v>
      </c>
      <c r="V67" s="64">
        <f t="shared" si="3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6"/>
        <v>8146.9439999999995</v>
      </c>
      <c r="AC67" s="66">
        <f t="shared" si="4"/>
        <v>0</v>
      </c>
      <c r="AD67" s="66">
        <f t="shared" si="5"/>
        <v>8146.9439999999995</v>
      </c>
    </row>
    <row r="68" spans="1:30" ht="24.95" customHeight="1" x14ac:dyDescent="0.4">
      <c r="A68" s="54">
        <v>89</v>
      </c>
      <c r="B68" s="55" t="s">
        <v>421</v>
      </c>
      <c r="C68" s="55" t="s">
        <v>440</v>
      </c>
      <c r="D68" s="55" t="s">
        <v>35</v>
      </c>
      <c r="E68" s="55" t="s">
        <v>399</v>
      </c>
      <c r="F68" s="55" t="s">
        <v>40</v>
      </c>
      <c r="G68" s="55">
        <v>34</v>
      </c>
      <c r="H68" s="55">
        <v>4</v>
      </c>
      <c r="I68" s="57">
        <v>1</v>
      </c>
      <c r="J68" s="58">
        <v>4</v>
      </c>
      <c r="K68" s="59"/>
      <c r="L68" s="60" t="s">
        <v>222</v>
      </c>
      <c r="M68" s="76"/>
      <c r="N68" s="61" t="s">
        <v>220</v>
      </c>
      <c r="O68" s="77"/>
      <c r="P68" s="76"/>
      <c r="Q68" s="62">
        <v>4</v>
      </c>
      <c r="R68" s="63"/>
      <c r="S68" s="78"/>
      <c r="T68" s="78"/>
      <c r="U68" s="64">
        <f t="shared" si="2"/>
        <v>0</v>
      </c>
      <c r="V68" s="64">
        <f t="shared" si="3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7">G68*J68*X68*Y68*Z68/1000*$Z$1</f>
        <v>8146.9439999999995</v>
      </c>
      <c r="AC68" s="66">
        <f t="shared" si="4"/>
        <v>0</v>
      </c>
      <c r="AD68" s="66">
        <f t="shared" si="5"/>
        <v>8146.9439999999995</v>
      </c>
    </row>
    <row r="69" spans="1:30" ht="24.95" customHeight="1" x14ac:dyDescent="0.4">
      <c r="A69" s="54">
        <v>90</v>
      </c>
      <c r="B69" s="55" t="s">
        <v>421</v>
      </c>
      <c r="C69" s="55" t="s">
        <v>437</v>
      </c>
      <c r="D69" s="55" t="s">
        <v>35</v>
      </c>
      <c r="E69" s="55" t="s">
        <v>488</v>
      </c>
      <c r="F69" s="55" t="s">
        <v>489</v>
      </c>
      <c r="G69" s="55">
        <v>17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ref="U69:U130" si="8">Q69*S69</f>
        <v>0</v>
      </c>
      <c r="V69" s="64">
        <f t="shared" ref="V69:V130" si="9">Q69*T69</f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7"/>
        <v>1018.3679999999999</v>
      </c>
      <c r="AC69" s="66">
        <f t="shared" ref="AC69:AC130" si="10">P69*Q69*X69*Y69*Z69/1000*$Z$1</f>
        <v>0</v>
      </c>
      <c r="AD69" s="66">
        <f t="shared" ref="AD69:AD130" si="11">AB69-AC69</f>
        <v>1018.3679999999999</v>
      </c>
    </row>
    <row r="70" spans="1:30" ht="24.95" customHeight="1" x14ac:dyDescent="0.4">
      <c r="A70" s="54">
        <v>91</v>
      </c>
      <c r="B70" s="55" t="s">
        <v>421</v>
      </c>
      <c r="C70" s="55" t="s">
        <v>437</v>
      </c>
      <c r="D70" s="55" t="s">
        <v>35</v>
      </c>
      <c r="E70" s="55" t="s">
        <v>399</v>
      </c>
      <c r="F70" s="55" t="s">
        <v>40</v>
      </c>
      <c r="G70" s="55">
        <v>34</v>
      </c>
      <c r="H70" s="55">
        <v>4</v>
      </c>
      <c r="I70" s="57">
        <v>1</v>
      </c>
      <c r="J70" s="58">
        <v>4</v>
      </c>
      <c r="K70" s="59"/>
      <c r="L70" s="60" t="s">
        <v>222</v>
      </c>
      <c r="M70" s="76"/>
      <c r="N70" s="61" t="s">
        <v>220</v>
      </c>
      <c r="O70" s="77"/>
      <c r="P70" s="76"/>
      <c r="Q70" s="62">
        <v>4</v>
      </c>
      <c r="R70" s="63"/>
      <c r="S70" s="78"/>
      <c r="T70" s="78"/>
      <c r="U70" s="64">
        <f t="shared" si="8"/>
        <v>0</v>
      </c>
      <c r="V70" s="64">
        <f t="shared" si="9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7"/>
        <v>8146.9439999999995</v>
      </c>
      <c r="AC70" s="66">
        <f t="shared" si="10"/>
        <v>0</v>
      </c>
      <c r="AD70" s="66">
        <f t="shared" si="11"/>
        <v>8146.9439999999995</v>
      </c>
    </row>
    <row r="71" spans="1:30" ht="24.95" customHeight="1" x14ac:dyDescent="0.4">
      <c r="A71" s="54">
        <v>92</v>
      </c>
      <c r="B71" s="55" t="s">
        <v>421</v>
      </c>
      <c r="C71" s="55" t="s">
        <v>438</v>
      </c>
      <c r="D71" s="55" t="s">
        <v>35</v>
      </c>
      <c r="E71" s="55" t="s">
        <v>488</v>
      </c>
      <c r="F71" s="55" t="s">
        <v>489</v>
      </c>
      <c r="G71" s="55">
        <v>17</v>
      </c>
      <c r="H71" s="55">
        <v>2</v>
      </c>
      <c r="I71" s="57">
        <v>1</v>
      </c>
      <c r="J71" s="58">
        <v>2</v>
      </c>
      <c r="K71" s="59"/>
      <c r="L71" s="60" t="s">
        <v>222</v>
      </c>
      <c r="M71" s="76"/>
      <c r="N71" s="61" t="s">
        <v>220</v>
      </c>
      <c r="O71" s="77"/>
      <c r="P71" s="76"/>
      <c r="Q71" s="62">
        <v>2</v>
      </c>
      <c r="R71" s="63"/>
      <c r="S71" s="78"/>
      <c r="T71" s="78"/>
      <c r="U71" s="64">
        <f t="shared" si="8"/>
        <v>0</v>
      </c>
      <c r="V71" s="64">
        <f t="shared" si="9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7"/>
        <v>2036.7359999999999</v>
      </c>
      <c r="AC71" s="66">
        <f t="shared" si="10"/>
        <v>0</v>
      </c>
      <c r="AD71" s="66">
        <f t="shared" si="11"/>
        <v>2036.7359999999999</v>
      </c>
    </row>
    <row r="72" spans="1:30" ht="24.95" customHeight="1" x14ac:dyDescent="0.4">
      <c r="A72" s="54">
        <v>93</v>
      </c>
      <c r="B72" s="55" t="s">
        <v>421</v>
      </c>
      <c r="C72" s="55" t="s">
        <v>438</v>
      </c>
      <c r="D72" s="55" t="s">
        <v>35</v>
      </c>
      <c r="E72" s="55" t="s">
        <v>399</v>
      </c>
      <c r="F72" s="55" t="s">
        <v>40</v>
      </c>
      <c r="G72" s="55">
        <v>34</v>
      </c>
      <c r="H72" s="55">
        <v>6</v>
      </c>
      <c r="I72" s="57">
        <v>1</v>
      </c>
      <c r="J72" s="58">
        <v>6</v>
      </c>
      <c r="K72" s="59"/>
      <c r="L72" s="60" t="s">
        <v>222</v>
      </c>
      <c r="M72" s="76"/>
      <c r="N72" s="61" t="s">
        <v>220</v>
      </c>
      <c r="O72" s="77"/>
      <c r="P72" s="76"/>
      <c r="Q72" s="62">
        <v>6</v>
      </c>
      <c r="R72" s="63"/>
      <c r="S72" s="78"/>
      <c r="T72" s="78"/>
      <c r="U72" s="64">
        <f t="shared" si="8"/>
        <v>0</v>
      </c>
      <c r="V72" s="64">
        <f t="shared" si="9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7"/>
        <v>12220.416000000001</v>
      </c>
      <c r="AC72" s="66">
        <f t="shared" si="10"/>
        <v>0</v>
      </c>
      <c r="AD72" s="66">
        <f t="shared" si="11"/>
        <v>12220.416000000001</v>
      </c>
    </row>
    <row r="73" spans="1:30" ht="24.95" customHeight="1" x14ac:dyDescent="0.4">
      <c r="A73" s="54">
        <v>94</v>
      </c>
      <c r="B73" s="55" t="s">
        <v>421</v>
      </c>
      <c r="C73" s="55" t="s">
        <v>439</v>
      </c>
      <c r="D73" s="55" t="s">
        <v>35</v>
      </c>
      <c r="E73" s="55" t="s">
        <v>399</v>
      </c>
      <c r="F73" s="55" t="s">
        <v>40</v>
      </c>
      <c r="G73" s="55">
        <v>34</v>
      </c>
      <c r="H73" s="55">
        <v>2</v>
      </c>
      <c r="I73" s="57">
        <v>1</v>
      </c>
      <c r="J73" s="58">
        <v>2</v>
      </c>
      <c r="K73" s="59"/>
      <c r="L73" s="60" t="s">
        <v>222</v>
      </c>
      <c r="M73" s="76"/>
      <c r="N73" s="61" t="s">
        <v>220</v>
      </c>
      <c r="O73" s="77"/>
      <c r="P73" s="76"/>
      <c r="Q73" s="62">
        <v>2</v>
      </c>
      <c r="R73" s="63"/>
      <c r="S73" s="78"/>
      <c r="T73" s="78"/>
      <c r="U73" s="64">
        <f t="shared" si="8"/>
        <v>0</v>
      </c>
      <c r="V73" s="64">
        <f t="shared" si="9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7"/>
        <v>4073.4719999999998</v>
      </c>
      <c r="AC73" s="66">
        <f t="shared" si="10"/>
        <v>0</v>
      </c>
      <c r="AD73" s="66">
        <f t="shared" si="11"/>
        <v>4073.4719999999998</v>
      </c>
    </row>
    <row r="74" spans="1:30" ht="24.95" customHeight="1" x14ac:dyDescent="0.4">
      <c r="A74" s="54">
        <v>96</v>
      </c>
      <c r="B74" s="55" t="s">
        <v>421</v>
      </c>
      <c r="C74" s="55" t="s">
        <v>464</v>
      </c>
      <c r="D74" s="55" t="s">
        <v>35</v>
      </c>
      <c r="E74" s="55" t="s">
        <v>399</v>
      </c>
      <c r="F74" s="55" t="s">
        <v>40</v>
      </c>
      <c r="G74" s="55">
        <v>34</v>
      </c>
      <c r="H74" s="55">
        <v>4</v>
      </c>
      <c r="I74" s="57">
        <v>1</v>
      </c>
      <c r="J74" s="58">
        <v>4</v>
      </c>
      <c r="K74" s="59"/>
      <c r="L74" s="60" t="s">
        <v>222</v>
      </c>
      <c r="M74" s="76"/>
      <c r="N74" s="61" t="s">
        <v>220</v>
      </c>
      <c r="O74" s="77"/>
      <c r="P74" s="76"/>
      <c r="Q74" s="62">
        <v>4</v>
      </c>
      <c r="R74" s="63"/>
      <c r="S74" s="78"/>
      <c r="T74" s="78"/>
      <c r="U74" s="64">
        <f t="shared" si="8"/>
        <v>0</v>
      </c>
      <c r="V74" s="64">
        <f t="shared" si="9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7"/>
        <v>8146.9439999999995</v>
      </c>
      <c r="AC74" s="66">
        <f t="shared" si="10"/>
        <v>0</v>
      </c>
      <c r="AD74" s="66">
        <f t="shared" si="11"/>
        <v>8146.9439999999995</v>
      </c>
    </row>
    <row r="75" spans="1:30" ht="24.95" customHeight="1" x14ac:dyDescent="0.4">
      <c r="A75" s="54">
        <v>98</v>
      </c>
      <c r="B75" s="55" t="s">
        <v>421</v>
      </c>
      <c r="C75" s="55" t="s">
        <v>465</v>
      </c>
      <c r="D75" s="55" t="s">
        <v>35</v>
      </c>
      <c r="E75" s="55" t="s">
        <v>370</v>
      </c>
      <c r="F75" s="55" t="s">
        <v>491</v>
      </c>
      <c r="G75" s="55">
        <v>34</v>
      </c>
      <c r="H75" s="55">
        <v>2</v>
      </c>
      <c r="I75" s="57">
        <v>2</v>
      </c>
      <c r="J75" s="58">
        <v>4</v>
      </c>
      <c r="K75" s="59"/>
      <c r="L75" s="60" t="s">
        <v>222</v>
      </c>
      <c r="M75" s="76"/>
      <c r="N75" s="61" t="s">
        <v>220</v>
      </c>
      <c r="O75" s="77"/>
      <c r="P75" s="76"/>
      <c r="Q75" s="62">
        <v>2</v>
      </c>
      <c r="R75" s="63"/>
      <c r="S75" s="78"/>
      <c r="T75" s="78"/>
      <c r="U75" s="64">
        <f t="shared" si="8"/>
        <v>0</v>
      </c>
      <c r="V75" s="64">
        <f t="shared" si="9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7"/>
        <v>8146.9439999999995</v>
      </c>
      <c r="AC75" s="66">
        <f t="shared" si="10"/>
        <v>0</v>
      </c>
      <c r="AD75" s="66">
        <f t="shared" si="11"/>
        <v>8146.9439999999995</v>
      </c>
    </row>
    <row r="76" spans="1:30" ht="24.95" customHeight="1" x14ac:dyDescent="0.4">
      <c r="A76" s="54">
        <v>100</v>
      </c>
      <c r="B76" s="55" t="s">
        <v>421</v>
      </c>
      <c r="C76" s="55" t="s">
        <v>335</v>
      </c>
      <c r="D76" s="55" t="s">
        <v>35</v>
      </c>
      <c r="E76" s="55" t="s">
        <v>370</v>
      </c>
      <c r="F76" s="55" t="s">
        <v>371</v>
      </c>
      <c r="G76" s="55">
        <v>34</v>
      </c>
      <c r="H76" s="55">
        <v>64</v>
      </c>
      <c r="I76" s="57">
        <v>2</v>
      </c>
      <c r="J76" s="58">
        <v>128</v>
      </c>
      <c r="K76" s="59"/>
      <c r="L76" s="60" t="s">
        <v>222</v>
      </c>
      <c r="M76" s="76"/>
      <c r="N76" s="61" t="s">
        <v>220</v>
      </c>
      <c r="O76" s="77"/>
      <c r="P76" s="76"/>
      <c r="Q76" s="62">
        <v>64</v>
      </c>
      <c r="R76" s="63"/>
      <c r="S76" s="78"/>
      <c r="T76" s="78"/>
      <c r="U76" s="64">
        <f t="shared" si="8"/>
        <v>0</v>
      </c>
      <c r="V76" s="64">
        <f t="shared" si="9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7"/>
        <v>260702.20799999998</v>
      </c>
      <c r="AC76" s="66">
        <f t="shared" si="10"/>
        <v>0</v>
      </c>
      <c r="AD76" s="66">
        <f t="shared" si="11"/>
        <v>260702.20799999998</v>
      </c>
    </row>
    <row r="77" spans="1:30" ht="24.95" customHeight="1" x14ac:dyDescent="0.4">
      <c r="A77" s="54">
        <v>102</v>
      </c>
      <c r="B77" s="55" t="s">
        <v>421</v>
      </c>
      <c r="C77" s="55" t="s">
        <v>466</v>
      </c>
      <c r="D77" s="55" t="s">
        <v>35</v>
      </c>
      <c r="E77" s="55" t="s">
        <v>505</v>
      </c>
      <c r="F77" s="55" t="s">
        <v>210</v>
      </c>
      <c r="G77" s="55">
        <v>48</v>
      </c>
      <c r="H77" s="55">
        <v>2</v>
      </c>
      <c r="I77" s="57">
        <v>4</v>
      </c>
      <c r="J77" s="58">
        <v>8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8"/>
        <v>0</v>
      </c>
      <c r="V77" s="64">
        <f t="shared" si="9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7"/>
        <v>23003.135999999999</v>
      </c>
      <c r="AC77" s="66">
        <f t="shared" si="10"/>
        <v>0</v>
      </c>
      <c r="AD77" s="66">
        <f t="shared" si="11"/>
        <v>23003.135999999999</v>
      </c>
    </row>
    <row r="78" spans="1:30" ht="24.95" customHeight="1" x14ac:dyDescent="0.4">
      <c r="A78" s="54">
        <v>103</v>
      </c>
      <c r="B78" s="55" t="s">
        <v>421</v>
      </c>
      <c r="C78" s="55" t="s">
        <v>328</v>
      </c>
      <c r="D78" s="55" t="s">
        <v>35</v>
      </c>
      <c r="E78" s="55" t="s">
        <v>399</v>
      </c>
      <c r="F78" s="55" t="s">
        <v>40</v>
      </c>
      <c r="G78" s="55">
        <v>34</v>
      </c>
      <c r="H78" s="55">
        <v>2</v>
      </c>
      <c r="I78" s="57">
        <v>1</v>
      </c>
      <c r="J78" s="58">
        <v>2</v>
      </c>
      <c r="K78" s="59"/>
      <c r="L78" s="60" t="s">
        <v>222</v>
      </c>
      <c r="M78" s="76"/>
      <c r="N78" s="61" t="s">
        <v>220</v>
      </c>
      <c r="O78" s="77"/>
      <c r="P78" s="76"/>
      <c r="Q78" s="62">
        <v>2</v>
      </c>
      <c r="R78" s="63"/>
      <c r="S78" s="78"/>
      <c r="T78" s="78"/>
      <c r="U78" s="64">
        <f t="shared" si="8"/>
        <v>0</v>
      </c>
      <c r="V78" s="64">
        <f t="shared" si="9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7"/>
        <v>4073.4719999999998</v>
      </c>
      <c r="AC78" s="66">
        <f t="shared" si="10"/>
        <v>0</v>
      </c>
      <c r="AD78" s="66">
        <f t="shared" si="11"/>
        <v>4073.4719999999998</v>
      </c>
    </row>
    <row r="79" spans="1:30" ht="24.95" customHeight="1" x14ac:dyDescent="0.4">
      <c r="A79" s="54">
        <v>104</v>
      </c>
      <c r="B79" s="55" t="s">
        <v>421</v>
      </c>
      <c r="C79" s="55" t="s">
        <v>328</v>
      </c>
      <c r="D79" s="55" t="s">
        <v>35</v>
      </c>
      <c r="E79" s="55" t="s">
        <v>488</v>
      </c>
      <c r="F79" s="55" t="s">
        <v>489</v>
      </c>
      <c r="G79" s="55">
        <v>17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8"/>
        <v>0</v>
      </c>
      <c r="V79" s="64">
        <f t="shared" si="9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7"/>
        <v>2036.7359999999999</v>
      </c>
      <c r="AC79" s="66">
        <f t="shared" si="10"/>
        <v>0</v>
      </c>
      <c r="AD79" s="66">
        <f t="shared" si="11"/>
        <v>2036.7359999999999</v>
      </c>
    </row>
    <row r="80" spans="1:30" ht="24.95" customHeight="1" x14ac:dyDescent="0.4">
      <c r="A80" s="54">
        <v>105</v>
      </c>
      <c r="B80" s="55" t="s">
        <v>421</v>
      </c>
      <c r="C80" s="55" t="s">
        <v>328</v>
      </c>
      <c r="D80" s="55" t="s">
        <v>35</v>
      </c>
      <c r="E80" s="55" t="s">
        <v>370</v>
      </c>
      <c r="F80" s="55" t="s">
        <v>497</v>
      </c>
      <c r="G80" s="55">
        <v>34</v>
      </c>
      <c r="H80" s="55">
        <v>2</v>
      </c>
      <c r="I80" s="57">
        <v>1</v>
      </c>
      <c r="J80" s="58">
        <v>2</v>
      </c>
      <c r="K80" s="59"/>
      <c r="L80" s="60" t="s">
        <v>222</v>
      </c>
      <c r="M80" s="76"/>
      <c r="N80" s="61" t="s">
        <v>220</v>
      </c>
      <c r="O80" s="77"/>
      <c r="P80" s="76"/>
      <c r="Q80" s="62">
        <v>2</v>
      </c>
      <c r="R80" s="63"/>
      <c r="S80" s="78"/>
      <c r="T80" s="78"/>
      <c r="U80" s="64">
        <f t="shared" si="8"/>
        <v>0</v>
      </c>
      <c r="V80" s="64">
        <f t="shared" si="9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7"/>
        <v>4073.4719999999998</v>
      </c>
      <c r="AC80" s="66">
        <f t="shared" si="10"/>
        <v>0</v>
      </c>
      <c r="AD80" s="66">
        <f t="shared" si="11"/>
        <v>4073.4719999999998</v>
      </c>
    </row>
    <row r="81" spans="1:30" ht="24.95" customHeight="1" x14ac:dyDescent="0.4">
      <c r="A81" s="54">
        <v>106</v>
      </c>
      <c r="B81" s="55" t="s">
        <v>421</v>
      </c>
      <c r="C81" s="55" t="s">
        <v>330</v>
      </c>
      <c r="D81" s="55" t="s">
        <v>35</v>
      </c>
      <c r="E81" s="55" t="s">
        <v>399</v>
      </c>
      <c r="F81" s="55" t="s">
        <v>40</v>
      </c>
      <c r="G81" s="55">
        <v>34</v>
      </c>
      <c r="H81" s="55">
        <v>3</v>
      </c>
      <c r="I81" s="57">
        <v>1</v>
      </c>
      <c r="J81" s="58">
        <v>3</v>
      </c>
      <c r="K81" s="59"/>
      <c r="L81" s="60" t="s">
        <v>222</v>
      </c>
      <c r="M81" s="76"/>
      <c r="N81" s="61" t="s">
        <v>220</v>
      </c>
      <c r="O81" s="77"/>
      <c r="P81" s="76"/>
      <c r="Q81" s="62">
        <v>3</v>
      </c>
      <c r="R81" s="63"/>
      <c r="S81" s="78"/>
      <c r="T81" s="78"/>
      <c r="U81" s="64">
        <f t="shared" si="8"/>
        <v>0</v>
      </c>
      <c r="V81" s="64">
        <f t="shared" si="9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7"/>
        <v>6110.2080000000005</v>
      </c>
      <c r="AC81" s="66">
        <f t="shared" si="10"/>
        <v>0</v>
      </c>
      <c r="AD81" s="66">
        <f t="shared" si="11"/>
        <v>6110.2080000000005</v>
      </c>
    </row>
    <row r="82" spans="1:30" ht="24.95" customHeight="1" x14ac:dyDescent="0.4">
      <c r="A82" s="54">
        <v>107</v>
      </c>
      <c r="B82" s="55" t="s">
        <v>421</v>
      </c>
      <c r="C82" s="55" t="s">
        <v>330</v>
      </c>
      <c r="D82" s="55" t="s">
        <v>35</v>
      </c>
      <c r="E82" s="55" t="s">
        <v>488</v>
      </c>
      <c r="F82" s="55" t="s">
        <v>489</v>
      </c>
      <c r="G82" s="55">
        <v>17</v>
      </c>
      <c r="H82" s="55">
        <v>2</v>
      </c>
      <c r="I82" s="57">
        <v>1</v>
      </c>
      <c r="J82" s="58">
        <v>2</v>
      </c>
      <c r="K82" s="59"/>
      <c r="L82" s="60" t="s">
        <v>222</v>
      </c>
      <c r="M82" s="76"/>
      <c r="N82" s="61" t="s">
        <v>220</v>
      </c>
      <c r="O82" s="77"/>
      <c r="P82" s="76"/>
      <c r="Q82" s="62">
        <v>2</v>
      </c>
      <c r="R82" s="63"/>
      <c r="S82" s="78"/>
      <c r="T82" s="78"/>
      <c r="U82" s="64">
        <f t="shared" si="8"/>
        <v>0</v>
      </c>
      <c r="V82" s="64">
        <f t="shared" si="9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7"/>
        <v>2036.7359999999999</v>
      </c>
      <c r="AC82" s="66">
        <f t="shared" si="10"/>
        <v>0</v>
      </c>
      <c r="AD82" s="66">
        <f t="shared" si="11"/>
        <v>2036.7359999999999</v>
      </c>
    </row>
    <row r="83" spans="1:30" ht="24.95" customHeight="1" x14ac:dyDescent="0.4">
      <c r="A83" s="54">
        <v>109</v>
      </c>
      <c r="B83" s="55" t="s">
        <v>421</v>
      </c>
      <c r="C83" s="55" t="s">
        <v>467</v>
      </c>
      <c r="D83" s="55" t="s">
        <v>35</v>
      </c>
      <c r="E83" s="55" t="s">
        <v>370</v>
      </c>
      <c r="F83" s="55" t="s">
        <v>371</v>
      </c>
      <c r="G83" s="55">
        <v>34</v>
      </c>
      <c r="H83" s="55">
        <v>6</v>
      </c>
      <c r="I83" s="57">
        <v>2</v>
      </c>
      <c r="J83" s="58">
        <v>12</v>
      </c>
      <c r="K83" s="59"/>
      <c r="L83" s="60" t="s">
        <v>222</v>
      </c>
      <c r="M83" s="76"/>
      <c r="N83" s="61" t="s">
        <v>220</v>
      </c>
      <c r="O83" s="77"/>
      <c r="P83" s="76"/>
      <c r="Q83" s="62">
        <v>6</v>
      </c>
      <c r="R83" s="63"/>
      <c r="S83" s="78"/>
      <c r="T83" s="78"/>
      <c r="U83" s="64">
        <f t="shared" si="8"/>
        <v>0</v>
      </c>
      <c r="V83" s="64">
        <f t="shared" si="9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7"/>
        <v>24440.832000000002</v>
      </c>
      <c r="AC83" s="66">
        <f t="shared" si="10"/>
        <v>0</v>
      </c>
      <c r="AD83" s="66">
        <f t="shared" si="11"/>
        <v>24440.832000000002</v>
      </c>
    </row>
    <row r="84" spans="1:30" ht="24.95" customHeight="1" x14ac:dyDescent="0.4">
      <c r="A84" s="54">
        <v>110</v>
      </c>
      <c r="B84" s="55" t="s">
        <v>421</v>
      </c>
      <c r="C84" s="55" t="s">
        <v>234</v>
      </c>
      <c r="D84" s="55" t="s">
        <v>35</v>
      </c>
      <c r="E84" s="55" t="s">
        <v>370</v>
      </c>
      <c r="F84" s="55" t="s">
        <v>497</v>
      </c>
      <c r="G84" s="55">
        <v>34</v>
      </c>
      <c r="H84" s="55">
        <v>1</v>
      </c>
      <c r="I84" s="57">
        <v>1</v>
      </c>
      <c r="J84" s="58">
        <v>1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8"/>
        <v>0</v>
      </c>
      <c r="V84" s="64">
        <f t="shared" si="9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7"/>
        <v>2036.7359999999999</v>
      </c>
      <c r="AC84" s="66">
        <f t="shared" si="10"/>
        <v>0</v>
      </c>
      <c r="AD84" s="66">
        <f t="shared" si="11"/>
        <v>2036.7359999999999</v>
      </c>
    </row>
    <row r="85" spans="1:30" ht="24.95" customHeight="1" x14ac:dyDescent="0.4">
      <c r="A85" s="54">
        <v>111</v>
      </c>
      <c r="B85" s="55" t="s">
        <v>421</v>
      </c>
      <c r="C85" s="55" t="s">
        <v>468</v>
      </c>
      <c r="D85" s="55" t="s">
        <v>35</v>
      </c>
      <c r="E85" s="55" t="s">
        <v>484</v>
      </c>
      <c r="F85" s="55" t="s">
        <v>506</v>
      </c>
      <c r="G85" s="55">
        <v>100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8"/>
        <v>0</v>
      </c>
      <c r="V85" s="64">
        <f t="shared" si="9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7"/>
        <v>5990.4000000000005</v>
      </c>
      <c r="AC85" s="66">
        <f t="shared" si="10"/>
        <v>0</v>
      </c>
      <c r="AD85" s="66">
        <f t="shared" si="11"/>
        <v>5990.4000000000005</v>
      </c>
    </row>
    <row r="86" spans="1:30" ht="24.95" customHeight="1" x14ac:dyDescent="0.4">
      <c r="A86" s="54">
        <v>112</v>
      </c>
      <c r="B86" s="55" t="s">
        <v>421</v>
      </c>
      <c r="C86" s="55" t="s">
        <v>468</v>
      </c>
      <c r="D86" s="55" t="s">
        <v>35</v>
      </c>
      <c r="E86" s="55" t="s">
        <v>488</v>
      </c>
      <c r="F86" s="55" t="s">
        <v>507</v>
      </c>
      <c r="G86" s="55">
        <v>17</v>
      </c>
      <c r="H86" s="55">
        <v>1</v>
      </c>
      <c r="I86" s="57">
        <v>2</v>
      </c>
      <c r="J86" s="58">
        <v>2</v>
      </c>
      <c r="K86" s="59"/>
      <c r="L86" s="60" t="s">
        <v>222</v>
      </c>
      <c r="M86" s="76"/>
      <c r="N86" s="61" t="s">
        <v>220</v>
      </c>
      <c r="O86" s="77"/>
      <c r="P86" s="76"/>
      <c r="Q86" s="62">
        <v>1</v>
      </c>
      <c r="R86" s="63"/>
      <c r="S86" s="78"/>
      <c r="T86" s="78"/>
      <c r="U86" s="64">
        <f t="shared" si="8"/>
        <v>0</v>
      </c>
      <c r="V86" s="64">
        <f t="shared" si="9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7"/>
        <v>2036.7359999999999</v>
      </c>
      <c r="AC86" s="66">
        <f t="shared" si="10"/>
        <v>0</v>
      </c>
      <c r="AD86" s="66">
        <f t="shared" si="11"/>
        <v>2036.7359999999999</v>
      </c>
    </row>
    <row r="87" spans="1:30" ht="24.95" customHeight="1" x14ac:dyDescent="0.4">
      <c r="A87" s="54">
        <v>113</v>
      </c>
      <c r="B87" s="55" t="s">
        <v>421</v>
      </c>
      <c r="C87" s="55" t="s">
        <v>468</v>
      </c>
      <c r="D87" s="55" t="s">
        <v>35</v>
      </c>
      <c r="E87" s="55" t="s">
        <v>416</v>
      </c>
      <c r="F87" s="55" t="s">
        <v>508</v>
      </c>
      <c r="G87" s="55">
        <v>60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219</v>
      </c>
      <c r="O87" s="77"/>
      <c r="P87" s="76"/>
      <c r="Q87" s="62">
        <v>1</v>
      </c>
      <c r="R87" s="63"/>
      <c r="S87" s="78"/>
      <c r="T87" s="78"/>
      <c r="U87" s="64">
        <f t="shared" si="8"/>
        <v>0</v>
      </c>
      <c r="V87" s="64">
        <f t="shared" si="9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7"/>
        <v>3594.2400000000002</v>
      </c>
      <c r="AC87" s="66">
        <f t="shared" si="10"/>
        <v>0</v>
      </c>
      <c r="AD87" s="66">
        <f t="shared" si="11"/>
        <v>3594.2400000000002</v>
      </c>
    </row>
    <row r="88" spans="1:30" ht="24.95" customHeight="1" x14ac:dyDescent="0.4">
      <c r="A88" s="54">
        <v>115</v>
      </c>
      <c r="B88" s="55" t="s">
        <v>421</v>
      </c>
      <c r="C88" s="55" t="s">
        <v>468</v>
      </c>
      <c r="D88" s="55" t="s">
        <v>35</v>
      </c>
      <c r="E88" s="55" t="s">
        <v>399</v>
      </c>
      <c r="F88" s="55" t="s">
        <v>40</v>
      </c>
      <c r="G88" s="55">
        <v>34</v>
      </c>
      <c r="H88" s="55">
        <v>2</v>
      </c>
      <c r="I88" s="57">
        <v>1</v>
      </c>
      <c r="J88" s="58">
        <v>2</v>
      </c>
      <c r="K88" s="59"/>
      <c r="L88" s="60" t="s">
        <v>222</v>
      </c>
      <c r="M88" s="76"/>
      <c r="N88" s="61" t="s">
        <v>220</v>
      </c>
      <c r="O88" s="77"/>
      <c r="P88" s="76"/>
      <c r="Q88" s="62">
        <v>2</v>
      </c>
      <c r="R88" s="63"/>
      <c r="S88" s="78"/>
      <c r="T88" s="78"/>
      <c r="U88" s="64">
        <f t="shared" si="8"/>
        <v>0</v>
      </c>
      <c r="V88" s="64">
        <f t="shared" si="9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7"/>
        <v>4073.4719999999998</v>
      </c>
      <c r="AC88" s="66">
        <f t="shared" si="10"/>
        <v>0</v>
      </c>
      <c r="AD88" s="66">
        <f t="shared" si="11"/>
        <v>4073.4719999999998</v>
      </c>
    </row>
    <row r="89" spans="1:30" ht="24.95" customHeight="1" x14ac:dyDescent="0.4">
      <c r="A89" s="54">
        <v>116</v>
      </c>
      <c r="B89" s="55" t="s">
        <v>421</v>
      </c>
      <c r="C89" s="55" t="s">
        <v>468</v>
      </c>
      <c r="D89" s="55" t="s">
        <v>35</v>
      </c>
      <c r="E89" s="55" t="s">
        <v>484</v>
      </c>
      <c r="F89" s="55" t="s">
        <v>496</v>
      </c>
      <c r="G89" s="55">
        <v>100</v>
      </c>
      <c r="H89" s="55">
        <v>2</v>
      </c>
      <c r="I89" s="57">
        <v>1</v>
      </c>
      <c r="J89" s="58">
        <v>2</v>
      </c>
      <c r="K89" s="59"/>
      <c r="L89" s="60" t="s">
        <v>222</v>
      </c>
      <c r="M89" s="76"/>
      <c r="N89" s="61" t="s">
        <v>220</v>
      </c>
      <c r="O89" s="77"/>
      <c r="P89" s="76"/>
      <c r="Q89" s="62">
        <v>2</v>
      </c>
      <c r="R89" s="63"/>
      <c r="S89" s="78"/>
      <c r="T89" s="78"/>
      <c r="U89" s="64">
        <f t="shared" si="8"/>
        <v>0</v>
      </c>
      <c r="V89" s="64">
        <f t="shared" si="9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7"/>
        <v>11980.800000000001</v>
      </c>
      <c r="AC89" s="66">
        <f t="shared" si="10"/>
        <v>0</v>
      </c>
      <c r="AD89" s="66">
        <f t="shared" si="11"/>
        <v>11980.800000000001</v>
      </c>
    </row>
    <row r="90" spans="1:30" ht="24.95" customHeight="1" x14ac:dyDescent="0.4">
      <c r="A90" s="54">
        <v>118</v>
      </c>
      <c r="B90" s="55" t="s">
        <v>421</v>
      </c>
      <c r="C90" s="55" t="s">
        <v>469</v>
      </c>
      <c r="D90" s="55" t="s">
        <v>35</v>
      </c>
      <c r="E90" s="55" t="s">
        <v>370</v>
      </c>
      <c r="F90" s="55" t="s">
        <v>371</v>
      </c>
      <c r="G90" s="55">
        <v>34</v>
      </c>
      <c r="H90" s="55">
        <v>2</v>
      </c>
      <c r="I90" s="57">
        <v>2</v>
      </c>
      <c r="J90" s="58">
        <v>4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8"/>
        <v>0</v>
      </c>
      <c r="V90" s="64">
        <f t="shared" si="9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7"/>
        <v>8146.9439999999995</v>
      </c>
      <c r="AC90" s="66">
        <f t="shared" si="10"/>
        <v>0</v>
      </c>
      <c r="AD90" s="66">
        <f t="shared" si="11"/>
        <v>8146.9439999999995</v>
      </c>
    </row>
    <row r="91" spans="1:30" ht="24.95" customHeight="1" x14ac:dyDescent="0.4">
      <c r="A91" s="54">
        <v>120</v>
      </c>
      <c r="B91" s="55" t="s">
        <v>421</v>
      </c>
      <c r="C91" s="55" t="s">
        <v>469</v>
      </c>
      <c r="D91" s="55" t="s">
        <v>35</v>
      </c>
      <c r="E91" s="55" t="s">
        <v>509</v>
      </c>
      <c r="F91" s="55" t="s">
        <v>510</v>
      </c>
      <c r="G91" s="55">
        <v>54</v>
      </c>
      <c r="H91" s="55">
        <v>2</v>
      </c>
      <c r="I91" s="57">
        <v>2</v>
      </c>
      <c r="J91" s="58">
        <v>4</v>
      </c>
      <c r="K91" s="59"/>
      <c r="L91" s="60" t="s">
        <v>222</v>
      </c>
      <c r="M91" s="76"/>
      <c r="N91" s="61" t="s">
        <v>517</v>
      </c>
      <c r="O91" s="77"/>
      <c r="P91" s="76"/>
      <c r="Q91" s="62">
        <v>2</v>
      </c>
      <c r="R91" s="63"/>
      <c r="S91" s="78"/>
      <c r="T91" s="78"/>
      <c r="U91" s="64">
        <f t="shared" si="8"/>
        <v>0</v>
      </c>
      <c r="V91" s="64">
        <f t="shared" si="9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7"/>
        <v>12939.263999999999</v>
      </c>
      <c r="AC91" s="66">
        <f t="shared" si="10"/>
        <v>0</v>
      </c>
      <c r="AD91" s="66">
        <f t="shared" si="11"/>
        <v>12939.263999999999</v>
      </c>
    </row>
    <row r="92" spans="1:30" ht="24.95" customHeight="1" x14ac:dyDescent="0.4">
      <c r="A92" s="54">
        <v>122</v>
      </c>
      <c r="B92" s="55" t="s">
        <v>421</v>
      </c>
      <c r="C92" s="55" t="s">
        <v>242</v>
      </c>
      <c r="D92" s="55" t="s">
        <v>35</v>
      </c>
      <c r="E92" s="55" t="s">
        <v>370</v>
      </c>
      <c r="F92" s="55" t="s">
        <v>491</v>
      </c>
      <c r="G92" s="55">
        <v>34</v>
      </c>
      <c r="H92" s="55">
        <v>9</v>
      </c>
      <c r="I92" s="57">
        <v>2</v>
      </c>
      <c r="J92" s="58">
        <v>18</v>
      </c>
      <c r="K92" s="59"/>
      <c r="L92" s="60" t="s">
        <v>222</v>
      </c>
      <c r="M92" s="76"/>
      <c r="N92" s="61" t="s">
        <v>220</v>
      </c>
      <c r="O92" s="77"/>
      <c r="P92" s="76"/>
      <c r="Q92" s="62">
        <v>9</v>
      </c>
      <c r="R92" s="63"/>
      <c r="S92" s="78"/>
      <c r="T92" s="78"/>
      <c r="U92" s="64">
        <f t="shared" si="8"/>
        <v>0</v>
      </c>
      <c r="V92" s="64">
        <f t="shared" si="9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7"/>
        <v>36661.248</v>
      </c>
      <c r="AC92" s="66">
        <f t="shared" si="10"/>
        <v>0</v>
      </c>
      <c r="AD92" s="66">
        <f t="shared" si="11"/>
        <v>36661.248</v>
      </c>
    </row>
    <row r="93" spans="1:30" ht="24.95" customHeight="1" x14ac:dyDescent="0.4">
      <c r="A93" s="54">
        <v>123</v>
      </c>
      <c r="B93" s="55" t="s">
        <v>421</v>
      </c>
      <c r="C93" s="55" t="s">
        <v>470</v>
      </c>
      <c r="D93" s="55" t="s">
        <v>35</v>
      </c>
      <c r="E93" s="55" t="s">
        <v>370</v>
      </c>
      <c r="F93" s="55" t="s">
        <v>511</v>
      </c>
      <c r="G93" s="55">
        <v>34</v>
      </c>
      <c r="H93" s="55">
        <v>20</v>
      </c>
      <c r="I93" s="57">
        <v>1</v>
      </c>
      <c r="J93" s="58">
        <v>20</v>
      </c>
      <c r="K93" s="59"/>
      <c r="L93" s="60" t="s">
        <v>221</v>
      </c>
      <c r="M93" s="76"/>
      <c r="N93" s="61" t="s">
        <v>220</v>
      </c>
      <c r="O93" s="77"/>
      <c r="P93" s="76"/>
      <c r="Q93" s="62">
        <v>20</v>
      </c>
      <c r="R93" s="63"/>
      <c r="S93" s="78"/>
      <c r="T93" s="78"/>
      <c r="U93" s="64">
        <f t="shared" si="8"/>
        <v>0</v>
      </c>
      <c r="V93" s="64">
        <f t="shared" si="9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7"/>
        <v>40734.720000000001</v>
      </c>
      <c r="AC93" s="66">
        <f t="shared" si="10"/>
        <v>0</v>
      </c>
      <c r="AD93" s="66">
        <f t="shared" si="11"/>
        <v>40734.720000000001</v>
      </c>
    </row>
    <row r="94" spans="1:30" ht="24.95" customHeight="1" x14ac:dyDescent="0.4">
      <c r="A94" s="54">
        <v>124</v>
      </c>
      <c r="B94" s="55" t="s">
        <v>421</v>
      </c>
      <c r="C94" s="55" t="s">
        <v>429</v>
      </c>
      <c r="D94" s="55" t="s">
        <v>35</v>
      </c>
      <c r="E94" s="55" t="s">
        <v>35</v>
      </c>
      <c r="F94" s="55" t="s">
        <v>518</v>
      </c>
      <c r="G94" s="55">
        <v>1</v>
      </c>
      <c r="H94" s="55">
        <v>10</v>
      </c>
      <c r="I94" s="57">
        <v>1</v>
      </c>
      <c r="J94" s="58">
        <v>10</v>
      </c>
      <c r="K94" s="59"/>
      <c r="L94" s="60" t="s">
        <v>222</v>
      </c>
      <c r="M94" s="76"/>
      <c r="N94" s="61" t="s">
        <v>220</v>
      </c>
      <c r="O94" s="77"/>
      <c r="P94" s="76"/>
      <c r="Q94" s="62">
        <v>10</v>
      </c>
      <c r="R94" s="63"/>
      <c r="S94" s="78"/>
      <c r="T94" s="78"/>
      <c r="U94" s="64">
        <f t="shared" si="8"/>
        <v>0</v>
      </c>
      <c r="V94" s="64">
        <f t="shared" si="9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7"/>
        <v>599.04</v>
      </c>
      <c r="AC94" s="66">
        <f t="shared" si="10"/>
        <v>0</v>
      </c>
      <c r="AD94" s="66">
        <f t="shared" si="11"/>
        <v>599.04</v>
      </c>
    </row>
    <row r="95" spans="1:30" ht="24.95" customHeight="1" x14ac:dyDescent="0.4">
      <c r="A95" s="54">
        <v>125</v>
      </c>
      <c r="B95" s="55" t="s">
        <v>421</v>
      </c>
      <c r="C95" s="55" t="s">
        <v>470</v>
      </c>
      <c r="D95" s="55" t="s">
        <v>35</v>
      </c>
      <c r="E95" s="55" t="s">
        <v>370</v>
      </c>
      <c r="F95" s="55" t="s">
        <v>512</v>
      </c>
      <c r="G95" s="55">
        <v>34</v>
      </c>
      <c r="H95" s="55">
        <v>10</v>
      </c>
      <c r="I95" s="57">
        <v>1</v>
      </c>
      <c r="J95" s="58">
        <v>10</v>
      </c>
      <c r="K95" s="59"/>
      <c r="L95" s="60" t="s">
        <v>221</v>
      </c>
      <c r="M95" s="76"/>
      <c r="N95" s="61" t="s">
        <v>220</v>
      </c>
      <c r="O95" s="77"/>
      <c r="P95" s="76"/>
      <c r="Q95" s="62">
        <v>10</v>
      </c>
      <c r="R95" s="63"/>
      <c r="S95" s="78"/>
      <c r="T95" s="78"/>
      <c r="U95" s="64">
        <f t="shared" si="8"/>
        <v>0</v>
      </c>
      <c r="V95" s="64">
        <f t="shared" si="9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7"/>
        <v>20367.36</v>
      </c>
      <c r="AC95" s="66">
        <f t="shared" si="10"/>
        <v>0</v>
      </c>
      <c r="AD95" s="66">
        <f t="shared" si="11"/>
        <v>20367.36</v>
      </c>
    </row>
    <row r="96" spans="1:30" ht="24.95" customHeight="1" x14ac:dyDescent="0.4">
      <c r="A96" s="54">
        <v>126</v>
      </c>
      <c r="B96" s="55" t="s">
        <v>421</v>
      </c>
      <c r="C96" s="55" t="s">
        <v>470</v>
      </c>
      <c r="D96" s="55" t="s">
        <v>35</v>
      </c>
      <c r="E96" s="55" t="s">
        <v>486</v>
      </c>
      <c r="F96" s="55" t="s">
        <v>487</v>
      </c>
      <c r="G96" s="55">
        <v>45</v>
      </c>
      <c r="H96" s="55">
        <v>20</v>
      </c>
      <c r="I96" s="57">
        <v>2</v>
      </c>
      <c r="J96" s="58">
        <v>40</v>
      </c>
      <c r="K96" s="59"/>
      <c r="L96" s="60" t="s">
        <v>222</v>
      </c>
      <c r="M96" s="76"/>
      <c r="N96" s="61" t="s">
        <v>220</v>
      </c>
      <c r="O96" s="77"/>
      <c r="P96" s="76"/>
      <c r="Q96" s="62">
        <v>20</v>
      </c>
      <c r="R96" s="63"/>
      <c r="S96" s="78"/>
      <c r="T96" s="78"/>
      <c r="U96" s="64">
        <f t="shared" si="8"/>
        <v>0</v>
      </c>
      <c r="V96" s="64">
        <f t="shared" si="9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7"/>
        <v>107827.2</v>
      </c>
      <c r="AC96" s="66">
        <f t="shared" si="10"/>
        <v>0</v>
      </c>
      <c r="AD96" s="66">
        <f t="shared" si="11"/>
        <v>107827.2</v>
      </c>
    </row>
    <row r="97" spans="1:30" ht="24.95" customHeight="1" x14ac:dyDescent="0.4">
      <c r="A97" s="54">
        <v>128</v>
      </c>
      <c r="B97" s="55" t="s">
        <v>421</v>
      </c>
      <c r="C97" s="55" t="s">
        <v>471</v>
      </c>
      <c r="D97" s="55" t="s">
        <v>35</v>
      </c>
      <c r="E97" s="55" t="s">
        <v>370</v>
      </c>
      <c r="F97" s="55" t="s">
        <v>497</v>
      </c>
      <c r="G97" s="55">
        <v>34</v>
      </c>
      <c r="H97" s="55">
        <v>2</v>
      </c>
      <c r="I97" s="57">
        <v>1</v>
      </c>
      <c r="J97" s="58">
        <v>2</v>
      </c>
      <c r="K97" s="59"/>
      <c r="L97" s="60" t="s">
        <v>222</v>
      </c>
      <c r="M97" s="76"/>
      <c r="N97" s="61" t="s">
        <v>220</v>
      </c>
      <c r="O97" s="77"/>
      <c r="P97" s="76"/>
      <c r="Q97" s="62">
        <v>2</v>
      </c>
      <c r="R97" s="63"/>
      <c r="S97" s="78"/>
      <c r="T97" s="78"/>
      <c r="U97" s="64">
        <f t="shared" si="8"/>
        <v>0</v>
      </c>
      <c r="V97" s="64">
        <f t="shared" si="9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7"/>
        <v>4073.4719999999998</v>
      </c>
      <c r="AC97" s="66">
        <f t="shared" si="10"/>
        <v>0</v>
      </c>
      <c r="AD97" s="66">
        <f t="shared" si="11"/>
        <v>4073.4719999999998</v>
      </c>
    </row>
    <row r="98" spans="1:30" ht="24.95" customHeight="1" x14ac:dyDescent="0.4">
      <c r="A98" s="54">
        <v>129</v>
      </c>
      <c r="B98" s="55" t="s">
        <v>421</v>
      </c>
      <c r="C98" s="55" t="s">
        <v>472</v>
      </c>
      <c r="D98" s="55" t="s">
        <v>35</v>
      </c>
      <c r="E98" s="55" t="s">
        <v>488</v>
      </c>
      <c r="F98" s="55" t="s">
        <v>513</v>
      </c>
      <c r="G98" s="55">
        <v>17</v>
      </c>
      <c r="H98" s="55">
        <v>1</v>
      </c>
      <c r="I98" s="57">
        <v>2</v>
      </c>
      <c r="J98" s="58">
        <v>2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8"/>
        <v>0</v>
      </c>
      <c r="V98" s="64">
        <f t="shared" si="9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7"/>
        <v>2036.7359999999999</v>
      </c>
      <c r="AC98" s="66">
        <f t="shared" si="10"/>
        <v>0</v>
      </c>
      <c r="AD98" s="66">
        <f t="shared" si="11"/>
        <v>2036.7359999999999</v>
      </c>
    </row>
    <row r="99" spans="1:30" ht="24.95" customHeight="1" x14ac:dyDescent="0.4">
      <c r="A99" s="54">
        <v>130</v>
      </c>
      <c r="B99" s="55" t="s">
        <v>421</v>
      </c>
      <c r="C99" s="55" t="s">
        <v>472</v>
      </c>
      <c r="D99" s="55" t="s">
        <v>35</v>
      </c>
      <c r="E99" s="55" t="s">
        <v>488</v>
      </c>
      <c r="F99" s="55" t="s">
        <v>513</v>
      </c>
      <c r="G99" s="55">
        <v>17</v>
      </c>
      <c r="H99" s="55">
        <v>2</v>
      </c>
      <c r="I99" s="57">
        <v>2</v>
      </c>
      <c r="J99" s="58">
        <v>4</v>
      </c>
      <c r="K99" s="59"/>
      <c r="L99" s="60" t="s">
        <v>222</v>
      </c>
      <c r="M99" s="76"/>
      <c r="N99" s="61" t="s">
        <v>220</v>
      </c>
      <c r="O99" s="77"/>
      <c r="P99" s="76"/>
      <c r="Q99" s="62">
        <v>2</v>
      </c>
      <c r="R99" s="63"/>
      <c r="S99" s="78"/>
      <c r="T99" s="78"/>
      <c r="U99" s="64">
        <f t="shared" si="8"/>
        <v>0</v>
      </c>
      <c r="V99" s="64">
        <f t="shared" si="9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7"/>
        <v>4073.4719999999998</v>
      </c>
      <c r="AC99" s="66">
        <f t="shared" si="10"/>
        <v>0</v>
      </c>
      <c r="AD99" s="66">
        <f t="shared" si="11"/>
        <v>4073.4719999999998</v>
      </c>
    </row>
    <row r="100" spans="1:30" ht="24.95" customHeight="1" x14ac:dyDescent="0.4">
      <c r="A100" s="54">
        <v>131</v>
      </c>
      <c r="B100" s="55" t="s">
        <v>421</v>
      </c>
      <c r="C100" s="55" t="s">
        <v>473</v>
      </c>
      <c r="D100" s="55" t="s">
        <v>35</v>
      </c>
      <c r="E100" s="55" t="s">
        <v>248</v>
      </c>
      <c r="F100" s="55" t="s">
        <v>419</v>
      </c>
      <c r="G100" s="55">
        <v>26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</v>
      </c>
      <c r="R100" s="63"/>
      <c r="S100" s="78"/>
      <c r="T100" s="78"/>
      <c r="U100" s="64">
        <f t="shared" si="8"/>
        <v>0</v>
      </c>
      <c r="V100" s="64">
        <f t="shared" si="9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0" si="12">G100*J100*X100*Y100*Z100/1000*$Z$1</f>
        <v>1557.5040000000001</v>
      </c>
      <c r="AC100" s="66">
        <f t="shared" si="10"/>
        <v>0</v>
      </c>
      <c r="AD100" s="66">
        <f t="shared" si="11"/>
        <v>1557.5040000000001</v>
      </c>
    </row>
    <row r="101" spans="1:30" ht="24.95" customHeight="1" x14ac:dyDescent="0.4">
      <c r="A101" s="54">
        <v>132</v>
      </c>
      <c r="B101" s="55" t="s">
        <v>421</v>
      </c>
      <c r="C101" s="55" t="s">
        <v>340</v>
      </c>
      <c r="D101" s="55" t="s">
        <v>35</v>
      </c>
      <c r="E101" s="55" t="s">
        <v>370</v>
      </c>
      <c r="F101" s="55" t="s">
        <v>495</v>
      </c>
      <c r="G101" s="55">
        <v>34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8"/>
        <v>0</v>
      </c>
      <c r="V101" s="64">
        <f t="shared" si="9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2"/>
        <v>2036.7359999999999</v>
      </c>
      <c r="AC101" s="66">
        <f t="shared" si="10"/>
        <v>0</v>
      </c>
      <c r="AD101" s="66">
        <f t="shared" si="11"/>
        <v>2036.7359999999999</v>
      </c>
    </row>
    <row r="102" spans="1:30" ht="24.95" customHeight="1" x14ac:dyDescent="0.4">
      <c r="A102" s="54">
        <v>133</v>
      </c>
      <c r="B102" s="55" t="s">
        <v>421</v>
      </c>
      <c r="C102" s="55" t="s">
        <v>340</v>
      </c>
      <c r="D102" s="55" t="s">
        <v>35</v>
      </c>
      <c r="E102" s="55" t="s">
        <v>370</v>
      </c>
      <c r="F102" s="55" t="s">
        <v>374</v>
      </c>
      <c r="G102" s="55">
        <v>34</v>
      </c>
      <c r="H102" s="55">
        <v>1</v>
      </c>
      <c r="I102" s="57">
        <v>1</v>
      </c>
      <c r="J102" s="58">
        <v>1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</v>
      </c>
      <c r="R102" s="63"/>
      <c r="S102" s="78"/>
      <c r="T102" s="78"/>
      <c r="U102" s="64">
        <f t="shared" si="8"/>
        <v>0</v>
      </c>
      <c r="V102" s="64">
        <f t="shared" si="9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2"/>
        <v>2036.7359999999999</v>
      </c>
      <c r="AC102" s="66">
        <f t="shared" si="10"/>
        <v>0</v>
      </c>
      <c r="AD102" s="66">
        <f t="shared" si="11"/>
        <v>2036.7359999999999</v>
      </c>
    </row>
    <row r="103" spans="1:30" ht="24.95" customHeight="1" x14ac:dyDescent="0.4">
      <c r="A103" s="54">
        <v>134</v>
      </c>
      <c r="B103" s="55" t="s">
        <v>421</v>
      </c>
      <c r="C103" s="55" t="s">
        <v>328</v>
      </c>
      <c r="D103" s="55" t="s">
        <v>35</v>
      </c>
      <c r="E103" s="55" t="s">
        <v>399</v>
      </c>
      <c r="F103" s="55" t="s">
        <v>40</v>
      </c>
      <c r="G103" s="55">
        <v>34</v>
      </c>
      <c r="H103" s="55">
        <v>3</v>
      </c>
      <c r="I103" s="57">
        <v>1</v>
      </c>
      <c r="J103" s="58">
        <v>3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3</v>
      </c>
      <c r="R103" s="63"/>
      <c r="S103" s="78"/>
      <c r="T103" s="78"/>
      <c r="U103" s="64">
        <f t="shared" si="8"/>
        <v>0</v>
      </c>
      <c r="V103" s="64">
        <f t="shared" si="9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2"/>
        <v>6110.2080000000005</v>
      </c>
      <c r="AC103" s="66">
        <f t="shared" si="10"/>
        <v>0</v>
      </c>
      <c r="AD103" s="66">
        <f t="shared" si="11"/>
        <v>6110.2080000000005</v>
      </c>
    </row>
    <row r="104" spans="1:30" ht="24.95" customHeight="1" x14ac:dyDescent="0.4">
      <c r="A104" s="54">
        <v>135</v>
      </c>
      <c r="B104" s="55" t="s">
        <v>421</v>
      </c>
      <c r="C104" s="55" t="s">
        <v>328</v>
      </c>
      <c r="D104" s="55" t="s">
        <v>35</v>
      </c>
      <c r="E104" s="55" t="s">
        <v>488</v>
      </c>
      <c r="F104" s="55" t="s">
        <v>489</v>
      </c>
      <c r="G104" s="55">
        <v>17</v>
      </c>
      <c r="H104" s="55">
        <v>1</v>
      </c>
      <c r="I104" s="57">
        <v>1</v>
      </c>
      <c r="J104" s="58">
        <v>1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1</v>
      </c>
      <c r="R104" s="63"/>
      <c r="S104" s="78"/>
      <c r="T104" s="78"/>
      <c r="U104" s="64">
        <f t="shared" si="8"/>
        <v>0</v>
      </c>
      <c r="V104" s="64">
        <f t="shared" si="9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2"/>
        <v>1018.3679999999999</v>
      </c>
      <c r="AC104" s="66">
        <f t="shared" si="10"/>
        <v>0</v>
      </c>
      <c r="AD104" s="66">
        <f t="shared" si="11"/>
        <v>1018.3679999999999</v>
      </c>
    </row>
    <row r="105" spans="1:30" ht="24.95" customHeight="1" x14ac:dyDescent="0.4">
      <c r="A105" s="54">
        <v>136</v>
      </c>
      <c r="B105" s="55" t="s">
        <v>421</v>
      </c>
      <c r="C105" s="55" t="s">
        <v>330</v>
      </c>
      <c r="D105" s="55" t="s">
        <v>35</v>
      </c>
      <c r="E105" s="55" t="s">
        <v>399</v>
      </c>
      <c r="F105" s="55" t="s">
        <v>40</v>
      </c>
      <c r="G105" s="55">
        <v>34</v>
      </c>
      <c r="H105" s="55">
        <v>2</v>
      </c>
      <c r="I105" s="57">
        <v>1</v>
      </c>
      <c r="J105" s="58">
        <v>2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2</v>
      </c>
      <c r="R105" s="63"/>
      <c r="S105" s="78"/>
      <c r="T105" s="78"/>
      <c r="U105" s="64">
        <f t="shared" si="8"/>
        <v>0</v>
      </c>
      <c r="V105" s="64">
        <f t="shared" si="9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2"/>
        <v>4073.4719999999998</v>
      </c>
      <c r="AC105" s="66">
        <f t="shared" si="10"/>
        <v>0</v>
      </c>
      <c r="AD105" s="66">
        <f t="shared" si="11"/>
        <v>4073.4719999999998</v>
      </c>
    </row>
    <row r="106" spans="1:30" ht="24.95" customHeight="1" x14ac:dyDescent="0.4">
      <c r="A106" s="54">
        <v>137</v>
      </c>
      <c r="B106" s="55" t="s">
        <v>421</v>
      </c>
      <c r="C106" s="55" t="s">
        <v>330</v>
      </c>
      <c r="D106" s="55" t="s">
        <v>35</v>
      </c>
      <c r="E106" s="55" t="s">
        <v>488</v>
      </c>
      <c r="F106" s="55" t="s">
        <v>489</v>
      </c>
      <c r="G106" s="55">
        <v>17</v>
      </c>
      <c r="H106" s="55">
        <v>2</v>
      </c>
      <c r="I106" s="57">
        <v>1</v>
      </c>
      <c r="J106" s="58">
        <v>2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2</v>
      </c>
      <c r="R106" s="63"/>
      <c r="S106" s="78"/>
      <c r="T106" s="78"/>
      <c r="U106" s="64">
        <f t="shared" si="8"/>
        <v>0</v>
      </c>
      <c r="V106" s="64">
        <f t="shared" si="9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2"/>
        <v>2036.7359999999999</v>
      </c>
      <c r="AC106" s="66">
        <f t="shared" si="10"/>
        <v>0</v>
      </c>
      <c r="AD106" s="66">
        <f t="shared" si="11"/>
        <v>2036.7359999999999</v>
      </c>
    </row>
    <row r="107" spans="1:30" ht="24.95" customHeight="1" x14ac:dyDescent="0.4">
      <c r="A107" s="54">
        <v>139</v>
      </c>
      <c r="B107" s="55" t="s">
        <v>421</v>
      </c>
      <c r="C107" s="55" t="s">
        <v>339</v>
      </c>
      <c r="D107" s="55" t="s">
        <v>35</v>
      </c>
      <c r="E107" s="55" t="s">
        <v>370</v>
      </c>
      <c r="F107" s="55" t="s">
        <v>371</v>
      </c>
      <c r="G107" s="55">
        <v>34</v>
      </c>
      <c r="H107" s="55">
        <v>11</v>
      </c>
      <c r="I107" s="57">
        <v>2</v>
      </c>
      <c r="J107" s="58">
        <v>22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11</v>
      </c>
      <c r="R107" s="63"/>
      <c r="S107" s="78"/>
      <c r="T107" s="78"/>
      <c r="U107" s="64">
        <f t="shared" si="8"/>
        <v>0</v>
      </c>
      <c r="V107" s="64">
        <f t="shared" si="9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2"/>
        <v>44808.192000000003</v>
      </c>
      <c r="AC107" s="66">
        <f t="shared" si="10"/>
        <v>0</v>
      </c>
      <c r="AD107" s="66">
        <f t="shared" si="11"/>
        <v>44808.192000000003</v>
      </c>
    </row>
    <row r="108" spans="1:30" ht="24.95" customHeight="1" x14ac:dyDescent="0.4">
      <c r="A108" s="54">
        <v>140</v>
      </c>
      <c r="B108" s="55">
        <v>1</v>
      </c>
      <c r="C108" s="55" t="s">
        <v>474</v>
      </c>
      <c r="D108" s="55" t="s">
        <v>35</v>
      </c>
      <c r="E108" s="55" t="s">
        <v>263</v>
      </c>
      <c r="F108" s="55" t="s">
        <v>514</v>
      </c>
      <c r="G108" s="55">
        <v>28</v>
      </c>
      <c r="H108" s="55">
        <v>2</v>
      </c>
      <c r="I108" s="57">
        <v>1</v>
      </c>
      <c r="J108" s="58">
        <v>2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2</v>
      </c>
      <c r="R108" s="63"/>
      <c r="S108" s="78"/>
      <c r="T108" s="78"/>
      <c r="U108" s="64">
        <f t="shared" si="8"/>
        <v>0</v>
      </c>
      <c r="V108" s="64">
        <f t="shared" si="9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2"/>
        <v>3354.6239999999998</v>
      </c>
      <c r="AC108" s="66">
        <f t="shared" si="10"/>
        <v>0</v>
      </c>
      <c r="AD108" s="66">
        <f t="shared" si="11"/>
        <v>3354.6239999999998</v>
      </c>
    </row>
    <row r="109" spans="1:30" ht="24.95" customHeight="1" x14ac:dyDescent="0.4">
      <c r="A109" s="54">
        <v>142</v>
      </c>
      <c r="B109" s="55">
        <v>1</v>
      </c>
      <c r="C109" s="55" t="s">
        <v>475</v>
      </c>
      <c r="D109" s="55" t="s">
        <v>35</v>
      </c>
      <c r="E109" s="55" t="s">
        <v>370</v>
      </c>
      <c r="F109" s="55" t="s">
        <v>493</v>
      </c>
      <c r="G109" s="55">
        <v>34</v>
      </c>
      <c r="H109" s="55">
        <v>4</v>
      </c>
      <c r="I109" s="57">
        <v>2</v>
      </c>
      <c r="J109" s="58">
        <v>8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4</v>
      </c>
      <c r="R109" s="63"/>
      <c r="S109" s="78"/>
      <c r="T109" s="78"/>
      <c r="U109" s="64">
        <f t="shared" si="8"/>
        <v>0</v>
      </c>
      <c r="V109" s="64">
        <f t="shared" si="9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2"/>
        <v>16293.887999999999</v>
      </c>
      <c r="AC109" s="66">
        <f t="shared" si="10"/>
        <v>0</v>
      </c>
      <c r="AD109" s="66">
        <f t="shared" si="11"/>
        <v>16293.887999999999</v>
      </c>
    </row>
    <row r="110" spans="1:30" ht="24.95" customHeight="1" x14ac:dyDescent="0.4">
      <c r="A110" s="54">
        <v>144</v>
      </c>
      <c r="B110" s="55">
        <v>1</v>
      </c>
      <c r="C110" s="55" t="s">
        <v>475</v>
      </c>
      <c r="D110" s="55" t="s">
        <v>35</v>
      </c>
      <c r="E110" s="55" t="s">
        <v>370</v>
      </c>
      <c r="F110" s="55" t="s">
        <v>491</v>
      </c>
      <c r="G110" s="55">
        <v>34</v>
      </c>
      <c r="H110" s="55">
        <v>4</v>
      </c>
      <c r="I110" s="57">
        <v>2</v>
      </c>
      <c r="J110" s="58">
        <v>8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4</v>
      </c>
      <c r="R110" s="63"/>
      <c r="S110" s="78"/>
      <c r="T110" s="78"/>
      <c r="U110" s="64">
        <f t="shared" si="8"/>
        <v>0</v>
      </c>
      <c r="V110" s="64">
        <f t="shared" si="9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2"/>
        <v>16293.887999999999</v>
      </c>
      <c r="AC110" s="66">
        <f t="shared" si="10"/>
        <v>0</v>
      </c>
      <c r="AD110" s="66">
        <f t="shared" si="11"/>
        <v>16293.887999999999</v>
      </c>
    </row>
    <row r="111" spans="1:30" ht="24.95" customHeight="1" x14ac:dyDescent="0.4">
      <c r="A111" s="54">
        <v>145</v>
      </c>
      <c r="B111" s="55">
        <v>2</v>
      </c>
      <c r="C111" s="55" t="s">
        <v>474</v>
      </c>
      <c r="D111" s="55" t="s">
        <v>35</v>
      </c>
      <c r="E111" s="55" t="s">
        <v>263</v>
      </c>
      <c r="F111" s="55" t="s">
        <v>514</v>
      </c>
      <c r="G111" s="55">
        <v>28</v>
      </c>
      <c r="H111" s="55">
        <v>2</v>
      </c>
      <c r="I111" s="57">
        <v>1</v>
      </c>
      <c r="J111" s="58">
        <v>2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2</v>
      </c>
      <c r="R111" s="63"/>
      <c r="S111" s="78"/>
      <c r="T111" s="78"/>
      <c r="U111" s="64">
        <f t="shared" si="8"/>
        <v>0</v>
      </c>
      <c r="V111" s="64">
        <f t="shared" si="9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2"/>
        <v>3354.6239999999998</v>
      </c>
      <c r="AC111" s="66">
        <f t="shared" si="10"/>
        <v>0</v>
      </c>
      <c r="AD111" s="66">
        <f t="shared" si="11"/>
        <v>3354.6239999999998</v>
      </c>
    </row>
    <row r="112" spans="1:30" ht="24.95" customHeight="1" x14ac:dyDescent="0.4">
      <c r="A112" s="54">
        <v>147</v>
      </c>
      <c r="B112" s="55">
        <v>2</v>
      </c>
      <c r="C112" s="55" t="s">
        <v>475</v>
      </c>
      <c r="D112" s="55" t="s">
        <v>35</v>
      </c>
      <c r="E112" s="55" t="s">
        <v>370</v>
      </c>
      <c r="F112" s="55" t="s">
        <v>491</v>
      </c>
      <c r="G112" s="55">
        <v>34</v>
      </c>
      <c r="H112" s="55">
        <v>6</v>
      </c>
      <c r="I112" s="57">
        <v>2</v>
      </c>
      <c r="J112" s="58">
        <v>12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6</v>
      </c>
      <c r="R112" s="63"/>
      <c r="S112" s="78"/>
      <c r="T112" s="78"/>
      <c r="U112" s="64">
        <f t="shared" si="8"/>
        <v>0</v>
      </c>
      <c r="V112" s="64">
        <f t="shared" si="9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2"/>
        <v>24440.832000000002</v>
      </c>
      <c r="AC112" s="66">
        <f t="shared" si="10"/>
        <v>0</v>
      </c>
      <c r="AD112" s="66">
        <f t="shared" si="11"/>
        <v>24440.832000000002</v>
      </c>
    </row>
    <row r="113" spans="1:30" ht="24.95" customHeight="1" x14ac:dyDescent="0.4">
      <c r="A113" s="54">
        <v>148</v>
      </c>
      <c r="B113" s="55">
        <v>3</v>
      </c>
      <c r="C113" s="55" t="s">
        <v>474</v>
      </c>
      <c r="D113" s="55" t="s">
        <v>35</v>
      </c>
      <c r="E113" s="55" t="s">
        <v>263</v>
      </c>
      <c r="F113" s="55" t="s">
        <v>514</v>
      </c>
      <c r="G113" s="55">
        <v>28</v>
      </c>
      <c r="H113" s="55">
        <v>2</v>
      </c>
      <c r="I113" s="57">
        <v>1</v>
      </c>
      <c r="J113" s="58">
        <v>2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2</v>
      </c>
      <c r="R113" s="63"/>
      <c r="S113" s="78"/>
      <c r="T113" s="78"/>
      <c r="U113" s="64">
        <f t="shared" si="8"/>
        <v>0</v>
      </c>
      <c r="V113" s="64">
        <f t="shared" si="9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2"/>
        <v>3354.6239999999998</v>
      </c>
      <c r="AC113" s="66">
        <f t="shared" si="10"/>
        <v>0</v>
      </c>
      <c r="AD113" s="66">
        <f t="shared" si="11"/>
        <v>3354.6239999999998</v>
      </c>
    </row>
    <row r="114" spans="1:30" ht="24.95" customHeight="1" x14ac:dyDescent="0.4">
      <c r="A114" s="54">
        <v>150</v>
      </c>
      <c r="B114" s="55">
        <v>3</v>
      </c>
      <c r="C114" s="55" t="s">
        <v>475</v>
      </c>
      <c r="D114" s="55" t="s">
        <v>35</v>
      </c>
      <c r="E114" s="55" t="s">
        <v>370</v>
      </c>
      <c r="F114" s="55" t="s">
        <v>491</v>
      </c>
      <c r="G114" s="55">
        <v>34</v>
      </c>
      <c r="H114" s="55">
        <v>6</v>
      </c>
      <c r="I114" s="57">
        <v>2</v>
      </c>
      <c r="J114" s="58">
        <v>12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6</v>
      </c>
      <c r="R114" s="63"/>
      <c r="S114" s="78"/>
      <c r="T114" s="78"/>
      <c r="U114" s="64">
        <f t="shared" si="8"/>
        <v>0</v>
      </c>
      <c r="V114" s="64">
        <f t="shared" si="9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2"/>
        <v>24440.832000000002</v>
      </c>
      <c r="AC114" s="66">
        <f t="shared" si="10"/>
        <v>0</v>
      </c>
      <c r="AD114" s="66">
        <f t="shared" si="11"/>
        <v>24440.832000000002</v>
      </c>
    </row>
    <row r="115" spans="1:30" ht="24.95" customHeight="1" x14ac:dyDescent="0.4">
      <c r="A115" s="54">
        <v>151</v>
      </c>
      <c r="B115" s="55">
        <v>4</v>
      </c>
      <c r="C115" s="55" t="s">
        <v>474</v>
      </c>
      <c r="D115" s="55" t="s">
        <v>35</v>
      </c>
      <c r="E115" s="55" t="s">
        <v>263</v>
      </c>
      <c r="F115" s="55" t="s">
        <v>514</v>
      </c>
      <c r="G115" s="55">
        <v>28</v>
      </c>
      <c r="H115" s="55">
        <v>2</v>
      </c>
      <c r="I115" s="57">
        <v>1</v>
      </c>
      <c r="J115" s="58">
        <v>2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2</v>
      </c>
      <c r="R115" s="63"/>
      <c r="S115" s="78"/>
      <c r="T115" s="78"/>
      <c r="U115" s="64">
        <f t="shared" si="8"/>
        <v>0</v>
      </c>
      <c r="V115" s="64">
        <f t="shared" si="9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2"/>
        <v>3354.6239999999998</v>
      </c>
      <c r="AC115" s="66">
        <f t="shared" si="10"/>
        <v>0</v>
      </c>
      <c r="AD115" s="66">
        <f t="shared" si="11"/>
        <v>3354.6239999999998</v>
      </c>
    </row>
    <row r="116" spans="1:30" ht="24.95" customHeight="1" x14ac:dyDescent="0.4">
      <c r="A116" s="54">
        <v>153</v>
      </c>
      <c r="B116" s="55">
        <v>4</v>
      </c>
      <c r="C116" s="55" t="s">
        <v>475</v>
      </c>
      <c r="D116" s="55" t="s">
        <v>35</v>
      </c>
      <c r="E116" s="55" t="s">
        <v>370</v>
      </c>
      <c r="F116" s="55" t="s">
        <v>491</v>
      </c>
      <c r="G116" s="55">
        <v>34</v>
      </c>
      <c r="H116" s="55">
        <v>6</v>
      </c>
      <c r="I116" s="57">
        <v>2</v>
      </c>
      <c r="J116" s="58">
        <v>12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6</v>
      </c>
      <c r="R116" s="63"/>
      <c r="S116" s="78"/>
      <c r="T116" s="78"/>
      <c r="U116" s="64">
        <f t="shared" si="8"/>
        <v>0</v>
      </c>
      <c r="V116" s="64">
        <f t="shared" si="9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2"/>
        <v>24440.832000000002</v>
      </c>
      <c r="AC116" s="66">
        <f t="shared" si="10"/>
        <v>0</v>
      </c>
      <c r="AD116" s="66">
        <f t="shared" si="11"/>
        <v>24440.832000000002</v>
      </c>
    </row>
    <row r="117" spans="1:30" ht="24.95" customHeight="1" x14ac:dyDescent="0.4">
      <c r="A117" s="54">
        <v>154</v>
      </c>
      <c r="B117" s="55">
        <v>5</v>
      </c>
      <c r="C117" s="55" t="s">
        <v>474</v>
      </c>
      <c r="D117" s="55" t="s">
        <v>35</v>
      </c>
      <c r="E117" s="55" t="s">
        <v>263</v>
      </c>
      <c r="F117" s="55" t="s">
        <v>514</v>
      </c>
      <c r="G117" s="55">
        <v>28</v>
      </c>
      <c r="H117" s="55">
        <v>2</v>
      </c>
      <c r="I117" s="57">
        <v>1</v>
      </c>
      <c r="J117" s="58">
        <v>2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2</v>
      </c>
      <c r="R117" s="63"/>
      <c r="S117" s="78"/>
      <c r="T117" s="78"/>
      <c r="U117" s="64">
        <f t="shared" si="8"/>
        <v>0</v>
      </c>
      <c r="V117" s="64">
        <f t="shared" si="9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2"/>
        <v>3354.6239999999998</v>
      </c>
      <c r="AC117" s="66">
        <f t="shared" si="10"/>
        <v>0</v>
      </c>
      <c r="AD117" s="66">
        <f t="shared" si="11"/>
        <v>3354.6239999999998</v>
      </c>
    </row>
    <row r="118" spans="1:30" ht="24.95" customHeight="1" x14ac:dyDescent="0.4">
      <c r="A118" s="54">
        <v>156</v>
      </c>
      <c r="B118" s="55">
        <v>5</v>
      </c>
      <c r="C118" s="55" t="s">
        <v>475</v>
      </c>
      <c r="D118" s="55" t="s">
        <v>35</v>
      </c>
      <c r="E118" s="55" t="s">
        <v>370</v>
      </c>
      <c r="F118" s="55" t="s">
        <v>491</v>
      </c>
      <c r="G118" s="55">
        <v>34</v>
      </c>
      <c r="H118" s="55">
        <v>6</v>
      </c>
      <c r="I118" s="57">
        <v>2</v>
      </c>
      <c r="J118" s="58">
        <v>12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6</v>
      </c>
      <c r="R118" s="63"/>
      <c r="S118" s="78"/>
      <c r="T118" s="78"/>
      <c r="U118" s="64">
        <f t="shared" si="8"/>
        <v>0</v>
      </c>
      <c r="V118" s="64">
        <f t="shared" si="9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2"/>
        <v>24440.832000000002</v>
      </c>
      <c r="AC118" s="66">
        <f t="shared" si="10"/>
        <v>0</v>
      </c>
      <c r="AD118" s="66">
        <f t="shared" si="11"/>
        <v>24440.832000000002</v>
      </c>
    </row>
    <row r="119" spans="1:30" ht="24.95" customHeight="1" x14ac:dyDescent="0.4">
      <c r="A119" s="54">
        <v>157</v>
      </c>
      <c r="B119" s="55" t="s">
        <v>422</v>
      </c>
      <c r="C119" s="55" t="s">
        <v>476</v>
      </c>
      <c r="D119" s="55" t="s">
        <v>35</v>
      </c>
      <c r="E119" s="55" t="s">
        <v>370</v>
      </c>
      <c r="F119" s="55" t="s">
        <v>481</v>
      </c>
      <c r="G119" s="55">
        <v>34</v>
      </c>
      <c r="H119" s="55">
        <v>4</v>
      </c>
      <c r="I119" s="57">
        <v>1</v>
      </c>
      <c r="J119" s="58">
        <v>4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4</v>
      </c>
      <c r="R119" s="63"/>
      <c r="S119" s="78"/>
      <c r="T119" s="78"/>
      <c r="U119" s="64">
        <f t="shared" si="8"/>
        <v>0</v>
      </c>
      <c r="V119" s="64">
        <f t="shared" si="9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2"/>
        <v>8146.9439999999995</v>
      </c>
      <c r="AC119" s="66">
        <f t="shared" si="10"/>
        <v>0</v>
      </c>
      <c r="AD119" s="66">
        <f t="shared" si="11"/>
        <v>8146.9439999999995</v>
      </c>
    </row>
    <row r="120" spans="1:30" ht="24.95" customHeight="1" x14ac:dyDescent="0.4">
      <c r="A120" s="54">
        <v>158</v>
      </c>
      <c r="B120" s="55" t="s">
        <v>422</v>
      </c>
      <c r="C120" s="55" t="s">
        <v>477</v>
      </c>
      <c r="D120" s="55" t="s">
        <v>35</v>
      </c>
      <c r="E120" s="55" t="s">
        <v>370</v>
      </c>
      <c r="F120" s="55" t="s">
        <v>515</v>
      </c>
      <c r="G120" s="55">
        <v>34</v>
      </c>
      <c r="H120" s="55">
        <v>1</v>
      </c>
      <c r="I120" s="57">
        <v>2</v>
      </c>
      <c r="J120" s="58">
        <v>2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1</v>
      </c>
      <c r="R120" s="63"/>
      <c r="S120" s="78"/>
      <c r="T120" s="78"/>
      <c r="U120" s="64">
        <f t="shared" si="8"/>
        <v>0</v>
      </c>
      <c r="V120" s="64">
        <f t="shared" si="9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2"/>
        <v>4073.4719999999998</v>
      </c>
      <c r="AC120" s="66">
        <f t="shared" si="10"/>
        <v>0</v>
      </c>
      <c r="AD120" s="66">
        <f t="shared" si="11"/>
        <v>4073.4719999999998</v>
      </c>
    </row>
    <row r="121" spans="1:30" ht="24.95" customHeight="1" x14ac:dyDescent="0.4">
      <c r="A121" s="54">
        <v>159</v>
      </c>
      <c r="B121" s="55" t="s">
        <v>422</v>
      </c>
      <c r="C121" s="55" t="s">
        <v>478</v>
      </c>
      <c r="D121" s="55" t="s">
        <v>35</v>
      </c>
      <c r="E121" s="55" t="s">
        <v>370</v>
      </c>
      <c r="F121" s="55" t="s">
        <v>481</v>
      </c>
      <c r="G121" s="55">
        <v>34</v>
      </c>
      <c r="H121" s="55">
        <v>2</v>
      </c>
      <c r="I121" s="57">
        <v>1</v>
      </c>
      <c r="J121" s="58">
        <v>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2</v>
      </c>
      <c r="R121" s="63"/>
      <c r="S121" s="78"/>
      <c r="T121" s="78"/>
      <c r="U121" s="64">
        <f t="shared" si="8"/>
        <v>0</v>
      </c>
      <c r="V121" s="64">
        <f t="shared" si="9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2"/>
        <v>4073.4719999999998</v>
      </c>
      <c r="AC121" s="66">
        <f t="shared" si="10"/>
        <v>0</v>
      </c>
      <c r="AD121" s="66">
        <f t="shared" si="11"/>
        <v>4073.4719999999998</v>
      </c>
    </row>
    <row r="122" spans="1:30" ht="24.95" customHeight="1" x14ac:dyDescent="0.4">
      <c r="A122" s="54">
        <v>160</v>
      </c>
      <c r="B122" s="55" t="s">
        <v>422</v>
      </c>
      <c r="C122" s="55" t="s">
        <v>321</v>
      </c>
      <c r="D122" s="55" t="s">
        <v>35</v>
      </c>
      <c r="E122" s="55" t="s">
        <v>370</v>
      </c>
      <c r="F122" s="55" t="s">
        <v>491</v>
      </c>
      <c r="G122" s="55">
        <v>34</v>
      </c>
      <c r="H122" s="55">
        <v>6</v>
      </c>
      <c r="I122" s="57">
        <v>2</v>
      </c>
      <c r="J122" s="58">
        <v>12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6</v>
      </c>
      <c r="R122" s="63"/>
      <c r="S122" s="78"/>
      <c r="T122" s="78"/>
      <c r="U122" s="64">
        <f t="shared" si="8"/>
        <v>0</v>
      </c>
      <c r="V122" s="64">
        <f t="shared" si="9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2"/>
        <v>24440.832000000002</v>
      </c>
      <c r="AC122" s="66">
        <f t="shared" si="10"/>
        <v>0</v>
      </c>
      <c r="AD122" s="66">
        <f t="shared" si="11"/>
        <v>24440.832000000002</v>
      </c>
    </row>
    <row r="123" spans="1:30" ht="24.95" customHeight="1" x14ac:dyDescent="0.4">
      <c r="A123" s="54">
        <v>161</v>
      </c>
      <c r="B123" s="55" t="s">
        <v>422</v>
      </c>
      <c r="C123" s="55" t="s">
        <v>323</v>
      </c>
      <c r="D123" s="55" t="s">
        <v>35</v>
      </c>
      <c r="E123" s="55" t="s">
        <v>370</v>
      </c>
      <c r="F123" s="55" t="s">
        <v>482</v>
      </c>
      <c r="G123" s="55">
        <v>34</v>
      </c>
      <c r="H123" s="55">
        <v>6</v>
      </c>
      <c r="I123" s="57">
        <v>2</v>
      </c>
      <c r="J123" s="58">
        <v>12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6</v>
      </c>
      <c r="R123" s="63"/>
      <c r="S123" s="78"/>
      <c r="T123" s="78"/>
      <c r="U123" s="64">
        <f t="shared" si="8"/>
        <v>0</v>
      </c>
      <c r="V123" s="64">
        <f t="shared" si="9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2"/>
        <v>24440.832000000002</v>
      </c>
      <c r="AC123" s="66">
        <f t="shared" si="10"/>
        <v>0</v>
      </c>
      <c r="AD123" s="66">
        <f t="shared" si="11"/>
        <v>24440.832000000002</v>
      </c>
    </row>
    <row r="124" spans="1:30" ht="24.95" customHeight="1" x14ac:dyDescent="0.4">
      <c r="A124" s="54">
        <v>162</v>
      </c>
      <c r="B124" s="55" t="s">
        <v>422</v>
      </c>
      <c r="C124" s="55" t="s">
        <v>313</v>
      </c>
      <c r="D124" s="55" t="s">
        <v>35</v>
      </c>
      <c r="E124" s="55" t="s">
        <v>370</v>
      </c>
      <c r="F124" s="55" t="s">
        <v>482</v>
      </c>
      <c r="G124" s="55">
        <v>34</v>
      </c>
      <c r="H124" s="55">
        <v>6</v>
      </c>
      <c r="I124" s="57">
        <v>2</v>
      </c>
      <c r="J124" s="58">
        <v>12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6</v>
      </c>
      <c r="R124" s="63"/>
      <c r="S124" s="78"/>
      <c r="T124" s="78"/>
      <c r="U124" s="64">
        <f t="shared" si="8"/>
        <v>0</v>
      </c>
      <c r="V124" s="64">
        <f t="shared" si="9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2"/>
        <v>24440.832000000002</v>
      </c>
      <c r="AC124" s="66">
        <f t="shared" si="10"/>
        <v>0</v>
      </c>
      <c r="AD124" s="66">
        <f t="shared" si="11"/>
        <v>24440.832000000002</v>
      </c>
    </row>
    <row r="125" spans="1:30" ht="24.95" customHeight="1" x14ac:dyDescent="0.4">
      <c r="A125" s="54">
        <v>163</v>
      </c>
      <c r="B125" s="55" t="s">
        <v>422</v>
      </c>
      <c r="C125" s="55" t="s">
        <v>432</v>
      </c>
      <c r="D125" s="55" t="s">
        <v>35</v>
      </c>
      <c r="E125" s="55" t="s">
        <v>370</v>
      </c>
      <c r="F125" s="55" t="s">
        <v>482</v>
      </c>
      <c r="G125" s="55">
        <v>34</v>
      </c>
      <c r="H125" s="55">
        <v>24</v>
      </c>
      <c r="I125" s="57">
        <v>2</v>
      </c>
      <c r="J125" s="58">
        <v>48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24</v>
      </c>
      <c r="R125" s="63"/>
      <c r="S125" s="78"/>
      <c r="T125" s="78"/>
      <c r="U125" s="64">
        <f t="shared" si="8"/>
        <v>0</v>
      </c>
      <c r="V125" s="64">
        <f t="shared" si="9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2"/>
        <v>97763.328000000009</v>
      </c>
      <c r="AC125" s="66">
        <f t="shared" si="10"/>
        <v>0</v>
      </c>
      <c r="AD125" s="66">
        <f t="shared" si="11"/>
        <v>97763.328000000009</v>
      </c>
    </row>
    <row r="126" spans="1:30" ht="24.95" customHeight="1" x14ac:dyDescent="0.4">
      <c r="A126" s="54">
        <v>164</v>
      </c>
      <c r="B126" s="55" t="s">
        <v>422</v>
      </c>
      <c r="C126" s="55" t="s">
        <v>479</v>
      </c>
      <c r="D126" s="55" t="s">
        <v>35</v>
      </c>
      <c r="E126" s="55" t="s">
        <v>502</v>
      </c>
      <c r="F126" s="55" t="s">
        <v>503</v>
      </c>
      <c r="G126" s="55">
        <v>263</v>
      </c>
      <c r="H126" s="55">
        <v>3</v>
      </c>
      <c r="I126" s="57">
        <v>1</v>
      </c>
      <c r="J126" s="58">
        <v>3</v>
      </c>
      <c r="K126" s="59"/>
      <c r="L126" s="60" t="s">
        <v>222</v>
      </c>
      <c r="M126" s="76"/>
      <c r="N126" s="61" t="s">
        <v>219</v>
      </c>
      <c r="O126" s="77"/>
      <c r="P126" s="76"/>
      <c r="Q126" s="62">
        <v>3</v>
      </c>
      <c r="R126" s="63"/>
      <c r="S126" s="78"/>
      <c r="T126" s="78"/>
      <c r="U126" s="64">
        <f t="shared" si="8"/>
        <v>0</v>
      </c>
      <c r="V126" s="64">
        <f t="shared" si="9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2"/>
        <v>47264.256000000001</v>
      </c>
      <c r="AC126" s="66">
        <f t="shared" si="10"/>
        <v>0</v>
      </c>
      <c r="AD126" s="66">
        <f t="shared" si="11"/>
        <v>47264.256000000001</v>
      </c>
    </row>
    <row r="127" spans="1:30" ht="24.95" customHeight="1" x14ac:dyDescent="0.4">
      <c r="A127" s="54">
        <v>166</v>
      </c>
      <c r="B127" s="55" t="s">
        <v>422</v>
      </c>
      <c r="C127" s="55" t="s">
        <v>369</v>
      </c>
      <c r="D127" s="55" t="s">
        <v>35</v>
      </c>
      <c r="E127" s="55" t="s">
        <v>248</v>
      </c>
      <c r="F127" s="55" t="s">
        <v>419</v>
      </c>
      <c r="G127" s="55">
        <v>26</v>
      </c>
      <c r="H127" s="55">
        <v>4</v>
      </c>
      <c r="I127" s="57">
        <v>1</v>
      </c>
      <c r="J127" s="58">
        <v>4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4</v>
      </c>
      <c r="R127" s="63"/>
      <c r="S127" s="78"/>
      <c r="T127" s="78"/>
      <c r="U127" s="64">
        <f t="shared" si="8"/>
        <v>0</v>
      </c>
      <c r="V127" s="64">
        <f t="shared" si="9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2"/>
        <v>6230.0160000000005</v>
      </c>
      <c r="AC127" s="66">
        <f t="shared" si="10"/>
        <v>0</v>
      </c>
      <c r="AD127" s="66">
        <f t="shared" si="11"/>
        <v>6230.0160000000005</v>
      </c>
    </row>
    <row r="128" spans="1:30" ht="24.95" customHeight="1" x14ac:dyDescent="0.4">
      <c r="A128" s="54">
        <v>167</v>
      </c>
      <c r="B128" s="55" t="s">
        <v>422</v>
      </c>
      <c r="C128" s="55" t="s">
        <v>480</v>
      </c>
      <c r="D128" s="55" t="s">
        <v>35</v>
      </c>
      <c r="E128" s="55" t="s">
        <v>502</v>
      </c>
      <c r="F128" s="55" t="s">
        <v>503</v>
      </c>
      <c r="G128" s="55">
        <v>263</v>
      </c>
      <c r="H128" s="55">
        <v>4</v>
      </c>
      <c r="I128" s="57">
        <v>1</v>
      </c>
      <c r="J128" s="58">
        <v>4</v>
      </c>
      <c r="K128" s="59"/>
      <c r="L128" s="60" t="s">
        <v>222</v>
      </c>
      <c r="M128" s="76"/>
      <c r="N128" s="61" t="s">
        <v>219</v>
      </c>
      <c r="O128" s="77"/>
      <c r="P128" s="76"/>
      <c r="Q128" s="62">
        <v>4</v>
      </c>
      <c r="R128" s="63"/>
      <c r="S128" s="78"/>
      <c r="T128" s="78"/>
      <c r="U128" s="64">
        <f t="shared" si="8"/>
        <v>0</v>
      </c>
      <c r="V128" s="64">
        <f t="shared" si="9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2"/>
        <v>63019.008000000002</v>
      </c>
      <c r="AC128" s="66">
        <f t="shared" si="10"/>
        <v>0</v>
      </c>
      <c r="AD128" s="66">
        <f t="shared" si="11"/>
        <v>63019.008000000002</v>
      </c>
    </row>
    <row r="129" spans="1:30" ht="24.95" customHeight="1" x14ac:dyDescent="0.4">
      <c r="A129" s="54">
        <v>175</v>
      </c>
      <c r="B129" s="55" t="s">
        <v>422</v>
      </c>
      <c r="C129" s="55" t="s">
        <v>339</v>
      </c>
      <c r="D129" s="55" t="s">
        <v>35</v>
      </c>
      <c r="E129" s="55" t="s">
        <v>370</v>
      </c>
      <c r="F129" s="55" t="s">
        <v>371</v>
      </c>
      <c r="G129" s="55">
        <v>34</v>
      </c>
      <c r="H129" s="55">
        <v>14</v>
      </c>
      <c r="I129" s="57">
        <v>2</v>
      </c>
      <c r="J129" s="58">
        <v>28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14</v>
      </c>
      <c r="R129" s="63"/>
      <c r="S129" s="78"/>
      <c r="T129" s="78"/>
      <c r="U129" s="64">
        <f t="shared" si="8"/>
        <v>0</v>
      </c>
      <c r="V129" s="64">
        <f t="shared" si="9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2"/>
        <v>57028.608</v>
      </c>
      <c r="AC129" s="66">
        <f t="shared" si="10"/>
        <v>0</v>
      </c>
      <c r="AD129" s="66">
        <f t="shared" si="11"/>
        <v>57028.608</v>
      </c>
    </row>
    <row r="130" spans="1:30" ht="24.95" customHeight="1" x14ac:dyDescent="0.4">
      <c r="A130" s="54">
        <v>176</v>
      </c>
      <c r="B130" s="55" t="s">
        <v>422</v>
      </c>
      <c r="C130" s="55" t="s">
        <v>339</v>
      </c>
      <c r="D130" s="55" t="s">
        <v>35</v>
      </c>
      <c r="E130" s="55" t="s">
        <v>399</v>
      </c>
      <c r="F130" s="55" t="s">
        <v>40</v>
      </c>
      <c r="G130" s="55">
        <v>34</v>
      </c>
      <c r="H130" s="55">
        <v>1</v>
      </c>
      <c r="I130" s="57">
        <v>1</v>
      </c>
      <c r="J130" s="58">
        <v>1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1</v>
      </c>
      <c r="R130" s="63"/>
      <c r="S130" s="78"/>
      <c r="T130" s="78"/>
      <c r="U130" s="64">
        <f t="shared" si="8"/>
        <v>0</v>
      </c>
      <c r="V130" s="64">
        <f t="shared" si="9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2"/>
        <v>2036.7359999999999</v>
      </c>
      <c r="AC130" s="66">
        <f t="shared" si="10"/>
        <v>0</v>
      </c>
      <c r="AD130" s="66">
        <f t="shared" si="11"/>
        <v>2036.7359999999999</v>
      </c>
    </row>
    <row r="131" spans="1:30" ht="36.75" customHeight="1" x14ac:dyDescent="0.4">
      <c r="A131" s="68"/>
      <c r="B131" s="69"/>
      <c r="C131" s="69"/>
      <c r="D131" s="69"/>
      <c r="E131" s="69"/>
      <c r="L131" s="70"/>
      <c r="N131" s="33" t="s">
        <v>32</v>
      </c>
      <c r="R131" s="71"/>
      <c r="S131" s="71"/>
      <c r="T131" s="71"/>
      <c r="U131" s="72"/>
      <c r="V131" s="72"/>
      <c r="W131" s="65"/>
      <c r="AA131" s="65"/>
      <c r="AB131" s="73">
        <f>SUM(AB4:AB130)</f>
        <v>2240529.4079999998</v>
      </c>
      <c r="AC131" s="73">
        <f>SUM(AC4:AC130)</f>
        <v>0</v>
      </c>
      <c r="AD131" s="66">
        <f>AB131-AC131</f>
        <v>2240529.4079999998</v>
      </c>
    </row>
    <row r="133" spans="1:30" x14ac:dyDescent="0.4">
      <c r="T133" s="179" t="s">
        <v>22</v>
      </c>
      <c r="U133" s="180"/>
      <c r="V133" s="181"/>
      <c r="W133" s="75">
        <f>SUM(U4:U130)</f>
        <v>0</v>
      </c>
    </row>
    <row r="134" spans="1:30" x14ac:dyDescent="0.4">
      <c r="T134" s="179" t="s">
        <v>23</v>
      </c>
      <c r="U134" s="180"/>
      <c r="V134" s="181"/>
      <c r="W134" s="75">
        <f>SUM(V4:V130)</f>
        <v>0</v>
      </c>
    </row>
    <row r="135" spans="1:30" x14ac:dyDescent="0.4">
      <c r="T135" s="179" t="s">
        <v>25</v>
      </c>
      <c r="U135" s="180"/>
      <c r="V135" s="181"/>
      <c r="W135" s="83"/>
    </row>
    <row r="136" spans="1:30" x14ac:dyDescent="0.4">
      <c r="T136" s="179" t="s">
        <v>26</v>
      </c>
      <c r="U136" s="180"/>
      <c r="V136" s="181"/>
      <c r="W136" s="83"/>
    </row>
    <row r="137" spans="1:30" x14ac:dyDescent="0.4">
      <c r="T137" s="179" t="s">
        <v>24</v>
      </c>
      <c r="U137" s="180"/>
      <c r="V137" s="181"/>
      <c r="W137" s="83"/>
    </row>
    <row r="138" spans="1:30" x14ac:dyDescent="0.4">
      <c r="T138" s="179" t="s">
        <v>27</v>
      </c>
      <c r="U138" s="180"/>
      <c r="V138" s="181"/>
      <c r="W138" s="83"/>
    </row>
    <row r="139" spans="1:30" x14ac:dyDescent="0.4">
      <c r="T139" s="179" t="s">
        <v>29</v>
      </c>
      <c r="U139" s="180"/>
      <c r="V139" s="181"/>
      <c r="W139" s="75">
        <f>SUM(W133:W138)</f>
        <v>0</v>
      </c>
    </row>
    <row r="140" spans="1:30" x14ac:dyDescent="0.4">
      <c r="T140" s="179" t="s">
        <v>30</v>
      </c>
      <c r="U140" s="180"/>
      <c r="V140" s="181"/>
      <c r="W140" s="75">
        <f>W139*1.1</f>
        <v>0</v>
      </c>
    </row>
  </sheetData>
  <sheetProtection sheet="1" formatCells="0" formatColumns="0" formatRows="0" insertHyperlinks="0" sort="0" autoFilter="0" pivotTables="0"/>
  <autoFilter ref="A3:AD130"/>
  <mergeCells count="12">
    <mergeCell ref="T140:V140"/>
    <mergeCell ref="T135:V135"/>
    <mergeCell ref="T136:V136"/>
    <mergeCell ref="T137:V137"/>
    <mergeCell ref="T138:V138"/>
    <mergeCell ref="T139:V139"/>
    <mergeCell ref="T134:V134"/>
    <mergeCell ref="E2:J2"/>
    <mergeCell ref="L2:Q2"/>
    <mergeCell ref="AB2:AC2"/>
    <mergeCell ref="AD2:AD3"/>
    <mergeCell ref="T133:V133"/>
  </mergeCells>
  <phoneticPr fontId="4"/>
  <conditionalFormatting sqref="B4:J130 X4:Z130 L4:Q130">
    <cfRule type="containsBlanks" dxfId="47" priority="2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A1:AD163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2426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2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2</v>
      </c>
      <c r="B4" s="55" t="s">
        <v>35</v>
      </c>
      <c r="C4" s="55" t="s">
        <v>38</v>
      </c>
      <c r="D4" s="55" t="s">
        <v>35</v>
      </c>
      <c r="E4" s="55" t="s">
        <v>200</v>
      </c>
      <c r="F4" s="55" t="s">
        <v>519</v>
      </c>
      <c r="G4" s="55">
        <v>42</v>
      </c>
      <c r="H4" s="56">
        <v>2</v>
      </c>
      <c r="I4" s="57">
        <v>1</v>
      </c>
      <c r="J4" s="58">
        <v>2</v>
      </c>
      <c r="K4" s="59"/>
      <c r="L4" s="60" t="s">
        <v>222</v>
      </c>
      <c r="M4" s="76"/>
      <c r="N4" s="61" t="s">
        <v>588</v>
      </c>
      <c r="O4" s="77"/>
      <c r="P4" s="76"/>
      <c r="Q4" s="62">
        <v>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5031.9359999999997</v>
      </c>
      <c r="AC4" s="66">
        <f>P4*Q4*X4*Y4*Z4/1000*$Z$1</f>
        <v>0</v>
      </c>
      <c r="AD4" s="66">
        <f t="shared" ref="AD4" si="1">AB4-AC4</f>
        <v>5031.9359999999997</v>
      </c>
    </row>
    <row r="5" spans="1:30" ht="24.95" customHeight="1" x14ac:dyDescent="0.4">
      <c r="A5" s="54">
        <v>3</v>
      </c>
      <c r="B5" s="55" t="s">
        <v>35</v>
      </c>
      <c r="C5" s="55" t="s">
        <v>194</v>
      </c>
      <c r="D5" s="55" t="s">
        <v>35</v>
      </c>
      <c r="E5" s="55" t="s">
        <v>520</v>
      </c>
      <c r="F5" s="55" t="s">
        <v>521</v>
      </c>
      <c r="G5" s="55">
        <v>150</v>
      </c>
      <c r="H5" s="56">
        <v>4</v>
      </c>
      <c r="I5" s="57">
        <v>1</v>
      </c>
      <c r="J5" s="58">
        <v>4</v>
      </c>
      <c r="K5" s="59"/>
      <c r="L5" s="60" t="s">
        <v>222</v>
      </c>
      <c r="M5" s="76"/>
      <c r="N5" s="61" t="s">
        <v>220</v>
      </c>
      <c r="O5" s="77"/>
      <c r="P5" s="76"/>
      <c r="Q5" s="62">
        <v>4</v>
      </c>
      <c r="R5" s="63"/>
      <c r="S5" s="78"/>
      <c r="T5" s="78"/>
      <c r="U5" s="64">
        <f t="shared" ref="U5:U68" si="2">Q5*S5</f>
        <v>0</v>
      </c>
      <c r="V5" s="64">
        <f t="shared" ref="V5:V68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35942.400000000001</v>
      </c>
      <c r="AC5" s="66">
        <f t="shared" ref="AC5:AC68" si="4">P5*Q5*X5*Y5*Z5/1000*$Z$1</f>
        <v>0</v>
      </c>
      <c r="AD5" s="66">
        <f t="shared" ref="AD5:AD68" si="5">AB5-AC5</f>
        <v>35942.400000000001</v>
      </c>
    </row>
    <row r="6" spans="1:30" ht="24.95" customHeight="1" x14ac:dyDescent="0.4">
      <c r="A6" s="54">
        <v>4</v>
      </c>
      <c r="B6" s="55" t="s">
        <v>35</v>
      </c>
      <c r="C6" s="55" t="s">
        <v>194</v>
      </c>
      <c r="D6" s="55" t="s">
        <v>35</v>
      </c>
      <c r="E6" s="55" t="s">
        <v>200</v>
      </c>
      <c r="F6" s="55" t="s">
        <v>519</v>
      </c>
      <c r="G6" s="55">
        <v>42</v>
      </c>
      <c r="H6" s="56">
        <v>9</v>
      </c>
      <c r="I6" s="57">
        <v>1</v>
      </c>
      <c r="J6" s="58">
        <v>9</v>
      </c>
      <c r="K6" s="59"/>
      <c r="L6" s="60" t="s">
        <v>222</v>
      </c>
      <c r="M6" s="76"/>
      <c r="N6" s="61" t="s">
        <v>588</v>
      </c>
      <c r="O6" s="77"/>
      <c r="P6" s="76"/>
      <c r="Q6" s="62">
        <v>9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22643.712</v>
      </c>
      <c r="AC6" s="66">
        <f t="shared" si="4"/>
        <v>0</v>
      </c>
      <c r="AD6" s="66">
        <f t="shared" si="5"/>
        <v>22643.712</v>
      </c>
    </row>
    <row r="7" spans="1:30" ht="24.95" customHeight="1" x14ac:dyDescent="0.4">
      <c r="A7" s="54">
        <v>5</v>
      </c>
      <c r="B7" s="55" t="s">
        <v>35</v>
      </c>
      <c r="C7" s="55" t="s">
        <v>194</v>
      </c>
      <c r="D7" s="55" t="s">
        <v>35</v>
      </c>
      <c r="E7" s="55" t="s">
        <v>265</v>
      </c>
      <c r="F7" s="55" t="s">
        <v>400</v>
      </c>
      <c r="G7" s="55">
        <v>60</v>
      </c>
      <c r="H7" s="56">
        <v>3</v>
      </c>
      <c r="I7" s="57">
        <v>1</v>
      </c>
      <c r="J7" s="58">
        <v>3</v>
      </c>
      <c r="K7" s="59"/>
      <c r="L7" s="60" t="s">
        <v>222</v>
      </c>
      <c r="M7" s="76"/>
      <c r="N7" s="61" t="s">
        <v>219</v>
      </c>
      <c r="O7" s="77"/>
      <c r="P7" s="76"/>
      <c r="Q7" s="62">
        <v>3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10782.720000000001</v>
      </c>
      <c r="AC7" s="66">
        <f t="shared" si="4"/>
        <v>0</v>
      </c>
      <c r="AD7" s="66">
        <f t="shared" si="5"/>
        <v>10782.720000000001</v>
      </c>
    </row>
    <row r="8" spans="1:30" ht="24.95" customHeight="1" x14ac:dyDescent="0.4">
      <c r="A8" s="54">
        <v>6</v>
      </c>
      <c r="B8" s="55" t="s">
        <v>35</v>
      </c>
      <c r="C8" s="55" t="s">
        <v>194</v>
      </c>
      <c r="D8" s="55" t="s">
        <v>35</v>
      </c>
      <c r="E8" s="55" t="s">
        <v>265</v>
      </c>
      <c r="F8" s="55" t="s">
        <v>400</v>
      </c>
      <c r="G8" s="55">
        <v>60</v>
      </c>
      <c r="H8" s="56">
        <v>2</v>
      </c>
      <c r="I8" s="57">
        <v>1</v>
      </c>
      <c r="J8" s="58">
        <v>2</v>
      </c>
      <c r="K8" s="59"/>
      <c r="L8" s="60" t="s">
        <v>221</v>
      </c>
      <c r="M8" s="76"/>
      <c r="N8" s="61" t="s">
        <v>219</v>
      </c>
      <c r="O8" s="77"/>
      <c r="P8" s="76"/>
      <c r="Q8" s="62">
        <v>2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7188.4800000000005</v>
      </c>
      <c r="AC8" s="66">
        <f t="shared" si="4"/>
        <v>0</v>
      </c>
      <c r="AD8" s="66">
        <f t="shared" si="5"/>
        <v>7188.4800000000005</v>
      </c>
    </row>
    <row r="9" spans="1:30" ht="24.95" customHeight="1" x14ac:dyDescent="0.4">
      <c r="A9" s="54">
        <v>7</v>
      </c>
      <c r="B9" s="55" t="s">
        <v>35</v>
      </c>
      <c r="C9" s="55" t="s">
        <v>194</v>
      </c>
      <c r="D9" s="55" t="s">
        <v>35</v>
      </c>
      <c r="E9" s="55" t="s">
        <v>204</v>
      </c>
      <c r="F9" s="55" t="s">
        <v>206</v>
      </c>
      <c r="G9" s="55">
        <v>19</v>
      </c>
      <c r="H9" s="56">
        <v>11</v>
      </c>
      <c r="I9" s="57">
        <v>1</v>
      </c>
      <c r="J9" s="58">
        <v>11</v>
      </c>
      <c r="K9" s="59"/>
      <c r="L9" s="60" t="s">
        <v>222</v>
      </c>
      <c r="M9" s="76"/>
      <c r="N9" s="61" t="s">
        <v>219</v>
      </c>
      <c r="O9" s="77"/>
      <c r="P9" s="76"/>
      <c r="Q9" s="62">
        <v>11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12519.936</v>
      </c>
      <c r="AC9" s="66">
        <f t="shared" si="4"/>
        <v>0</v>
      </c>
      <c r="AD9" s="66">
        <f t="shared" si="5"/>
        <v>12519.936</v>
      </c>
    </row>
    <row r="10" spans="1:30" ht="24.95" customHeight="1" x14ac:dyDescent="0.4">
      <c r="A10" s="54">
        <v>9</v>
      </c>
      <c r="B10" s="55" t="s">
        <v>35</v>
      </c>
      <c r="C10" s="55" t="s">
        <v>522</v>
      </c>
      <c r="D10" s="55" t="s">
        <v>35</v>
      </c>
      <c r="E10" s="55" t="s">
        <v>200</v>
      </c>
      <c r="F10" s="55" t="s">
        <v>519</v>
      </c>
      <c r="G10" s="55">
        <v>42</v>
      </c>
      <c r="H10" s="56">
        <v>10</v>
      </c>
      <c r="I10" s="57">
        <v>2</v>
      </c>
      <c r="J10" s="58">
        <v>20</v>
      </c>
      <c r="K10" s="59"/>
      <c r="L10" s="60" t="s">
        <v>221</v>
      </c>
      <c r="M10" s="76"/>
      <c r="N10" s="61" t="s">
        <v>220</v>
      </c>
      <c r="O10" s="77"/>
      <c r="P10" s="76"/>
      <c r="Q10" s="62">
        <v>20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50319.360000000001</v>
      </c>
      <c r="AC10" s="66">
        <f t="shared" si="4"/>
        <v>0</v>
      </c>
      <c r="AD10" s="66">
        <f t="shared" si="5"/>
        <v>50319.360000000001</v>
      </c>
    </row>
    <row r="11" spans="1:30" ht="24.95" customHeight="1" x14ac:dyDescent="0.4">
      <c r="A11" s="54">
        <v>10</v>
      </c>
      <c r="B11" s="55" t="s">
        <v>35</v>
      </c>
      <c r="C11" s="55" t="s">
        <v>523</v>
      </c>
      <c r="D11" s="55" t="s">
        <v>35</v>
      </c>
      <c r="E11" s="55" t="s">
        <v>520</v>
      </c>
      <c r="F11" s="55" t="s">
        <v>521</v>
      </c>
      <c r="G11" s="55">
        <v>150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8985.6</v>
      </c>
      <c r="AC11" s="66">
        <f t="shared" si="4"/>
        <v>0</v>
      </c>
      <c r="AD11" s="66">
        <f t="shared" si="5"/>
        <v>8985.6</v>
      </c>
    </row>
    <row r="12" spans="1:30" ht="24.95" customHeight="1" x14ac:dyDescent="0.4">
      <c r="A12" s="54">
        <v>11</v>
      </c>
      <c r="B12" s="55" t="s">
        <v>35</v>
      </c>
      <c r="C12" s="55" t="s">
        <v>524</v>
      </c>
      <c r="D12" s="55" t="s">
        <v>35</v>
      </c>
      <c r="E12" s="55" t="s">
        <v>248</v>
      </c>
      <c r="F12" s="55" t="s">
        <v>525</v>
      </c>
      <c r="G12" s="55">
        <v>26</v>
      </c>
      <c r="H12" s="56">
        <v>1</v>
      </c>
      <c r="I12" s="57">
        <v>2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3115.0080000000003</v>
      </c>
      <c r="AC12" s="66">
        <f t="shared" si="4"/>
        <v>0</v>
      </c>
      <c r="AD12" s="66">
        <f t="shared" si="5"/>
        <v>3115.0080000000003</v>
      </c>
    </row>
    <row r="13" spans="1:30" ht="24.95" customHeight="1" x14ac:dyDescent="0.4">
      <c r="A13" s="54">
        <v>12</v>
      </c>
      <c r="B13" s="55" t="s">
        <v>35</v>
      </c>
      <c r="C13" s="55" t="s">
        <v>524</v>
      </c>
      <c r="D13" s="55" t="s">
        <v>35</v>
      </c>
      <c r="E13" s="55" t="s">
        <v>248</v>
      </c>
      <c r="F13" s="55" t="s">
        <v>526</v>
      </c>
      <c r="G13" s="55">
        <v>26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1557.5040000000001</v>
      </c>
      <c r="AC13" s="66">
        <f t="shared" si="4"/>
        <v>0</v>
      </c>
      <c r="AD13" s="66">
        <f t="shared" si="5"/>
        <v>1557.5040000000001</v>
      </c>
    </row>
    <row r="14" spans="1:30" ht="24.95" customHeight="1" x14ac:dyDescent="0.4">
      <c r="A14" s="54">
        <v>13</v>
      </c>
      <c r="B14" s="55" t="s">
        <v>35</v>
      </c>
      <c r="C14" s="55" t="s">
        <v>524</v>
      </c>
      <c r="D14" s="55" t="s">
        <v>35</v>
      </c>
      <c r="E14" s="55" t="s">
        <v>200</v>
      </c>
      <c r="F14" s="55" t="s">
        <v>527</v>
      </c>
      <c r="G14" s="55">
        <v>42</v>
      </c>
      <c r="H14" s="56">
        <v>2</v>
      </c>
      <c r="I14" s="57">
        <v>2</v>
      </c>
      <c r="J14" s="58">
        <v>4</v>
      </c>
      <c r="K14" s="59"/>
      <c r="L14" s="60" t="s">
        <v>222</v>
      </c>
      <c r="M14" s="76"/>
      <c r="N14" s="61" t="s">
        <v>220</v>
      </c>
      <c r="O14" s="77"/>
      <c r="P14" s="76"/>
      <c r="Q14" s="62">
        <v>2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10063.871999999999</v>
      </c>
      <c r="AC14" s="66">
        <f t="shared" si="4"/>
        <v>0</v>
      </c>
      <c r="AD14" s="66">
        <f t="shared" si="5"/>
        <v>10063.871999999999</v>
      </c>
    </row>
    <row r="15" spans="1:30" ht="24.95" customHeight="1" x14ac:dyDescent="0.4">
      <c r="A15" s="54">
        <v>14</v>
      </c>
      <c r="B15" s="55" t="s">
        <v>35</v>
      </c>
      <c r="C15" s="55" t="s">
        <v>524</v>
      </c>
      <c r="D15" s="55" t="s">
        <v>35</v>
      </c>
      <c r="E15" s="55" t="s">
        <v>248</v>
      </c>
      <c r="F15" s="55" t="s">
        <v>212</v>
      </c>
      <c r="G15" s="55">
        <v>26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1557.5040000000001</v>
      </c>
      <c r="AC15" s="66">
        <f t="shared" si="4"/>
        <v>0</v>
      </c>
      <c r="AD15" s="66">
        <f t="shared" si="5"/>
        <v>1557.5040000000001</v>
      </c>
    </row>
    <row r="16" spans="1:30" ht="24.95" customHeight="1" x14ac:dyDescent="0.4">
      <c r="A16" s="54">
        <v>15</v>
      </c>
      <c r="B16" s="55" t="s">
        <v>35</v>
      </c>
      <c r="C16" s="55" t="s">
        <v>528</v>
      </c>
      <c r="D16" s="55" t="s">
        <v>35</v>
      </c>
      <c r="E16" s="55" t="s">
        <v>204</v>
      </c>
      <c r="F16" s="55" t="s">
        <v>206</v>
      </c>
      <c r="G16" s="55">
        <v>19</v>
      </c>
      <c r="H16" s="56">
        <v>2</v>
      </c>
      <c r="I16" s="57">
        <v>1</v>
      </c>
      <c r="J16" s="58">
        <v>2</v>
      </c>
      <c r="K16" s="59"/>
      <c r="L16" s="60" t="s">
        <v>222</v>
      </c>
      <c r="M16" s="76"/>
      <c r="N16" s="61" t="s">
        <v>219</v>
      </c>
      <c r="O16" s="77"/>
      <c r="P16" s="76"/>
      <c r="Q16" s="62">
        <v>2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2276.3520000000003</v>
      </c>
      <c r="AC16" s="66">
        <f t="shared" si="4"/>
        <v>0</v>
      </c>
      <c r="AD16" s="66">
        <f t="shared" si="5"/>
        <v>2276.3520000000003</v>
      </c>
    </row>
    <row r="17" spans="1:30" ht="24.95" customHeight="1" x14ac:dyDescent="0.4">
      <c r="A17" s="54">
        <v>16</v>
      </c>
      <c r="B17" s="55" t="s">
        <v>35</v>
      </c>
      <c r="C17" s="55" t="s">
        <v>528</v>
      </c>
      <c r="D17" s="55" t="s">
        <v>35</v>
      </c>
      <c r="E17" s="55" t="s">
        <v>204</v>
      </c>
      <c r="F17" s="55" t="s">
        <v>206</v>
      </c>
      <c r="G17" s="55">
        <v>19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219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1138.1760000000002</v>
      </c>
      <c r="AC17" s="66">
        <f t="shared" si="4"/>
        <v>0</v>
      </c>
      <c r="AD17" s="66">
        <f t="shared" si="5"/>
        <v>1138.1760000000002</v>
      </c>
    </row>
    <row r="18" spans="1:30" ht="24.95" customHeight="1" x14ac:dyDescent="0.4">
      <c r="A18" s="54">
        <v>17</v>
      </c>
      <c r="B18" s="55" t="s">
        <v>35</v>
      </c>
      <c r="C18" s="55" t="s">
        <v>529</v>
      </c>
      <c r="D18" s="55" t="s">
        <v>35</v>
      </c>
      <c r="E18" s="55" t="s">
        <v>204</v>
      </c>
      <c r="F18" s="55" t="s">
        <v>206</v>
      </c>
      <c r="G18" s="55">
        <v>19</v>
      </c>
      <c r="H18" s="56">
        <v>2</v>
      </c>
      <c r="I18" s="57">
        <v>1</v>
      </c>
      <c r="J18" s="58">
        <v>2</v>
      </c>
      <c r="K18" s="59"/>
      <c r="L18" s="60" t="s">
        <v>222</v>
      </c>
      <c r="M18" s="76"/>
      <c r="N18" s="61" t="s">
        <v>219</v>
      </c>
      <c r="O18" s="77"/>
      <c r="P18" s="76"/>
      <c r="Q18" s="62">
        <v>2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2276.3520000000003</v>
      </c>
      <c r="AC18" s="66">
        <f t="shared" si="4"/>
        <v>0</v>
      </c>
      <c r="AD18" s="66">
        <f t="shared" si="5"/>
        <v>2276.3520000000003</v>
      </c>
    </row>
    <row r="19" spans="1:30" ht="24.95" customHeight="1" x14ac:dyDescent="0.4">
      <c r="A19" s="54">
        <v>18</v>
      </c>
      <c r="B19" s="55" t="s">
        <v>35</v>
      </c>
      <c r="C19" s="55" t="s">
        <v>529</v>
      </c>
      <c r="D19" s="55" t="s">
        <v>35</v>
      </c>
      <c r="E19" s="55" t="s">
        <v>204</v>
      </c>
      <c r="F19" s="55" t="s">
        <v>206</v>
      </c>
      <c r="G19" s="55">
        <v>19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219</v>
      </c>
      <c r="O19" s="77"/>
      <c r="P19" s="76"/>
      <c r="Q19" s="62">
        <v>1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1138.1760000000002</v>
      </c>
      <c r="AC19" s="66">
        <f t="shared" si="4"/>
        <v>0</v>
      </c>
      <c r="AD19" s="66">
        <f t="shared" si="5"/>
        <v>1138.1760000000002</v>
      </c>
    </row>
    <row r="20" spans="1:30" ht="24.95" customHeight="1" x14ac:dyDescent="0.4">
      <c r="A20" s="54">
        <v>19</v>
      </c>
      <c r="B20" s="55" t="s">
        <v>35</v>
      </c>
      <c r="C20" s="55" t="s">
        <v>39</v>
      </c>
      <c r="D20" s="55" t="s">
        <v>35</v>
      </c>
      <c r="E20" s="55" t="s">
        <v>204</v>
      </c>
      <c r="F20" s="55" t="s">
        <v>206</v>
      </c>
      <c r="G20" s="55">
        <v>19</v>
      </c>
      <c r="H20" s="56">
        <v>6</v>
      </c>
      <c r="I20" s="57">
        <v>1</v>
      </c>
      <c r="J20" s="58">
        <v>6</v>
      </c>
      <c r="K20" s="59"/>
      <c r="L20" s="60" t="s">
        <v>222</v>
      </c>
      <c r="M20" s="76"/>
      <c r="N20" s="61" t="s">
        <v>219</v>
      </c>
      <c r="O20" s="77"/>
      <c r="P20" s="76"/>
      <c r="Q20" s="62">
        <v>6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6829.0560000000005</v>
      </c>
      <c r="AC20" s="66">
        <f t="shared" si="4"/>
        <v>0</v>
      </c>
      <c r="AD20" s="66">
        <f t="shared" si="5"/>
        <v>6829.0560000000005</v>
      </c>
    </row>
    <row r="21" spans="1:30" ht="24.95" customHeight="1" x14ac:dyDescent="0.4">
      <c r="A21" s="54">
        <v>20</v>
      </c>
      <c r="B21" s="55" t="s">
        <v>35</v>
      </c>
      <c r="C21" s="55" t="s">
        <v>530</v>
      </c>
      <c r="D21" s="55" t="s">
        <v>35</v>
      </c>
      <c r="E21" s="55" t="s">
        <v>200</v>
      </c>
      <c r="F21" s="55" t="s">
        <v>527</v>
      </c>
      <c r="G21" s="55">
        <v>42</v>
      </c>
      <c r="H21" s="56">
        <v>4</v>
      </c>
      <c r="I21" s="57">
        <v>2</v>
      </c>
      <c r="J21" s="58">
        <v>8</v>
      </c>
      <c r="K21" s="59"/>
      <c r="L21" s="60" t="s">
        <v>222</v>
      </c>
      <c r="M21" s="76"/>
      <c r="N21" s="61" t="s">
        <v>220</v>
      </c>
      <c r="O21" s="77"/>
      <c r="P21" s="76"/>
      <c r="Q21" s="62">
        <v>4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20127.743999999999</v>
      </c>
      <c r="AC21" s="66">
        <f t="shared" si="4"/>
        <v>0</v>
      </c>
      <c r="AD21" s="66">
        <f t="shared" si="5"/>
        <v>20127.743999999999</v>
      </c>
    </row>
    <row r="22" spans="1:30" ht="24.95" customHeight="1" x14ac:dyDescent="0.4">
      <c r="A22" s="54">
        <v>21</v>
      </c>
      <c r="B22" s="55" t="s">
        <v>35</v>
      </c>
      <c r="C22" s="55" t="s">
        <v>426</v>
      </c>
      <c r="D22" s="55" t="s">
        <v>35</v>
      </c>
      <c r="E22" s="55" t="s">
        <v>213</v>
      </c>
      <c r="F22" s="55" t="s">
        <v>521</v>
      </c>
      <c r="G22" s="55">
        <v>27</v>
      </c>
      <c r="H22" s="56">
        <v>22</v>
      </c>
      <c r="I22" s="57">
        <v>1</v>
      </c>
      <c r="J22" s="58">
        <v>22</v>
      </c>
      <c r="K22" s="59"/>
      <c r="L22" s="60" t="s">
        <v>221</v>
      </c>
      <c r="M22" s="76"/>
      <c r="N22" s="61" t="s">
        <v>219</v>
      </c>
      <c r="O22" s="77"/>
      <c r="P22" s="76"/>
      <c r="Q22" s="62">
        <v>22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35582.976000000002</v>
      </c>
      <c r="AC22" s="66">
        <f t="shared" si="4"/>
        <v>0</v>
      </c>
      <c r="AD22" s="66">
        <f t="shared" si="5"/>
        <v>35582.976000000002</v>
      </c>
    </row>
    <row r="23" spans="1:30" ht="24.95" customHeight="1" x14ac:dyDescent="0.4">
      <c r="A23" s="54">
        <v>22</v>
      </c>
      <c r="B23" s="55" t="s">
        <v>35</v>
      </c>
      <c r="C23" s="55" t="s">
        <v>426</v>
      </c>
      <c r="D23" s="55" t="s">
        <v>35</v>
      </c>
      <c r="E23" s="55" t="s">
        <v>531</v>
      </c>
      <c r="F23" s="55" t="s">
        <v>532</v>
      </c>
      <c r="G23" s="55">
        <v>100</v>
      </c>
      <c r="H23" s="56">
        <v>11</v>
      </c>
      <c r="I23" s="57">
        <v>1</v>
      </c>
      <c r="J23" s="58">
        <v>11</v>
      </c>
      <c r="K23" s="59"/>
      <c r="L23" s="60" t="s">
        <v>221</v>
      </c>
      <c r="M23" s="76"/>
      <c r="N23" s="61" t="s">
        <v>220</v>
      </c>
      <c r="O23" s="77"/>
      <c r="P23" s="76"/>
      <c r="Q23" s="62">
        <v>11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65894.400000000009</v>
      </c>
      <c r="AC23" s="66">
        <f t="shared" si="4"/>
        <v>0</v>
      </c>
      <c r="AD23" s="66">
        <f t="shared" si="5"/>
        <v>65894.400000000009</v>
      </c>
    </row>
    <row r="24" spans="1:30" ht="24.95" customHeight="1" x14ac:dyDescent="0.4">
      <c r="A24" s="54">
        <v>23</v>
      </c>
      <c r="B24" s="55" t="s">
        <v>35</v>
      </c>
      <c r="C24" s="55" t="s">
        <v>426</v>
      </c>
      <c r="D24" s="55" t="s">
        <v>35</v>
      </c>
      <c r="E24" s="55" t="s">
        <v>204</v>
      </c>
      <c r="F24" s="55" t="s">
        <v>206</v>
      </c>
      <c r="G24" s="55">
        <v>19</v>
      </c>
      <c r="H24" s="56">
        <v>2</v>
      </c>
      <c r="I24" s="57">
        <v>1</v>
      </c>
      <c r="J24" s="58">
        <v>2</v>
      </c>
      <c r="K24" s="59"/>
      <c r="L24" s="60" t="s">
        <v>222</v>
      </c>
      <c r="M24" s="76"/>
      <c r="N24" s="61" t="s">
        <v>219</v>
      </c>
      <c r="O24" s="77"/>
      <c r="P24" s="76"/>
      <c r="Q24" s="62">
        <v>2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2276.3520000000003</v>
      </c>
      <c r="AC24" s="66">
        <f t="shared" si="4"/>
        <v>0</v>
      </c>
      <c r="AD24" s="66">
        <f t="shared" si="5"/>
        <v>2276.3520000000003</v>
      </c>
    </row>
    <row r="25" spans="1:30" ht="24.95" customHeight="1" x14ac:dyDescent="0.4">
      <c r="A25" s="54">
        <v>24</v>
      </c>
      <c r="B25" s="55" t="s">
        <v>35</v>
      </c>
      <c r="C25" s="55" t="s">
        <v>533</v>
      </c>
      <c r="D25" s="55" t="s">
        <v>35</v>
      </c>
      <c r="E25" s="55" t="s">
        <v>204</v>
      </c>
      <c r="F25" s="55" t="s">
        <v>206</v>
      </c>
      <c r="G25" s="55">
        <v>19</v>
      </c>
      <c r="H25" s="56">
        <v>5</v>
      </c>
      <c r="I25" s="57">
        <v>1</v>
      </c>
      <c r="J25" s="58">
        <v>5</v>
      </c>
      <c r="K25" s="59"/>
      <c r="L25" s="60" t="s">
        <v>222</v>
      </c>
      <c r="M25" s="76"/>
      <c r="N25" s="61" t="s">
        <v>219</v>
      </c>
      <c r="O25" s="77"/>
      <c r="P25" s="76"/>
      <c r="Q25" s="62">
        <v>5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5690.88</v>
      </c>
      <c r="AC25" s="66">
        <f t="shared" si="4"/>
        <v>0</v>
      </c>
      <c r="AD25" s="66">
        <f t="shared" si="5"/>
        <v>5690.88</v>
      </c>
    </row>
    <row r="26" spans="1:30" ht="24.95" customHeight="1" x14ac:dyDescent="0.4">
      <c r="A26" s="54">
        <v>25</v>
      </c>
      <c r="B26" s="55" t="s">
        <v>35</v>
      </c>
      <c r="C26" s="55" t="s">
        <v>533</v>
      </c>
      <c r="D26" s="55" t="s">
        <v>35</v>
      </c>
      <c r="E26" s="55" t="s">
        <v>200</v>
      </c>
      <c r="F26" s="55" t="s">
        <v>519</v>
      </c>
      <c r="G26" s="55">
        <v>42</v>
      </c>
      <c r="H26" s="56">
        <v>2</v>
      </c>
      <c r="I26" s="57">
        <v>2</v>
      </c>
      <c r="J26" s="58">
        <v>4</v>
      </c>
      <c r="K26" s="59"/>
      <c r="L26" s="60" t="s">
        <v>222</v>
      </c>
      <c r="M26" s="76"/>
      <c r="N26" s="61" t="s">
        <v>220</v>
      </c>
      <c r="O26" s="77"/>
      <c r="P26" s="76"/>
      <c r="Q26" s="62">
        <v>2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10063.871999999999</v>
      </c>
      <c r="AC26" s="66">
        <f t="shared" si="4"/>
        <v>0</v>
      </c>
      <c r="AD26" s="66">
        <f t="shared" si="5"/>
        <v>10063.871999999999</v>
      </c>
    </row>
    <row r="27" spans="1:30" ht="24.95" customHeight="1" x14ac:dyDescent="0.4">
      <c r="A27" s="54">
        <v>26</v>
      </c>
      <c r="B27" s="55" t="s">
        <v>35</v>
      </c>
      <c r="C27" s="55" t="s">
        <v>533</v>
      </c>
      <c r="D27" s="55" t="s">
        <v>35</v>
      </c>
      <c r="E27" s="55" t="s">
        <v>200</v>
      </c>
      <c r="F27" s="55" t="s">
        <v>534</v>
      </c>
      <c r="G27" s="55">
        <v>42</v>
      </c>
      <c r="H27" s="56">
        <v>3</v>
      </c>
      <c r="I27" s="57">
        <v>1</v>
      </c>
      <c r="J27" s="58">
        <v>3</v>
      </c>
      <c r="K27" s="59"/>
      <c r="L27" s="60" t="s">
        <v>222</v>
      </c>
      <c r="M27" s="76"/>
      <c r="N27" s="61" t="s">
        <v>220</v>
      </c>
      <c r="O27" s="77"/>
      <c r="P27" s="76"/>
      <c r="Q27" s="62">
        <v>3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7547.9039999999995</v>
      </c>
      <c r="AC27" s="66">
        <f t="shared" si="4"/>
        <v>0</v>
      </c>
      <c r="AD27" s="66">
        <f t="shared" si="5"/>
        <v>7547.9039999999995</v>
      </c>
    </row>
    <row r="28" spans="1:30" ht="24.95" customHeight="1" x14ac:dyDescent="0.4">
      <c r="A28" s="54">
        <v>28</v>
      </c>
      <c r="B28" s="55" t="s">
        <v>35</v>
      </c>
      <c r="C28" s="55" t="s">
        <v>428</v>
      </c>
      <c r="D28" s="55" t="s">
        <v>35</v>
      </c>
      <c r="E28" s="55" t="s">
        <v>200</v>
      </c>
      <c r="F28" s="55" t="s">
        <v>519</v>
      </c>
      <c r="G28" s="55">
        <v>42</v>
      </c>
      <c r="H28" s="56">
        <v>2</v>
      </c>
      <c r="I28" s="57">
        <v>1</v>
      </c>
      <c r="J28" s="58">
        <v>2</v>
      </c>
      <c r="K28" s="59"/>
      <c r="L28" s="60" t="s">
        <v>222</v>
      </c>
      <c r="M28" s="76"/>
      <c r="N28" s="61" t="s">
        <v>220</v>
      </c>
      <c r="O28" s="77"/>
      <c r="P28" s="76"/>
      <c r="Q28" s="62">
        <v>2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5031.9359999999997</v>
      </c>
      <c r="AC28" s="66">
        <f t="shared" si="4"/>
        <v>0</v>
      </c>
      <c r="AD28" s="66">
        <f t="shared" si="5"/>
        <v>5031.9359999999997</v>
      </c>
    </row>
    <row r="29" spans="1:30" ht="24.95" customHeight="1" x14ac:dyDescent="0.4">
      <c r="A29" s="54">
        <v>29</v>
      </c>
      <c r="B29" s="55" t="s">
        <v>35</v>
      </c>
      <c r="C29" s="55" t="s">
        <v>428</v>
      </c>
      <c r="D29" s="55" t="s">
        <v>35</v>
      </c>
      <c r="E29" s="55" t="s">
        <v>265</v>
      </c>
      <c r="F29" s="55" t="s">
        <v>400</v>
      </c>
      <c r="G29" s="55">
        <v>60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3594.2400000000002</v>
      </c>
      <c r="AC29" s="66">
        <f t="shared" si="4"/>
        <v>0</v>
      </c>
      <c r="AD29" s="66">
        <f t="shared" si="5"/>
        <v>3594.2400000000002</v>
      </c>
    </row>
    <row r="30" spans="1:30" ht="24.95" customHeight="1" x14ac:dyDescent="0.4">
      <c r="A30" s="54">
        <v>30</v>
      </c>
      <c r="B30" s="55" t="s">
        <v>35</v>
      </c>
      <c r="C30" s="55" t="s">
        <v>535</v>
      </c>
      <c r="D30" s="55" t="s">
        <v>35</v>
      </c>
      <c r="E30" s="55" t="s">
        <v>200</v>
      </c>
      <c r="F30" s="55" t="s">
        <v>519</v>
      </c>
      <c r="G30" s="55">
        <v>42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2515.9679999999998</v>
      </c>
      <c r="AC30" s="66">
        <f t="shared" si="4"/>
        <v>0</v>
      </c>
      <c r="AD30" s="66">
        <f t="shared" si="5"/>
        <v>2515.9679999999998</v>
      </c>
    </row>
    <row r="31" spans="1:30" ht="24.95" customHeight="1" x14ac:dyDescent="0.4">
      <c r="A31" s="54">
        <v>31</v>
      </c>
      <c r="B31" s="55" t="s">
        <v>35</v>
      </c>
      <c r="C31" s="55" t="s">
        <v>536</v>
      </c>
      <c r="D31" s="55" t="s">
        <v>35</v>
      </c>
      <c r="E31" s="55" t="s">
        <v>248</v>
      </c>
      <c r="F31" s="55" t="s">
        <v>526</v>
      </c>
      <c r="G31" s="55">
        <v>26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1557.5040000000001</v>
      </c>
      <c r="AC31" s="66">
        <f t="shared" si="4"/>
        <v>0</v>
      </c>
      <c r="AD31" s="66">
        <f t="shared" si="5"/>
        <v>1557.5040000000001</v>
      </c>
    </row>
    <row r="32" spans="1:30" ht="24.95" customHeight="1" x14ac:dyDescent="0.4">
      <c r="A32" s="54">
        <v>32</v>
      </c>
      <c r="B32" s="55" t="s">
        <v>35</v>
      </c>
      <c r="C32" s="55" t="s">
        <v>537</v>
      </c>
      <c r="D32" s="55" t="s">
        <v>35</v>
      </c>
      <c r="E32" s="55" t="s">
        <v>248</v>
      </c>
      <c r="F32" s="55" t="s">
        <v>525</v>
      </c>
      <c r="G32" s="55">
        <v>26</v>
      </c>
      <c r="H32" s="56">
        <v>1</v>
      </c>
      <c r="I32" s="57">
        <v>2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3115.0080000000003</v>
      </c>
      <c r="AC32" s="66">
        <f t="shared" si="4"/>
        <v>0</v>
      </c>
      <c r="AD32" s="66">
        <f t="shared" si="5"/>
        <v>3115.0080000000003</v>
      </c>
    </row>
    <row r="33" spans="1:30" ht="24.95" customHeight="1" x14ac:dyDescent="0.4">
      <c r="A33" s="54">
        <v>33</v>
      </c>
      <c r="B33" s="55" t="s">
        <v>35</v>
      </c>
      <c r="C33" s="55" t="s">
        <v>537</v>
      </c>
      <c r="D33" s="55" t="s">
        <v>35</v>
      </c>
      <c r="E33" s="55" t="s">
        <v>204</v>
      </c>
      <c r="F33" s="55" t="s">
        <v>206</v>
      </c>
      <c r="G33" s="55">
        <v>19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219</v>
      </c>
      <c r="O33" s="77"/>
      <c r="P33" s="76"/>
      <c r="Q33" s="62">
        <v>1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1138.1760000000002</v>
      </c>
      <c r="AC33" s="66">
        <f t="shared" si="4"/>
        <v>0</v>
      </c>
      <c r="AD33" s="66">
        <f t="shared" si="5"/>
        <v>1138.1760000000002</v>
      </c>
    </row>
    <row r="34" spans="1:30" ht="24.95" customHeight="1" x14ac:dyDescent="0.4">
      <c r="A34" s="54">
        <v>34</v>
      </c>
      <c r="B34" s="55" t="s">
        <v>35</v>
      </c>
      <c r="C34" s="55" t="s">
        <v>538</v>
      </c>
      <c r="D34" s="55" t="s">
        <v>35</v>
      </c>
      <c r="E34" s="55" t="s">
        <v>200</v>
      </c>
      <c r="F34" s="55" t="s">
        <v>519</v>
      </c>
      <c r="G34" s="55">
        <v>42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2515.9679999999998</v>
      </c>
      <c r="AC34" s="66">
        <f t="shared" si="4"/>
        <v>0</v>
      </c>
      <c r="AD34" s="66">
        <f t="shared" si="5"/>
        <v>2515.9679999999998</v>
      </c>
    </row>
    <row r="35" spans="1:30" ht="24.95" customHeight="1" x14ac:dyDescent="0.4">
      <c r="A35" s="54">
        <v>35</v>
      </c>
      <c r="B35" s="55" t="s">
        <v>35</v>
      </c>
      <c r="C35" s="55" t="s">
        <v>39</v>
      </c>
      <c r="D35" s="55" t="s">
        <v>35</v>
      </c>
      <c r="E35" s="55" t="s">
        <v>204</v>
      </c>
      <c r="F35" s="55" t="s">
        <v>206</v>
      </c>
      <c r="G35" s="55">
        <v>19</v>
      </c>
      <c r="H35" s="56">
        <v>6</v>
      </c>
      <c r="I35" s="57">
        <v>1</v>
      </c>
      <c r="J35" s="58">
        <v>6</v>
      </c>
      <c r="K35" s="59"/>
      <c r="L35" s="60" t="s">
        <v>222</v>
      </c>
      <c r="M35" s="76"/>
      <c r="N35" s="61" t="s">
        <v>219</v>
      </c>
      <c r="O35" s="77"/>
      <c r="P35" s="76"/>
      <c r="Q35" s="62">
        <v>6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6829.0560000000005</v>
      </c>
      <c r="AC35" s="66">
        <f t="shared" si="4"/>
        <v>0</v>
      </c>
      <c r="AD35" s="66">
        <f t="shared" si="5"/>
        <v>6829.0560000000005</v>
      </c>
    </row>
    <row r="36" spans="1:30" ht="24.95" customHeight="1" x14ac:dyDescent="0.4">
      <c r="A36" s="54">
        <v>36</v>
      </c>
      <c r="B36" s="55" t="s">
        <v>35</v>
      </c>
      <c r="C36" s="55" t="s">
        <v>39</v>
      </c>
      <c r="D36" s="55" t="s">
        <v>35</v>
      </c>
      <c r="E36" s="55" t="s">
        <v>253</v>
      </c>
      <c r="F36" s="55" t="s">
        <v>539</v>
      </c>
      <c r="G36" s="55">
        <v>38</v>
      </c>
      <c r="H36" s="56">
        <v>1</v>
      </c>
      <c r="I36" s="57">
        <v>3</v>
      </c>
      <c r="J36" s="58">
        <v>3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6">G36*J36*X36*Y36*Z36/1000*$Z$1</f>
        <v>6829.0560000000005</v>
      </c>
      <c r="AC36" s="66">
        <f t="shared" si="4"/>
        <v>0</v>
      </c>
      <c r="AD36" s="66">
        <f t="shared" si="5"/>
        <v>6829.0560000000005</v>
      </c>
    </row>
    <row r="37" spans="1:30" ht="24.95" customHeight="1" x14ac:dyDescent="0.4">
      <c r="A37" s="54">
        <v>37</v>
      </c>
      <c r="B37" s="55" t="s">
        <v>35</v>
      </c>
      <c r="C37" s="55" t="s">
        <v>39</v>
      </c>
      <c r="D37" s="55" t="s">
        <v>35</v>
      </c>
      <c r="E37" s="55" t="s">
        <v>265</v>
      </c>
      <c r="F37" s="55" t="s">
        <v>400</v>
      </c>
      <c r="G37" s="55">
        <v>60</v>
      </c>
      <c r="H37" s="55">
        <v>2</v>
      </c>
      <c r="I37" s="57">
        <v>1</v>
      </c>
      <c r="J37" s="58">
        <v>2</v>
      </c>
      <c r="K37" s="59"/>
      <c r="L37" s="60" t="s">
        <v>221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7188.4800000000005</v>
      </c>
      <c r="AC37" s="66">
        <f t="shared" si="4"/>
        <v>0</v>
      </c>
      <c r="AD37" s="66">
        <f t="shared" si="5"/>
        <v>7188.4800000000005</v>
      </c>
    </row>
    <row r="38" spans="1:30" ht="24.95" customHeight="1" x14ac:dyDescent="0.4">
      <c r="A38" s="54">
        <v>38</v>
      </c>
      <c r="B38" s="55" t="s">
        <v>35</v>
      </c>
      <c r="C38" s="55" t="s">
        <v>540</v>
      </c>
      <c r="D38" s="55" t="s">
        <v>35</v>
      </c>
      <c r="E38" s="55" t="s">
        <v>204</v>
      </c>
      <c r="F38" s="55" t="s">
        <v>206</v>
      </c>
      <c r="G38" s="55">
        <v>19</v>
      </c>
      <c r="H38" s="55">
        <v>1</v>
      </c>
      <c r="I38" s="57">
        <v>1</v>
      </c>
      <c r="J38" s="58">
        <v>1</v>
      </c>
      <c r="K38" s="59"/>
      <c r="L38" s="60" t="s">
        <v>222</v>
      </c>
      <c r="M38" s="76"/>
      <c r="N38" s="61" t="s">
        <v>219</v>
      </c>
      <c r="O38" s="77"/>
      <c r="P38" s="76"/>
      <c r="Q38" s="62">
        <v>1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1138.1760000000002</v>
      </c>
      <c r="AC38" s="66">
        <f t="shared" si="4"/>
        <v>0</v>
      </c>
      <c r="AD38" s="66">
        <f t="shared" si="5"/>
        <v>1138.1760000000002</v>
      </c>
    </row>
    <row r="39" spans="1:30" ht="24.95" customHeight="1" x14ac:dyDescent="0.4">
      <c r="A39" s="54">
        <v>39</v>
      </c>
      <c r="B39" s="55" t="s">
        <v>35</v>
      </c>
      <c r="C39" s="55" t="s">
        <v>540</v>
      </c>
      <c r="D39" s="55" t="s">
        <v>35</v>
      </c>
      <c r="E39" s="55" t="s">
        <v>41</v>
      </c>
      <c r="F39" s="55" t="s">
        <v>541</v>
      </c>
      <c r="G39" s="55">
        <v>15</v>
      </c>
      <c r="H39" s="55">
        <v>1</v>
      </c>
      <c r="I39" s="57">
        <v>1</v>
      </c>
      <c r="J39" s="58">
        <v>1</v>
      </c>
      <c r="K39" s="59"/>
      <c r="L39" s="60" t="s">
        <v>221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898.56000000000006</v>
      </c>
      <c r="AC39" s="66">
        <f t="shared" si="4"/>
        <v>0</v>
      </c>
      <c r="AD39" s="66">
        <f t="shared" si="5"/>
        <v>898.56000000000006</v>
      </c>
    </row>
    <row r="40" spans="1:30" ht="24.95" customHeight="1" x14ac:dyDescent="0.4">
      <c r="A40" s="54">
        <v>40</v>
      </c>
      <c r="B40" s="55" t="s">
        <v>35</v>
      </c>
      <c r="C40" s="55" t="s">
        <v>529</v>
      </c>
      <c r="D40" s="55" t="s">
        <v>35</v>
      </c>
      <c r="E40" s="55" t="s">
        <v>204</v>
      </c>
      <c r="F40" s="55" t="s">
        <v>206</v>
      </c>
      <c r="G40" s="55">
        <v>19</v>
      </c>
      <c r="H40" s="55">
        <v>2</v>
      </c>
      <c r="I40" s="57">
        <v>1</v>
      </c>
      <c r="J40" s="58">
        <v>2</v>
      </c>
      <c r="K40" s="59"/>
      <c r="L40" s="60" t="s">
        <v>222</v>
      </c>
      <c r="M40" s="76"/>
      <c r="N40" s="61" t="s">
        <v>219</v>
      </c>
      <c r="O40" s="77"/>
      <c r="P40" s="76"/>
      <c r="Q40" s="62">
        <v>2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2276.3520000000003</v>
      </c>
      <c r="AC40" s="66">
        <f t="shared" si="4"/>
        <v>0</v>
      </c>
      <c r="AD40" s="66">
        <f t="shared" si="5"/>
        <v>2276.3520000000003</v>
      </c>
    </row>
    <row r="41" spans="1:30" ht="24.95" customHeight="1" x14ac:dyDescent="0.4">
      <c r="A41" s="54">
        <v>41</v>
      </c>
      <c r="B41" s="55" t="s">
        <v>35</v>
      </c>
      <c r="C41" s="55" t="s">
        <v>529</v>
      </c>
      <c r="D41" s="55" t="s">
        <v>35</v>
      </c>
      <c r="E41" s="55" t="s">
        <v>204</v>
      </c>
      <c r="F41" s="55" t="s">
        <v>206</v>
      </c>
      <c r="G41" s="55">
        <v>19</v>
      </c>
      <c r="H41" s="55">
        <v>3</v>
      </c>
      <c r="I41" s="57">
        <v>1</v>
      </c>
      <c r="J41" s="58">
        <v>3</v>
      </c>
      <c r="K41" s="59"/>
      <c r="L41" s="60" t="s">
        <v>222</v>
      </c>
      <c r="M41" s="76"/>
      <c r="N41" s="61" t="s">
        <v>219</v>
      </c>
      <c r="O41" s="77"/>
      <c r="P41" s="76"/>
      <c r="Q41" s="62">
        <v>3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3414.5280000000002</v>
      </c>
      <c r="AC41" s="66">
        <f t="shared" si="4"/>
        <v>0</v>
      </c>
      <c r="AD41" s="66">
        <f t="shared" si="5"/>
        <v>3414.5280000000002</v>
      </c>
    </row>
    <row r="42" spans="1:30" ht="24.95" customHeight="1" x14ac:dyDescent="0.4">
      <c r="A42" s="54">
        <v>42</v>
      </c>
      <c r="B42" s="55" t="s">
        <v>35</v>
      </c>
      <c r="C42" s="55" t="s">
        <v>529</v>
      </c>
      <c r="D42" s="55" t="s">
        <v>35</v>
      </c>
      <c r="E42" s="55" t="s">
        <v>200</v>
      </c>
      <c r="F42" s="55" t="s">
        <v>542</v>
      </c>
      <c r="G42" s="55">
        <v>42</v>
      </c>
      <c r="H42" s="55">
        <v>2</v>
      </c>
      <c r="I42" s="57">
        <v>1</v>
      </c>
      <c r="J42" s="58">
        <v>2</v>
      </c>
      <c r="K42" s="59"/>
      <c r="L42" s="60" t="s">
        <v>222</v>
      </c>
      <c r="M42" s="76"/>
      <c r="N42" s="61" t="s">
        <v>220</v>
      </c>
      <c r="O42" s="77"/>
      <c r="P42" s="76"/>
      <c r="Q42" s="62">
        <v>2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5031.9359999999997</v>
      </c>
      <c r="AC42" s="66">
        <f t="shared" si="4"/>
        <v>0</v>
      </c>
      <c r="AD42" s="66">
        <f t="shared" si="5"/>
        <v>5031.9359999999997</v>
      </c>
    </row>
    <row r="43" spans="1:30" ht="24.95" customHeight="1" x14ac:dyDescent="0.4">
      <c r="A43" s="54">
        <v>43</v>
      </c>
      <c r="B43" s="55" t="s">
        <v>35</v>
      </c>
      <c r="C43" s="55" t="s">
        <v>529</v>
      </c>
      <c r="D43" s="55" t="s">
        <v>35</v>
      </c>
      <c r="E43" s="55" t="s">
        <v>265</v>
      </c>
      <c r="F43" s="55" t="s">
        <v>541</v>
      </c>
      <c r="G43" s="55">
        <v>60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219</v>
      </c>
      <c r="O43" s="77"/>
      <c r="P43" s="76"/>
      <c r="Q43" s="62">
        <v>2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7188.4800000000005</v>
      </c>
      <c r="AC43" s="66">
        <f t="shared" si="4"/>
        <v>0</v>
      </c>
      <c r="AD43" s="66">
        <f t="shared" si="5"/>
        <v>7188.4800000000005</v>
      </c>
    </row>
    <row r="44" spans="1:30" ht="24.95" customHeight="1" x14ac:dyDescent="0.4">
      <c r="A44" s="54">
        <v>44</v>
      </c>
      <c r="B44" s="55" t="s">
        <v>35</v>
      </c>
      <c r="C44" s="55" t="s">
        <v>528</v>
      </c>
      <c r="D44" s="55" t="s">
        <v>35</v>
      </c>
      <c r="E44" s="55" t="s">
        <v>204</v>
      </c>
      <c r="F44" s="55" t="s">
        <v>206</v>
      </c>
      <c r="G44" s="55">
        <v>19</v>
      </c>
      <c r="H44" s="55">
        <v>4</v>
      </c>
      <c r="I44" s="57">
        <v>1</v>
      </c>
      <c r="J44" s="58">
        <v>4</v>
      </c>
      <c r="K44" s="59"/>
      <c r="L44" s="60" t="s">
        <v>222</v>
      </c>
      <c r="M44" s="76"/>
      <c r="N44" s="61" t="s">
        <v>219</v>
      </c>
      <c r="O44" s="77"/>
      <c r="P44" s="76"/>
      <c r="Q44" s="62">
        <v>4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4552.7040000000006</v>
      </c>
      <c r="AC44" s="66">
        <f t="shared" si="4"/>
        <v>0</v>
      </c>
      <c r="AD44" s="66">
        <f t="shared" si="5"/>
        <v>4552.7040000000006</v>
      </c>
    </row>
    <row r="45" spans="1:30" ht="24.95" customHeight="1" x14ac:dyDescent="0.4">
      <c r="A45" s="54">
        <v>45</v>
      </c>
      <c r="B45" s="55" t="s">
        <v>35</v>
      </c>
      <c r="C45" s="55" t="s">
        <v>528</v>
      </c>
      <c r="D45" s="55" t="s">
        <v>35</v>
      </c>
      <c r="E45" s="55" t="s">
        <v>204</v>
      </c>
      <c r="F45" s="55" t="s">
        <v>206</v>
      </c>
      <c r="G45" s="55">
        <v>19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219</v>
      </c>
      <c r="O45" s="77"/>
      <c r="P45" s="76"/>
      <c r="Q45" s="62">
        <v>2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2276.3520000000003</v>
      </c>
      <c r="AC45" s="66">
        <f t="shared" si="4"/>
        <v>0</v>
      </c>
      <c r="AD45" s="66">
        <f t="shared" si="5"/>
        <v>2276.3520000000003</v>
      </c>
    </row>
    <row r="46" spans="1:30" ht="24.95" customHeight="1" x14ac:dyDescent="0.4">
      <c r="A46" s="54">
        <v>46</v>
      </c>
      <c r="B46" s="55" t="s">
        <v>35</v>
      </c>
      <c r="C46" s="55" t="s">
        <v>528</v>
      </c>
      <c r="D46" s="55" t="s">
        <v>35</v>
      </c>
      <c r="E46" s="55" t="s">
        <v>265</v>
      </c>
      <c r="F46" s="55" t="s">
        <v>541</v>
      </c>
      <c r="G46" s="55">
        <v>60</v>
      </c>
      <c r="H46" s="55">
        <v>2</v>
      </c>
      <c r="I46" s="57">
        <v>1</v>
      </c>
      <c r="J46" s="58">
        <v>2</v>
      </c>
      <c r="K46" s="59"/>
      <c r="L46" s="60" t="s">
        <v>222</v>
      </c>
      <c r="M46" s="76"/>
      <c r="N46" s="61" t="s">
        <v>219</v>
      </c>
      <c r="O46" s="77"/>
      <c r="P46" s="76"/>
      <c r="Q46" s="62">
        <v>2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7188.4800000000005</v>
      </c>
      <c r="AC46" s="66">
        <f t="shared" si="4"/>
        <v>0</v>
      </c>
      <c r="AD46" s="66">
        <f t="shared" si="5"/>
        <v>7188.4800000000005</v>
      </c>
    </row>
    <row r="47" spans="1:30" ht="24.95" customHeight="1" x14ac:dyDescent="0.4">
      <c r="A47" s="54">
        <v>47</v>
      </c>
      <c r="B47" s="55" t="s">
        <v>35</v>
      </c>
      <c r="C47" s="55" t="s">
        <v>543</v>
      </c>
      <c r="D47" s="55" t="s">
        <v>35</v>
      </c>
      <c r="E47" s="55" t="s">
        <v>204</v>
      </c>
      <c r="F47" s="55" t="s">
        <v>206</v>
      </c>
      <c r="G47" s="55">
        <v>19</v>
      </c>
      <c r="H47" s="55">
        <v>2</v>
      </c>
      <c r="I47" s="57">
        <v>1</v>
      </c>
      <c r="J47" s="58">
        <v>2</v>
      </c>
      <c r="K47" s="59"/>
      <c r="L47" s="60" t="s">
        <v>222</v>
      </c>
      <c r="M47" s="76"/>
      <c r="N47" s="61" t="s">
        <v>219</v>
      </c>
      <c r="O47" s="77"/>
      <c r="P47" s="76"/>
      <c r="Q47" s="62">
        <v>2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2276.3520000000003</v>
      </c>
      <c r="AC47" s="66">
        <f t="shared" si="4"/>
        <v>0</v>
      </c>
      <c r="AD47" s="66">
        <f t="shared" si="5"/>
        <v>2276.3520000000003</v>
      </c>
    </row>
    <row r="48" spans="1:30" ht="24.95" customHeight="1" x14ac:dyDescent="0.4">
      <c r="A48" s="54">
        <v>48</v>
      </c>
      <c r="B48" s="55" t="s">
        <v>35</v>
      </c>
      <c r="C48" s="55" t="s">
        <v>428</v>
      </c>
      <c r="D48" s="55" t="s">
        <v>35</v>
      </c>
      <c r="E48" s="55" t="s">
        <v>200</v>
      </c>
      <c r="F48" s="55" t="s">
        <v>519</v>
      </c>
      <c r="G48" s="55">
        <v>42</v>
      </c>
      <c r="H48" s="55">
        <v>2</v>
      </c>
      <c r="I48" s="57">
        <v>1</v>
      </c>
      <c r="J48" s="58">
        <v>2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5031.9359999999997</v>
      </c>
      <c r="AC48" s="66">
        <f t="shared" si="4"/>
        <v>0</v>
      </c>
      <c r="AD48" s="66">
        <f t="shared" si="5"/>
        <v>5031.9359999999997</v>
      </c>
    </row>
    <row r="49" spans="1:30" ht="24.95" customHeight="1" x14ac:dyDescent="0.4">
      <c r="A49" s="54">
        <v>49</v>
      </c>
      <c r="B49" s="55" t="s">
        <v>35</v>
      </c>
      <c r="C49" s="55" t="s">
        <v>544</v>
      </c>
      <c r="D49" s="55" t="s">
        <v>35</v>
      </c>
      <c r="E49" s="55" t="s">
        <v>265</v>
      </c>
      <c r="F49" s="55" t="s">
        <v>418</v>
      </c>
      <c r="G49" s="55">
        <v>60</v>
      </c>
      <c r="H49" s="55">
        <v>2</v>
      </c>
      <c r="I49" s="57">
        <v>1</v>
      </c>
      <c r="J49" s="58">
        <v>2</v>
      </c>
      <c r="K49" s="59"/>
      <c r="L49" s="60" t="s">
        <v>221</v>
      </c>
      <c r="M49" s="76"/>
      <c r="N49" s="61" t="s">
        <v>219</v>
      </c>
      <c r="O49" s="77"/>
      <c r="P49" s="76"/>
      <c r="Q49" s="62">
        <v>2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7188.4800000000005</v>
      </c>
      <c r="AC49" s="66">
        <f t="shared" si="4"/>
        <v>0</v>
      </c>
      <c r="AD49" s="66">
        <f t="shared" si="5"/>
        <v>7188.4800000000005</v>
      </c>
    </row>
    <row r="50" spans="1:30" ht="24.95" customHeight="1" x14ac:dyDescent="0.4">
      <c r="A50" s="54">
        <v>50</v>
      </c>
      <c r="B50" s="55" t="s">
        <v>35</v>
      </c>
      <c r="C50" s="55" t="s">
        <v>544</v>
      </c>
      <c r="D50" s="55" t="s">
        <v>35</v>
      </c>
      <c r="E50" s="55" t="s">
        <v>531</v>
      </c>
      <c r="F50" s="55" t="s">
        <v>521</v>
      </c>
      <c r="G50" s="55">
        <v>100</v>
      </c>
      <c r="H50" s="55">
        <v>2</v>
      </c>
      <c r="I50" s="57">
        <v>1</v>
      </c>
      <c r="J50" s="58">
        <v>2</v>
      </c>
      <c r="K50" s="59"/>
      <c r="L50" s="60" t="s">
        <v>222</v>
      </c>
      <c r="M50" s="76"/>
      <c r="N50" s="61" t="s">
        <v>220</v>
      </c>
      <c r="O50" s="77"/>
      <c r="P50" s="76"/>
      <c r="Q50" s="62">
        <v>2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11980.800000000001</v>
      </c>
      <c r="AC50" s="66">
        <f t="shared" si="4"/>
        <v>0</v>
      </c>
      <c r="AD50" s="66">
        <f t="shared" si="5"/>
        <v>11980.800000000001</v>
      </c>
    </row>
    <row r="51" spans="1:30" ht="24.95" customHeight="1" x14ac:dyDescent="0.4">
      <c r="A51" s="54">
        <v>51</v>
      </c>
      <c r="B51" s="55" t="s">
        <v>35</v>
      </c>
      <c r="C51" s="55" t="s">
        <v>545</v>
      </c>
      <c r="D51" s="55" t="s">
        <v>35</v>
      </c>
      <c r="E51" s="55" t="s">
        <v>200</v>
      </c>
      <c r="F51" s="55" t="s">
        <v>527</v>
      </c>
      <c r="G51" s="55">
        <v>42</v>
      </c>
      <c r="H51" s="55">
        <v>2</v>
      </c>
      <c r="I51" s="57">
        <v>2</v>
      </c>
      <c r="J51" s="58">
        <v>4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10063.871999999999</v>
      </c>
      <c r="AC51" s="66">
        <f t="shared" si="4"/>
        <v>0</v>
      </c>
      <c r="AD51" s="66">
        <f t="shared" si="5"/>
        <v>10063.871999999999</v>
      </c>
    </row>
    <row r="52" spans="1:30" ht="24.95" customHeight="1" x14ac:dyDescent="0.4">
      <c r="A52" s="54">
        <v>53</v>
      </c>
      <c r="B52" s="55" t="s">
        <v>35</v>
      </c>
      <c r="C52" s="55" t="s">
        <v>547</v>
      </c>
      <c r="D52" s="55" t="s">
        <v>35</v>
      </c>
      <c r="E52" s="55" t="s">
        <v>200</v>
      </c>
      <c r="F52" s="55" t="s">
        <v>519</v>
      </c>
      <c r="G52" s="55">
        <v>42</v>
      </c>
      <c r="H52" s="55">
        <v>9</v>
      </c>
      <c r="I52" s="57">
        <v>2</v>
      </c>
      <c r="J52" s="58">
        <v>18</v>
      </c>
      <c r="K52" s="59"/>
      <c r="L52" s="60" t="s">
        <v>221</v>
      </c>
      <c r="M52" s="76"/>
      <c r="N52" s="61" t="s">
        <v>220</v>
      </c>
      <c r="O52" s="77"/>
      <c r="P52" s="76"/>
      <c r="Q52" s="62">
        <v>18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45287.423999999999</v>
      </c>
      <c r="AC52" s="66">
        <f t="shared" si="4"/>
        <v>0</v>
      </c>
      <c r="AD52" s="66">
        <f t="shared" si="5"/>
        <v>45287.423999999999</v>
      </c>
    </row>
    <row r="53" spans="1:30" ht="24.95" customHeight="1" x14ac:dyDescent="0.4">
      <c r="A53" s="54">
        <v>54</v>
      </c>
      <c r="B53" s="55" t="s">
        <v>35</v>
      </c>
      <c r="C53" s="55" t="s">
        <v>548</v>
      </c>
      <c r="D53" s="55" t="s">
        <v>35</v>
      </c>
      <c r="E53" s="55" t="s">
        <v>200</v>
      </c>
      <c r="F53" s="55" t="s">
        <v>519</v>
      </c>
      <c r="G53" s="55">
        <v>42</v>
      </c>
      <c r="H53" s="55">
        <v>18</v>
      </c>
      <c r="I53" s="57">
        <v>2</v>
      </c>
      <c r="J53" s="58">
        <v>36</v>
      </c>
      <c r="K53" s="59"/>
      <c r="L53" s="60" t="s">
        <v>221</v>
      </c>
      <c r="M53" s="76"/>
      <c r="N53" s="61" t="s">
        <v>220</v>
      </c>
      <c r="O53" s="77"/>
      <c r="P53" s="76"/>
      <c r="Q53" s="62">
        <v>36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90574.847999999998</v>
      </c>
      <c r="AC53" s="66">
        <f t="shared" si="4"/>
        <v>0</v>
      </c>
      <c r="AD53" s="66">
        <f t="shared" si="5"/>
        <v>90574.847999999998</v>
      </c>
    </row>
    <row r="54" spans="1:30" ht="24.95" customHeight="1" x14ac:dyDescent="0.4">
      <c r="A54" s="54">
        <v>55</v>
      </c>
      <c r="B54" s="55" t="s">
        <v>35</v>
      </c>
      <c r="C54" s="55" t="s">
        <v>549</v>
      </c>
      <c r="D54" s="55" t="s">
        <v>35</v>
      </c>
      <c r="E54" s="55" t="s">
        <v>200</v>
      </c>
      <c r="F54" s="55" t="s">
        <v>519</v>
      </c>
      <c r="G54" s="55">
        <v>42</v>
      </c>
      <c r="H54" s="55">
        <v>6</v>
      </c>
      <c r="I54" s="57">
        <v>2</v>
      </c>
      <c r="J54" s="58">
        <v>12</v>
      </c>
      <c r="K54" s="59"/>
      <c r="L54" s="60" t="s">
        <v>221</v>
      </c>
      <c r="M54" s="76"/>
      <c r="N54" s="61" t="s">
        <v>220</v>
      </c>
      <c r="O54" s="77"/>
      <c r="P54" s="76"/>
      <c r="Q54" s="62">
        <v>12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30191.615999999998</v>
      </c>
      <c r="AC54" s="66">
        <f t="shared" si="4"/>
        <v>0</v>
      </c>
      <c r="AD54" s="66">
        <f t="shared" si="5"/>
        <v>30191.615999999998</v>
      </c>
    </row>
    <row r="55" spans="1:30" ht="24.95" customHeight="1" x14ac:dyDescent="0.4">
      <c r="A55" s="54">
        <v>56</v>
      </c>
      <c r="B55" s="55" t="s">
        <v>35</v>
      </c>
      <c r="C55" s="55" t="s">
        <v>528</v>
      </c>
      <c r="D55" s="55" t="s">
        <v>35</v>
      </c>
      <c r="E55" s="55" t="s">
        <v>204</v>
      </c>
      <c r="F55" s="55" t="s">
        <v>206</v>
      </c>
      <c r="G55" s="55">
        <v>19</v>
      </c>
      <c r="H55" s="55">
        <v>4</v>
      </c>
      <c r="I55" s="57">
        <v>1</v>
      </c>
      <c r="J55" s="58">
        <v>4</v>
      </c>
      <c r="K55" s="59"/>
      <c r="L55" s="60" t="s">
        <v>222</v>
      </c>
      <c r="M55" s="76"/>
      <c r="N55" s="61" t="s">
        <v>219</v>
      </c>
      <c r="O55" s="77"/>
      <c r="P55" s="76"/>
      <c r="Q55" s="62">
        <v>4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4552.7040000000006</v>
      </c>
      <c r="AC55" s="66">
        <f t="shared" si="4"/>
        <v>0</v>
      </c>
      <c r="AD55" s="66">
        <f t="shared" si="5"/>
        <v>4552.7040000000006</v>
      </c>
    </row>
    <row r="56" spans="1:30" ht="24.95" customHeight="1" x14ac:dyDescent="0.4">
      <c r="A56" s="54">
        <v>57</v>
      </c>
      <c r="B56" s="55" t="s">
        <v>35</v>
      </c>
      <c r="C56" s="55" t="s">
        <v>528</v>
      </c>
      <c r="D56" s="55" t="s">
        <v>35</v>
      </c>
      <c r="E56" s="55" t="s">
        <v>204</v>
      </c>
      <c r="F56" s="55" t="s">
        <v>206</v>
      </c>
      <c r="G56" s="55">
        <v>19</v>
      </c>
      <c r="H56" s="55">
        <v>2</v>
      </c>
      <c r="I56" s="57">
        <v>1</v>
      </c>
      <c r="J56" s="58">
        <v>2</v>
      </c>
      <c r="K56" s="59"/>
      <c r="L56" s="60" t="s">
        <v>222</v>
      </c>
      <c r="M56" s="76"/>
      <c r="N56" s="61" t="s">
        <v>219</v>
      </c>
      <c r="O56" s="77"/>
      <c r="P56" s="76"/>
      <c r="Q56" s="62">
        <v>2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2276.3520000000003</v>
      </c>
      <c r="AC56" s="66">
        <f t="shared" si="4"/>
        <v>0</v>
      </c>
      <c r="AD56" s="66">
        <f t="shared" si="5"/>
        <v>2276.3520000000003</v>
      </c>
    </row>
    <row r="57" spans="1:30" ht="24.95" customHeight="1" x14ac:dyDescent="0.4">
      <c r="A57" s="54">
        <v>58</v>
      </c>
      <c r="B57" s="55" t="s">
        <v>35</v>
      </c>
      <c r="C57" s="55" t="s">
        <v>528</v>
      </c>
      <c r="D57" s="55" t="s">
        <v>35</v>
      </c>
      <c r="E57" s="55" t="s">
        <v>265</v>
      </c>
      <c r="F57" s="55" t="s">
        <v>541</v>
      </c>
      <c r="G57" s="55">
        <v>60</v>
      </c>
      <c r="H57" s="55">
        <v>2</v>
      </c>
      <c r="I57" s="57">
        <v>1</v>
      </c>
      <c r="J57" s="58">
        <v>2</v>
      </c>
      <c r="K57" s="59"/>
      <c r="L57" s="60" t="s">
        <v>222</v>
      </c>
      <c r="M57" s="76"/>
      <c r="N57" s="61" t="s">
        <v>219</v>
      </c>
      <c r="O57" s="77"/>
      <c r="P57" s="76"/>
      <c r="Q57" s="62">
        <v>2</v>
      </c>
      <c r="R57" s="63"/>
      <c r="S57" s="78"/>
      <c r="T57" s="78"/>
      <c r="U57" s="64">
        <f t="shared" si="2"/>
        <v>0</v>
      </c>
      <c r="V57" s="64">
        <f t="shared" si="3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6"/>
        <v>7188.4800000000005</v>
      </c>
      <c r="AC57" s="66">
        <f t="shared" si="4"/>
        <v>0</v>
      </c>
      <c r="AD57" s="66">
        <f t="shared" si="5"/>
        <v>7188.4800000000005</v>
      </c>
    </row>
    <row r="58" spans="1:30" ht="24.95" customHeight="1" x14ac:dyDescent="0.4">
      <c r="A58" s="54">
        <v>59</v>
      </c>
      <c r="B58" s="55" t="s">
        <v>35</v>
      </c>
      <c r="C58" s="55" t="s">
        <v>540</v>
      </c>
      <c r="D58" s="55" t="s">
        <v>35</v>
      </c>
      <c r="E58" s="55" t="s">
        <v>204</v>
      </c>
      <c r="F58" s="55" t="s">
        <v>206</v>
      </c>
      <c r="G58" s="55">
        <v>19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219</v>
      </c>
      <c r="O58" s="77"/>
      <c r="P58" s="76"/>
      <c r="Q58" s="62">
        <v>1</v>
      </c>
      <c r="R58" s="63"/>
      <c r="S58" s="78"/>
      <c r="T58" s="78"/>
      <c r="U58" s="64">
        <f t="shared" si="2"/>
        <v>0</v>
      </c>
      <c r="V58" s="64">
        <f t="shared" si="3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6"/>
        <v>1138.1760000000002</v>
      </c>
      <c r="AC58" s="66">
        <f t="shared" si="4"/>
        <v>0</v>
      </c>
      <c r="AD58" s="66">
        <f t="shared" si="5"/>
        <v>1138.1760000000002</v>
      </c>
    </row>
    <row r="59" spans="1:30" ht="24.95" customHeight="1" x14ac:dyDescent="0.4">
      <c r="A59" s="54">
        <v>60</v>
      </c>
      <c r="B59" s="55" t="s">
        <v>35</v>
      </c>
      <c r="C59" s="55" t="s">
        <v>529</v>
      </c>
      <c r="D59" s="55" t="s">
        <v>35</v>
      </c>
      <c r="E59" s="55" t="s">
        <v>204</v>
      </c>
      <c r="F59" s="55" t="s">
        <v>206</v>
      </c>
      <c r="G59" s="55">
        <v>19</v>
      </c>
      <c r="H59" s="55">
        <v>2</v>
      </c>
      <c r="I59" s="57">
        <v>1</v>
      </c>
      <c r="J59" s="58">
        <v>2</v>
      </c>
      <c r="K59" s="59"/>
      <c r="L59" s="60" t="s">
        <v>222</v>
      </c>
      <c r="M59" s="76"/>
      <c r="N59" s="61" t="s">
        <v>219</v>
      </c>
      <c r="O59" s="77"/>
      <c r="P59" s="76"/>
      <c r="Q59" s="62">
        <v>2</v>
      </c>
      <c r="R59" s="63"/>
      <c r="S59" s="78"/>
      <c r="T59" s="78"/>
      <c r="U59" s="64">
        <f t="shared" si="2"/>
        <v>0</v>
      </c>
      <c r="V59" s="64">
        <f t="shared" si="3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6"/>
        <v>2276.3520000000003</v>
      </c>
      <c r="AC59" s="66">
        <f t="shared" si="4"/>
        <v>0</v>
      </c>
      <c r="AD59" s="66">
        <f t="shared" si="5"/>
        <v>2276.3520000000003</v>
      </c>
    </row>
    <row r="60" spans="1:30" ht="24.95" customHeight="1" x14ac:dyDescent="0.4">
      <c r="A60" s="54">
        <v>61</v>
      </c>
      <c r="B60" s="55" t="s">
        <v>35</v>
      </c>
      <c r="C60" s="55" t="s">
        <v>529</v>
      </c>
      <c r="D60" s="55" t="s">
        <v>35</v>
      </c>
      <c r="E60" s="55" t="s">
        <v>204</v>
      </c>
      <c r="F60" s="55" t="s">
        <v>206</v>
      </c>
      <c r="G60" s="55">
        <v>19</v>
      </c>
      <c r="H60" s="55">
        <v>2</v>
      </c>
      <c r="I60" s="57">
        <v>1</v>
      </c>
      <c r="J60" s="58">
        <v>2</v>
      </c>
      <c r="K60" s="59"/>
      <c r="L60" s="60" t="s">
        <v>222</v>
      </c>
      <c r="M60" s="76"/>
      <c r="N60" s="61" t="s">
        <v>219</v>
      </c>
      <c r="O60" s="77"/>
      <c r="P60" s="76"/>
      <c r="Q60" s="62">
        <v>2</v>
      </c>
      <c r="R60" s="63"/>
      <c r="S60" s="78"/>
      <c r="T60" s="78"/>
      <c r="U60" s="64">
        <f t="shared" si="2"/>
        <v>0</v>
      </c>
      <c r="V60" s="64">
        <f t="shared" si="3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6"/>
        <v>2276.3520000000003</v>
      </c>
      <c r="AC60" s="66">
        <f t="shared" si="4"/>
        <v>0</v>
      </c>
      <c r="AD60" s="66">
        <f t="shared" si="5"/>
        <v>2276.3520000000003</v>
      </c>
    </row>
    <row r="61" spans="1:30" ht="24.95" customHeight="1" x14ac:dyDescent="0.4">
      <c r="A61" s="54">
        <v>62</v>
      </c>
      <c r="B61" s="55" t="s">
        <v>35</v>
      </c>
      <c r="C61" s="55" t="s">
        <v>529</v>
      </c>
      <c r="D61" s="55" t="s">
        <v>35</v>
      </c>
      <c r="E61" s="55" t="s">
        <v>200</v>
      </c>
      <c r="F61" s="55" t="s">
        <v>542</v>
      </c>
      <c r="G61" s="55">
        <v>42</v>
      </c>
      <c r="H61" s="55">
        <v>2</v>
      </c>
      <c r="I61" s="57">
        <v>1</v>
      </c>
      <c r="J61" s="58">
        <v>2</v>
      </c>
      <c r="K61" s="59"/>
      <c r="L61" s="60" t="s">
        <v>222</v>
      </c>
      <c r="M61" s="76"/>
      <c r="N61" s="61" t="s">
        <v>220</v>
      </c>
      <c r="O61" s="77"/>
      <c r="P61" s="76"/>
      <c r="Q61" s="62">
        <v>2</v>
      </c>
      <c r="R61" s="63"/>
      <c r="S61" s="78"/>
      <c r="T61" s="78"/>
      <c r="U61" s="64">
        <f t="shared" si="2"/>
        <v>0</v>
      </c>
      <c r="V61" s="64">
        <f t="shared" si="3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6"/>
        <v>5031.9359999999997</v>
      </c>
      <c r="AC61" s="66">
        <f t="shared" si="4"/>
        <v>0</v>
      </c>
      <c r="AD61" s="66">
        <f t="shared" si="5"/>
        <v>5031.9359999999997</v>
      </c>
    </row>
    <row r="62" spans="1:30" ht="24.95" customHeight="1" x14ac:dyDescent="0.4">
      <c r="A62" s="54">
        <v>63</v>
      </c>
      <c r="B62" s="55" t="s">
        <v>35</v>
      </c>
      <c r="C62" s="55" t="s">
        <v>529</v>
      </c>
      <c r="D62" s="55" t="s">
        <v>35</v>
      </c>
      <c r="E62" s="55" t="s">
        <v>265</v>
      </c>
      <c r="F62" s="55" t="s">
        <v>541</v>
      </c>
      <c r="G62" s="55">
        <v>60</v>
      </c>
      <c r="H62" s="55">
        <v>2</v>
      </c>
      <c r="I62" s="57">
        <v>1</v>
      </c>
      <c r="J62" s="58">
        <v>2</v>
      </c>
      <c r="K62" s="59"/>
      <c r="L62" s="60" t="s">
        <v>222</v>
      </c>
      <c r="M62" s="76"/>
      <c r="N62" s="61" t="s">
        <v>219</v>
      </c>
      <c r="O62" s="77"/>
      <c r="P62" s="76"/>
      <c r="Q62" s="62">
        <v>2</v>
      </c>
      <c r="R62" s="63"/>
      <c r="S62" s="78"/>
      <c r="T62" s="78"/>
      <c r="U62" s="64">
        <f t="shared" si="2"/>
        <v>0</v>
      </c>
      <c r="V62" s="64">
        <f t="shared" si="3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6"/>
        <v>7188.4800000000005</v>
      </c>
      <c r="AC62" s="66">
        <f t="shared" si="4"/>
        <v>0</v>
      </c>
      <c r="AD62" s="66">
        <f t="shared" si="5"/>
        <v>7188.4800000000005</v>
      </c>
    </row>
    <row r="63" spans="1:30" ht="24.95" customHeight="1" x14ac:dyDescent="0.4">
      <c r="A63" s="54">
        <v>64</v>
      </c>
      <c r="B63" s="55" t="s">
        <v>35</v>
      </c>
      <c r="C63" s="55" t="s">
        <v>39</v>
      </c>
      <c r="D63" s="55" t="s">
        <v>35</v>
      </c>
      <c r="E63" s="55" t="s">
        <v>265</v>
      </c>
      <c r="F63" s="55" t="s">
        <v>550</v>
      </c>
      <c r="G63" s="55">
        <v>60</v>
      </c>
      <c r="H63" s="55">
        <v>26</v>
      </c>
      <c r="I63" s="57">
        <v>1</v>
      </c>
      <c r="J63" s="58">
        <v>26</v>
      </c>
      <c r="K63" s="59"/>
      <c r="L63" s="60" t="s">
        <v>221</v>
      </c>
      <c r="M63" s="76"/>
      <c r="N63" s="61" t="s">
        <v>219</v>
      </c>
      <c r="O63" s="77"/>
      <c r="P63" s="76"/>
      <c r="Q63" s="62">
        <v>26</v>
      </c>
      <c r="R63" s="63"/>
      <c r="S63" s="78"/>
      <c r="T63" s="78"/>
      <c r="U63" s="64">
        <f t="shared" si="2"/>
        <v>0</v>
      </c>
      <c r="V63" s="64">
        <f t="shared" si="3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6"/>
        <v>93450.239999999991</v>
      </c>
      <c r="AC63" s="66">
        <f t="shared" si="4"/>
        <v>0</v>
      </c>
      <c r="AD63" s="66">
        <f t="shared" si="5"/>
        <v>93450.239999999991</v>
      </c>
    </row>
    <row r="64" spans="1:30" ht="24.95" customHeight="1" x14ac:dyDescent="0.4">
      <c r="A64" s="54">
        <v>65</v>
      </c>
      <c r="B64" s="55" t="s">
        <v>35</v>
      </c>
      <c r="C64" s="55" t="s">
        <v>39</v>
      </c>
      <c r="D64" s="55" t="s">
        <v>35</v>
      </c>
      <c r="E64" s="55" t="s">
        <v>204</v>
      </c>
      <c r="F64" s="55" t="s">
        <v>206</v>
      </c>
      <c r="G64" s="55">
        <v>19</v>
      </c>
      <c r="H64" s="55">
        <v>4</v>
      </c>
      <c r="I64" s="57">
        <v>1</v>
      </c>
      <c r="J64" s="58">
        <v>4</v>
      </c>
      <c r="K64" s="59"/>
      <c r="L64" s="60" t="s">
        <v>222</v>
      </c>
      <c r="M64" s="76"/>
      <c r="N64" s="61" t="s">
        <v>219</v>
      </c>
      <c r="O64" s="77"/>
      <c r="P64" s="76"/>
      <c r="Q64" s="62">
        <v>4</v>
      </c>
      <c r="R64" s="63"/>
      <c r="S64" s="78"/>
      <c r="T64" s="78"/>
      <c r="U64" s="64">
        <f t="shared" si="2"/>
        <v>0</v>
      </c>
      <c r="V64" s="64">
        <f t="shared" si="3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6"/>
        <v>4552.7040000000006</v>
      </c>
      <c r="AC64" s="66">
        <f t="shared" si="4"/>
        <v>0</v>
      </c>
      <c r="AD64" s="66">
        <f t="shared" si="5"/>
        <v>4552.7040000000006</v>
      </c>
    </row>
    <row r="65" spans="1:30" ht="24.95" customHeight="1" x14ac:dyDescent="0.4">
      <c r="A65" s="54">
        <v>66</v>
      </c>
      <c r="B65" s="55" t="s">
        <v>35</v>
      </c>
      <c r="C65" s="55" t="s">
        <v>551</v>
      </c>
      <c r="D65" s="55" t="s">
        <v>35</v>
      </c>
      <c r="E65" s="55" t="s">
        <v>531</v>
      </c>
      <c r="F65" s="55" t="s">
        <v>521</v>
      </c>
      <c r="G65" s="55">
        <v>100</v>
      </c>
      <c r="H65" s="55">
        <v>5</v>
      </c>
      <c r="I65" s="57">
        <v>1</v>
      </c>
      <c r="J65" s="58">
        <v>5</v>
      </c>
      <c r="K65" s="59"/>
      <c r="L65" s="60" t="s">
        <v>222</v>
      </c>
      <c r="M65" s="76"/>
      <c r="N65" s="61" t="s">
        <v>220</v>
      </c>
      <c r="O65" s="77"/>
      <c r="P65" s="76"/>
      <c r="Q65" s="62">
        <v>5</v>
      </c>
      <c r="R65" s="63"/>
      <c r="S65" s="78"/>
      <c r="T65" s="78"/>
      <c r="U65" s="64">
        <f t="shared" si="2"/>
        <v>0</v>
      </c>
      <c r="V65" s="64">
        <f t="shared" si="3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6"/>
        <v>29952</v>
      </c>
      <c r="AC65" s="66">
        <f t="shared" si="4"/>
        <v>0</v>
      </c>
      <c r="AD65" s="66">
        <f t="shared" si="5"/>
        <v>29952</v>
      </c>
    </row>
    <row r="66" spans="1:30" ht="24.95" customHeight="1" x14ac:dyDescent="0.4">
      <c r="A66" s="54">
        <v>67</v>
      </c>
      <c r="B66" s="55" t="s">
        <v>35</v>
      </c>
      <c r="C66" s="55" t="s">
        <v>551</v>
      </c>
      <c r="D66" s="55" t="s">
        <v>35</v>
      </c>
      <c r="E66" s="55" t="s">
        <v>265</v>
      </c>
      <c r="F66" s="55" t="s">
        <v>400</v>
      </c>
      <c r="G66" s="55">
        <v>60</v>
      </c>
      <c r="H66" s="55">
        <v>4</v>
      </c>
      <c r="I66" s="57">
        <v>1</v>
      </c>
      <c r="J66" s="58">
        <v>4</v>
      </c>
      <c r="K66" s="59"/>
      <c r="L66" s="60" t="s">
        <v>222</v>
      </c>
      <c r="M66" s="76"/>
      <c r="N66" s="61" t="s">
        <v>220</v>
      </c>
      <c r="O66" s="77"/>
      <c r="P66" s="76"/>
      <c r="Q66" s="62">
        <v>4</v>
      </c>
      <c r="R66" s="63"/>
      <c r="S66" s="78"/>
      <c r="T66" s="78"/>
      <c r="U66" s="64">
        <f t="shared" si="2"/>
        <v>0</v>
      </c>
      <c r="V66" s="64">
        <f t="shared" si="3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6"/>
        <v>14376.960000000001</v>
      </c>
      <c r="AC66" s="66">
        <f t="shared" si="4"/>
        <v>0</v>
      </c>
      <c r="AD66" s="66">
        <f t="shared" si="5"/>
        <v>14376.960000000001</v>
      </c>
    </row>
    <row r="67" spans="1:30" ht="24.95" customHeight="1" x14ac:dyDescent="0.4">
      <c r="A67" s="54">
        <v>68</v>
      </c>
      <c r="B67" s="55" t="s">
        <v>35</v>
      </c>
      <c r="C67" s="55" t="s">
        <v>552</v>
      </c>
      <c r="D67" s="55" t="s">
        <v>591</v>
      </c>
      <c r="E67" s="55" t="s">
        <v>553</v>
      </c>
      <c r="F67" s="55" t="s">
        <v>554</v>
      </c>
      <c r="G67" s="55">
        <v>420</v>
      </c>
      <c r="H67" s="55">
        <v>20</v>
      </c>
      <c r="I67" s="57">
        <v>1</v>
      </c>
      <c r="J67" s="58">
        <v>20</v>
      </c>
      <c r="K67" s="59"/>
      <c r="L67" s="60" t="s">
        <v>222</v>
      </c>
      <c r="M67" s="76"/>
      <c r="N67" s="61" t="s">
        <v>220</v>
      </c>
      <c r="O67" s="77"/>
      <c r="P67" s="76"/>
      <c r="Q67" s="62">
        <v>20</v>
      </c>
      <c r="R67" s="63"/>
      <c r="S67" s="78"/>
      <c r="T67" s="78"/>
      <c r="U67" s="64">
        <f t="shared" si="2"/>
        <v>0</v>
      </c>
      <c r="V67" s="64">
        <f t="shared" si="3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6"/>
        <v>503193.59999999998</v>
      </c>
      <c r="AC67" s="66">
        <f t="shared" si="4"/>
        <v>0</v>
      </c>
      <c r="AD67" s="66">
        <f t="shared" si="5"/>
        <v>503193.59999999998</v>
      </c>
    </row>
    <row r="68" spans="1:30" ht="24.95" customHeight="1" x14ac:dyDescent="0.4">
      <c r="A68" s="54">
        <v>69</v>
      </c>
      <c r="B68" s="55" t="s">
        <v>35</v>
      </c>
      <c r="C68" s="55" t="s">
        <v>428</v>
      </c>
      <c r="D68" s="55" t="s">
        <v>35</v>
      </c>
      <c r="E68" s="55" t="s">
        <v>200</v>
      </c>
      <c r="F68" s="55" t="s">
        <v>519</v>
      </c>
      <c r="G68" s="55">
        <v>42</v>
      </c>
      <c r="H68" s="55">
        <v>2</v>
      </c>
      <c r="I68" s="57">
        <v>1</v>
      </c>
      <c r="J68" s="58">
        <v>2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si="2"/>
        <v>0</v>
      </c>
      <c r="V68" s="64">
        <f t="shared" si="3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7">G68*J68*X68*Y68*Z68/1000*$Z$1</f>
        <v>5031.9359999999997</v>
      </c>
      <c r="AC68" s="66">
        <f t="shared" si="4"/>
        <v>0</v>
      </c>
      <c r="AD68" s="66">
        <f t="shared" si="5"/>
        <v>5031.9359999999997</v>
      </c>
    </row>
    <row r="69" spans="1:30" ht="24.95" customHeight="1" x14ac:dyDescent="0.4">
      <c r="A69" s="54">
        <v>70</v>
      </c>
      <c r="B69" s="55" t="s">
        <v>35</v>
      </c>
      <c r="C69" s="55" t="s">
        <v>555</v>
      </c>
      <c r="D69" s="55" t="s">
        <v>35</v>
      </c>
      <c r="E69" s="55" t="s">
        <v>41</v>
      </c>
      <c r="F69" s="55" t="s">
        <v>541</v>
      </c>
      <c r="G69" s="55">
        <v>15</v>
      </c>
      <c r="H69" s="55">
        <v>3</v>
      </c>
      <c r="I69" s="57">
        <v>1</v>
      </c>
      <c r="J69" s="58">
        <v>3</v>
      </c>
      <c r="K69" s="59"/>
      <c r="L69" s="60" t="s">
        <v>221</v>
      </c>
      <c r="M69" s="76"/>
      <c r="N69" s="61" t="s">
        <v>220</v>
      </c>
      <c r="O69" s="77"/>
      <c r="P69" s="76"/>
      <c r="Q69" s="62">
        <v>3</v>
      </c>
      <c r="R69" s="63"/>
      <c r="S69" s="78"/>
      <c r="T69" s="78"/>
      <c r="U69" s="64">
        <f t="shared" ref="U69:U132" si="8">Q69*S69</f>
        <v>0</v>
      </c>
      <c r="V69" s="64">
        <f t="shared" ref="V69:V132" si="9">Q69*T69</f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7"/>
        <v>2695.6800000000003</v>
      </c>
      <c r="AC69" s="66">
        <f t="shared" ref="AC69:AC132" si="10">P69*Q69*X69*Y69*Z69/1000*$Z$1</f>
        <v>0</v>
      </c>
      <c r="AD69" s="66">
        <f t="shared" ref="AD69:AD132" si="11">AB69-AC69</f>
        <v>2695.6800000000003</v>
      </c>
    </row>
    <row r="70" spans="1:30" ht="24.95" customHeight="1" x14ac:dyDescent="0.4">
      <c r="A70" s="54">
        <v>71</v>
      </c>
      <c r="B70" s="55" t="s">
        <v>35</v>
      </c>
      <c r="C70" s="55" t="s">
        <v>555</v>
      </c>
      <c r="D70" s="55" t="s">
        <v>35</v>
      </c>
      <c r="E70" s="55" t="s">
        <v>204</v>
      </c>
      <c r="F70" s="55" t="s">
        <v>556</v>
      </c>
      <c r="G70" s="55">
        <v>19</v>
      </c>
      <c r="H70" s="55">
        <v>8</v>
      </c>
      <c r="I70" s="57">
        <v>1</v>
      </c>
      <c r="J70" s="58">
        <v>8</v>
      </c>
      <c r="K70" s="59"/>
      <c r="L70" s="60" t="s">
        <v>222</v>
      </c>
      <c r="M70" s="76"/>
      <c r="N70" s="61" t="s">
        <v>219</v>
      </c>
      <c r="O70" s="77"/>
      <c r="P70" s="76"/>
      <c r="Q70" s="62">
        <v>8</v>
      </c>
      <c r="R70" s="63"/>
      <c r="S70" s="78"/>
      <c r="T70" s="78"/>
      <c r="U70" s="64">
        <f t="shared" si="8"/>
        <v>0</v>
      </c>
      <c r="V70" s="64">
        <f t="shared" si="9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7"/>
        <v>9105.4080000000013</v>
      </c>
      <c r="AC70" s="66">
        <f t="shared" si="10"/>
        <v>0</v>
      </c>
      <c r="AD70" s="66">
        <f t="shared" si="11"/>
        <v>9105.4080000000013</v>
      </c>
    </row>
    <row r="71" spans="1:30" ht="24.95" customHeight="1" x14ac:dyDescent="0.4">
      <c r="A71" s="54">
        <v>72</v>
      </c>
      <c r="B71" s="55" t="s">
        <v>35</v>
      </c>
      <c r="C71" s="55" t="s">
        <v>557</v>
      </c>
      <c r="D71" s="55" t="s">
        <v>35</v>
      </c>
      <c r="E71" s="55" t="s">
        <v>265</v>
      </c>
      <c r="F71" s="55" t="s">
        <v>558</v>
      </c>
      <c r="G71" s="55">
        <v>60</v>
      </c>
      <c r="H71" s="55">
        <v>2</v>
      </c>
      <c r="I71" s="57">
        <v>1</v>
      </c>
      <c r="J71" s="58">
        <v>2</v>
      </c>
      <c r="K71" s="59"/>
      <c r="L71" s="60" t="s">
        <v>221</v>
      </c>
      <c r="M71" s="76"/>
      <c r="N71" s="61" t="s">
        <v>220</v>
      </c>
      <c r="O71" s="77"/>
      <c r="P71" s="76"/>
      <c r="Q71" s="62">
        <v>2</v>
      </c>
      <c r="R71" s="63"/>
      <c r="S71" s="78"/>
      <c r="T71" s="78"/>
      <c r="U71" s="64">
        <f t="shared" si="8"/>
        <v>0</v>
      </c>
      <c r="V71" s="64">
        <f t="shared" si="9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7"/>
        <v>7188.4800000000005</v>
      </c>
      <c r="AC71" s="66">
        <f t="shared" si="10"/>
        <v>0</v>
      </c>
      <c r="AD71" s="66">
        <f t="shared" si="11"/>
        <v>7188.4800000000005</v>
      </c>
    </row>
    <row r="72" spans="1:30" ht="24.95" customHeight="1" x14ac:dyDescent="0.4">
      <c r="A72" s="54">
        <v>76</v>
      </c>
      <c r="B72" s="55" t="s">
        <v>35</v>
      </c>
      <c r="C72" s="55" t="s">
        <v>555</v>
      </c>
      <c r="D72" s="55" t="s">
        <v>35</v>
      </c>
      <c r="E72" s="55" t="s">
        <v>204</v>
      </c>
      <c r="F72" s="55" t="s">
        <v>556</v>
      </c>
      <c r="G72" s="55">
        <v>19</v>
      </c>
      <c r="H72" s="55">
        <v>11</v>
      </c>
      <c r="I72" s="57">
        <v>1</v>
      </c>
      <c r="J72" s="58">
        <v>11</v>
      </c>
      <c r="K72" s="59"/>
      <c r="L72" s="60" t="s">
        <v>222</v>
      </c>
      <c r="M72" s="76"/>
      <c r="N72" s="61" t="s">
        <v>219</v>
      </c>
      <c r="O72" s="77"/>
      <c r="P72" s="76"/>
      <c r="Q72" s="62">
        <v>11</v>
      </c>
      <c r="R72" s="63"/>
      <c r="S72" s="78"/>
      <c r="T72" s="78"/>
      <c r="U72" s="64">
        <f t="shared" si="8"/>
        <v>0</v>
      </c>
      <c r="V72" s="64">
        <f t="shared" si="9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7"/>
        <v>12519.936</v>
      </c>
      <c r="AC72" s="66">
        <f t="shared" si="10"/>
        <v>0</v>
      </c>
      <c r="AD72" s="66">
        <f t="shared" si="11"/>
        <v>12519.936</v>
      </c>
    </row>
    <row r="73" spans="1:30" ht="24.95" customHeight="1" x14ac:dyDescent="0.4">
      <c r="A73" s="54">
        <v>77</v>
      </c>
      <c r="B73" s="55" t="s">
        <v>35</v>
      </c>
      <c r="C73" s="55" t="s">
        <v>555</v>
      </c>
      <c r="D73" s="55" t="s">
        <v>35</v>
      </c>
      <c r="E73" s="55" t="s">
        <v>204</v>
      </c>
      <c r="F73" s="55" t="s">
        <v>556</v>
      </c>
      <c r="G73" s="55">
        <v>19</v>
      </c>
      <c r="H73" s="55">
        <v>1</v>
      </c>
      <c r="I73" s="57">
        <v>1</v>
      </c>
      <c r="J73" s="58">
        <v>1</v>
      </c>
      <c r="K73" s="59"/>
      <c r="L73" s="60" t="s">
        <v>222</v>
      </c>
      <c r="M73" s="76"/>
      <c r="N73" s="61" t="s">
        <v>219</v>
      </c>
      <c r="O73" s="77"/>
      <c r="P73" s="76"/>
      <c r="Q73" s="62">
        <v>1</v>
      </c>
      <c r="R73" s="63"/>
      <c r="S73" s="78"/>
      <c r="T73" s="78"/>
      <c r="U73" s="64">
        <f t="shared" si="8"/>
        <v>0</v>
      </c>
      <c r="V73" s="64">
        <f t="shared" si="9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7"/>
        <v>1138.1760000000002</v>
      </c>
      <c r="AC73" s="66">
        <f t="shared" si="10"/>
        <v>0</v>
      </c>
      <c r="AD73" s="66">
        <f t="shared" si="11"/>
        <v>1138.1760000000002</v>
      </c>
    </row>
    <row r="74" spans="1:30" ht="24.95" customHeight="1" x14ac:dyDescent="0.4">
      <c r="A74" s="54">
        <v>80</v>
      </c>
      <c r="B74" s="55" t="s">
        <v>35</v>
      </c>
      <c r="C74" s="55" t="s">
        <v>557</v>
      </c>
      <c r="D74" s="55" t="s">
        <v>35</v>
      </c>
      <c r="E74" s="55" t="s">
        <v>265</v>
      </c>
      <c r="F74" s="55" t="s">
        <v>558</v>
      </c>
      <c r="G74" s="55">
        <v>60</v>
      </c>
      <c r="H74" s="55">
        <v>2</v>
      </c>
      <c r="I74" s="57">
        <v>1</v>
      </c>
      <c r="J74" s="58">
        <v>2</v>
      </c>
      <c r="K74" s="59"/>
      <c r="L74" s="60" t="s">
        <v>221</v>
      </c>
      <c r="M74" s="76"/>
      <c r="N74" s="61" t="s">
        <v>220</v>
      </c>
      <c r="O74" s="77"/>
      <c r="P74" s="76"/>
      <c r="Q74" s="62">
        <v>2</v>
      </c>
      <c r="R74" s="63"/>
      <c r="S74" s="78"/>
      <c r="T74" s="78"/>
      <c r="U74" s="64">
        <f t="shared" si="8"/>
        <v>0</v>
      </c>
      <c r="V74" s="64">
        <f t="shared" si="9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7"/>
        <v>7188.4800000000005</v>
      </c>
      <c r="AC74" s="66">
        <f t="shared" si="10"/>
        <v>0</v>
      </c>
      <c r="AD74" s="66">
        <f t="shared" si="11"/>
        <v>7188.4800000000005</v>
      </c>
    </row>
    <row r="75" spans="1:30" ht="24.95" customHeight="1" x14ac:dyDescent="0.4">
      <c r="A75" s="54">
        <v>81</v>
      </c>
      <c r="B75" s="55" t="s">
        <v>35</v>
      </c>
      <c r="C75" s="55" t="s">
        <v>431</v>
      </c>
      <c r="D75" s="55" t="s">
        <v>35</v>
      </c>
      <c r="E75" s="55" t="s">
        <v>204</v>
      </c>
      <c r="F75" s="55" t="s">
        <v>206</v>
      </c>
      <c r="G75" s="55">
        <v>19</v>
      </c>
      <c r="H75" s="55">
        <v>2</v>
      </c>
      <c r="I75" s="57">
        <v>1</v>
      </c>
      <c r="J75" s="58">
        <v>2</v>
      </c>
      <c r="K75" s="59"/>
      <c r="L75" s="60" t="s">
        <v>222</v>
      </c>
      <c r="M75" s="76"/>
      <c r="N75" s="61" t="s">
        <v>219</v>
      </c>
      <c r="O75" s="77"/>
      <c r="P75" s="76"/>
      <c r="Q75" s="62">
        <v>2</v>
      </c>
      <c r="R75" s="63"/>
      <c r="S75" s="78"/>
      <c r="T75" s="78"/>
      <c r="U75" s="64">
        <f t="shared" si="8"/>
        <v>0</v>
      </c>
      <c r="V75" s="64">
        <f t="shared" si="9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7"/>
        <v>2276.3520000000003</v>
      </c>
      <c r="AC75" s="66">
        <f t="shared" si="10"/>
        <v>0</v>
      </c>
      <c r="AD75" s="66">
        <f t="shared" si="11"/>
        <v>2276.3520000000003</v>
      </c>
    </row>
    <row r="76" spans="1:30" ht="24.95" customHeight="1" x14ac:dyDescent="0.4">
      <c r="A76" s="54">
        <v>83</v>
      </c>
      <c r="B76" s="55" t="s">
        <v>35</v>
      </c>
      <c r="C76" s="55" t="s">
        <v>431</v>
      </c>
      <c r="D76" s="55" t="s">
        <v>35</v>
      </c>
      <c r="E76" s="55" t="s">
        <v>239</v>
      </c>
      <c r="F76" s="55" t="s">
        <v>559</v>
      </c>
      <c r="G76" s="55">
        <v>42</v>
      </c>
      <c r="H76" s="55">
        <v>1</v>
      </c>
      <c r="I76" s="57">
        <v>2</v>
      </c>
      <c r="J76" s="58">
        <v>2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8"/>
        <v>0</v>
      </c>
      <c r="V76" s="64">
        <f t="shared" si="9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7"/>
        <v>5031.9359999999997</v>
      </c>
      <c r="AC76" s="66">
        <f t="shared" si="10"/>
        <v>0</v>
      </c>
      <c r="AD76" s="66">
        <f t="shared" si="11"/>
        <v>5031.9359999999997</v>
      </c>
    </row>
    <row r="77" spans="1:30" ht="24.95" customHeight="1" x14ac:dyDescent="0.4">
      <c r="A77" s="54">
        <v>84</v>
      </c>
      <c r="B77" s="55" t="s">
        <v>35</v>
      </c>
      <c r="C77" s="55" t="s">
        <v>431</v>
      </c>
      <c r="D77" s="55" t="s">
        <v>35</v>
      </c>
      <c r="E77" s="55" t="s">
        <v>200</v>
      </c>
      <c r="F77" s="55" t="s">
        <v>542</v>
      </c>
      <c r="G77" s="55">
        <v>42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8"/>
        <v>0</v>
      </c>
      <c r="V77" s="64">
        <f t="shared" si="9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7"/>
        <v>5031.9359999999997</v>
      </c>
      <c r="AC77" s="66">
        <f t="shared" si="10"/>
        <v>0</v>
      </c>
      <c r="AD77" s="66">
        <f t="shared" si="11"/>
        <v>5031.9359999999997</v>
      </c>
    </row>
    <row r="78" spans="1:30" ht="24.95" customHeight="1" x14ac:dyDescent="0.4">
      <c r="A78" s="54">
        <v>85</v>
      </c>
      <c r="B78" s="55" t="s">
        <v>35</v>
      </c>
      <c r="C78" s="55" t="s">
        <v>529</v>
      </c>
      <c r="D78" s="55" t="s">
        <v>35</v>
      </c>
      <c r="E78" s="55" t="s">
        <v>204</v>
      </c>
      <c r="F78" s="55" t="s">
        <v>206</v>
      </c>
      <c r="G78" s="55">
        <v>19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219</v>
      </c>
      <c r="O78" s="77"/>
      <c r="P78" s="76"/>
      <c r="Q78" s="62">
        <v>1</v>
      </c>
      <c r="R78" s="63"/>
      <c r="S78" s="78"/>
      <c r="T78" s="78"/>
      <c r="U78" s="64">
        <f t="shared" si="8"/>
        <v>0</v>
      </c>
      <c r="V78" s="64">
        <f t="shared" si="9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7"/>
        <v>1138.1760000000002</v>
      </c>
      <c r="AC78" s="66">
        <f t="shared" si="10"/>
        <v>0</v>
      </c>
      <c r="AD78" s="66">
        <f t="shared" si="11"/>
        <v>1138.1760000000002</v>
      </c>
    </row>
    <row r="79" spans="1:30" ht="24.95" customHeight="1" x14ac:dyDescent="0.4">
      <c r="A79" s="54">
        <v>86</v>
      </c>
      <c r="B79" s="55" t="s">
        <v>35</v>
      </c>
      <c r="C79" s="55" t="s">
        <v>529</v>
      </c>
      <c r="D79" s="55" t="s">
        <v>35</v>
      </c>
      <c r="E79" s="55" t="s">
        <v>41</v>
      </c>
      <c r="F79" s="55" t="s">
        <v>541</v>
      </c>
      <c r="G79" s="55">
        <v>15</v>
      </c>
      <c r="H79" s="55">
        <v>2</v>
      </c>
      <c r="I79" s="57">
        <v>1</v>
      </c>
      <c r="J79" s="58">
        <v>2</v>
      </c>
      <c r="K79" s="59"/>
      <c r="L79" s="60" t="s">
        <v>221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8"/>
        <v>0</v>
      </c>
      <c r="V79" s="64">
        <f t="shared" si="9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7"/>
        <v>1797.1200000000001</v>
      </c>
      <c r="AC79" s="66">
        <f t="shared" si="10"/>
        <v>0</v>
      </c>
      <c r="AD79" s="66">
        <f t="shared" si="11"/>
        <v>1797.1200000000001</v>
      </c>
    </row>
    <row r="80" spans="1:30" ht="24.95" customHeight="1" x14ac:dyDescent="0.4">
      <c r="A80" s="54">
        <v>87</v>
      </c>
      <c r="B80" s="55" t="s">
        <v>35</v>
      </c>
      <c r="C80" s="55" t="s">
        <v>528</v>
      </c>
      <c r="D80" s="55" t="s">
        <v>35</v>
      </c>
      <c r="E80" s="55" t="s">
        <v>204</v>
      </c>
      <c r="F80" s="55" t="s">
        <v>206</v>
      </c>
      <c r="G80" s="55">
        <v>19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219</v>
      </c>
      <c r="O80" s="77"/>
      <c r="P80" s="76"/>
      <c r="Q80" s="62">
        <v>1</v>
      </c>
      <c r="R80" s="63"/>
      <c r="S80" s="78"/>
      <c r="T80" s="78"/>
      <c r="U80" s="64">
        <f t="shared" si="8"/>
        <v>0</v>
      </c>
      <c r="V80" s="64">
        <f t="shared" si="9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7"/>
        <v>1138.1760000000002</v>
      </c>
      <c r="AC80" s="66">
        <f t="shared" si="10"/>
        <v>0</v>
      </c>
      <c r="AD80" s="66">
        <f t="shared" si="11"/>
        <v>1138.1760000000002</v>
      </c>
    </row>
    <row r="81" spans="1:30" ht="24.95" customHeight="1" x14ac:dyDescent="0.4">
      <c r="A81" s="54">
        <v>88</v>
      </c>
      <c r="B81" s="55" t="s">
        <v>35</v>
      </c>
      <c r="C81" s="55" t="s">
        <v>528</v>
      </c>
      <c r="D81" s="55" t="s">
        <v>35</v>
      </c>
      <c r="E81" s="55" t="s">
        <v>204</v>
      </c>
      <c r="F81" s="55" t="s">
        <v>206</v>
      </c>
      <c r="G81" s="55">
        <v>19</v>
      </c>
      <c r="H81" s="55">
        <v>1</v>
      </c>
      <c r="I81" s="57">
        <v>1</v>
      </c>
      <c r="J81" s="58">
        <v>1</v>
      </c>
      <c r="K81" s="59"/>
      <c r="L81" s="60" t="s">
        <v>222</v>
      </c>
      <c r="M81" s="76"/>
      <c r="N81" s="61" t="s">
        <v>219</v>
      </c>
      <c r="O81" s="77"/>
      <c r="P81" s="76"/>
      <c r="Q81" s="62">
        <v>1</v>
      </c>
      <c r="R81" s="63"/>
      <c r="S81" s="78"/>
      <c r="T81" s="78"/>
      <c r="U81" s="64">
        <f t="shared" si="8"/>
        <v>0</v>
      </c>
      <c r="V81" s="64">
        <f t="shared" si="9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7"/>
        <v>1138.1760000000002</v>
      </c>
      <c r="AC81" s="66">
        <f t="shared" si="10"/>
        <v>0</v>
      </c>
      <c r="AD81" s="66">
        <f t="shared" si="11"/>
        <v>1138.1760000000002</v>
      </c>
    </row>
    <row r="82" spans="1:30" ht="24.95" customHeight="1" x14ac:dyDescent="0.4">
      <c r="A82" s="54">
        <v>89</v>
      </c>
      <c r="B82" s="55" t="s">
        <v>35</v>
      </c>
      <c r="C82" s="55" t="s">
        <v>528</v>
      </c>
      <c r="D82" s="55" t="s">
        <v>35</v>
      </c>
      <c r="E82" s="55" t="s">
        <v>41</v>
      </c>
      <c r="F82" s="55" t="s">
        <v>541</v>
      </c>
      <c r="G82" s="55">
        <v>15</v>
      </c>
      <c r="H82" s="55">
        <v>1</v>
      </c>
      <c r="I82" s="57">
        <v>1</v>
      </c>
      <c r="J82" s="58">
        <v>1</v>
      </c>
      <c r="K82" s="59"/>
      <c r="L82" s="60" t="s">
        <v>221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8"/>
        <v>0</v>
      </c>
      <c r="V82" s="64">
        <f t="shared" si="9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7"/>
        <v>898.56000000000006</v>
      </c>
      <c r="AC82" s="66">
        <f t="shared" si="10"/>
        <v>0</v>
      </c>
      <c r="AD82" s="66">
        <f t="shared" si="11"/>
        <v>898.56000000000006</v>
      </c>
    </row>
    <row r="83" spans="1:30" ht="24.95" customHeight="1" x14ac:dyDescent="0.4">
      <c r="A83" s="54">
        <v>90</v>
      </c>
      <c r="B83" s="55" t="s">
        <v>35</v>
      </c>
      <c r="C83" s="55" t="s">
        <v>428</v>
      </c>
      <c r="D83" s="55" t="s">
        <v>35</v>
      </c>
      <c r="E83" s="55" t="s">
        <v>200</v>
      </c>
      <c r="F83" s="55" t="s">
        <v>519</v>
      </c>
      <c r="G83" s="55">
        <v>42</v>
      </c>
      <c r="H83" s="55">
        <v>1</v>
      </c>
      <c r="I83" s="57">
        <v>1</v>
      </c>
      <c r="J83" s="58">
        <v>1</v>
      </c>
      <c r="K83" s="59"/>
      <c r="L83" s="60" t="s">
        <v>222</v>
      </c>
      <c r="M83" s="76"/>
      <c r="N83" s="61" t="s">
        <v>220</v>
      </c>
      <c r="O83" s="77"/>
      <c r="P83" s="76"/>
      <c r="Q83" s="62">
        <v>1</v>
      </c>
      <c r="R83" s="63"/>
      <c r="S83" s="78"/>
      <c r="T83" s="78"/>
      <c r="U83" s="64">
        <f t="shared" si="8"/>
        <v>0</v>
      </c>
      <c r="V83" s="64">
        <f t="shared" si="9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7"/>
        <v>2515.9679999999998</v>
      </c>
      <c r="AC83" s="66">
        <f t="shared" si="10"/>
        <v>0</v>
      </c>
      <c r="AD83" s="66">
        <f t="shared" si="11"/>
        <v>2515.9679999999998</v>
      </c>
    </row>
    <row r="84" spans="1:30" ht="24.95" customHeight="1" x14ac:dyDescent="0.4">
      <c r="A84" s="54">
        <v>91</v>
      </c>
      <c r="B84" s="55" t="s">
        <v>35</v>
      </c>
      <c r="C84" s="55" t="s">
        <v>560</v>
      </c>
      <c r="D84" s="55" t="s">
        <v>35</v>
      </c>
      <c r="E84" s="55" t="s">
        <v>239</v>
      </c>
      <c r="F84" s="55" t="s">
        <v>559</v>
      </c>
      <c r="G84" s="55">
        <v>42</v>
      </c>
      <c r="H84" s="55">
        <v>3</v>
      </c>
      <c r="I84" s="57">
        <v>2</v>
      </c>
      <c r="J84" s="58">
        <v>6</v>
      </c>
      <c r="K84" s="59"/>
      <c r="L84" s="60" t="s">
        <v>222</v>
      </c>
      <c r="M84" s="76"/>
      <c r="N84" s="61" t="s">
        <v>220</v>
      </c>
      <c r="O84" s="77"/>
      <c r="P84" s="76"/>
      <c r="Q84" s="62">
        <v>3</v>
      </c>
      <c r="R84" s="63"/>
      <c r="S84" s="78"/>
      <c r="T84" s="78"/>
      <c r="U84" s="64">
        <f t="shared" si="8"/>
        <v>0</v>
      </c>
      <c r="V84" s="64">
        <f t="shared" si="9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7"/>
        <v>15095.807999999999</v>
      </c>
      <c r="AC84" s="66">
        <f t="shared" si="10"/>
        <v>0</v>
      </c>
      <c r="AD84" s="66">
        <f t="shared" si="11"/>
        <v>15095.807999999999</v>
      </c>
    </row>
    <row r="85" spans="1:30" ht="24.95" customHeight="1" x14ac:dyDescent="0.4">
      <c r="A85" s="54">
        <v>92</v>
      </c>
      <c r="B85" s="55" t="s">
        <v>35</v>
      </c>
      <c r="C85" s="55" t="s">
        <v>560</v>
      </c>
      <c r="D85" s="55" t="s">
        <v>35</v>
      </c>
      <c r="E85" s="55" t="s">
        <v>239</v>
      </c>
      <c r="F85" s="55" t="s">
        <v>561</v>
      </c>
      <c r="G85" s="55">
        <v>42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8"/>
        <v>0</v>
      </c>
      <c r="V85" s="64">
        <f t="shared" si="9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7"/>
        <v>2515.9679999999998</v>
      </c>
      <c r="AC85" s="66">
        <f t="shared" si="10"/>
        <v>0</v>
      </c>
      <c r="AD85" s="66">
        <f t="shared" si="11"/>
        <v>2515.9679999999998</v>
      </c>
    </row>
    <row r="86" spans="1:30" ht="24.95" customHeight="1" x14ac:dyDescent="0.4">
      <c r="A86" s="54">
        <v>93</v>
      </c>
      <c r="B86" s="55" t="s">
        <v>35</v>
      </c>
      <c r="C86" s="55" t="s">
        <v>560</v>
      </c>
      <c r="D86" s="55" t="s">
        <v>35</v>
      </c>
      <c r="E86" s="55" t="s">
        <v>239</v>
      </c>
      <c r="F86" s="55" t="s">
        <v>559</v>
      </c>
      <c r="G86" s="55">
        <v>42</v>
      </c>
      <c r="H86" s="55">
        <v>1</v>
      </c>
      <c r="I86" s="57">
        <v>1</v>
      </c>
      <c r="J86" s="58">
        <v>1</v>
      </c>
      <c r="K86" s="59"/>
      <c r="L86" s="60" t="s">
        <v>222</v>
      </c>
      <c r="M86" s="76"/>
      <c r="N86" s="61" t="s">
        <v>220</v>
      </c>
      <c r="O86" s="77"/>
      <c r="P86" s="76"/>
      <c r="Q86" s="62">
        <v>1</v>
      </c>
      <c r="R86" s="63"/>
      <c r="S86" s="78"/>
      <c r="T86" s="78"/>
      <c r="U86" s="64">
        <f t="shared" si="8"/>
        <v>0</v>
      </c>
      <c r="V86" s="64">
        <f t="shared" si="9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7"/>
        <v>2515.9679999999998</v>
      </c>
      <c r="AC86" s="66">
        <f t="shared" si="10"/>
        <v>0</v>
      </c>
      <c r="AD86" s="66">
        <f t="shared" si="11"/>
        <v>2515.9679999999998</v>
      </c>
    </row>
    <row r="87" spans="1:30" ht="24.95" customHeight="1" x14ac:dyDescent="0.4">
      <c r="A87" s="54">
        <v>94</v>
      </c>
      <c r="B87" s="55" t="s">
        <v>35</v>
      </c>
      <c r="C87" s="55" t="s">
        <v>560</v>
      </c>
      <c r="D87" s="55" t="s">
        <v>35</v>
      </c>
      <c r="E87" s="55" t="s">
        <v>248</v>
      </c>
      <c r="F87" s="55" t="s">
        <v>562</v>
      </c>
      <c r="G87" s="55">
        <v>26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8"/>
        <v>0</v>
      </c>
      <c r="V87" s="64">
        <f t="shared" si="9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7"/>
        <v>1557.5040000000001</v>
      </c>
      <c r="AC87" s="66">
        <f t="shared" si="10"/>
        <v>0</v>
      </c>
      <c r="AD87" s="66">
        <f t="shared" si="11"/>
        <v>1557.5040000000001</v>
      </c>
    </row>
    <row r="88" spans="1:30" ht="24.95" customHeight="1" x14ac:dyDescent="0.4">
      <c r="A88" s="54">
        <v>95</v>
      </c>
      <c r="B88" s="55" t="s">
        <v>35</v>
      </c>
      <c r="C88" s="55" t="s">
        <v>563</v>
      </c>
      <c r="D88" s="55" t="s">
        <v>35</v>
      </c>
      <c r="E88" s="55" t="s">
        <v>239</v>
      </c>
      <c r="F88" s="55" t="s">
        <v>564</v>
      </c>
      <c r="G88" s="55">
        <v>42</v>
      </c>
      <c r="H88" s="55">
        <v>3</v>
      </c>
      <c r="I88" s="57">
        <v>1</v>
      </c>
      <c r="J88" s="58">
        <v>3</v>
      </c>
      <c r="K88" s="59"/>
      <c r="L88" s="60" t="s">
        <v>222</v>
      </c>
      <c r="M88" s="76"/>
      <c r="N88" s="61" t="s">
        <v>220</v>
      </c>
      <c r="O88" s="77"/>
      <c r="P88" s="76"/>
      <c r="Q88" s="62">
        <v>3</v>
      </c>
      <c r="R88" s="63"/>
      <c r="S88" s="78"/>
      <c r="T88" s="78"/>
      <c r="U88" s="64">
        <f t="shared" si="8"/>
        <v>0</v>
      </c>
      <c r="V88" s="64">
        <f t="shared" si="9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7"/>
        <v>7547.9039999999995</v>
      </c>
      <c r="AC88" s="66">
        <f t="shared" si="10"/>
        <v>0</v>
      </c>
      <c r="AD88" s="66">
        <f t="shared" si="11"/>
        <v>7547.9039999999995</v>
      </c>
    </row>
    <row r="89" spans="1:30" ht="24.95" customHeight="1" x14ac:dyDescent="0.4">
      <c r="A89" s="54">
        <v>96</v>
      </c>
      <c r="B89" s="55" t="s">
        <v>35</v>
      </c>
      <c r="C89" s="55" t="s">
        <v>565</v>
      </c>
      <c r="D89" s="55" t="s">
        <v>35</v>
      </c>
      <c r="E89" s="55" t="s">
        <v>382</v>
      </c>
      <c r="F89" s="55" t="s">
        <v>400</v>
      </c>
      <c r="G89" s="55">
        <v>40</v>
      </c>
      <c r="H89" s="55">
        <v>4</v>
      </c>
      <c r="I89" s="57">
        <v>1</v>
      </c>
      <c r="J89" s="58">
        <v>4</v>
      </c>
      <c r="K89" s="59"/>
      <c r="L89" s="60" t="s">
        <v>221</v>
      </c>
      <c r="M89" s="76"/>
      <c r="N89" s="61" t="s">
        <v>220</v>
      </c>
      <c r="O89" s="77"/>
      <c r="P89" s="76"/>
      <c r="Q89" s="62">
        <v>4</v>
      </c>
      <c r="R89" s="63"/>
      <c r="S89" s="78"/>
      <c r="T89" s="78"/>
      <c r="U89" s="64">
        <f t="shared" si="8"/>
        <v>0</v>
      </c>
      <c r="V89" s="64">
        <f t="shared" si="9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7"/>
        <v>9584.64</v>
      </c>
      <c r="AC89" s="66">
        <f t="shared" si="10"/>
        <v>0</v>
      </c>
      <c r="AD89" s="66">
        <f t="shared" si="11"/>
        <v>9584.64</v>
      </c>
    </row>
    <row r="90" spans="1:30" ht="24.95" customHeight="1" x14ac:dyDescent="0.4">
      <c r="A90" s="54">
        <v>97</v>
      </c>
      <c r="B90" s="55" t="s">
        <v>35</v>
      </c>
      <c r="C90" s="55" t="s">
        <v>565</v>
      </c>
      <c r="D90" s="55" t="s">
        <v>35</v>
      </c>
      <c r="E90" s="55" t="s">
        <v>531</v>
      </c>
      <c r="F90" s="55" t="s">
        <v>521</v>
      </c>
      <c r="G90" s="55">
        <v>100</v>
      </c>
      <c r="H90" s="55">
        <v>3</v>
      </c>
      <c r="I90" s="57">
        <v>1</v>
      </c>
      <c r="J90" s="58">
        <v>3</v>
      </c>
      <c r="K90" s="59"/>
      <c r="L90" s="60" t="s">
        <v>222</v>
      </c>
      <c r="M90" s="76"/>
      <c r="N90" s="61" t="s">
        <v>220</v>
      </c>
      <c r="O90" s="77"/>
      <c r="P90" s="76"/>
      <c r="Q90" s="62">
        <v>3</v>
      </c>
      <c r="R90" s="63"/>
      <c r="S90" s="78"/>
      <c r="T90" s="78"/>
      <c r="U90" s="64">
        <f t="shared" si="8"/>
        <v>0</v>
      </c>
      <c r="V90" s="64">
        <f t="shared" si="9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7"/>
        <v>17971.2</v>
      </c>
      <c r="AC90" s="66">
        <f t="shared" si="10"/>
        <v>0</v>
      </c>
      <c r="AD90" s="66">
        <f t="shared" si="11"/>
        <v>17971.2</v>
      </c>
    </row>
    <row r="91" spans="1:30" ht="24.95" customHeight="1" x14ac:dyDescent="0.4">
      <c r="A91" s="54">
        <v>98</v>
      </c>
      <c r="B91" s="55" t="s">
        <v>35</v>
      </c>
      <c r="C91" s="55" t="s">
        <v>565</v>
      </c>
      <c r="D91" s="55" t="s">
        <v>35</v>
      </c>
      <c r="E91" s="55" t="s">
        <v>265</v>
      </c>
      <c r="F91" s="55" t="s">
        <v>532</v>
      </c>
      <c r="G91" s="55">
        <v>60</v>
      </c>
      <c r="H91" s="55">
        <v>1</v>
      </c>
      <c r="I91" s="57">
        <v>6</v>
      </c>
      <c r="J91" s="58">
        <v>6</v>
      </c>
      <c r="K91" s="59"/>
      <c r="L91" s="60" t="s">
        <v>221</v>
      </c>
      <c r="M91" s="76"/>
      <c r="N91" s="61" t="s">
        <v>219</v>
      </c>
      <c r="O91" s="77"/>
      <c r="P91" s="76"/>
      <c r="Q91" s="62">
        <v>6</v>
      </c>
      <c r="R91" s="63"/>
      <c r="S91" s="78"/>
      <c r="T91" s="78"/>
      <c r="U91" s="64">
        <f t="shared" si="8"/>
        <v>0</v>
      </c>
      <c r="V91" s="64">
        <f t="shared" si="9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7"/>
        <v>21565.440000000002</v>
      </c>
      <c r="AC91" s="66">
        <f t="shared" si="10"/>
        <v>0</v>
      </c>
      <c r="AD91" s="66">
        <f t="shared" si="11"/>
        <v>21565.440000000002</v>
      </c>
    </row>
    <row r="92" spans="1:30" ht="24.95" customHeight="1" x14ac:dyDescent="0.4">
      <c r="A92" s="54">
        <v>99</v>
      </c>
      <c r="B92" s="55" t="s">
        <v>35</v>
      </c>
      <c r="C92" s="55" t="s">
        <v>565</v>
      </c>
      <c r="D92" s="55" t="s">
        <v>35</v>
      </c>
      <c r="E92" s="55" t="s">
        <v>265</v>
      </c>
      <c r="F92" s="55" t="s">
        <v>206</v>
      </c>
      <c r="G92" s="55">
        <v>60</v>
      </c>
      <c r="H92" s="55">
        <v>2</v>
      </c>
      <c r="I92" s="57">
        <v>1</v>
      </c>
      <c r="J92" s="58">
        <v>2</v>
      </c>
      <c r="K92" s="59"/>
      <c r="L92" s="60" t="s">
        <v>221</v>
      </c>
      <c r="M92" s="76"/>
      <c r="N92" s="61" t="s">
        <v>219</v>
      </c>
      <c r="O92" s="77"/>
      <c r="P92" s="76"/>
      <c r="Q92" s="62">
        <v>2</v>
      </c>
      <c r="R92" s="63"/>
      <c r="S92" s="78"/>
      <c r="T92" s="78"/>
      <c r="U92" s="64">
        <f t="shared" si="8"/>
        <v>0</v>
      </c>
      <c r="V92" s="64">
        <f t="shared" si="9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7"/>
        <v>7188.4800000000005</v>
      </c>
      <c r="AC92" s="66">
        <f t="shared" si="10"/>
        <v>0</v>
      </c>
      <c r="AD92" s="66">
        <f t="shared" si="11"/>
        <v>7188.4800000000005</v>
      </c>
    </row>
    <row r="93" spans="1:30" ht="24.95" customHeight="1" x14ac:dyDescent="0.4">
      <c r="A93" s="54">
        <v>100</v>
      </c>
      <c r="B93" s="55" t="s">
        <v>35</v>
      </c>
      <c r="C93" s="55" t="s">
        <v>565</v>
      </c>
      <c r="D93" s="55" t="s">
        <v>35</v>
      </c>
      <c r="E93" s="55" t="s">
        <v>204</v>
      </c>
      <c r="F93" s="55" t="s">
        <v>206</v>
      </c>
      <c r="G93" s="55">
        <v>19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219</v>
      </c>
      <c r="O93" s="77"/>
      <c r="P93" s="76"/>
      <c r="Q93" s="62">
        <v>2</v>
      </c>
      <c r="R93" s="63"/>
      <c r="S93" s="78"/>
      <c r="T93" s="78"/>
      <c r="U93" s="64">
        <f t="shared" si="8"/>
        <v>0</v>
      </c>
      <c r="V93" s="64">
        <f t="shared" si="9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7"/>
        <v>2276.3520000000003</v>
      </c>
      <c r="AC93" s="66">
        <f t="shared" si="10"/>
        <v>0</v>
      </c>
      <c r="AD93" s="66">
        <f t="shared" si="11"/>
        <v>2276.3520000000003</v>
      </c>
    </row>
    <row r="94" spans="1:30" ht="24.95" customHeight="1" x14ac:dyDescent="0.4">
      <c r="A94" s="54">
        <v>101</v>
      </c>
      <c r="B94" s="55" t="s">
        <v>35</v>
      </c>
      <c r="C94" s="55" t="s">
        <v>565</v>
      </c>
      <c r="D94" s="55" t="s">
        <v>35</v>
      </c>
      <c r="E94" s="55" t="s">
        <v>41</v>
      </c>
      <c r="F94" s="55" t="s">
        <v>541</v>
      </c>
      <c r="G94" s="55">
        <v>15</v>
      </c>
      <c r="H94" s="55">
        <v>1</v>
      </c>
      <c r="I94" s="57">
        <v>1</v>
      </c>
      <c r="J94" s="58">
        <v>1</v>
      </c>
      <c r="K94" s="59"/>
      <c r="L94" s="60" t="s">
        <v>221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8"/>
        <v>0</v>
      </c>
      <c r="V94" s="64">
        <f t="shared" si="9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7"/>
        <v>898.56000000000006</v>
      </c>
      <c r="AC94" s="66">
        <f t="shared" si="10"/>
        <v>0</v>
      </c>
      <c r="AD94" s="66">
        <f t="shared" si="11"/>
        <v>898.56000000000006</v>
      </c>
    </row>
    <row r="95" spans="1:30" ht="24.95" customHeight="1" x14ac:dyDescent="0.4">
      <c r="A95" s="54">
        <v>102</v>
      </c>
      <c r="B95" s="55" t="s">
        <v>35</v>
      </c>
      <c r="C95" s="55" t="s">
        <v>565</v>
      </c>
      <c r="D95" s="55" t="s">
        <v>35</v>
      </c>
      <c r="E95" s="55" t="s">
        <v>265</v>
      </c>
      <c r="F95" s="55" t="s">
        <v>566</v>
      </c>
      <c r="G95" s="55">
        <v>60</v>
      </c>
      <c r="H95" s="55">
        <v>2</v>
      </c>
      <c r="I95" s="57">
        <v>1</v>
      </c>
      <c r="J95" s="58">
        <v>2</v>
      </c>
      <c r="K95" s="59"/>
      <c r="L95" s="60" t="s">
        <v>222</v>
      </c>
      <c r="M95" s="76"/>
      <c r="N95" s="61" t="s">
        <v>219</v>
      </c>
      <c r="O95" s="77"/>
      <c r="P95" s="76"/>
      <c r="Q95" s="62">
        <v>2</v>
      </c>
      <c r="R95" s="63"/>
      <c r="S95" s="78"/>
      <c r="T95" s="78"/>
      <c r="U95" s="64">
        <f t="shared" si="8"/>
        <v>0</v>
      </c>
      <c r="V95" s="64">
        <f t="shared" si="9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7"/>
        <v>7188.4800000000005</v>
      </c>
      <c r="AC95" s="66">
        <f t="shared" si="10"/>
        <v>0</v>
      </c>
      <c r="AD95" s="66">
        <f t="shared" si="11"/>
        <v>7188.4800000000005</v>
      </c>
    </row>
    <row r="96" spans="1:30" ht="24.95" customHeight="1" x14ac:dyDescent="0.4">
      <c r="A96" s="54">
        <v>103</v>
      </c>
      <c r="B96" s="55" t="s">
        <v>35</v>
      </c>
      <c r="C96" s="55" t="s">
        <v>567</v>
      </c>
      <c r="D96" s="55" t="s">
        <v>35</v>
      </c>
      <c r="E96" s="55" t="s">
        <v>531</v>
      </c>
      <c r="F96" s="55" t="s">
        <v>521</v>
      </c>
      <c r="G96" s="55">
        <v>100</v>
      </c>
      <c r="H96" s="55">
        <v>6</v>
      </c>
      <c r="I96" s="57">
        <v>1</v>
      </c>
      <c r="J96" s="58">
        <v>6</v>
      </c>
      <c r="K96" s="59"/>
      <c r="L96" s="60" t="s">
        <v>222</v>
      </c>
      <c r="M96" s="76"/>
      <c r="N96" s="61" t="s">
        <v>220</v>
      </c>
      <c r="O96" s="77"/>
      <c r="P96" s="76"/>
      <c r="Q96" s="62">
        <v>6</v>
      </c>
      <c r="R96" s="63"/>
      <c r="S96" s="78"/>
      <c r="T96" s="78"/>
      <c r="U96" s="64">
        <f t="shared" si="8"/>
        <v>0</v>
      </c>
      <c r="V96" s="64">
        <f t="shared" si="9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7"/>
        <v>35942.400000000001</v>
      </c>
      <c r="AC96" s="66">
        <f t="shared" si="10"/>
        <v>0</v>
      </c>
      <c r="AD96" s="66">
        <f t="shared" si="11"/>
        <v>35942.400000000001</v>
      </c>
    </row>
    <row r="97" spans="1:30" ht="24.95" customHeight="1" x14ac:dyDescent="0.4">
      <c r="A97" s="54">
        <v>104</v>
      </c>
      <c r="B97" s="55" t="s">
        <v>35</v>
      </c>
      <c r="C97" s="55" t="s">
        <v>567</v>
      </c>
      <c r="D97" s="55" t="s">
        <v>35</v>
      </c>
      <c r="E97" s="55" t="s">
        <v>382</v>
      </c>
      <c r="F97" s="55" t="s">
        <v>400</v>
      </c>
      <c r="G97" s="55">
        <v>40</v>
      </c>
      <c r="H97" s="55">
        <v>6</v>
      </c>
      <c r="I97" s="57">
        <v>1</v>
      </c>
      <c r="J97" s="58">
        <v>6</v>
      </c>
      <c r="K97" s="59"/>
      <c r="L97" s="60" t="s">
        <v>221</v>
      </c>
      <c r="M97" s="76"/>
      <c r="N97" s="61" t="s">
        <v>220</v>
      </c>
      <c r="O97" s="77"/>
      <c r="P97" s="76"/>
      <c r="Q97" s="62">
        <v>6</v>
      </c>
      <c r="R97" s="63"/>
      <c r="S97" s="78"/>
      <c r="T97" s="78"/>
      <c r="U97" s="64">
        <f t="shared" si="8"/>
        <v>0</v>
      </c>
      <c r="V97" s="64">
        <f t="shared" si="9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7"/>
        <v>14376.960000000001</v>
      </c>
      <c r="AC97" s="66">
        <f t="shared" si="10"/>
        <v>0</v>
      </c>
      <c r="AD97" s="66">
        <f t="shared" si="11"/>
        <v>14376.960000000001</v>
      </c>
    </row>
    <row r="98" spans="1:30" ht="24.95" customHeight="1" x14ac:dyDescent="0.4">
      <c r="A98" s="54">
        <v>105</v>
      </c>
      <c r="B98" s="55" t="s">
        <v>35</v>
      </c>
      <c r="C98" s="55" t="s">
        <v>567</v>
      </c>
      <c r="D98" s="55" t="s">
        <v>35</v>
      </c>
      <c r="E98" s="55" t="s">
        <v>204</v>
      </c>
      <c r="F98" s="55" t="s">
        <v>206</v>
      </c>
      <c r="G98" s="55">
        <v>19</v>
      </c>
      <c r="H98" s="55">
        <v>6</v>
      </c>
      <c r="I98" s="57">
        <v>1</v>
      </c>
      <c r="J98" s="58">
        <v>6</v>
      </c>
      <c r="K98" s="59"/>
      <c r="L98" s="60" t="s">
        <v>222</v>
      </c>
      <c r="M98" s="76"/>
      <c r="N98" s="61" t="s">
        <v>219</v>
      </c>
      <c r="O98" s="77"/>
      <c r="P98" s="76"/>
      <c r="Q98" s="62">
        <v>6</v>
      </c>
      <c r="R98" s="63"/>
      <c r="S98" s="78"/>
      <c r="T98" s="78"/>
      <c r="U98" s="64">
        <f t="shared" si="8"/>
        <v>0</v>
      </c>
      <c r="V98" s="64">
        <f t="shared" si="9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7"/>
        <v>6829.0560000000005</v>
      </c>
      <c r="AC98" s="66">
        <f t="shared" si="10"/>
        <v>0</v>
      </c>
      <c r="AD98" s="66">
        <f t="shared" si="11"/>
        <v>6829.0560000000005</v>
      </c>
    </row>
    <row r="99" spans="1:30" ht="24.95" customHeight="1" x14ac:dyDescent="0.4">
      <c r="A99" s="54">
        <v>106</v>
      </c>
      <c r="B99" s="55" t="s">
        <v>35</v>
      </c>
      <c r="C99" s="55" t="s">
        <v>567</v>
      </c>
      <c r="D99" s="55" t="s">
        <v>35</v>
      </c>
      <c r="E99" s="55" t="s">
        <v>265</v>
      </c>
      <c r="F99" s="55" t="s">
        <v>566</v>
      </c>
      <c r="G99" s="55">
        <v>60</v>
      </c>
      <c r="H99" s="55">
        <v>6</v>
      </c>
      <c r="I99" s="57">
        <v>1</v>
      </c>
      <c r="J99" s="58">
        <v>6</v>
      </c>
      <c r="K99" s="59"/>
      <c r="L99" s="60" t="s">
        <v>222</v>
      </c>
      <c r="M99" s="76"/>
      <c r="N99" s="61" t="s">
        <v>219</v>
      </c>
      <c r="O99" s="77"/>
      <c r="P99" s="76"/>
      <c r="Q99" s="62">
        <v>6</v>
      </c>
      <c r="R99" s="63"/>
      <c r="S99" s="78"/>
      <c r="T99" s="78"/>
      <c r="U99" s="64">
        <f t="shared" si="8"/>
        <v>0</v>
      </c>
      <c r="V99" s="64">
        <f t="shared" si="9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7"/>
        <v>21565.440000000002</v>
      </c>
      <c r="AC99" s="66">
        <f t="shared" si="10"/>
        <v>0</v>
      </c>
      <c r="AD99" s="66">
        <f t="shared" si="11"/>
        <v>21565.440000000002</v>
      </c>
    </row>
    <row r="100" spans="1:30" ht="24.95" customHeight="1" x14ac:dyDescent="0.4">
      <c r="A100" s="54">
        <v>107</v>
      </c>
      <c r="B100" s="55" t="s">
        <v>35</v>
      </c>
      <c r="C100" s="55" t="s">
        <v>568</v>
      </c>
      <c r="D100" s="55" t="s">
        <v>35</v>
      </c>
      <c r="E100" s="55" t="s">
        <v>204</v>
      </c>
      <c r="F100" s="55" t="s">
        <v>206</v>
      </c>
      <c r="G100" s="55">
        <v>19</v>
      </c>
      <c r="H100" s="55">
        <v>6</v>
      </c>
      <c r="I100" s="57">
        <v>1</v>
      </c>
      <c r="J100" s="58">
        <v>6</v>
      </c>
      <c r="K100" s="59"/>
      <c r="L100" s="60" t="s">
        <v>222</v>
      </c>
      <c r="M100" s="76"/>
      <c r="N100" s="61" t="s">
        <v>219</v>
      </c>
      <c r="O100" s="77"/>
      <c r="P100" s="76"/>
      <c r="Q100" s="62">
        <v>6</v>
      </c>
      <c r="R100" s="63"/>
      <c r="S100" s="78"/>
      <c r="T100" s="78"/>
      <c r="U100" s="64">
        <f t="shared" si="8"/>
        <v>0</v>
      </c>
      <c r="V100" s="64">
        <f t="shared" si="9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2">G100*J100*X100*Y100*Z100/1000*$Z$1</f>
        <v>6829.0560000000005</v>
      </c>
      <c r="AC100" s="66">
        <f t="shared" si="10"/>
        <v>0</v>
      </c>
      <c r="AD100" s="66">
        <f t="shared" si="11"/>
        <v>6829.0560000000005</v>
      </c>
    </row>
    <row r="101" spans="1:30" ht="24.95" customHeight="1" x14ac:dyDescent="0.4">
      <c r="A101" s="54">
        <v>108</v>
      </c>
      <c r="B101" s="55" t="s">
        <v>35</v>
      </c>
      <c r="C101" s="55" t="s">
        <v>427</v>
      </c>
      <c r="D101" s="55" t="s">
        <v>35</v>
      </c>
      <c r="E101" s="55" t="s">
        <v>248</v>
      </c>
      <c r="F101" s="55" t="s">
        <v>212</v>
      </c>
      <c r="G101" s="55">
        <v>26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8"/>
        <v>0</v>
      </c>
      <c r="V101" s="64">
        <f t="shared" si="9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2"/>
        <v>1557.5040000000001</v>
      </c>
      <c r="AC101" s="66">
        <f t="shared" si="10"/>
        <v>0</v>
      </c>
      <c r="AD101" s="66">
        <f t="shared" si="11"/>
        <v>1557.5040000000001</v>
      </c>
    </row>
    <row r="102" spans="1:30" ht="24.95" customHeight="1" x14ac:dyDescent="0.4">
      <c r="A102" s="54">
        <v>109</v>
      </c>
      <c r="B102" s="55" t="s">
        <v>35</v>
      </c>
      <c r="C102" s="55" t="s">
        <v>569</v>
      </c>
      <c r="D102" s="55" t="s">
        <v>35</v>
      </c>
      <c r="E102" s="55" t="s">
        <v>382</v>
      </c>
      <c r="F102" s="55" t="s">
        <v>400</v>
      </c>
      <c r="G102" s="55">
        <v>40</v>
      </c>
      <c r="H102" s="55">
        <v>18</v>
      </c>
      <c r="I102" s="57">
        <v>1</v>
      </c>
      <c r="J102" s="58">
        <v>18</v>
      </c>
      <c r="K102" s="59"/>
      <c r="L102" s="60" t="s">
        <v>221</v>
      </c>
      <c r="M102" s="76"/>
      <c r="N102" s="61" t="s">
        <v>220</v>
      </c>
      <c r="O102" s="77"/>
      <c r="P102" s="76"/>
      <c r="Q102" s="62">
        <v>18</v>
      </c>
      <c r="R102" s="63"/>
      <c r="S102" s="78"/>
      <c r="T102" s="78"/>
      <c r="U102" s="64">
        <f t="shared" si="8"/>
        <v>0</v>
      </c>
      <c r="V102" s="64">
        <f t="shared" si="9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2"/>
        <v>43130.880000000005</v>
      </c>
      <c r="AC102" s="66">
        <f t="shared" si="10"/>
        <v>0</v>
      </c>
      <c r="AD102" s="66">
        <f t="shared" si="11"/>
        <v>43130.880000000005</v>
      </c>
    </row>
    <row r="103" spans="1:30" ht="24.95" customHeight="1" x14ac:dyDescent="0.4">
      <c r="A103" s="54">
        <v>110</v>
      </c>
      <c r="B103" s="55" t="s">
        <v>35</v>
      </c>
      <c r="C103" s="55" t="s">
        <v>569</v>
      </c>
      <c r="D103" s="55" t="s">
        <v>35</v>
      </c>
      <c r="E103" s="55" t="s">
        <v>531</v>
      </c>
      <c r="F103" s="55" t="s">
        <v>521</v>
      </c>
      <c r="G103" s="55">
        <v>100</v>
      </c>
      <c r="H103" s="55">
        <v>6</v>
      </c>
      <c r="I103" s="57">
        <v>1</v>
      </c>
      <c r="J103" s="58">
        <v>6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6</v>
      </c>
      <c r="R103" s="63"/>
      <c r="S103" s="78"/>
      <c r="T103" s="78"/>
      <c r="U103" s="64">
        <f t="shared" si="8"/>
        <v>0</v>
      </c>
      <c r="V103" s="64">
        <f t="shared" si="9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2"/>
        <v>35942.400000000001</v>
      </c>
      <c r="AC103" s="66">
        <f t="shared" si="10"/>
        <v>0</v>
      </c>
      <c r="AD103" s="66">
        <f t="shared" si="11"/>
        <v>35942.400000000001</v>
      </c>
    </row>
    <row r="104" spans="1:30" ht="24.95" customHeight="1" x14ac:dyDescent="0.4">
      <c r="A104" s="54">
        <v>111</v>
      </c>
      <c r="B104" s="55" t="s">
        <v>35</v>
      </c>
      <c r="C104" s="55" t="s">
        <v>569</v>
      </c>
      <c r="D104" s="55" t="s">
        <v>35</v>
      </c>
      <c r="E104" s="55" t="s">
        <v>204</v>
      </c>
      <c r="F104" s="55" t="s">
        <v>206</v>
      </c>
      <c r="G104" s="55">
        <v>19</v>
      </c>
      <c r="H104" s="55">
        <v>6</v>
      </c>
      <c r="I104" s="57">
        <v>1</v>
      </c>
      <c r="J104" s="58">
        <v>6</v>
      </c>
      <c r="K104" s="59"/>
      <c r="L104" s="60" t="s">
        <v>222</v>
      </c>
      <c r="M104" s="76"/>
      <c r="N104" s="61" t="s">
        <v>219</v>
      </c>
      <c r="O104" s="77"/>
      <c r="P104" s="76"/>
      <c r="Q104" s="62">
        <v>6</v>
      </c>
      <c r="R104" s="63"/>
      <c r="S104" s="78"/>
      <c r="T104" s="78"/>
      <c r="U104" s="64">
        <f t="shared" si="8"/>
        <v>0</v>
      </c>
      <c r="V104" s="64">
        <f t="shared" si="9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2"/>
        <v>6829.0560000000005</v>
      </c>
      <c r="AC104" s="66">
        <f t="shared" si="10"/>
        <v>0</v>
      </c>
      <c r="AD104" s="66">
        <f t="shared" si="11"/>
        <v>6829.0560000000005</v>
      </c>
    </row>
    <row r="105" spans="1:30" ht="24.95" customHeight="1" x14ac:dyDescent="0.4">
      <c r="A105" s="54">
        <v>112</v>
      </c>
      <c r="B105" s="55" t="s">
        <v>35</v>
      </c>
      <c r="C105" s="55" t="s">
        <v>569</v>
      </c>
      <c r="D105" s="55" t="s">
        <v>35</v>
      </c>
      <c r="E105" s="55" t="s">
        <v>265</v>
      </c>
      <c r="F105" s="55" t="s">
        <v>566</v>
      </c>
      <c r="G105" s="55">
        <v>60</v>
      </c>
      <c r="H105" s="55">
        <v>6</v>
      </c>
      <c r="I105" s="57">
        <v>1</v>
      </c>
      <c r="J105" s="58">
        <v>6</v>
      </c>
      <c r="K105" s="59"/>
      <c r="L105" s="60" t="s">
        <v>222</v>
      </c>
      <c r="M105" s="76"/>
      <c r="N105" s="61" t="s">
        <v>219</v>
      </c>
      <c r="O105" s="77"/>
      <c r="P105" s="76"/>
      <c r="Q105" s="62">
        <v>6</v>
      </c>
      <c r="R105" s="63"/>
      <c r="S105" s="78"/>
      <c r="T105" s="78"/>
      <c r="U105" s="64">
        <f t="shared" si="8"/>
        <v>0</v>
      </c>
      <c r="V105" s="64">
        <f t="shared" si="9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2"/>
        <v>21565.440000000002</v>
      </c>
      <c r="AC105" s="66">
        <f t="shared" si="10"/>
        <v>0</v>
      </c>
      <c r="AD105" s="66">
        <f t="shared" si="11"/>
        <v>21565.440000000002</v>
      </c>
    </row>
    <row r="106" spans="1:30" ht="24.95" customHeight="1" x14ac:dyDescent="0.4">
      <c r="A106" s="54">
        <v>113</v>
      </c>
      <c r="B106" s="55" t="s">
        <v>35</v>
      </c>
      <c r="C106" s="55" t="s">
        <v>569</v>
      </c>
      <c r="D106" s="55" t="s">
        <v>35</v>
      </c>
      <c r="E106" s="55" t="s">
        <v>265</v>
      </c>
      <c r="F106" s="55" t="s">
        <v>570</v>
      </c>
      <c r="G106" s="55">
        <v>60</v>
      </c>
      <c r="H106" s="55">
        <v>6</v>
      </c>
      <c r="I106" s="57">
        <v>1</v>
      </c>
      <c r="J106" s="58">
        <v>6</v>
      </c>
      <c r="K106" s="59"/>
      <c r="L106" s="60" t="s">
        <v>221</v>
      </c>
      <c r="M106" s="76"/>
      <c r="N106" s="61" t="s">
        <v>219</v>
      </c>
      <c r="O106" s="77"/>
      <c r="P106" s="76"/>
      <c r="Q106" s="62">
        <v>6</v>
      </c>
      <c r="R106" s="63"/>
      <c r="S106" s="78"/>
      <c r="T106" s="78"/>
      <c r="U106" s="64">
        <f t="shared" si="8"/>
        <v>0</v>
      </c>
      <c r="V106" s="64">
        <f t="shared" si="9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2"/>
        <v>21565.440000000002</v>
      </c>
      <c r="AC106" s="66">
        <f t="shared" si="10"/>
        <v>0</v>
      </c>
      <c r="AD106" s="66">
        <f t="shared" si="11"/>
        <v>21565.440000000002</v>
      </c>
    </row>
    <row r="107" spans="1:30" ht="24.95" customHeight="1" x14ac:dyDescent="0.4">
      <c r="A107" s="54">
        <v>114</v>
      </c>
      <c r="B107" s="55" t="s">
        <v>35</v>
      </c>
      <c r="C107" s="55" t="s">
        <v>571</v>
      </c>
      <c r="D107" s="55" t="s">
        <v>35</v>
      </c>
      <c r="E107" s="55" t="s">
        <v>572</v>
      </c>
      <c r="F107" s="55" t="s">
        <v>573</v>
      </c>
      <c r="G107" s="55">
        <v>68</v>
      </c>
      <c r="H107" s="55">
        <v>6</v>
      </c>
      <c r="I107" s="57">
        <v>1</v>
      </c>
      <c r="J107" s="58">
        <v>6</v>
      </c>
      <c r="K107" s="59"/>
      <c r="L107" s="60" t="s">
        <v>222</v>
      </c>
      <c r="M107" s="76"/>
      <c r="N107" s="61" t="s">
        <v>517</v>
      </c>
      <c r="O107" s="77"/>
      <c r="P107" s="76"/>
      <c r="Q107" s="62">
        <v>6</v>
      </c>
      <c r="R107" s="63"/>
      <c r="S107" s="78"/>
      <c r="T107" s="78"/>
      <c r="U107" s="64">
        <f t="shared" si="8"/>
        <v>0</v>
      </c>
      <c r="V107" s="64">
        <f t="shared" si="9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2"/>
        <v>24440.832000000002</v>
      </c>
      <c r="AC107" s="66">
        <f t="shared" si="10"/>
        <v>0</v>
      </c>
      <c r="AD107" s="66">
        <f t="shared" si="11"/>
        <v>24440.832000000002</v>
      </c>
    </row>
    <row r="108" spans="1:30" ht="24.95" customHeight="1" x14ac:dyDescent="0.4">
      <c r="A108" s="54">
        <v>115</v>
      </c>
      <c r="B108" s="55" t="s">
        <v>35</v>
      </c>
      <c r="C108" s="55" t="s">
        <v>571</v>
      </c>
      <c r="D108" s="55" t="s">
        <v>35</v>
      </c>
      <c r="E108" s="55" t="s">
        <v>200</v>
      </c>
      <c r="F108" s="55" t="s">
        <v>542</v>
      </c>
      <c r="G108" s="55">
        <v>42</v>
      </c>
      <c r="H108" s="55">
        <v>3</v>
      </c>
      <c r="I108" s="57">
        <v>1</v>
      </c>
      <c r="J108" s="58">
        <v>3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3</v>
      </c>
      <c r="R108" s="63"/>
      <c r="S108" s="78"/>
      <c r="T108" s="78"/>
      <c r="U108" s="64">
        <f t="shared" si="8"/>
        <v>0</v>
      </c>
      <c r="V108" s="64">
        <f t="shared" si="9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2"/>
        <v>7547.9039999999995</v>
      </c>
      <c r="AC108" s="66">
        <f t="shared" si="10"/>
        <v>0</v>
      </c>
      <c r="AD108" s="66">
        <f t="shared" si="11"/>
        <v>7547.9039999999995</v>
      </c>
    </row>
    <row r="109" spans="1:30" ht="24.95" customHeight="1" x14ac:dyDescent="0.4">
      <c r="A109" s="54">
        <v>116</v>
      </c>
      <c r="B109" s="55" t="s">
        <v>35</v>
      </c>
      <c r="C109" s="55" t="s">
        <v>571</v>
      </c>
      <c r="D109" s="55" t="s">
        <v>35</v>
      </c>
      <c r="E109" s="55" t="s">
        <v>204</v>
      </c>
      <c r="F109" s="55" t="s">
        <v>206</v>
      </c>
      <c r="G109" s="55">
        <v>19</v>
      </c>
      <c r="H109" s="55">
        <v>3</v>
      </c>
      <c r="I109" s="57">
        <v>1</v>
      </c>
      <c r="J109" s="58">
        <v>3</v>
      </c>
      <c r="K109" s="59"/>
      <c r="L109" s="60" t="s">
        <v>222</v>
      </c>
      <c r="M109" s="76"/>
      <c r="N109" s="61" t="s">
        <v>219</v>
      </c>
      <c r="O109" s="77"/>
      <c r="P109" s="76"/>
      <c r="Q109" s="62">
        <v>3</v>
      </c>
      <c r="R109" s="63"/>
      <c r="S109" s="78"/>
      <c r="T109" s="78"/>
      <c r="U109" s="64">
        <f t="shared" si="8"/>
        <v>0</v>
      </c>
      <c r="V109" s="64">
        <f t="shared" si="9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2"/>
        <v>3414.5280000000002</v>
      </c>
      <c r="AC109" s="66">
        <f t="shared" si="10"/>
        <v>0</v>
      </c>
      <c r="AD109" s="66">
        <f t="shared" si="11"/>
        <v>3414.5280000000002</v>
      </c>
    </row>
    <row r="110" spans="1:30" ht="24.95" customHeight="1" x14ac:dyDescent="0.4">
      <c r="A110" s="54">
        <v>117</v>
      </c>
      <c r="B110" s="55" t="s">
        <v>35</v>
      </c>
      <c r="C110" s="55" t="s">
        <v>571</v>
      </c>
      <c r="D110" s="55" t="s">
        <v>35</v>
      </c>
      <c r="E110" s="55" t="s">
        <v>265</v>
      </c>
      <c r="F110" s="55" t="s">
        <v>566</v>
      </c>
      <c r="G110" s="55">
        <v>60</v>
      </c>
      <c r="H110" s="55">
        <v>3</v>
      </c>
      <c r="I110" s="57">
        <v>1</v>
      </c>
      <c r="J110" s="58">
        <v>3</v>
      </c>
      <c r="K110" s="59"/>
      <c r="L110" s="60" t="s">
        <v>222</v>
      </c>
      <c r="M110" s="76"/>
      <c r="N110" s="61" t="s">
        <v>219</v>
      </c>
      <c r="O110" s="77"/>
      <c r="P110" s="76"/>
      <c r="Q110" s="62">
        <v>3</v>
      </c>
      <c r="R110" s="63"/>
      <c r="S110" s="78"/>
      <c r="T110" s="78"/>
      <c r="U110" s="64">
        <f t="shared" si="8"/>
        <v>0</v>
      </c>
      <c r="V110" s="64">
        <f t="shared" si="9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2"/>
        <v>10782.720000000001</v>
      </c>
      <c r="AC110" s="66">
        <f t="shared" si="10"/>
        <v>0</v>
      </c>
      <c r="AD110" s="66">
        <f t="shared" si="11"/>
        <v>10782.720000000001</v>
      </c>
    </row>
    <row r="111" spans="1:30" ht="24.95" customHeight="1" x14ac:dyDescent="0.4">
      <c r="A111" s="54">
        <v>118</v>
      </c>
      <c r="B111" s="55" t="s">
        <v>35</v>
      </c>
      <c r="C111" s="55" t="s">
        <v>571</v>
      </c>
      <c r="D111" s="55" t="s">
        <v>35</v>
      </c>
      <c r="E111" s="55" t="s">
        <v>265</v>
      </c>
      <c r="F111" s="55" t="s">
        <v>570</v>
      </c>
      <c r="G111" s="55">
        <v>60</v>
      </c>
      <c r="H111" s="55">
        <v>3</v>
      </c>
      <c r="I111" s="57">
        <v>1</v>
      </c>
      <c r="J111" s="58">
        <v>3</v>
      </c>
      <c r="K111" s="59"/>
      <c r="L111" s="60" t="s">
        <v>221</v>
      </c>
      <c r="M111" s="76"/>
      <c r="N111" s="61" t="s">
        <v>219</v>
      </c>
      <c r="O111" s="77"/>
      <c r="P111" s="76"/>
      <c r="Q111" s="62">
        <v>3</v>
      </c>
      <c r="R111" s="63"/>
      <c r="S111" s="78"/>
      <c r="T111" s="78"/>
      <c r="U111" s="64">
        <f t="shared" si="8"/>
        <v>0</v>
      </c>
      <c r="V111" s="64">
        <f t="shared" si="9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2"/>
        <v>10782.720000000001</v>
      </c>
      <c r="AC111" s="66">
        <f t="shared" si="10"/>
        <v>0</v>
      </c>
      <c r="AD111" s="66">
        <f t="shared" si="11"/>
        <v>10782.720000000001</v>
      </c>
    </row>
    <row r="112" spans="1:30" ht="24.95" customHeight="1" x14ac:dyDescent="0.4">
      <c r="A112" s="54">
        <v>119</v>
      </c>
      <c r="B112" s="55" t="s">
        <v>35</v>
      </c>
      <c r="C112" s="55" t="s">
        <v>571</v>
      </c>
      <c r="D112" s="55" t="s">
        <v>35</v>
      </c>
      <c r="E112" s="55" t="s">
        <v>265</v>
      </c>
      <c r="F112" s="55" t="s">
        <v>206</v>
      </c>
      <c r="G112" s="55">
        <v>60</v>
      </c>
      <c r="H112" s="55">
        <v>3</v>
      </c>
      <c r="I112" s="57">
        <v>1</v>
      </c>
      <c r="J112" s="58">
        <v>3</v>
      </c>
      <c r="K112" s="59"/>
      <c r="L112" s="60" t="s">
        <v>221</v>
      </c>
      <c r="M112" s="76"/>
      <c r="N112" s="61" t="s">
        <v>219</v>
      </c>
      <c r="O112" s="77"/>
      <c r="P112" s="76"/>
      <c r="Q112" s="62">
        <v>3</v>
      </c>
      <c r="R112" s="63"/>
      <c r="S112" s="78"/>
      <c r="T112" s="78"/>
      <c r="U112" s="64">
        <f t="shared" si="8"/>
        <v>0</v>
      </c>
      <c r="V112" s="64">
        <f t="shared" si="9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2"/>
        <v>10782.720000000001</v>
      </c>
      <c r="AC112" s="66">
        <f t="shared" si="10"/>
        <v>0</v>
      </c>
      <c r="AD112" s="66">
        <f t="shared" si="11"/>
        <v>10782.720000000001</v>
      </c>
    </row>
    <row r="113" spans="1:30" ht="24.95" customHeight="1" x14ac:dyDescent="0.4">
      <c r="A113" s="54">
        <v>120</v>
      </c>
      <c r="B113" s="55" t="s">
        <v>35</v>
      </c>
      <c r="C113" s="55" t="s">
        <v>571</v>
      </c>
      <c r="D113" s="55" t="s">
        <v>35</v>
      </c>
      <c r="E113" s="55" t="s">
        <v>231</v>
      </c>
      <c r="F113" s="55" t="s">
        <v>400</v>
      </c>
      <c r="G113" s="55">
        <v>40</v>
      </c>
      <c r="H113" s="55">
        <v>3</v>
      </c>
      <c r="I113" s="57">
        <v>1</v>
      </c>
      <c r="J113" s="58">
        <v>3</v>
      </c>
      <c r="K113" s="59"/>
      <c r="L113" s="60" t="s">
        <v>221</v>
      </c>
      <c r="M113" s="76"/>
      <c r="N113" s="61" t="s">
        <v>219</v>
      </c>
      <c r="O113" s="77"/>
      <c r="P113" s="76"/>
      <c r="Q113" s="62">
        <v>3</v>
      </c>
      <c r="R113" s="63"/>
      <c r="S113" s="78"/>
      <c r="T113" s="78"/>
      <c r="U113" s="64">
        <f t="shared" si="8"/>
        <v>0</v>
      </c>
      <c r="V113" s="64">
        <f t="shared" si="9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2"/>
        <v>7188.4800000000005</v>
      </c>
      <c r="AC113" s="66">
        <f t="shared" si="10"/>
        <v>0</v>
      </c>
      <c r="AD113" s="66">
        <f t="shared" si="11"/>
        <v>7188.4800000000005</v>
      </c>
    </row>
    <row r="114" spans="1:30" ht="24.95" customHeight="1" x14ac:dyDescent="0.4">
      <c r="A114" s="54">
        <v>121</v>
      </c>
      <c r="B114" s="55" t="s">
        <v>35</v>
      </c>
      <c r="C114" s="55" t="s">
        <v>574</v>
      </c>
      <c r="D114" s="55" t="s">
        <v>35</v>
      </c>
      <c r="E114" s="55" t="s">
        <v>200</v>
      </c>
      <c r="F114" s="55" t="s">
        <v>519</v>
      </c>
      <c r="G114" s="55">
        <v>42</v>
      </c>
      <c r="H114" s="55">
        <v>3</v>
      </c>
      <c r="I114" s="57">
        <v>1</v>
      </c>
      <c r="J114" s="58">
        <v>3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3</v>
      </c>
      <c r="R114" s="63"/>
      <c r="S114" s="78"/>
      <c r="T114" s="78"/>
      <c r="U114" s="64">
        <f t="shared" si="8"/>
        <v>0</v>
      </c>
      <c r="V114" s="64">
        <f t="shared" si="9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2"/>
        <v>7547.9039999999995</v>
      </c>
      <c r="AC114" s="66">
        <f t="shared" si="10"/>
        <v>0</v>
      </c>
      <c r="AD114" s="66">
        <f t="shared" si="11"/>
        <v>7547.9039999999995</v>
      </c>
    </row>
    <row r="115" spans="1:30" ht="24.95" customHeight="1" x14ac:dyDescent="0.4">
      <c r="A115" s="54">
        <v>122</v>
      </c>
      <c r="B115" s="55" t="s">
        <v>35</v>
      </c>
      <c r="C115" s="55" t="s">
        <v>568</v>
      </c>
      <c r="D115" s="55" t="s">
        <v>35</v>
      </c>
      <c r="E115" s="55" t="s">
        <v>204</v>
      </c>
      <c r="F115" s="55" t="s">
        <v>206</v>
      </c>
      <c r="G115" s="55">
        <v>19</v>
      </c>
      <c r="H115" s="55">
        <v>11</v>
      </c>
      <c r="I115" s="57">
        <v>1</v>
      </c>
      <c r="J115" s="58">
        <v>11</v>
      </c>
      <c r="K115" s="59"/>
      <c r="L115" s="60" t="s">
        <v>222</v>
      </c>
      <c r="M115" s="76"/>
      <c r="N115" s="61" t="s">
        <v>219</v>
      </c>
      <c r="O115" s="77"/>
      <c r="P115" s="76"/>
      <c r="Q115" s="62">
        <v>11</v>
      </c>
      <c r="R115" s="63"/>
      <c r="S115" s="78"/>
      <c r="T115" s="78"/>
      <c r="U115" s="64">
        <f t="shared" si="8"/>
        <v>0</v>
      </c>
      <c r="V115" s="64">
        <f t="shared" si="9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2"/>
        <v>12519.936</v>
      </c>
      <c r="AC115" s="66">
        <f t="shared" si="10"/>
        <v>0</v>
      </c>
      <c r="AD115" s="66">
        <f t="shared" si="11"/>
        <v>12519.936</v>
      </c>
    </row>
    <row r="116" spans="1:30" ht="24.95" customHeight="1" x14ac:dyDescent="0.4">
      <c r="A116" s="54">
        <v>123</v>
      </c>
      <c r="B116" s="55" t="s">
        <v>35</v>
      </c>
      <c r="C116" s="55" t="s">
        <v>575</v>
      </c>
      <c r="D116" s="55" t="s">
        <v>590</v>
      </c>
      <c r="E116" s="55" t="s">
        <v>265</v>
      </c>
      <c r="F116" s="55" t="s">
        <v>400</v>
      </c>
      <c r="G116" s="55">
        <v>60</v>
      </c>
      <c r="H116" s="55">
        <v>12</v>
      </c>
      <c r="I116" s="57">
        <v>1</v>
      </c>
      <c r="J116" s="58">
        <v>12</v>
      </c>
      <c r="K116" s="59"/>
      <c r="L116" s="60" t="s">
        <v>221</v>
      </c>
      <c r="M116" s="76"/>
      <c r="N116" s="61" t="s">
        <v>219</v>
      </c>
      <c r="O116" s="77"/>
      <c r="P116" s="76"/>
      <c r="Q116" s="62">
        <v>12</v>
      </c>
      <c r="R116" s="63"/>
      <c r="S116" s="78"/>
      <c r="T116" s="78"/>
      <c r="U116" s="64">
        <f t="shared" si="8"/>
        <v>0</v>
      </c>
      <c r="V116" s="64">
        <f t="shared" si="9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2"/>
        <v>43130.880000000005</v>
      </c>
      <c r="AC116" s="66">
        <f t="shared" si="10"/>
        <v>0</v>
      </c>
      <c r="AD116" s="66">
        <f t="shared" si="11"/>
        <v>43130.880000000005</v>
      </c>
    </row>
    <row r="117" spans="1:30" ht="24.95" customHeight="1" x14ac:dyDescent="0.4">
      <c r="A117" s="54">
        <v>124</v>
      </c>
      <c r="B117" s="55" t="s">
        <v>35</v>
      </c>
      <c r="C117" s="55" t="s">
        <v>575</v>
      </c>
      <c r="D117" s="55" t="s">
        <v>35</v>
      </c>
      <c r="E117" s="55" t="s">
        <v>204</v>
      </c>
      <c r="F117" s="55" t="s">
        <v>206</v>
      </c>
      <c r="G117" s="55">
        <v>19</v>
      </c>
      <c r="H117" s="55">
        <v>2</v>
      </c>
      <c r="I117" s="57">
        <v>1</v>
      </c>
      <c r="J117" s="58">
        <v>2</v>
      </c>
      <c r="K117" s="59"/>
      <c r="L117" s="60" t="s">
        <v>222</v>
      </c>
      <c r="M117" s="76"/>
      <c r="N117" s="61" t="s">
        <v>219</v>
      </c>
      <c r="O117" s="77"/>
      <c r="P117" s="76"/>
      <c r="Q117" s="62">
        <v>2</v>
      </c>
      <c r="R117" s="63"/>
      <c r="S117" s="78"/>
      <c r="T117" s="78"/>
      <c r="U117" s="64">
        <f t="shared" si="8"/>
        <v>0</v>
      </c>
      <c r="V117" s="64">
        <f t="shared" si="9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2"/>
        <v>2276.3520000000003</v>
      </c>
      <c r="AC117" s="66">
        <f t="shared" si="10"/>
        <v>0</v>
      </c>
      <c r="AD117" s="66">
        <f t="shared" si="11"/>
        <v>2276.3520000000003</v>
      </c>
    </row>
    <row r="118" spans="1:30" ht="24.95" customHeight="1" x14ac:dyDescent="0.4">
      <c r="A118" s="54">
        <v>125</v>
      </c>
      <c r="B118" s="55" t="s">
        <v>35</v>
      </c>
      <c r="C118" s="55" t="s">
        <v>528</v>
      </c>
      <c r="D118" s="55" t="s">
        <v>35</v>
      </c>
      <c r="E118" s="55" t="s">
        <v>204</v>
      </c>
      <c r="F118" s="55" t="s">
        <v>206</v>
      </c>
      <c r="G118" s="55">
        <v>19</v>
      </c>
      <c r="H118" s="55">
        <v>10</v>
      </c>
      <c r="I118" s="57">
        <v>1</v>
      </c>
      <c r="J118" s="58">
        <v>10</v>
      </c>
      <c r="K118" s="59"/>
      <c r="L118" s="60" t="s">
        <v>222</v>
      </c>
      <c r="M118" s="76"/>
      <c r="N118" s="61" t="s">
        <v>219</v>
      </c>
      <c r="O118" s="77"/>
      <c r="P118" s="76"/>
      <c r="Q118" s="62">
        <v>10</v>
      </c>
      <c r="R118" s="63"/>
      <c r="S118" s="78"/>
      <c r="T118" s="78"/>
      <c r="U118" s="64">
        <f t="shared" si="8"/>
        <v>0</v>
      </c>
      <c r="V118" s="64">
        <f t="shared" si="9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2"/>
        <v>11381.76</v>
      </c>
      <c r="AC118" s="66">
        <f t="shared" si="10"/>
        <v>0</v>
      </c>
      <c r="AD118" s="66">
        <f t="shared" si="11"/>
        <v>11381.76</v>
      </c>
    </row>
    <row r="119" spans="1:30" ht="24.95" customHeight="1" x14ac:dyDescent="0.4">
      <c r="A119" s="54">
        <v>126</v>
      </c>
      <c r="B119" s="55" t="s">
        <v>35</v>
      </c>
      <c r="C119" s="55" t="s">
        <v>528</v>
      </c>
      <c r="D119" s="55" t="s">
        <v>35</v>
      </c>
      <c r="E119" s="55" t="s">
        <v>204</v>
      </c>
      <c r="F119" s="55" t="s">
        <v>206</v>
      </c>
      <c r="G119" s="55">
        <v>19</v>
      </c>
      <c r="H119" s="55">
        <v>4</v>
      </c>
      <c r="I119" s="57">
        <v>1</v>
      </c>
      <c r="J119" s="58">
        <v>4</v>
      </c>
      <c r="K119" s="59"/>
      <c r="L119" s="60" t="s">
        <v>222</v>
      </c>
      <c r="M119" s="76"/>
      <c r="N119" s="61" t="s">
        <v>219</v>
      </c>
      <c r="O119" s="77"/>
      <c r="P119" s="76"/>
      <c r="Q119" s="62">
        <v>4</v>
      </c>
      <c r="R119" s="63"/>
      <c r="S119" s="78"/>
      <c r="T119" s="78"/>
      <c r="U119" s="64">
        <f t="shared" si="8"/>
        <v>0</v>
      </c>
      <c r="V119" s="64">
        <f t="shared" si="9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2"/>
        <v>4552.7040000000006</v>
      </c>
      <c r="AC119" s="66">
        <f t="shared" si="10"/>
        <v>0</v>
      </c>
      <c r="AD119" s="66">
        <f t="shared" si="11"/>
        <v>4552.7040000000006</v>
      </c>
    </row>
    <row r="120" spans="1:30" ht="24.95" customHeight="1" x14ac:dyDescent="0.4">
      <c r="A120" s="54">
        <v>127</v>
      </c>
      <c r="B120" s="55" t="s">
        <v>35</v>
      </c>
      <c r="C120" s="55" t="s">
        <v>528</v>
      </c>
      <c r="D120" s="55" t="s">
        <v>35</v>
      </c>
      <c r="E120" s="55" t="s">
        <v>41</v>
      </c>
      <c r="F120" s="55" t="s">
        <v>541</v>
      </c>
      <c r="G120" s="55">
        <v>15</v>
      </c>
      <c r="H120" s="55">
        <v>10</v>
      </c>
      <c r="I120" s="57">
        <v>1</v>
      </c>
      <c r="J120" s="58">
        <v>10</v>
      </c>
      <c r="K120" s="59"/>
      <c r="L120" s="60" t="s">
        <v>221</v>
      </c>
      <c r="M120" s="76"/>
      <c r="N120" s="61" t="s">
        <v>220</v>
      </c>
      <c r="O120" s="77"/>
      <c r="P120" s="76"/>
      <c r="Q120" s="62">
        <v>10</v>
      </c>
      <c r="R120" s="63"/>
      <c r="S120" s="78"/>
      <c r="T120" s="78"/>
      <c r="U120" s="64">
        <f t="shared" si="8"/>
        <v>0</v>
      </c>
      <c r="V120" s="64">
        <f t="shared" si="9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2"/>
        <v>8985.6</v>
      </c>
      <c r="AC120" s="66">
        <f t="shared" si="10"/>
        <v>0</v>
      </c>
      <c r="AD120" s="66">
        <f t="shared" si="11"/>
        <v>8985.6</v>
      </c>
    </row>
    <row r="121" spans="1:30" ht="24.95" customHeight="1" x14ac:dyDescent="0.4">
      <c r="A121" s="54">
        <v>128</v>
      </c>
      <c r="B121" s="55" t="s">
        <v>35</v>
      </c>
      <c r="C121" s="55" t="s">
        <v>529</v>
      </c>
      <c r="D121" s="55" t="s">
        <v>35</v>
      </c>
      <c r="E121" s="55" t="s">
        <v>204</v>
      </c>
      <c r="F121" s="55" t="s">
        <v>206</v>
      </c>
      <c r="G121" s="55">
        <v>19</v>
      </c>
      <c r="H121" s="55">
        <v>5</v>
      </c>
      <c r="I121" s="57">
        <v>1</v>
      </c>
      <c r="J121" s="58">
        <v>5</v>
      </c>
      <c r="K121" s="59"/>
      <c r="L121" s="60" t="s">
        <v>222</v>
      </c>
      <c r="M121" s="76"/>
      <c r="N121" s="61" t="s">
        <v>219</v>
      </c>
      <c r="O121" s="77"/>
      <c r="P121" s="76"/>
      <c r="Q121" s="62">
        <v>5</v>
      </c>
      <c r="R121" s="63"/>
      <c r="S121" s="78"/>
      <c r="T121" s="78"/>
      <c r="U121" s="64">
        <f t="shared" si="8"/>
        <v>0</v>
      </c>
      <c r="V121" s="64">
        <f t="shared" si="9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2"/>
        <v>5690.88</v>
      </c>
      <c r="AC121" s="66">
        <f t="shared" si="10"/>
        <v>0</v>
      </c>
      <c r="AD121" s="66">
        <f t="shared" si="11"/>
        <v>5690.88</v>
      </c>
    </row>
    <row r="122" spans="1:30" ht="24.95" customHeight="1" x14ac:dyDescent="0.4">
      <c r="A122" s="54">
        <v>129</v>
      </c>
      <c r="B122" s="55" t="s">
        <v>35</v>
      </c>
      <c r="C122" s="55" t="s">
        <v>529</v>
      </c>
      <c r="D122" s="55" t="s">
        <v>35</v>
      </c>
      <c r="E122" s="55" t="s">
        <v>204</v>
      </c>
      <c r="F122" s="55" t="s">
        <v>206</v>
      </c>
      <c r="G122" s="55">
        <v>19</v>
      </c>
      <c r="H122" s="55">
        <v>4</v>
      </c>
      <c r="I122" s="57">
        <v>1</v>
      </c>
      <c r="J122" s="58">
        <v>4</v>
      </c>
      <c r="K122" s="59"/>
      <c r="L122" s="60" t="s">
        <v>222</v>
      </c>
      <c r="M122" s="76"/>
      <c r="N122" s="61" t="s">
        <v>219</v>
      </c>
      <c r="O122" s="77"/>
      <c r="P122" s="76"/>
      <c r="Q122" s="62">
        <v>4</v>
      </c>
      <c r="R122" s="63"/>
      <c r="S122" s="78"/>
      <c r="T122" s="78"/>
      <c r="U122" s="64">
        <f t="shared" si="8"/>
        <v>0</v>
      </c>
      <c r="V122" s="64">
        <f t="shared" si="9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2"/>
        <v>4552.7040000000006</v>
      </c>
      <c r="AC122" s="66">
        <f t="shared" si="10"/>
        <v>0</v>
      </c>
      <c r="AD122" s="66">
        <f t="shared" si="11"/>
        <v>4552.7040000000006</v>
      </c>
    </row>
    <row r="123" spans="1:30" ht="24.95" customHeight="1" x14ac:dyDescent="0.4">
      <c r="A123" s="54">
        <v>130</v>
      </c>
      <c r="B123" s="55" t="s">
        <v>35</v>
      </c>
      <c r="C123" s="55" t="s">
        <v>529</v>
      </c>
      <c r="D123" s="55" t="s">
        <v>35</v>
      </c>
      <c r="E123" s="55" t="s">
        <v>200</v>
      </c>
      <c r="F123" s="55" t="s">
        <v>542</v>
      </c>
      <c r="G123" s="55">
        <v>42</v>
      </c>
      <c r="H123" s="55">
        <v>5</v>
      </c>
      <c r="I123" s="57">
        <v>1</v>
      </c>
      <c r="J123" s="58">
        <v>5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5</v>
      </c>
      <c r="R123" s="63"/>
      <c r="S123" s="78"/>
      <c r="T123" s="78"/>
      <c r="U123" s="64">
        <f t="shared" si="8"/>
        <v>0</v>
      </c>
      <c r="V123" s="64">
        <f t="shared" si="9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2"/>
        <v>12579.84</v>
      </c>
      <c r="AC123" s="66">
        <f t="shared" si="10"/>
        <v>0</v>
      </c>
      <c r="AD123" s="66">
        <f t="shared" si="11"/>
        <v>12579.84</v>
      </c>
    </row>
    <row r="124" spans="1:30" ht="24.95" customHeight="1" x14ac:dyDescent="0.4">
      <c r="A124" s="54">
        <v>131</v>
      </c>
      <c r="B124" s="55" t="s">
        <v>35</v>
      </c>
      <c r="C124" s="55" t="s">
        <v>529</v>
      </c>
      <c r="D124" s="55" t="s">
        <v>35</v>
      </c>
      <c r="E124" s="55" t="s">
        <v>41</v>
      </c>
      <c r="F124" s="55" t="s">
        <v>541</v>
      </c>
      <c r="G124" s="55">
        <v>15</v>
      </c>
      <c r="H124" s="55">
        <v>9</v>
      </c>
      <c r="I124" s="57">
        <v>1</v>
      </c>
      <c r="J124" s="58">
        <v>9</v>
      </c>
      <c r="K124" s="59"/>
      <c r="L124" s="60" t="s">
        <v>221</v>
      </c>
      <c r="M124" s="76"/>
      <c r="N124" s="61" t="s">
        <v>220</v>
      </c>
      <c r="O124" s="77"/>
      <c r="P124" s="76"/>
      <c r="Q124" s="62">
        <v>9</v>
      </c>
      <c r="R124" s="63"/>
      <c r="S124" s="78"/>
      <c r="T124" s="78"/>
      <c r="U124" s="64">
        <f t="shared" si="8"/>
        <v>0</v>
      </c>
      <c r="V124" s="64">
        <f t="shared" si="9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2"/>
        <v>8087.0400000000009</v>
      </c>
      <c r="AC124" s="66">
        <f t="shared" si="10"/>
        <v>0</v>
      </c>
      <c r="AD124" s="66">
        <f t="shared" si="11"/>
        <v>8087.0400000000009</v>
      </c>
    </row>
    <row r="125" spans="1:30" ht="24.95" customHeight="1" x14ac:dyDescent="0.4">
      <c r="A125" s="54">
        <v>132</v>
      </c>
      <c r="B125" s="55" t="s">
        <v>35</v>
      </c>
      <c r="C125" s="55" t="s">
        <v>540</v>
      </c>
      <c r="D125" s="55" t="s">
        <v>35</v>
      </c>
      <c r="E125" s="55" t="s">
        <v>204</v>
      </c>
      <c r="F125" s="55" t="s">
        <v>206</v>
      </c>
      <c r="G125" s="55">
        <v>19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219</v>
      </c>
      <c r="O125" s="77"/>
      <c r="P125" s="76"/>
      <c r="Q125" s="62">
        <v>2</v>
      </c>
      <c r="R125" s="63"/>
      <c r="S125" s="78"/>
      <c r="T125" s="78"/>
      <c r="U125" s="64">
        <f t="shared" si="8"/>
        <v>0</v>
      </c>
      <c r="V125" s="64">
        <f t="shared" si="9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2"/>
        <v>2276.3520000000003</v>
      </c>
      <c r="AC125" s="66">
        <f t="shared" si="10"/>
        <v>0</v>
      </c>
      <c r="AD125" s="66">
        <f t="shared" si="11"/>
        <v>2276.3520000000003</v>
      </c>
    </row>
    <row r="126" spans="1:30" ht="24.95" customHeight="1" x14ac:dyDescent="0.4">
      <c r="A126" s="54">
        <v>133</v>
      </c>
      <c r="B126" s="55" t="s">
        <v>35</v>
      </c>
      <c r="C126" s="55" t="s">
        <v>540</v>
      </c>
      <c r="D126" s="55" t="s">
        <v>35</v>
      </c>
      <c r="E126" s="55" t="s">
        <v>41</v>
      </c>
      <c r="F126" s="55" t="s">
        <v>541</v>
      </c>
      <c r="G126" s="55">
        <v>15</v>
      </c>
      <c r="H126" s="55">
        <v>1</v>
      </c>
      <c r="I126" s="57">
        <v>1</v>
      </c>
      <c r="J126" s="58">
        <v>1</v>
      </c>
      <c r="K126" s="59"/>
      <c r="L126" s="60" t="s">
        <v>221</v>
      </c>
      <c r="M126" s="76"/>
      <c r="N126" s="61" t="s">
        <v>220</v>
      </c>
      <c r="O126" s="77"/>
      <c r="P126" s="76"/>
      <c r="Q126" s="62">
        <v>1</v>
      </c>
      <c r="R126" s="63"/>
      <c r="S126" s="78"/>
      <c r="T126" s="78"/>
      <c r="U126" s="64">
        <f t="shared" si="8"/>
        <v>0</v>
      </c>
      <c r="V126" s="64">
        <f t="shared" si="9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2"/>
        <v>898.56000000000006</v>
      </c>
      <c r="AC126" s="66">
        <f t="shared" si="10"/>
        <v>0</v>
      </c>
      <c r="AD126" s="66">
        <f t="shared" si="11"/>
        <v>898.56000000000006</v>
      </c>
    </row>
    <row r="127" spans="1:30" ht="24.95" customHeight="1" x14ac:dyDescent="0.4">
      <c r="A127" s="54">
        <v>134</v>
      </c>
      <c r="B127" s="55" t="s">
        <v>35</v>
      </c>
      <c r="C127" s="55" t="s">
        <v>576</v>
      </c>
      <c r="D127" s="55" t="s">
        <v>35</v>
      </c>
      <c r="E127" s="55" t="s">
        <v>239</v>
      </c>
      <c r="F127" s="55" t="s">
        <v>561</v>
      </c>
      <c r="G127" s="55">
        <v>42</v>
      </c>
      <c r="H127" s="55">
        <v>1</v>
      </c>
      <c r="I127" s="57">
        <v>1</v>
      </c>
      <c r="J127" s="58">
        <v>1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1</v>
      </c>
      <c r="R127" s="63"/>
      <c r="S127" s="78"/>
      <c r="T127" s="78"/>
      <c r="U127" s="64">
        <f t="shared" si="8"/>
        <v>0</v>
      </c>
      <c r="V127" s="64">
        <f t="shared" si="9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2"/>
        <v>2515.9679999999998</v>
      </c>
      <c r="AC127" s="66">
        <f t="shared" si="10"/>
        <v>0</v>
      </c>
      <c r="AD127" s="66">
        <f t="shared" si="11"/>
        <v>2515.9679999999998</v>
      </c>
    </row>
    <row r="128" spans="1:30" ht="24.95" customHeight="1" x14ac:dyDescent="0.4">
      <c r="A128" s="54">
        <v>135</v>
      </c>
      <c r="B128" s="55" t="s">
        <v>35</v>
      </c>
      <c r="C128" s="55" t="s">
        <v>576</v>
      </c>
      <c r="D128" s="55" t="s">
        <v>35</v>
      </c>
      <c r="E128" s="55" t="s">
        <v>239</v>
      </c>
      <c r="F128" s="55" t="s">
        <v>559</v>
      </c>
      <c r="G128" s="55">
        <v>42</v>
      </c>
      <c r="H128" s="55">
        <v>1</v>
      </c>
      <c r="I128" s="57">
        <v>1</v>
      </c>
      <c r="J128" s="58">
        <v>1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1</v>
      </c>
      <c r="R128" s="63"/>
      <c r="S128" s="78"/>
      <c r="T128" s="78"/>
      <c r="U128" s="64">
        <f t="shared" si="8"/>
        <v>0</v>
      </c>
      <c r="V128" s="64">
        <f t="shared" si="9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2"/>
        <v>2515.9679999999998</v>
      </c>
      <c r="AC128" s="66">
        <f t="shared" si="10"/>
        <v>0</v>
      </c>
      <c r="AD128" s="66">
        <f t="shared" si="11"/>
        <v>2515.9679999999998</v>
      </c>
    </row>
    <row r="129" spans="1:30" ht="24.95" customHeight="1" x14ac:dyDescent="0.4">
      <c r="A129" s="54">
        <v>136</v>
      </c>
      <c r="B129" s="55" t="s">
        <v>35</v>
      </c>
      <c r="C129" s="55" t="s">
        <v>576</v>
      </c>
      <c r="D129" s="55" t="s">
        <v>35</v>
      </c>
      <c r="E129" s="55" t="s">
        <v>248</v>
      </c>
      <c r="F129" s="55" t="s">
        <v>577</v>
      </c>
      <c r="G129" s="55">
        <v>26</v>
      </c>
      <c r="H129" s="55">
        <v>1</v>
      </c>
      <c r="I129" s="57">
        <v>1</v>
      </c>
      <c r="J129" s="58">
        <v>1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si="8"/>
        <v>0</v>
      </c>
      <c r="V129" s="64">
        <f t="shared" si="9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2"/>
        <v>1557.5040000000001</v>
      </c>
      <c r="AC129" s="66">
        <f t="shared" si="10"/>
        <v>0</v>
      </c>
      <c r="AD129" s="66">
        <f t="shared" si="11"/>
        <v>1557.5040000000001</v>
      </c>
    </row>
    <row r="130" spans="1:30" ht="24.95" customHeight="1" x14ac:dyDescent="0.4">
      <c r="A130" s="54">
        <v>137</v>
      </c>
      <c r="B130" s="55" t="s">
        <v>35</v>
      </c>
      <c r="C130" s="55" t="s">
        <v>576</v>
      </c>
      <c r="D130" s="55" t="s">
        <v>35</v>
      </c>
      <c r="E130" s="55" t="s">
        <v>248</v>
      </c>
      <c r="F130" s="55" t="s">
        <v>295</v>
      </c>
      <c r="G130" s="55">
        <v>26</v>
      </c>
      <c r="H130" s="55">
        <v>2</v>
      </c>
      <c r="I130" s="57">
        <v>1</v>
      </c>
      <c r="J130" s="58">
        <v>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2</v>
      </c>
      <c r="R130" s="63"/>
      <c r="S130" s="78"/>
      <c r="T130" s="78"/>
      <c r="U130" s="64">
        <f t="shared" si="8"/>
        <v>0</v>
      </c>
      <c r="V130" s="64">
        <f t="shared" si="9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2"/>
        <v>3115.0080000000003</v>
      </c>
      <c r="AC130" s="66">
        <f t="shared" si="10"/>
        <v>0</v>
      </c>
      <c r="AD130" s="66">
        <f t="shared" si="11"/>
        <v>3115.0080000000003</v>
      </c>
    </row>
    <row r="131" spans="1:30" ht="24.95" customHeight="1" x14ac:dyDescent="0.4">
      <c r="A131" s="54">
        <v>138</v>
      </c>
      <c r="B131" s="55" t="s">
        <v>35</v>
      </c>
      <c r="C131" s="55" t="s">
        <v>576</v>
      </c>
      <c r="D131" s="55" t="s">
        <v>590</v>
      </c>
      <c r="E131" s="55" t="s">
        <v>520</v>
      </c>
      <c r="F131" s="55" t="s">
        <v>521</v>
      </c>
      <c r="G131" s="55">
        <v>150</v>
      </c>
      <c r="H131" s="55">
        <v>3</v>
      </c>
      <c r="I131" s="57">
        <v>1</v>
      </c>
      <c r="J131" s="58">
        <v>3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3</v>
      </c>
      <c r="R131" s="63"/>
      <c r="S131" s="78"/>
      <c r="T131" s="78"/>
      <c r="U131" s="64">
        <f t="shared" si="8"/>
        <v>0</v>
      </c>
      <c r="V131" s="64">
        <f t="shared" si="9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2"/>
        <v>26956.799999999999</v>
      </c>
      <c r="AC131" s="66">
        <f t="shared" si="10"/>
        <v>0</v>
      </c>
      <c r="AD131" s="66">
        <f t="shared" si="11"/>
        <v>26956.799999999999</v>
      </c>
    </row>
    <row r="132" spans="1:30" ht="24.95" customHeight="1" x14ac:dyDescent="0.4">
      <c r="A132" s="54">
        <v>139</v>
      </c>
      <c r="B132" s="55" t="s">
        <v>35</v>
      </c>
      <c r="C132" s="55" t="s">
        <v>578</v>
      </c>
      <c r="D132" s="55" t="s">
        <v>35</v>
      </c>
      <c r="E132" s="55" t="s">
        <v>572</v>
      </c>
      <c r="F132" s="55" t="s">
        <v>573</v>
      </c>
      <c r="G132" s="55">
        <v>68</v>
      </c>
      <c r="H132" s="55">
        <v>2</v>
      </c>
      <c r="I132" s="57">
        <v>1</v>
      </c>
      <c r="J132" s="58">
        <v>2</v>
      </c>
      <c r="K132" s="59"/>
      <c r="L132" s="60" t="s">
        <v>222</v>
      </c>
      <c r="M132" s="76"/>
      <c r="N132" s="61" t="s">
        <v>517</v>
      </c>
      <c r="O132" s="77"/>
      <c r="P132" s="76"/>
      <c r="Q132" s="62">
        <v>2</v>
      </c>
      <c r="R132" s="63"/>
      <c r="S132" s="78"/>
      <c r="T132" s="78"/>
      <c r="U132" s="64">
        <f t="shared" si="8"/>
        <v>0</v>
      </c>
      <c r="V132" s="64">
        <f t="shared" si="9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53" si="13">G132*J132*X132*Y132*Z132/1000*$Z$1</f>
        <v>8146.9439999999995</v>
      </c>
      <c r="AC132" s="66">
        <f t="shared" si="10"/>
        <v>0</v>
      </c>
      <c r="AD132" s="66">
        <f t="shared" si="11"/>
        <v>8146.9439999999995</v>
      </c>
    </row>
    <row r="133" spans="1:30" ht="24.95" customHeight="1" x14ac:dyDescent="0.4">
      <c r="A133" s="54">
        <v>140</v>
      </c>
      <c r="B133" s="55" t="s">
        <v>35</v>
      </c>
      <c r="C133" s="55" t="s">
        <v>578</v>
      </c>
      <c r="D133" s="55" t="s">
        <v>35</v>
      </c>
      <c r="E133" s="55" t="s">
        <v>265</v>
      </c>
      <c r="F133" s="55" t="s">
        <v>206</v>
      </c>
      <c r="G133" s="55">
        <v>60</v>
      </c>
      <c r="H133" s="55">
        <v>1</v>
      </c>
      <c r="I133" s="57">
        <v>1</v>
      </c>
      <c r="J133" s="58">
        <v>1</v>
      </c>
      <c r="K133" s="59"/>
      <c r="L133" s="60" t="s">
        <v>221</v>
      </c>
      <c r="M133" s="76"/>
      <c r="N133" s="61" t="s">
        <v>219</v>
      </c>
      <c r="O133" s="77"/>
      <c r="P133" s="76"/>
      <c r="Q133" s="62">
        <v>1</v>
      </c>
      <c r="R133" s="63"/>
      <c r="S133" s="78"/>
      <c r="T133" s="78"/>
      <c r="U133" s="64">
        <f t="shared" ref="U133:U153" si="14">Q133*S133</f>
        <v>0</v>
      </c>
      <c r="V133" s="64">
        <f t="shared" ref="V133:V153" si="15">Q133*T133</f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3"/>
        <v>3594.2400000000002</v>
      </c>
      <c r="AC133" s="66">
        <f t="shared" ref="AC133:AC153" si="16">P133*Q133*X133*Y133*Z133/1000*$Z$1</f>
        <v>0</v>
      </c>
      <c r="AD133" s="66">
        <f t="shared" ref="AD133:AD154" si="17">AB133-AC133</f>
        <v>3594.2400000000002</v>
      </c>
    </row>
    <row r="134" spans="1:30" ht="24.95" customHeight="1" x14ac:dyDescent="0.4">
      <c r="A134" s="54">
        <v>141</v>
      </c>
      <c r="B134" s="55" t="s">
        <v>35</v>
      </c>
      <c r="C134" s="55" t="s">
        <v>578</v>
      </c>
      <c r="D134" s="55" t="s">
        <v>35</v>
      </c>
      <c r="E134" s="55" t="s">
        <v>231</v>
      </c>
      <c r="F134" s="55" t="s">
        <v>400</v>
      </c>
      <c r="G134" s="55">
        <v>40</v>
      </c>
      <c r="H134" s="55">
        <v>1</v>
      </c>
      <c r="I134" s="57">
        <v>1</v>
      </c>
      <c r="J134" s="58">
        <v>1</v>
      </c>
      <c r="K134" s="59"/>
      <c r="L134" s="60" t="s">
        <v>221</v>
      </c>
      <c r="M134" s="76"/>
      <c r="N134" s="61" t="s">
        <v>219</v>
      </c>
      <c r="O134" s="77"/>
      <c r="P134" s="76"/>
      <c r="Q134" s="62">
        <v>1</v>
      </c>
      <c r="R134" s="63"/>
      <c r="S134" s="78"/>
      <c r="T134" s="78"/>
      <c r="U134" s="64">
        <f t="shared" si="14"/>
        <v>0</v>
      </c>
      <c r="V134" s="64">
        <f t="shared" si="15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3"/>
        <v>2396.16</v>
      </c>
      <c r="AC134" s="66">
        <f t="shared" si="16"/>
        <v>0</v>
      </c>
      <c r="AD134" s="66">
        <f t="shared" si="17"/>
        <v>2396.16</v>
      </c>
    </row>
    <row r="135" spans="1:30" ht="24.95" customHeight="1" x14ac:dyDescent="0.4">
      <c r="A135" s="54">
        <v>142</v>
      </c>
      <c r="B135" s="55" t="s">
        <v>35</v>
      </c>
      <c r="C135" s="55" t="s">
        <v>579</v>
      </c>
      <c r="D135" s="55" t="s">
        <v>35</v>
      </c>
      <c r="E135" s="55" t="s">
        <v>572</v>
      </c>
      <c r="F135" s="55" t="s">
        <v>573</v>
      </c>
      <c r="G135" s="55">
        <v>68</v>
      </c>
      <c r="H135" s="55">
        <v>4</v>
      </c>
      <c r="I135" s="57">
        <v>1</v>
      </c>
      <c r="J135" s="58">
        <v>4</v>
      </c>
      <c r="K135" s="59"/>
      <c r="L135" s="60" t="s">
        <v>222</v>
      </c>
      <c r="M135" s="76"/>
      <c r="N135" s="61" t="s">
        <v>517</v>
      </c>
      <c r="O135" s="77"/>
      <c r="P135" s="76"/>
      <c r="Q135" s="62">
        <v>4</v>
      </c>
      <c r="R135" s="63"/>
      <c r="S135" s="78"/>
      <c r="T135" s="78"/>
      <c r="U135" s="64">
        <f t="shared" si="14"/>
        <v>0</v>
      </c>
      <c r="V135" s="64">
        <f t="shared" si="15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3"/>
        <v>16293.887999999999</v>
      </c>
      <c r="AC135" s="66">
        <f t="shared" si="16"/>
        <v>0</v>
      </c>
      <c r="AD135" s="66">
        <f t="shared" si="17"/>
        <v>16293.887999999999</v>
      </c>
    </row>
    <row r="136" spans="1:30" ht="24.95" customHeight="1" x14ac:dyDescent="0.4">
      <c r="A136" s="54">
        <v>143</v>
      </c>
      <c r="B136" s="55" t="s">
        <v>35</v>
      </c>
      <c r="C136" s="55" t="s">
        <v>579</v>
      </c>
      <c r="D136" s="55" t="s">
        <v>35</v>
      </c>
      <c r="E136" s="55" t="s">
        <v>265</v>
      </c>
      <c r="F136" s="55" t="s">
        <v>206</v>
      </c>
      <c r="G136" s="55">
        <v>60</v>
      </c>
      <c r="H136" s="55">
        <v>2</v>
      </c>
      <c r="I136" s="57">
        <v>1</v>
      </c>
      <c r="J136" s="58">
        <v>2</v>
      </c>
      <c r="K136" s="59"/>
      <c r="L136" s="60" t="s">
        <v>221</v>
      </c>
      <c r="M136" s="76"/>
      <c r="N136" s="61" t="s">
        <v>219</v>
      </c>
      <c r="O136" s="77"/>
      <c r="P136" s="76"/>
      <c r="Q136" s="62">
        <v>2</v>
      </c>
      <c r="R136" s="63"/>
      <c r="S136" s="78"/>
      <c r="T136" s="78"/>
      <c r="U136" s="64">
        <f t="shared" si="14"/>
        <v>0</v>
      </c>
      <c r="V136" s="64">
        <f t="shared" si="15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3"/>
        <v>7188.4800000000005</v>
      </c>
      <c r="AC136" s="66">
        <f t="shared" si="16"/>
        <v>0</v>
      </c>
      <c r="AD136" s="66">
        <f t="shared" si="17"/>
        <v>7188.4800000000005</v>
      </c>
    </row>
    <row r="137" spans="1:30" ht="24.95" customHeight="1" x14ac:dyDescent="0.4">
      <c r="A137" s="54">
        <v>144</v>
      </c>
      <c r="B137" s="55" t="s">
        <v>35</v>
      </c>
      <c r="C137" s="55" t="s">
        <v>579</v>
      </c>
      <c r="D137" s="55" t="s">
        <v>35</v>
      </c>
      <c r="E137" s="55" t="s">
        <v>231</v>
      </c>
      <c r="F137" s="55" t="s">
        <v>400</v>
      </c>
      <c r="G137" s="55">
        <v>40</v>
      </c>
      <c r="H137" s="55">
        <v>2</v>
      </c>
      <c r="I137" s="57">
        <v>1</v>
      </c>
      <c r="J137" s="58">
        <v>2</v>
      </c>
      <c r="K137" s="59"/>
      <c r="L137" s="60" t="s">
        <v>221</v>
      </c>
      <c r="M137" s="76"/>
      <c r="N137" s="61" t="s">
        <v>219</v>
      </c>
      <c r="O137" s="77"/>
      <c r="P137" s="76"/>
      <c r="Q137" s="62">
        <v>2</v>
      </c>
      <c r="R137" s="63"/>
      <c r="S137" s="78"/>
      <c r="T137" s="78"/>
      <c r="U137" s="64">
        <f t="shared" si="14"/>
        <v>0</v>
      </c>
      <c r="V137" s="64">
        <f t="shared" si="15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3"/>
        <v>4792.32</v>
      </c>
      <c r="AC137" s="66">
        <f t="shared" si="16"/>
        <v>0</v>
      </c>
      <c r="AD137" s="66">
        <f t="shared" si="17"/>
        <v>4792.32</v>
      </c>
    </row>
    <row r="138" spans="1:30" ht="24.95" customHeight="1" x14ac:dyDescent="0.4">
      <c r="A138" s="54">
        <v>145</v>
      </c>
      <c r="B138" s="55" t="s">
        <v>35</v>
      </c>
      <c r="C138" s="55" t="s">
        <v>39</v>
      </c>
      <c r="D138" s="55" t="s">
        <v>35</v>
      </c>
      <c r="E138" s="55" t="s">
        <v>248</v>
      </c>
      <c r="F138" s="55" t="s">
        <v>526</v>
      </c>
      <c r="G138" s="55">
        <v>26</v>
      </c>
      <c r="H138" s="55">
        <v>1</v>
      </c>
      <c r="I138" s="57">
        <v>1</v>
      </c>
      <c r="J138" s="58">
        <v>1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1</v>
      </c>
      <c r="R138" s="63"/>
      <c r="S138" s="78"/>
      <c r="T138" s="78"/>
      <c r="U138" s="64">
        <f t="shared" si="14"/>
        <v>0</v>
      </c>
      <c r="V138" s="64">
        <f t="shared" si="15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3"/>
        <v>1557.5040000000001</v>
      </c>
      <c r="AC138" s="66">
        <f t="shared" si="16"/>
        <v>0</v>
      </c>
      <c r="AD138" s="66">
        <f t="shared" si="17"/>
        <v>1557.5040000000001</v>
      </c>
    </row>
    <row r="139" spans="1:30" ht="24.95" customHeight="1" x14ac:dyDescent="0.4">
      <c r="A139" s="54">
        <v>146</v>
      </c>
      <c r="B139" s="55" t="s">
        <v>35</v>
      </c>
      <c r="C139" s="55" t="s">
        <v>580</v>
      </c>
      <c r="D139" s="55" t="s">
        <v>35</v>
      </c>
      <c r="E139" s="55" t="s">
        <v>572</v>
      </c>
      <c r="F139" s="55" t="s">
        <v>573</v>
      </c>
      <c r="G139" s="55">
        <v>68</v>
      </c>
      <c r="H139" s="55">
        <v>4</v>
      </c>
      <c r="I139" s="57">
        <v>1</v>
      </c>
      <c r="J139" s="58">
        <v>4</v>
      </c>
      <c r="K139" s="59"/>
      <c r="L139" s="60" t="s">
        <v>222</v>
      </c>
      <c r="M139" s="76"/>
      <c r="N139" s="61" t="s">
        <v>517</v>
      </c>
      <c r="O139" s="77"/>
      <c r="P139" s="76"/>
      <c r="Q139" s="62">
        <v>4</v>
      </c>
      <c r="R139" s="63"/>
      <c r="S139" s="78"/>
      <c r="T139" s="78"/>
      <c r="U139" s="64">
        <f t="shared" si="14"/>
        <v>0</v>
      </c>
      <c r="V139" s="64">
        <f t="shared" si="15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3"/>
        <v>16293.887999999999</v>
      </c>
      <c r="AC139" s="66">
        <f t="shared" si="16"/>
        <v>0</v>
      </c>
      <c r="AD139" s="66">
        <f t="shared" si="17"/>
        <v>16293.887999999999</v>
      </c>
    </row>
    <row r="140" spans="1:30" ht="24.95" customHeight="1" x14ac:dyDescent="0.4">
      <c r="A140" s="54">
        <v>147</v>
      </c>
      <c r="B140" s="55" t="s">
        <v>35</v>
      </c>
      <c r="C140" s="55" t="s">
        <v>580</v>
      </c>
      <c r="D140" s="55" t="s">
        <v>35</v>
      </c>
      <c r="E140" s="55" t="s">
        <v>265</v>
      </c>
      <c r="F140" s="55" t="s">
        <v>206</v>
      </c>
      <c r="G140" s="55">
        <v>60</v>
      </c>
      <c r="H140" s="55">
        <v>2</v>
      </c>
      <c r="I140" s="57">
        <v>1</v>
      </c>
      <c r="J140" s="58">
        <v>2</v>
      </c>
      <c r="K140" s="59"/>
      <c r="L140" s="60" t="s">
        <v>221</v>
      </c>
      <c r="M140" s="76"/>
      <c r="N140" s="61" t="s">
        <v>219</v>
      </c>
      <c r="O140" s="77"/>
      <c r="P140" s="76"/>
      <c r="Q140" s="62">
        <v>2</v>
      </c>
      <c r="R140" s="63"/>
      <c r="S140" s="78"/>
      <c r="T140" s="78"/>
      <c r="U140" s="64">
        <f t="shared" si="14"/>
        <v>0</v>
      </c>
      <c r="V140" s="64">
        <f t="shared" si="15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3"/>
        <v>7188.4800000000005</v>
      </c>
      <c r="AC140" s="66">
        <f t="shared" si="16"/>
        <v>0</v>
      </c>
      <c r="AD140" s="66">
        <f t="shared" si="17"/>
        <v>7188.4800000000005</v>
      </c>
    </row>
    <row r="141" spans="1:30" ht="24.95" customHeight="1" x14ac:dyDescent="0.4">
      <c r="A141" s="54">
        <v>148</v>
      </c>
      <c r="B141" s="55" t="s">
        <v>35</v>
      </c>
      <c r="C141" s="55" t="s">
        <v>580</v>
      </c>
      <c r="D141" s="55" t="s">
        <v>35</v>
      </c>
      <c r="E141" s="55" t="s">
        <v>231</v>
      </c>
      <c r="F141" s="55" t="s">
        <v>400</v>
      </c>
      <c r="G141" s="55">
        <v>40</v>
      </c>
      <c r="H141" s="55">
        <v>2</v>
      </c>
      <c r="I141" s="57">
        <v>1</v>
      </c>
      <c r="J141" s="58">
        <v>2</v>
      </c>
      <c r="K141" s="59"/>
      <c r="L141" s="60" t="s">
        <v>221</v>
      </c>
      <c r="M141" s="76"/>
      <c r="N141" s="61" t="s">
        <v>219</v>
      </c>
      <c r="O141" s="77"/>
      <c r="P141" s="76"/>
      <c r="Q141" s="62">
        <v>2</v>
      </c>
      <c r="R141" s="63"/>
      <c r="S141" s="78"/>
      <c r="T141" s="78"/>
      <c r="U141" s="64">
        <f t="shared" si="14"/>
        <v>0</v>
      </c>
      <c r="V141" s="64">
        <f t="shared" si="15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3"/>
        <v>4792.32</v>
      </c>
      <c r="AC141" s="66">
        <f t="shared" si="16"/>
        <v>0</v>
      </c>
      <c r="AD141" s="66">
        <f t="shared" si="17"/>
        <v>4792.32</v>
      </c>
    </row>
    <row r="142" spans="1:30" ht="24.95" customHeight="1" x14ac:dyDescent="0.4">
      <c r="A142" s="54">
        <v>149</v>
      </c>
      <c r="B142" s="55" t="s">
        <v>35</v>
      </c>
      <c r="C142" s="55" t="s">
        <v>581</v>
      </c>
      <c r="D142" s="55" t="s">
        <v>35</v>
      </c>
      <c r="E142" s="55" t="s">
        <v>572</v>
      </c>
      <c r="F142" s="55" t="s">
        <v>573</v>
      </c>
      <c r="G142" s="55">
        <v>68</v>
      </c>
      <c r="H142" s="55">
        <v>8</v>
      </c>
      <c r="I142" s="57">
        <v>1</v>
      </c>
      <c r="J142" s="58">
        <v>8</v>
      </c>
      <c r="K142" s="59"/>
      <c r="L142" s="60" t="s">
        <v>222</v>
      </c>
      <c r="M142" s="76"/>
      <c r="N142" s="61" t="s">
        <v>517</v>
      </c>
      <c r="O142" s="77"/>
      <c r="P142" s="76"/>
      <c r="Q142" s="62">
        <v>8</v>
      </c>
      <c r="R142" s="63"/>
      <c r="S142" s="78"/>
      <c r="T142" s="78"/>
      <c r="U142" s="64">
        <f t="shared" si="14"/>
        <v>0</v>
      </c>
      <c r="V142" s="64">
        <f t="shared" si="15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3"/>
        <v>32587.775999999998</v>
      </c>
      <c r="AC142" s="66">
        <f t="shared" si="16"/>
        <v>0</v>
      </c>
      <c r="AD142" s="66">
        <f t="shared" si="17"/>
        <v>32587.775999999998</v>
      </c>
    </row>
    <row r="143" spans="1:30" ht="24.95" customHeight="1" x14ac:dyDescent="0.4">
      <c r="A143" s="54">
        <v>150</v>
      </c>
      <c r="B143" s="55" t="s">
        <v>35</v>
      </c>
      <c r="C143" s="55" t="s">
        <v>581</v>
      </c>
      <c r="D143" s="55" t="s">
        <v>35</v>
      </c>
      <c r="E143" s="55" t="s">
        <v>265</v>
      </c>
      <c r="F143" s="55" t="s">
        <v>570</v>
      </c>
      <c r="G143" s="55">
        <v>60</v>
      </c>
      <c r="H143" s="55">
        <v>4</v>
      </c>
      <c r="I143" s="57">
        <v>1</v>
      </c>
      <c r="J143" s="58">
        <v>4</v>
      </c>
      <c r="K143" s="59"/>
      <c r="L143" s="60" t="s">
        <v>221</v>
      </c>
      <c r="M143" s="76"/>
      <c r="N143" s="61" t="s">
        <v>219</v>
      </c>
      <c r="O143" s="77"/>
      <c r="P143" s="76"/>
      <c r="Q143" s="62">
        <v>4</v>
      </c>
      <c r="R143" s="63"/>
      <c r="S143" s="78"/>
      <c r="T143" s="78"/>
      <c r="U143" s="64">
        <f t="shared" si="14"/>
        <v>0</v>
      </c>
      <c r="V143" s="64">
        <f t="shared" si="15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3"/>
        <v>14376.960000000001</v>
      </c>
      <c r="AC143" s="66">
        <f t="shared" si="16"/>
        <v>0</v>
      </c>
      <c r="AD143" s="66">
        <f t="shared" si="17"/>
        <v>14376.960000000001</v>
      </c>
    </row>
    <row r="144" spans="1:30" ht="24.95" customHeight="1" x14ac:dyDescent="0.4">
      <c r="A144" s="54">
        <v>151</v>
      </c>
      <c r="B144" s="55" t="s">
        <v>35</v>
      </c>
      <c r="C144" s="55" t="s">
        <v>581</v>
      </c>
      <c r="D144" s="55" t="s">
        <v>35</v>
      </c>
      <c r="E144" s="55" t="s">
        <v>265</v>
      </c>
      <c r="F144" s="55" t="s">
        <v>206</v>
      </c>
      <c r="G144" s="55">
        <v>60</v>
      </c>
      <c r="H144" s="55">
        <v>8</v>
      </c>
      <c r="I144" s="57">
        <v>1</v>
      </c>
      <c r="J144" s="58">
        <v>8</v>
      </c>
      <c r="K144" s="59"/>
      <c r="L144" s="60" t="s">
        <v>221</v>
      </c>
      <c r="M144" s="76"/>
      <c r="N144" s="61" t="s">
        <v>219</v>
      </c>
      <c r="O144" s="77"/>
      <c r="P144" s="76"/>
      <c r="Q144" s="62">
        <v>8</v>
      </c>
      <c r="R144" s="63"/>
      <c r="S144" s="78"/>
      <c r="T144" s="78"/>
      <c r="U144" s="64">
        <f t="shared" si="14"/>
        <v>0</v>
      </c>
      <c r="V144" s="64">
        <f t="shared" si="15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3"/>
        <v>28753.920000000002</v>
      </c>
      <c r="AC144" s="66">
        <f t="shared" si="16"/>
        <v>0</v>
      </c>
      <c r="AD144" s="66">
        <f t="shared" si="17"/>
        <v>28753.920000000002</v>
      </c>
    </row>
    <row r="145" spans="1:30" ht="24.95" customHeight="1" x14ac:dyDescent="0.4">
      <c r="A145" s="54">
        <v>152</v>
      </c>
      <c r="B145" s="55" t="s">
        <v>35</v>
      </c>
      <c r="C145" s="55" t="s">
        <v>581</v>
      </c>
      <c r="D145" s="55" t="s">
        <v>35</v>
      </c>
      <c r="E145" s="55" t="s">
        <v>231</v>
      </c>
      <c r="F145" s="55" t="s">
        <v>400</v>
      </c>
      <c r="G145" s="55">
        <v>40</v>
      </c>
      <c r="H145" s="55">
        <v>4</v>
      </c>
      <c r="I145" s="57">
        <v>1</v>
      </c>
      <c r="J145" s="58">
        <v>4</v>
      </c>
      <c r="K145" s="59"/>
      <c r="L145" s="60" t="s">
        <v>221</v>
      </c>
      <c r="M145" s="76"/>
      <c r="N145" s="61" t="s">
        <v>219</v>
      </c>
      <c r="O145" s="77"/>
      <c r="P145" s="76"/>
      <c r="Q145" s="62">
        <v>4</v>
      </c>
      <c r="R145" s="63"/>
      <c r="S145" s="78"/>
      <c r="T145" s="78"/>
      <c r="U145" s="64">
        <f t="shared" si="14"/>
        <v>0</v>
      </c>
      <c r="V145" s="64">
        <f t="shared" si="15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3"/>
        <v>9584.64</v>
      </c>
      <c r="AC145" s="66">
        <f t="shared" si="16"/>
        <v>0</v>
      </c>
      <c r="AD145" s="66">
        <f t="shared" si="17"/>
        <v>9584.64</v>
      </c>
    </row>
    <row r="146" spans="1:30" ht="24.95" customHeight="1" x14ac:dyDescent="0.4">
      <c r="A146" s="54">
        <v>153</v>
      </c>
      <c r="B146" s="55" t="s">
        <v>35</v>
      </c>
      <c r="C146" s="55" t="s">
        <v>582</v>
      </c>
      <c r="D146" s="55" t="s">
        <v>35</v>
      </c>
      <c r="E146" s="55" t="s">
        <v>200</v>
      </c>
      <c r="F146" s="55" t="s">
        <v>542</v>
      </c>
      <c r="G146" s="55">
        <v>42</v>
      </c>
      <c r="H146" s="55">
        <v>23</v>
      </c>
      <c r="I146" s="57">
        <v>1</v>
      </c>
      <c r="J146" s="58">
        <v>23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23</v>
      </c>
      <c r="R146" s="63"/>
      <c r="S146" s="78"/>
      <c r="T146" s="78"/>
      <c r="U146" s="64">
        <f t="shared" si="14"/>
        <v>0</v>
      </c>
      <c r="V146" s="64">
        <f t="shared" si="15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3"/>
        <v>57867.264000000003</v>
      </c>
      <c r="AC146" s="66">
        <f t="shared" si="16"/>
        <v>0</v>
      </c>
      <c r="AD146" s="66">
        <f t="shared" si="17"/>
        <v>57867.264000000003</v>
      </c>
    </row>
    <row r="147" spans="1:30" ht="24.95" customHeight="1" x14ac:dyDescent="0.4">
      <c r="A147" s="54">
        <v>154</v>
      </c>
      <c r="B147" s="55" t="s">
        <v>35</v>
      </c>
      <c r="C147" s="55" t="s">
        <v>430</v>
      </c>
      <c r="D147" s="55" t="s">
        <v>35</v>
      </c>
      <c r="E147" s="55" t="s">
        <v>248</v>
      </c>
      <c r="F147" s="55" t="s">
        <v>577</v>
      </c>
      <c r="G147" s="55">
        <v>26</v>
      </c>
      <c r="H147" s="55">
        <v>2</v>
      </c>
      <c r="I147" s="57">
        <v>1</v>
      </c>
      <c r="J147" s="58">
        <v>2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2</v>
      </c>
      <c r="R147" s="63"/>
      <c r="S147" s="78"/>
      <c r="T147" s="78"/>
      <c r="U147" s="64">
        <f t="shared" si="14"/>
        <v>0</v>
      </c>
      <c r="V147" s="64">
        <f t="shared" si="15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3"/>
        <v>3115.0080000000003</v>
      </c>
      <c r="AC147" s="66">
        <f t="shared" si="16"/>
        <v>0</v>
      </c>
      <c r="AD147" s="66">
        <f t="shared" si="17"/>
        <v>3115.0080000000003</v>
      </c>
    </row>
    <row r="148" spans="1:30" ht="24.95" customHeight="1" x14ac:dyDescent="0.4">
      <c r="A148" s="54">
        <v>155</v>
      </c>
      <c r="B148" s="55" t="s">
        <v>35</v>
      </c>
      <c r="C148" s="55" t="s">
        <v>430</v>
      </c>
      <c r="D148" s="55" t="s">
        <v>35</v>
      </c>
      <c r="E148" s="55" t="s">
        <v>248</v>
      </c>
      <c r="F148" s="55" t="s">
        <v>295</v>
      </c>
      <c r="G148" s="55">
        <v>26</v>
      </c>
      <c r="H148" s="55">
        <v>1</v>
      </c>
      <c r="I148" s="57">
        <v>1</v>
      </c>
      <c r="J148" s="58">
        <v>1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1</v>
      </c>
      <c r="R148" s="63"/>
      <c r="S148" s="78"/>
      <c r="T148" s="78"/>
      <c r="U148" s="64">
        <f t="shared" si="14"/>
        <v>0</v>
      </c>
      <c r="V148" s="64">
        <f t="shared" si="15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3"/>
        <v>1557.5040000000001</v>
      </c>
      <c r="AC148" s="66">
        <f t="shared" si="16"/>
        <v>0</v>
      </c>
      <c r="AD148" s="66">
        <f t="shared" si="17"/>
        <v>1557.5040000000001</v>
      </c>
    </row>
    <row r="149" spans="1:30" ht="24.95" customHeight="1" x14ac:dyDescent="0.4">
      <c r="A149" s="54">
        <v>156</v>
      </c>
      <c r="B149" s="55" t="s">
        <v>35</v>
      </c>
      <c r="C149" s="55" t="s">
        <v>431</v>
      </c>
      <c r="D149" s="55" t="s">
        <v>35</v>
      </c>
      <c r="E149" s="55" t="s">
        <v>204</v>
      </c>
      <c r="F149" s="55" t="s">
        <v>206</v>
      </c>
      <c r="G149" s="55">
        <v>19</v>
      </c>
      <c r="H149" s="55">
        <v>10</v>
      </c>
      <c r="I149" s="57">
        <v>1</v>
      </c>
      <c r="J149" s="58">
        <v>10</v>
      </c>
      <c r="K149" s="59"/>
      <c r="L149" s="60" t="s">
        <v>222</v>
      </c>
      <c r="M149" s="76"/>
      <c r="N149" s="61" t="s">
        <v>219</v>
      </c>
      <c r="O149" s="77"/>
      <c r="P149" s="76"/>
      <c r="Q149" s="62">
        <v>10</v>
      </c>
      <c r="R149" s="63"/>
      <c r="S149" s="78"/>
      <c r="T149" s="78"/>
      <c r="U149" s="64">
        <f t="shared" si="14"/>
        <v>0</v>
      </c>
      <c r="V149" s="64">
        <f t="shared" si="15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3"/>
        <v>11381.76</v>
      </c>
      <c r="AC149" s="66">
        <f t="shared" si="16"/>
        <v>0</v>
      </c>
      <c r="AD149" s="66">
        <f t="shared" si="17"/>
        <v>11381.76</v>
      </c>
    </row>
    <row r="150" spans="1:30" ht="24.95" customHeight="1" x14ac:dyDescent="0.4">
      <c r="A150" s="54">
        <v>157</v>
      </c>
      <c r="B150" s="55" t="s">
        <v>35</v>
      </c>
      <c r="C150" s="55" t="s">
        <v>583</v>
      </c>
      <c r="D150" s="55" t="s">
        <v>35</v>
      </c>
      <c r="E150" s="55" t="s">
        <v>204</v>
      </c>
      <c r="F150" s="55" t="s">
        <v>206</v>
      </c>
      <c r="G150" s="55">
        <v>19</v>
      </c>
      <c r="H150" s="55">
        <v>7</v>
      </c>
      <c r="I150" s="57">
        <v>1</v>
      </c>
      <c r="J150" s="58">
        <v>7</v>
      </c>
      <c r="K150" s="59"/>
      <c r="L150" s="60" t="s">
        <v>222</v>
      </c>
      <c r="M150" s="76"/>
      <c r="N150" s="61" t="s">
        <v>219</v>
      </c>
      <c r="O150" s="77"/>
      <c r="P150" s="76"/>
      <c r="Q150" s="62">
        <v>7</v>
      </c>
      <c r="R150" s="63"/>
      <c r="S150" s="78"/>
      <c r="T150" s="78"/>
      <c r="U150" s="64">
        <f t="shared" si="14"/>
        <v>0</v>
      </c>
      <c r="V150" s="64">
        <f t="shared" si="15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3"/>
        <v>7967.232</v>
      </c>
      <c r="AC150" s="66">
        <f t="shared" si="16"/>
        <v>0</v>
      </c>
      <c r="AD150" s="66">
        <f t="shared" si="17"/>
        <v>7967.232</v>
      </c>
    </row>
    <row r="151" spans="1:30" ht="24.95" customHeight="1" x14ac:dyDescent="0.4">
      <c r="A151" s="54">
        <v>158</v>
      </c>
      <c r="B151" s="55" t="s">
        <v>35</v>
      </c>
      <c r="C151" s="55" t="s">
        <v>583</v>
      </c>
      <c r="D151" s="55" t="s">
        <v>35</v>
      </c>
      <c r="E151" s="55" t="s">
        <v>265</v>
      </c>
      <c r="F151" s="55" t="s">
        <v>400</v>
      </c>
      <c r="G151" s="55">
        <v>60</v>
      </c>
      <c r="H151" s="55">
        <v>1</v>
      </c>
      <c r="I151" s="57">
        <v>4</v>
      </c>
      <c r="J151" s="58">
        <v>4</v>
      </c>
      <c r="K151" s="59"/>
      <c r="L151" s="60" t="s">
        <v>221</v>
      </c>
      <c r="M151" s="76"/>
      <c r="N151" s="61" t="s">
        <v>219</v>
      </c>
      <c r="O151" s="77"/>
      <c r="P151" s="76"/>
      <c r="Q151" s="62">
        <v>4</v>
      </c>
      <c r="R151" s="63"/>
      <c r="S151" s="78"/>
      <c r="T151" s="78"/>
      <c r="U151" s="64">
        <f t="shared" si="14"/>
        <v>0</v>
      </c>
      <c r="V151" s="64">
        <f t="shared" si="15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3"/>
        <v>14376.960000000001</v>
      </c>
      <c r="AC151" s="66">
        <f t="shared" si="16"/>
        <v>0</v>
      </c>
      <c r="AD151" s="66">
        <f t="shared" si="17"/>
        <v>14376.960000000001</v>
      </c>
    </row>
    <row r="152" spans="1:30" ht="24.95" customHeight="1" x14ac:dyDescent="0.4">
      <c r="A152" s="54">
        <v>159</v>
      </c>
      <c r="B152" s="55" t="s">
        <v>35</v>
      </c>
      <c r="C152" s="55" t="s">
        <v>584</v>
      </c>
      <c r="D152" s="55" t="s">
        <v>35</v>
      </c>
      <c r="E152" s="55" t="s">
        <v>265</v>
      </c>
      <c r="F152" s="55" t="s">
        <v>558</v>
      </c>
      <c r="G152" s="55">
        <v>60</v>
      </c>
      <c r="H152" s="55">
        <v>2</v>
      </c>
      <c r="I152" s="57">
        <v>1</v>
      </c>
      <c r="J152" s="58">
        <v>2</v>
      </c>
      <c r="K152" s="59"/>
      <c r="L152" s="60" t="s">
        <v>222</v>
      </c>
      <c r="M152" s="76"/>
      <c r="N152" s="61" t="s">
        <v>219</v>
      </c>
      <c r="O152" s="77"/>
      <c r="P152" s="76"/>
      <c r="Q152" s="62">
        <v>2</v>
      </c>
      <c r="R152" s="63"/>
      <c r="S152" s="78"/>
      <c r="T152" s="78"/>
      <c r="U152" s="64">
        <f t="shared" si="14"/>
        <v>0</v>
      </c>
      <c r="V152" s="64">
        <f t="shared" si="15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3"/>
        <v>7188.4800000000005</v>
      </c>
      <c r="AC152" s="66">
        <f t="shared" si="16"/>
        <v>0</v>
      </c>
      <c r="AD152" s="66">
        <f t="shared" si="17"/>
        <v>7188.4800000000005</v>
      </c>
    </row>
    <row r="153" spans="1:30" ht="24.95" customHeight="1" x14ac:dyDescent="0.4">
      <c r="A153" s="54">
        <v>160</v>
      </c>
      <c r="B153" s="55" t="s">
        <v>35</v>
      </c>
      <c r="C153" s="55" t="s">
        <v>585</v>
      </c>
      <c r="D153" s="55" t="s">
        <v>35</v>
      </c>
      <c r="E153" s="55" t="s">
        <v>586</v>
      </c>
      <c r="F153" s="55" t="s">
        <v>587</v>
      </c>
      <c r="G153" s="55">
        <v>38</v>
      </c>
      <c r="H153" s="55">
        <v>10</v>
      </c>
      <c r="I153" s="57">
        <v>1</v>
      </c>
      <c r="J153" s="58">
        <v>10</v>
      </c>
      <c r="K153" s="59"/>
      <c r="L153" s="60" t="s">
        <v>222</v>
      </c>
      <c r="M153" s="76"/>
      <c r="N153" s="61" t="s">
        <v>589</v>
      </c>
      <c r="O153" s="77"/>
      <c r="P153" s="76"/>
      <c r="Q153" s="62">
        <v>10</v>
      </c>
      <c r="R153" s="63"/>
      <c r="S153" s="78"/>
      <c r="T153" s="78"/>
      <c r="U153" s="64">
        <f t="shared" si="14"/>
        <v>0</v>
      </c>
      <c r="V153" s="64">
        <f t="shared" si="15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3"/>
        <v>22763.52</v>
      </c>
      <c r="AC153" s="66">
        <f t="shared" si="16"/>
        <v>0</v>
      </c>
      <c r="AD153" s="66">
        <f t="shared" si="17"/>
        <v>22763.52</v>
      </c>
    </row>
    <row r="154" spans="1:30" ht="36.75" customHeight="1" x14ac:dyDescent="0.4">
      <c r="A154" s="68"/>
      <c r="B154" s="69"/>
      <c r="C154" s="69"/>
      <c r="D154" s="69"/>
      <c r="E154" s="69"/>
      <c r="L154" s="70"/>
      <c r="R154" s="71"/>
      <c r="S154" s="71"/>
      <c r="T154" s="71"/>
      <c r="U154" s="72"/>
      <c r="V154" s="72"/>
      <c r="W154" s="65"/>
      <c r="AA154" s="65"/>
      <c r="AB154" s="73">
        <f>SUM(AB4:AB153)</f>
        <v>2182602.2399999993</v>
      </c>
      <c r="AC154" s="73">
        <f>SUM(AC4:AC153)</f>
        <v>0</v>
      </c>
      <c r="AD154" s="66">
        <f t="shared" si="17"/>
        <v>2182602.2399999993</v>
      </c>
    </row>
    <row r="156" spans="1:30" x14ac:dyDescent="0.4">
      <c r="T156" s="179" t="s">
        <v>22</v>
      </c>
      <c r="U156" s="180"/>
      <c r="V156" s="181"/>
      <c r="W156" s="75">
        <f>SUM(U4:U153)</f>
        <v>0</v>
      </c>
    </row>
    <row r="157" spans="1:30" x14ac:dyDescent="0.4">
      <c r="T157" s="179" t="s">
        <v>23</v>
      </c>
      <c r="U157" s="180"/>
      <c r="V157" s="181"/>
      <c r="W157" s="75">
        <f>SUM(V4:V153)</f>
        <v>0</v>
      </c>
    </row>
    <row r="158" spans="1:30" x14ac:dyDescent="0.4">
      <c r="T158" s="179" t="s">
        <v>25</v>
      </c>
      <c r="U158" s="180"/>
      <c r="V158" s="181"/>
      <c r="W158" s="83"/>
    </row>
    <row r="159" spans="1:30" x14ac:dyDescent="0.4">
      <c r="T159" s="179" t="s">
        <v>26</v>
      </c>
      <c r="U159" s="180"/>
      <c r="V159" s="181"/>
      <c r="W159" s="83"/>
    </row>
    <row r="160" spans="1:30" x14ac:dyDescent="0.4">
      <c r="T160" s="179" t="s">
        <v>24</v>
      </c>
      <c r="U160" s="180"/>
      <c r="V160" s="181"/>
      <c r="W160" s="83"/>
    </row>
    <row r="161" spans="20:23" x14ac:dyDescent="0.4">
      <c r="T161" s="179" t="s">
        <v>27</v>
      </c>
      <c r="U161" s="180"/>
      <c r="V161" s="181"/>
      <c r="W161" s="83"/>
    </row>
    <row r="162" spans="20:23" x14ac:dyDescent="0.4">
      <c r="T162" s="179" t="s">
        <v>29</v>
      </c>
      <c r="U162" s="180"/>
      <c r="V162" s="181"/>
      <c r="W162" s="75">
        <f>SUM(W156:W161)</f>
        <v>0</v>
      </c>
    </row>
    <row r="163" spans="20:23" x14ac:dyDescent="0.4">
      <c r="T163" s="179" t="s">
        <v>30</v>
      </c>
      <c r="U163" s="180"/>
      <c r="V163" s="181"/>
      <c r="W163" s="75">
        <f>W162*1.1</f>
        <v>0</v>
      </c>
    </row>
  </sheetData>
  <sheetProtection sheet="1" formatCells="0" formatColumns="0" formatRows="0" insertHyperlinks="0" sort="0" autoFilter="0" pivotTables="0"/>
  <autoFilter ref="A3:AD153"/>
  <mergeCells count="12">
    <mergeCell ref="T163:V163"/>
    <mergeCell ref="T158:V158"/>
    <mergeCell ref="T159:V159"/>
    <mergeCell ref="T160:V160"/>
    <mergeCell ref="T161:V161"/>
    <mergeCell ref="T162:V162"/>
    <mergeCell ref="T157:V157"/>
    <mergeCell ref="E2:J2"/>
    <mergeCell ref="L2:Q2"/>
    <mergeCell ref="AB2:AC2"/>
    <mergeCell ref="AD2:AD3"/>
    <mergeCell ref="T156:V156"/>
  </mergeCells>
  <phoneticPr fontId="4"/>
  <conditionalFormatting sqref="B4:J153 X4:Z153 L4:Q153">
    <cfRule type="containsBlanks" dxfId="46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AD83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2427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335</v>
      </c>
      <c r="D4" s="55" t="s">
        <v>35</v>
      </c>
      <c r="E4" s="55" t="s">
        <v>652</v>
      </c>
      <c r="F4" s="55" t="s">
        <v>653</v>
      </c>
      <c r="G4" s="55">
        <v>34</v>
      </c>
      <c r="H4" s="56">
        <v>9</v>
      </c>
      <c r="I4" s="57">
        <v>2</v>
      </c>
      <c r="J4" s="58">
        <v>18</v>
      </c>
      <c r="K4" s="59"/>
      <c r="L4" s="60" t="s">
        <v>222</v>
      </c>
      <c r="M4" s="76"/>
      <c r="N4" s="61" t="s">
        <v>220</v>
      </c>
      <c r="O4" s="77"/>
      <c r="P4" s="76"/>
      <c r="Q4" s="62">
        <v>9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36661.248</v>
      </c>
      <c r="AC4" s="66">
        <f>P4*Q4*X4*Y4*Z4/1000*$Z$1</f>
        <v>0</v>
      </c>
      <c r="AD4" s="66">
        <f t="shared" ref="AD4" si="1">AB4-AC4</f>
        <v>36661.248</v>
      </c>
    </row>
    <row r="5" spans="1:30" ht="24.95" customHeight="1" x14ac:dyDescent="0.4">
      <c r="A5" s="54">
        <v>2</v>
      </c>
      <c r="B5" s="55" t="s">
        <v>37</v>
      </c>
      <c r="C5" s="55" t="s">
        <v>621</v>
      </c>
      <c r="D5" s="55" t="s">
        <v>35</v>
      </c>
      <c r="E5" s="55" t="s">
        <v>652</v>
      </c>
      <c r="F5" s="55" t="s">
        <v>653</v>
      </c>
      <c r="G5" s="55">
        <v>34</v>
      </c>
      <c r="H5" s="56">
        <v>18</v>
      </c>
      <c r="I5" s="57">
        <v>2</v>
      </c>
      <c r="J5" s="58">
        <v>36</v>
      </c>
      <c r="K5" s="59"/>
      <c r="L5" s="60" t="s">
        <v>222</v>
      </c>
      <c r="M5" s="76"/>
      <c r="N5" s="61" t="s">
        <v>220</v>
      </c>
      <c r="O5" s="77"/>
      <c r="P5" s="76"/>
      <c r="Q5" s="62">
        <v>18</v>
      </c>
      <c r="R5" s="63"/>
      <c r="S5" s="78"/>
      <c r="T5" s="78"/>
      <c r="U5" s="64">
        <f t="shared" ref="U5:U68" si="2">Q5*S5</f>
        <v>0</v>
      </c>
      <c r="V5" s="64">
        <f t="shared" ref="V5:V68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73322.495999999999</v>
      </c>
      <c r="AC5" s="66">
        <f t="shared" ref="AC5:AC68" si="4">P5*Q5*X5*Y5*Z5/1000*$Z$1</f>
        <v>0</v>
      </c>
      <c r="AD5" s="66">
        <f t="shared" ref="AD5:AD68" si="5">AB5-AC5</f>
        <v>73322.495999999999</v>
      </c>
    </row>
    <row r="6" spans="1:30" ht="24.95" customHeight="1" x14ac:dyDescent="0.4">
      <c r="A6" s="54">
        <v>4</v>
      </c>
      <c r="B6" s="55" t="s">
        <v>37</v>
      </c>
      <c r="C6" s="55" t="s">
        <v>621</v>
      </c>
      <c r="D6" s="55" t="s">
        <v>35</v>
      </c>
      <c r="E6" s="55" t="s">
        <v>654</v>
      </c>
      <c r="F6" s="55" t="s">
        <v>217</v>
      </c>
      <c r="G6" s="55">
        <v>100</v>
      </c>
      <c r="H6" s="56">
        <v>7</v>
      </c>
      <c r="I6" s="57">
        <v>1</v>
      </c>
      <c r="J6" s="58">
        <v>7</v>
      </c>
      <c r="K6" s="59"/>
      <c r="L6" s="60" t="s">
        <v>222</v>
      </c>
      <c r="M6" s="76"/>
      <c r="N6" s="61" t="s">
        <v>219</v>
      </c>
      <c r="O6" s="77"/>
      <c r="P6" s="76"/>
      <c r="Q6" s="62">
        <v>7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41932.799999999996</v>
      </c>
      <c r="AC6" s="66">
        <f t="shared" si="4"/>
        <v>0</v>
      </c>
      <c r="AD6" s="66">
        <f t="shared" si="5"/>
        <v>41932.799999999996</v>
      </c>
    </row>
    <row r="7" spans="1:30" ht="24.95" customHeight="1" x14ac:dyDescent="0.4">
      <c r="A7" s="54">
        <v>5</v>
      </c>
      <c r="B7" s="55" t="s">
        <v>37</v>
      </c>
      <c r="C7" s="55" t="s">
        <v>622</v>
      </c>
      <c r="D7" s="55" t="s">
        <v>35</v>
      </c>
      <c r="E7" s="55" t="s">
        <v>652</v>
      </c>
      <c r="F7" s="55" t="s">
        <v>653</v>
      </c>
      <c r="G7" s="55">
        <v>34</v>
      </c>
      <c r="H7" s="56">
        <v>12</v>
      </c>
      <c r="I7" s="57">
        <v>2</v>
      </c>
      <c r="J7" s="58">
        <v>24</v>
      </c>
      <c r="K7" s="59"/>
      <c r="L7" s="60" t="s">
        <v>222</v>
      </c>
      <c r="M7" s="76"/>
      <c r="N7" s="61" t="s">
        <v>220</v>
      </c>
      <c r="O7" s="77"/>
      <c r="P7" s="76"/>
      <c r="Q7" s="62">
        <v>12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48881.664000000004</v>
      </c>
      <c r="AC7" s="66">
        <f t="shared" si="4"/>
        <v>0</v>
      </c>
      <c r="AD7" s="66">
        <f t="shared" si="5"/>
        <v>48881.664000000004</v>
      </c>
    </row>
    <row r="8" spans="1:30" ht="24.95" customHeight="1" x14ac:dyDescent="0.4">
      <c r="A8" s="54">
        <v>6</v>
      </c>
      <c r="B8" s="55" t="s">
        <v>37</v>
      </c>
      <c r="C8" s="55" t="s">
        <v>623</v>
      </c>
      <c r="D8" s="55" t="s">
        <v>35</v>
      </c>
      <c r="E8" s="55" t="s">
        <v>652</v>
      </c>
      <c r="F8" s="55" t="s">
        <v>653</v>
      </c>
      <c r="G8" s="55">
        <v>34</v>
      </c>
      <c r="H8" s="56">
        <v>12</v>
      </c>
      <c r="I8" s="57">
        <v>2</v>
      </c>
      <c r="J8" s="58">
        <v>24</v>
      </c>
      <c r="K8" s="59"/>
      <c r="L8" s="60" t="s">
        <v>222</v>
      </c>
      <c r="M8" s="76"/>
      <c r="N8" s="61" t="s">
        <v>220</v>
      </c>
      <c r="O8" s="77"/>
      <c r="P8" s="76"/>
      <c r="Q8" s="62">
        <v>12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48881.664000000004</v>
      </c>
      <c r="AC8" s="66">
        <f t="shared" si="4"/>
        <v>0</v>
      </c>
      <c r="AD8" s="66">
        <f t="shared" si="5"/>
        <v>48881.664000000004</v>
      </c>
    </row>
    <row r="9" spans="1:30" ht="24.95" customHeight="1" x14ac:dyDescent="0.4">
      <c r="A9" s="54">
        <v>7</v>
      </c>
      <c r="B9" s="55" t="s">
        <v>37</v>
      </c>
      <c r="C9" s="55" t="s">
        <v>332</v>
      </c>
      <c r="D9" s="55" t="s">
        <v>35</v>
      </c>
      <c r="E9" s="55" t="s">
        <v>652</v>
      </c>
      <c r="F9" s="55" t="s">
        <v>655</v>
      </c>
      <c r="G9" s="55">
        <v>34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2036.7359999999999</v>
      </c>
      <c r="AC9" s="66">
        <f t="shared" si="4"/>
        <v>0</v>
      </c>
      <c r="AD9" s="66">
        <f t="shared" si="5"/>
        <v>2036.7359999999999</v>
      </c>
    </row>
    <row r="10" spans="1:30" ht="24.95" customHeight="1" x14ac:dyDescent="0.4">
      <c r="A10" s="54">
        <v>8</v>
      </c>
      <c r="B10" s="55" t="s">
        <v>37</v>
      </c>
      <c r="C10" s="55" t="s">
        <v>332</v>
      </c>
      <c r="D10" s="55" t="s">
        <v>35</v>
      </c>
      <c r="E10" s="55" t="s">
        <v>248</v>
      </c>
      <c r="F10" s="55" t="s">
        <v>656</v>
      </c>
      <c r="G10" s="55">
        <v>26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1557.5040000000001</v>
      </c>
      <c r="AC10" s="66">
        <f t="shared" si="4"/>
        <v>0</v>
      </c>
      <c r="AD10" s="66">
        <f t="shared" si="5"/>
        <v>1557.5040000000001</v>
      </c>
    </row>
    <row r="11" spans="1:30" ht="24.95" customHeight="1" x14ac:dyDescent="0.4">
      <c r="A11" s="54">
        <v>9</v>
      </c>
      <c r="B11" s="55" t="s">
        <v>37</v>
      </c>
      <c r="C11" s="55" t="s">
        <v>332</v>
      </c>
      <c r="D11" s="55" t="s">
        <v>35</v>
      </c>
      <c r="E11" s="55" t="s">
        <v>231</v>
      </c>
      <c r="F11" s="55" t="s">
        <v>400</v>
      </c>
      <c r="G11" s="55">
        <v>40</v>
      </c>
      <c r="H11" s="56">
        <v>1</v>
      </c>
      <c r="I11" s="57">
        <v>1</v>
      </c>
      <c r="J11" s="58">
        <v>1</v>
      </c>
      <c r="K11" s="59"/>
      <c r="L11" s="60" t="s">
        <v>221</v>
      </c>
      <c r="M11" s="76"/>
      <c r="N11" s="61" t="s">
        <v>219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2396.16</v>
      </c>
      <c r="AC11" s="66">
        <f t="shared" si="4"/>
        <v>0</v>
      </c>
      <c r="AD11" s="66">
        <f t="shared" si="5"/>
        <v>2396.16</v>
      </c>
    </row>
    <row r="12" spans="1:30" ht="24.95" customHeight="1" x14ac:dyDescent="0.4">
      <c r="A12" s="54">
        <v>10</v>
      </c>
      <c r="B12" s="55" t="s">
        <v>37</v>
      </c>
      <c r="C12" s="55" t="s">
        <v>234</v>
      </c>
      <c r="D12" s="55" t="s">
        <v>35</v>
      </c>
      <c r="E12" s="55" t="s">
        <v>652</v>
      </c>
      <c r="F12" s="55" t="s">
        <v>657</v>
      </c>
      <c r="G12" s="55">
        <v>34</v>
      </c>
      <c r="H12" s="56">
        <v>2</v>
      </c>
      <c r="I12" s="57">
        <v>2</v>
      </c>
      <c r="J12" s="58">
        <v>4</v>
      </c>
      <c r="K12" s="59"/>
      <c r="L12" s="60" t="s">
        <v>222</v>
      </c>
      <c r="M12" s="76"/>
      <c r="N12" s="61" t="s">
        <v>220</v>
      </c>
      <c r="O12" s="77"/>
      <c r="P12" s="76"/>
      <c r="Q12" s="62">
        <v>2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8146.9439999999995</v>
      </c>
      <c r="AC12" s="66">
        <f t="shared" si="4"/>
        <v>0</v>
      </c>
      <c r="AD12" s="66">
        <f t="shared" si="5"/>
        <v>8146.9439999999995</v>
      </c>
    </row>
    <row r="13" spans="1:30" ht="24.95" customHeight="1" x14ac:dyDescent="0.4">
      <c r="A13" s="54">
        <v>11</v>
      </c>
      <c r="B13" s="55" t="s">
        <v>37</v>
      </c>
      <c r="C13" s="55" t="s">
        <v>464</v>
      </c>
      <c r="D13" s="55" t="s">
        <v>35</v>
      </c>
      <c r="E13" s="55" t="s">
        <v>658</v>
      </c>
      <c r="F13" s="55" t="s">
        <v>659</v>
      </c>
      <c r="G13" s="55">
        <v>17</v>
      </c>
      <c r="H13" s="56">
        <v>1</v>
      </c>
      <c r="I13" s="57">
        <v>2</v>
      </c>
      <c r="J13" s="58">
        <v>2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2036.7359999999999</v>
      </c>
      <c r="AC13" s="66">
        <f t="shared" si="4"/>
        <v>0</v>
      </c>
      <c r="AD13" s="66">
        <f t="shared" si="5"/>
        <v>2036.7359999999999</v>
      </c>
    </row>
    <row r="14" spans="1:30" ht="24.95" customHeight="1" x14ac:dyDescent="0.4">
      <c r="A14" s="54">
        <v>12</v>
      </c>
      <c r="B14" s="55" t="s">
        <v>37</v>
      </c>
      <c r="C14" s="55" t="s">
        <v>624</v>
      </c>
      <c r="D14" s="55" t="s">
        <v>35</v>
      </c>
      <c r="E14" s="55" t="s">
        <v>652</v>
      </c>
      <c r="F14" s="55" t="s">
        <v>655</v>
      </c>
      <c r="G14" s="55">
        <v>34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2036.7359999999999</v>
      </c>
      <c r="AC14" s="66">
        <f t="shared" si="4"/>
        <v>0</v>
      </c>
      <c r="AD14" s="66">
        <f t="shared" si="5"/>
        <v>2036.7359999999999</v>
      </c>
    </row>
    <row r="15" spans="1:30" ht="24.95" customHeight="1" x14ac:dyDescent="0.4">
      <c r="A15" s="54">
        <v>13</v>
      </c>
      <c r="B15" s="55" t="s">
        <v>37</v>
      </c>
      <c r="C15" s="55" t="s">
        <v>625</v>
      </c>
      <c r="D15" s="55" t="s">
        <v>35</v>
      </c>
      <c r="E15" s="55" t="s">
        <v>652</v>
      </c>
      <c r="F15" s="55" t="s">
        <v>655</v>
      </c>
      <c r="G15" s="55">
        <v>34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2036.7359999999999</v>
      </c>
      <c r="AC15" s="66">
        <f t="shared" si="4"/>
        <v>0</v>
      </c>
      <c r="AD15" s="66">
        <f t="shared" si="5"/>
        <v>2036.7359999999999</v>
      </c>
    </row>
    <row r="16" spans="1:30" ht="24.95" customHeight="1" x14ac:dyDescent="0.4">
      <c r="A16" s="54">
        <v>14</v>
      </c>
      <c r="B16" s="55" t="s">
        <v>37</v>
      </c>
      <c r="C16" s="55" t="s">
        <v>328</v>
      </c>
      <c r="D16" s="55" t="s">
        <v>35</v>
      </c>
      <c r="E16" s="55" t="s">
        <v>612</v>
      </c>
      <c r="F16" s="55" t="s">
        <v>40</v>
      </c>
      <c r="G16" s="55">
        <v>17</v>
      </c>
      <c r="H16" s="56">
        <v>4</v>
      </c>
      <c r="I16" s="57">
        <v>1</v>
      </c>
      <c r="J16" s="58">
        <v>4</v>
      </c>
      <c r="K16" s="59"/>
      <c r="L16" s="60" t="s">
        <v>222</v>
      </c>
      <c r="M16" s="76"/>
      <c r="N16" s="61" t="s">
        <v>220</v>
      </c>
      <c r="O16" s="77"/>
      <c r="P16" s="76"/>
      <c r="Q16" s="62">
        <v>4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4073.4719999999998</v>
      </c>
      <c r="AC16" s="66">
        <f t="shared" si="4"/>
        <v>0</v>
      </c>
      <c r="AD16" s="66">
        <f t="shared" si="5"/>
        <v>4073.4719999999998</v>
      </c>
    </row>
    <row r="17" spans="1:30" ht="24.95" customHeight="1" x14ac:dyDescent="0.4">
      <c r="A17" s="54">
        <v>15</v>
      </c>
      <c r="B17" s="55" t="s">
        <v>37</v>
      </c>
      <c r="C17" s="55" t="s">
        <v>328</v>
      </c>
      <c r="D17" s="55" t="s">
        <v>35</v>
      </c>
      <c r="E17" s="55" t="s">
        <v>652</v>
      </c>
      <c r="F17" s="55" t="s">
        <v>655</v>
      </c>
      <c r="G17" s="55">
        <v>34</v>
      </c>
      <c r="H17" s="56">
        <v>2</v>
      </c>
      <c r="I17" s="57">
        <v>1</v>
      </c>
      <c r="J17" s="58">
        <v>2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4073.4719999999998</v>
      </c>
      <c r="AC17" s="66">
        <f t="shared" si="4"/>
        <v>0</v>
      </c>
      <c r="AD17" s="66">
        <f t="shared" si="5"/>
        <v>4073.4719999999998</v>
      </c>
    </row>
    <row r="18" spans="1:30" ht="24.95" customHeight="1" x14ac:dyDescent="0.4">
      <c r="A18" s="54">
        <v>16</v>
      </c>
      <c r="B18" s="55" t="s">
        <v>37</v>
      </c>
      <c r="C18" s="55" t="s">
        <v>330</v>
      </c>
      <c r="D18" s="55" t="s">
        <v>35</v>
      </c>
      <c r="E18" s="55" t="s">
        <v>612</v>
      </c>
      <c r="F18" s="55" t="s">
        <v>40</v>
      </c>
      <c r="G18" s="55">
        <v>17</v>
      </c>
      <c r="H18" s="56">
        <v>7</v>
      </c>
      <c r="I18" s="57">
        <v>1</v>
      </c>
      <c r="J18" s="58">
        <v>7</v>
      </c>
      <c r="K18" s="59"/>
      <c r="L18" s="60" t="s">
        <v>222</v>
      </c>
      <c r="M18" s="76"/>
      <c r="N18" s="61" t="s">
        <v>220</v>
      </c>
      <c r="O18" s="77"/>
      <c r="P18" s="76"/>
      <c r="Q18" s="62">
        <v>7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7128.576</v>
      </c>
      <c r="AC18" s="66">
        <f t="shared" si="4"/>
        <v>0</v>
      </c>
      <c r="AD18" s="66">
        <f t="shared" si="5"/>
        <v>7128.576</v>
      </c>
    </row>
    <row r="19" spans="1:30" ht="24.95" customHeight="1" x14ac:dyDescent="0.4">
      <c r="A19" s="54">
        <v>17</v>
      </c>
      <c r="B19" s="55" t="s">
        <v>37</v>
      </c>
      <c r="C19" s="55" t="s">
        <v>330</v>
      </c>
      <c r="D19" s="55" t="s">
        <v>35</v>
      </c>
      <c r="E19" s="55" t="s">
        <v>652</v>
      </c>
      <c r="F19" s="55" t="s">
        <v>655</v>
      </c>
      <c r="G19" s="55">
        <v>34</v>
      </c>
      <c r="H19" s="56">
        <v>2</v>
      </c>
      <c r="I19" s="57">
        <v>1</v>
      </c>
      <c r="J19" s="58">
        <v>2</v>
      </c>
      <c r="K19" s="59"/>
      <c r="L19" s="60" t="s">
        <v>222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4073.4719999999998</v>
      </c>
      <c r="AC19" s="66">
        <f t="shared" si="4"/>
        <v>0</v>
      </c>
      <c r="AD19" s="66">
        <f t="shared" si="5"/>
        <v>4073.4719999999998</v>
      </c>
    </row>
    <row r="20" spans="1:30" ht="24.95" customHeight="1" x14ac:dyDescent="0.4">
      <c r="A20" s="54">
        <v>18</v>
      </c>
      <c r="B20" s="55" t="s">
        <v>37</v>
      </c>
      <c r="C20" s="55" t="s">
        <v>626</v>
      </c>
      <c r="D20" s="55" t="s">
        <v>35</v>
      </c>
      <c r="E20" s="55" t="s">
        <v>265</v>
      </c>
      <c r="F20" s="55" t="s">
        <v>217</v>
      </c>
      <c r="G20" s="55">
        <v>60</v>
      </c>
      <c r="H20" s="56">
        <v>3</v>
      </c>
      <c r="I20" s="57">
        <v>1</v>
      </c>
      <c r="J20" s="58">
        <v>3</v>
      </c>
      <c r="K20" s="59"/>
      <c r="L20" s="60" t="s">
        <v>222</v>
      </c>
      <c r="M20" s="76"/>
      <c r="N20" s="61" t="s">
        <v>219</v>
      </c>
      <c r="O20" s="77"/>
      <c r="P20" s="76"/>
      <c r="Q20" s="62">
        <v>3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10782.720000000001</v>
      </c>
      <c r="AC20" s="66">
        <f t="shared" si="4"/>
        <v>0</v>
      </c>
      <c r="AD20" s="66">
        <f t="shared" si="5"/>
        <v>10782.720000000001</v>
      </c>
    </row>
    <row r="21" spans="1:30" ht="24.95" customHeight="1" x14ac:dyDescent="0.4">
      <c r="A21" s="54">
        <v>19</v>
      </c>
      <c r="B21" s="55" t="s">
        <v>37</v>
      </c>
      <c r="C21" s="55" t="s">
        <v>627</v>
      </c>
      <c r="D21" s="55" t="s">
        <v>35</v>
      </c>
      <c r="E21" s="55" t="s">
        <v>652</v>
      </c>
      <c r="F21" s="55" t="s">
        <v>660</v>
      </c>
      <c r="G21" s="55">
        <v>34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2036.7359999999999</v>
      </c>
      <c r="AC21" s="66">
        <f t="shared" si="4"/>
        <v>0</v>
      </c>
      <c r="AD21" s="66">
        <f t="shared" si="5"/>
        <v>2036.7359999999999</v>
      </c>
    </row>
    <row r="22" spans="1:30" ht="24.95" customHeight="1" x14ac:dyDescent="0.4">
      <c r="A22" s="54">
        <v>20</v>
      </c>
      <c r="B22" s="55" t="s">
        <v>37</v>
      </c>
      <c r="C22" s="55" t="s">
        <v>628</v>
      </c>
      <c r="D22" s="55" t="s">
        <v>35</v>
      </c>
      <c r="E22" s="55" t="s">
        <v>661</v>
      </c>
      <c r="F22" s="55" t="s">
        <v>662</v>
      </c>
      <c r="G22" s="55">
        <v>25</v>
      </c>
      <c r="H22" s="56">
        <v>20</v>
      </c>
      <c r="I22" s="57">
        <v>2</v>
      </c>
      <c r="J22" s="58">
        <v>40</v>
      </c>
      <c r="K22" s="59"/>
      <c r="L22" s="60" t="s">
        <v>222</v>
      </c>
      <c r="M22" s="76"/>
      <c r="N22" s="61" t="s">
        <v>220</v>
      </c>
      <c r="O22" s="77"/>
      <c r="P22" s="76"/>
      <c r="Q22" s="62">
        <v>20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59904</v>
      </c>
      <c r="AC22" s="66">
        <f t="shared" si="4"/>
        <v>0</v>
      </c>
      <c r="AD22" s="66">
        <f t="shared" si="5"/>
        <v>59904</v>
      </c>
    </row>
    <row r="23" spans="1:30" ht="24.95" customHeight="1" x14ac:dyDescent="0.4">
      <c r="A23" s="54">
        <v>21</v>
      </c>
      <c r="B23" s="55" t="s">
        <v>37</v>
      </c>
      <c r="C23" s="55" t="s">
        <v>628</v>
      </c>
      <c r="D23" s="55" t="s">
        <v>35</v>
      </c>
      <c r="E23" s="55" t="s">
        <v>663</v>
      </c>
      <c r="F23" s="55" t="s">
        <v>664</v>
      </c>
      <c r="G23" s="55">
        <v>69</v>
      </c>
      <c r="H23" s="56">
        <v>2</v>
      </c>
      <c r="I23" s="57">
        <v>1</v>
      </c>
      <c r="J23" s="58">
        <v>2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8266.7520000000004</v>
      </c>
      <c r="AC23" s="66">
        <f t="shared" si="4"/>
        <v>0</v>
      </c>
      <c r="AD23" s="66">
        <f t="shared" si="5"/>
        <v>8266.7520000000004</v>
      </c>
    </row>
    <row r="24" spans="1:30" ht="24.95" customHeight="1" x14ac:dyDescent="0.4">
      <c r="A24" s="54">
        <v>23</v>
      </c>
      <c r="B24" s="55" t="s">
        <v>37</v>
      </c>
      <c r="C24" s="55" t="s">
        <v>629</v>
      </c>
      <c r="D24" s="55" t="s">
        <v>35</v>
      </c>
      <c r="E24" s="55" t="s">
        <v>486</v>
      </c>
      <c r="F24" s="55" t="s">
        <v>40</v>
      </c>
      <c r="G24" s="55">
        <v>45</v>
      </c>
      <c r="H24" s="56">
        <v>2</v>
      </c>
      <c r="I24" s="57">
        <v>1</v>
      </c>
      <c r="J24" s="58">
        <v>2</v>
      </c>
      <c r="K24" s="59"/>
      <c r="L24" s="60" t="s">
        <v>222</v>
      </c>
      <c r="M24" s="76"/>
      <c r="N24" s="61" t="s">
        <v>220</v>
      </c>
      <c r="O24" s="77"/>
      <c r="P24" s="76"/>
      <c r="Q24" s="62">
        <v>2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5391.3600000000006</v>
      </c>
      <c r="AC24" s="66">
        <f t="shared" si="4"/>
        <v>0</v>
      </c>
      <c r="AD24" s="66">
        <f t="shared" si="5"/>
        <v>5391.3600000000006</v>
      </c>
    </row>
    <row r="25" spans="1:30" ht="24.95" customHeight="1" x14ac:dyDescent="0.4">
      <c r="A25" s="54">
        <v>24</v>
      </c>
      <c r="B25" s="55" t="s">
        <v>37</v>
      </c>
      <c r="C25" s="55" t="s">
        <v>339</v>
      </c>
      <c r="D25" s="55" t="s">
        <v>35</v>
      </c>
      <c r="E25" s="55" t="s">
        <v>486</v>
      </c>
      <c r="F25" s="55" t="s">
        <v>40</v>
      </c>
      <c r="G25" s="55">
        <v>45</v>
      </c>
      <c r="H25" s="56">
        <v>8</v>
      </c>
      <c r="I25" s="57">
        <v>1</v>
      </c>
      <c r="J25" s="58">
        <v>8</v>
      </c>
      <c r="K25" s="59"/>
      <c r="L25" s="60" t="s">
        <v>222</v>
      </c>
      <c r="M25" s="76"/>
      <c r="N25" s="61" t="s">
        <v>220</v>
      </c>
      <c r="O25" s="77"/>
      <c r="P25" s="76"/>
      <c r="Q25" s="62">
        <v>8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21565.440000000002</v>
      </c>
      <c r="AC25" s="66">
        <f t="shared" si="4"/>
        <v>0</v>
      </c>
      <c r="AD25" s="66">
        <f t="shared" si="5"/>
        <v>21565.440000000002</v>
      </c>
    </row>
    <row r="26" spans="1:30" ht="24.95" customHeight="1" x14ac:dyDescent="0.4">
      <c r="A26" s="54">
        <v>25</v>
      </c>
      <c r="B26" s="55" t="s">
        <v>37</v>
      </c>
      <c r="C26" s="55" t="s">
        <v>339</v>
      </c>
      <c r="D26" s="55" t="s">
        <v>35</v>
      </c>
      <c r="E26" s="55" t="s">
        <v>661</v>
      </c>
      <c r="F26" s="55" t="s">
        <v>662</v>
      </c>
      <c r="G26" s="55">
        <v>25</v>
      </c>
      <c r="H26" s="56">
        <v>1</v>
      </c>
      <c r="I26" s="57">
        <v>2</v>
      </c>
      <c r="J26" s="58">
        <v>2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2995.2000000000003</v>
      </c>
      <c r="AC26" s="66">
        <f t="shared" si="4"/>
        <v>0</v>
      </c>
      <c r="AD26" s="66">
        <f t="shared" si="5"/>
        <v>2995.2000000000003</v>
      </c>
    </row>
    <row r="27" spans="1:30" ht="24.95" customHeight="1" x14ac:dyDescent="0.4">
      <c r="A27" s="54">
        <v>27</v>
      </c>
      <c r="B27" s="55" t="s">
        <v>37</v>
      </c>
      <c r="C27" s="55" t="s">
        <v>341</v>
      </c>
      <c r="D27" s="55" t="s">
        <v>35</v>
      </c>
      <c r="E27" s="55" t="s">
        <v>399</v>
      </c>
      <c r="F27" s="55" t="s">
        <v>40</v>
      </c>
      <c r="G27" s="55">
        <v>34</v>
      </c>
      <c r="H27" s="56">
        <v>6</v>
      </c>
      <c r="I27" s="57">
        <v>1</v>
      </c>
      <c r="J27" s="58">
        <v>6</v>
      </c>
      <c r="K27" s="59"/>
      <c r="L27" s="60" t="s">
        <v>222</v>
      </c>
      <c r="M27" s="76"/>
      <c r="N27" s="61" t="s">
        <v>220</v>
      </c>
      <c r="O27" s="77"/>
      <c r="P27" s="76"/>
      <c r="Q27" s="62">
        <v>6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12220.416000000001</v>
      </c>
      <c r="AC27" s="66">
        <f t="shared" si="4"/>
        <v>0</v>
      </c>
      <c r="AD27" s="66">
        <f t="shared" si="5"/>
        <v>12220.416000000001</v>
      </c>
    </row>
    <row r="28" spans="1:30" ht="24.95" customHeight="1" x14ac:dyDescent="0.4">
      <c r="A28" s="54">
        <v>29</v>
      </c>
      <c r="B28" s="55" t="s">
        <v>37</v>
      </c>
      <c r="C28" s="55" t="s">
        <v>342</v>
      </c>
      <c r="D28" s="55" t="s">
        <v>35</v>
      </c>
      <c r="E28" s="55" t="s">
        <v>399</v>
      </c>
      <c r="F28" s="55" t="s">
        <v>40</v>
      </c>
      <c r="G28" s="55">
        <v>34</v>
      </c>
      <c r="H28" s="56">
        <v>3</v>
      </c>
      <c r="I28" s="57">
        <v>1</v>
      </c>
      <c r="J28" s="58">
        <v>3</v>
      </c>
      <c r="K28" s="59"/>
      <c r="L28" s="60" t="s">
        <v>222</v>
      </c>
      <c r="M28" s="76"/>
      <c r="N28" s="61" t="s">
        <v>220</v>
      </c>
      <c r="O28" s="77"/>
      <c r="P28" s="76"/>
      <c r="Q28" s="62">
        <v>3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6110.2080000000005</v>
      </c>
      <c r="AC28" s="66">
        <f t="shared" si="4"/>
        <v>0</v>
      </c>
      <c r="AD28" s="66">
        <f t="shared" si="5"/>
        <v>6110.2080000000005</v>
      </c>
    </row>
    <row r="29" spans="1:30" ht="24.95" customHeight="1" x14ac:dyDescent="0.4">
      <c r="A29" s="54">
        <v>30</v>
      </c>
      <c r="B29" s="55" t="s">
        <v>241</v>
      </c>
      <c r="C29" s="55" t="s">
        <v>593</v>
      </c>
      <c r="D29" s="55" t="s">
        <v>35</v>
      </c>
      <c r="E29" s="55" t="s">
        <v>665</v>
      </c>
      <c r="F29" s="55" t="s">
        <v>666</v>
      </c>
      <c r="G29" s="55">
        <v>14</v>
      </c>
      <c r="H29" s="56">
        <v>13</v>
      </c>
      <c r="I29" s="57">
        <v>1</v>
      </c>
      <c r="J29" s="58">
        <v>13</v>
      </c>
      <c r="K29" s="59"/>
      <c r="L29" s="60" t="s">
        <v>222</v>
      </c>
      <c r="M29" s="76"/>
      <c r="N29" s="61" t="s">
        <v>219</v>
      </c>
      <c r="O29" s="77"/>
      <c r="P29" s="76"/>
      <c r="Q29" s="62">
        <v>13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10902.527999999998</v>
      </c>
      <c r="AC29" s="66">
        <f t="shared" si="4"/>
        <v>0</v>
      </c>
      <c r="AD29" s="66">
        <f t="shared" si="5"/>
        <v>10902.527999999998</v>
      </c>
    </row>
    <row r="30" spans="1:30" ht="24.95" customHeight="1" x14ac:dyDescent="0.4">
      <c r="A30" s="54">
        <v>31</v>
      </c>
      <c r="B30" s="55" t="s">
        <v>241</v>
      </c>
      <c r="C30" s="55" t="s">
        <v>593</v>
      </c>
      <c r="D30" s="55" t="s">
        <v>35</v>
      </c>
      <c r="E30" s="55" t="s">
        <v>492</v>
      </c>
      <c r="F30" s="55" t="s">
        <v>667</v>
      </c>
      <c r="G30" s="55">
        <v>34</v>
      </c>
      <c r="H30" s="56">
        <v>7</v>
      </c>
      <c r="I30" s="57">
        <v>3</v>
      </c>
      <c r="J30" s="58">
        <v>21</v>
      </c>
      <c r="K30" s="59"/>
      <c r="L30" s="60" t="s">
        <v>222</v>
      </c>
      <c r="M30" s="76"/>
      <c r="N30" s="61" t="s">
        <v>219</v>
      </c>
      <c r="O30" s="77"/>
      <c r="P30" s="76"/>
      <c r="Q30" s="62">
        <v>7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42771.455999999998</v>
      </c>
      <c r="AC30" s="66">
        <f t="shared" si="4"/>
        <v>0</v>
      </c>
      <c r="AD30" s="66">
        <f t="shared" si="5"/>
        <v>42771.455999999998</v>
      </c>
    </row>
    <row r="31" spans="1:30" ht="24.95" customHeight="1" x14ac:dyDescent="0.4">
      <c r="A31" s="54">
        <v>32</v>
      </c>
      <c r="B31" s="55" t="s">
        <v>241</v>
      </c>
      <c r="C31" s="55" t="s">
        <v>593</v>
      </c>
      <c r="D31" s="55" t="s">
        <v>35</v>
      </c>
      <c r="E31" s="55" t="s">
        <v>652</v>
      </c>
      <c r="F31" s="55" t="s">
        <v>668</v>
      </c>
      <c r="G31" s="55">
        <v>34</v>
      </c>
      <c r="H31" s="56">
        <v>2</v>
      </c>
      <c r="I31" s="57">
        <v>1</v>
      </c>
      <c r="J31" s="58">
        <v>2</v>
      </c>
      <c r="K31" s="59"/>
      <c r="L31" s="60" t="s">
        <v>222</v>
      </c>
      <c r="M31" s="76"/>
      <c r="N31" s="61" t="s">
        <v>219</v>
      </c>
      <c r="O31" s="77"/>
      <c r="P31" s="76"/>
      <c r="Q31" s="62">
        <v>2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4073.4719999999998</v>
      </c>
      <c r="AC31" s="66">
        <f t="shared" si="4"/>
        <v>0</v>
      </c>
      <c r="AD31" s="66">
        <f t="shared" si="5"/>
        <v>4073.4719999999998</v>
      </c>
    </row>
    <row r="32" spans="1:30" ht="24.95" customHeight="1" x14ac:dyDescent="0.4">
      <c r="A32" s="54">
        <v>34</v>
      </c>
      <c r="B32" s="55" t="s">
        <v>241</v>
      </c>
      <c r="C32" s="55" t="s">
        <v>630</v>
      </c>
      <c r="D32" s="55" t="s">
        <v>35</v>
      </c>
      <c r="E32" s="55" t="s">
        <v>652</v>
      </c>
      <c r="F32" s="55" t="s">
        <v>653</v>
      </c>
      <c r="G32" s="55">
        <v>34</v>
      </c>
      <c r="H32" s="56">
        <v>12</v>
      </c>
      <c r="I32" s="57">
        <v>2</v>
      </c>
      <c r="J32" s="58">
        <v>24</v>
      </c>
      <c r="K32" s="59"/>
      <c r="L32" s="60" t="s">
        <v>222</v>
      </c>
      <c r="M32" s="76"/>
      <c r="N32" s="61" t="s">
        <v>220</v>
      </c>
      <c r="O32" s="77"/>
      <c r="P32" s="76"/>
      <c r="Q32" s="62">
        <v>12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48881.664000000004</v>
      </c>
      <c r="AC32" s="66">
        <f t="shared" si="4"/>
        <v>0</v>
      </c>
      <c r="AD32" s="66">
        <f t="shared" si="5"/>
        <v>48881.664000000004</v>
      </c>
    </row>
    <row r="33" spans="1:30" ht="24.95" customHeight="1" x14ac:dyDescent="0.4">
      <c r="A33" s="54">
        <v>35</v>
      </c>
      <c r="B33" s="55" t="s">
        <v>241</v>
      </c>
      <c r="C33" s="55" t="s">
        <v>630</v>
      </c>
      <c r="D33" s="55" t="s">
        <v>35</v>
      </c>
      <c r="E33" s="55" t="s">
        <v>652</v>
      </c>
      <c r="F33" s="55" t="s">
        <v>669</v>
      </c>
      <c r="G33" s="55">
        <v>34</v>
      </c>
      <c r="H33" s="56">
        <v>2</v>
      </c>
      <c r="I33" s="57">
        <v>1</v>
      </c>
      <c r="J33" s="58">
        <v>2</v>
      </c>
      <c r="K33" s="59"/>
      <c r="L33" s="60" t="s">
        <v>221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4073.4719999999998</v>
      </c>
      <c r="AC33" s="66">
        <f t="shared" si="4"/>
        <v>0</v>
      </c>
      <c r="AD33" s="66">
        <f t="shared" si="5"/>
        <v>4073.4719999999998</v>
      </c>
    </row>
    <row r="34" spans="1:30" ht="24.95" customHeight="1" x14ac:dyDescent="0.4">
      <c r="A34" s="54">
        <v>37</v>
      </c>
      <c r="B34" s="55" t="s">
        <v>241</v>
      </c>
      <c r="C34" s="55" t="s">
        <v>592</v>
      </c>
      <c r="D34" s="55" t="s">
        <v>35</v>
      </c>
      <c r="E34" s="55" t="s">
        <v>652</v>
      </c>
      <c r="F34" s="55" t="s">
        <v>653</v>
      </c>
      <c r="G34" s="55">
        <v>34</v>
      </c>
      <c r="H34" s="55">
        <v>8</v>
      </c>
      <c r="I34" s="57">
        <v>2</v>
      </c>
      <c r="J34" s="58">
        <v>16</v>
      </c>
      <c r="K34" s="59"/>
      <c r="L34" s="60" t="s">
        <v>222</v>
      </c>
      <c r="M34" s="76"/>
      <c r="N34" s="61" t="s">
        <v>220</v>
      </c>
      <c r="O34" s="77"/>
      <c r="P34" s="76"/>
      <c r="Q34" s="62">
        <v>8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32587.775999999998</v>
      </c>
      <c r="AC34" s="66">
        <f t="shared" si="4"/>
        <v>0</v>
      </c>
      <c r="AD34" s="66">
        <f t="shared" si="5"/>
        <v>32587.775999999998</v>
      </c>
    </row>
    <row r="35" spans="1:30" ht="24.95" customHeight="1" x14ac:dyDescent="0.4">
      <c r="A35" s="54">
        <v>38</v>
      </c>
      <c r="B35" s="55" t="s">
        <v>241</v>
      </c>
      <c r="C35" s="55" t="s">
        <v>592</v>
      </c>
      <c r="D35" s="55" t="s">
        <v>35</v>
      </c>
      <c r="E35" s="55" t="s">
        <v>652</v>
      </c>
      <c r="F35" s="55" t="s">
        <v>670</v>
      </c>
      <c r="G35" s="55">
        <v>34</v>
      </c>
      <c r="H35" s="55">
        <v>1</v>
      </c>
      <c r="I35" s="57">
        <v>2</v>
      </c>
      <c r="J35" s="58">
        <v>2</v>
      </c>
      <c r="K35" s="59"/>
      <c r="L35" s="60" t="s">
        <v>679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4073.4719999999998</v>
      </c>
      <c r="AC35" s="66">
        <f t="shared" si="4"/>
        <v>0</v>
      </c>
      <c r="AD35" s="66">
        <f t="shared" si="5"/>
        <v>4073.4719999999998</v>
      </c>
    </row>
    <row r="36" spans="1:30" ht="24.95" customHeight="1" x14ac:dyDescent="0.4">
      <c r="A36" s="54">
        <v>39</v>
      </c>
      <c r="B36" s="55" t="s">
        <v>421</v>
      </c>
      <c r="C36" s="55" t="s">
        <v>592</v>
      </c>
      <c r="D36" s="55" t="s">
        <v>35</v>
      </c>
      <c r="E36" s="55" t="s">
        <v>422</v>
      </c>
      <c r="F36" s="55" t="s">
        <v>518</v>
      </c>
      <c r="G36" s="55">
        <v>0</v>
      </c>
      <c r="H36" s="55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6">G36*J36*X36*Y36*Z36/1000*$Z$1</f>
        <v>0</v>
      </c>
      <c r="AC36" s="66">
        <f t="shared" si="4"/>
        <v>0</v>
      </c>
      <c r="AD36" s="66">
        <f t="shared" si="5"/>
        <v>0</v>
      </c>
    </row>
    <row r="37" spans="1:30" ht="24.95" customHeight="1" x14ac:dyDescent="0.4">
      <c r="A37" s="54">
        <v>39</v>
      </c>
      <c r="B37" s="55" t="s">
        <v>241</v>
      </c>
      <c r="C37" s="55" t="s">
        <v>631</v>
      </c>
      <c r="D37" s="55" t="s">
        <v>35</v>
      </c>
      <c r="E37" s="55" t="s">
        <v>652</v>
      </c>
      <c r="F37" s="55" t="s">
        <v>653</v>
      </c>
      <c r="G37" s="55">
        <v>34</v>
      </c>
      <c r="H37" s="55">
        <v>12</v>
      </c>
      <c r="I37" s="57">
        <v>2</v>
      </c>
      <c r="J37" s="58">
        <v>24</v>
      </c>
      <c r="K37" s="59"/>
      <c r="L37" s="60" t="s">
        <v>222</v>
      </c>
      <c r="M37" s="76"/>
      <c r="N37" s="61" t="s">
        <v>220</v>
      </c>
      <c r="O37" s="77"/>
      <c r="P37" s="76"/>
      <c r="Q37" s="62">
        <v>12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48881.664000000004</v>
      </c>
      <c r="AC37" s="66">
        <f t="shared" si="4"/>
        <v>0</v>
      </c>
      <c r="AD37" s="66">
        <f t="shared" si="5"/>
        <v>48881.664000000004</v>
      </c>
    </row>
    <row r="38" spans="1:30" ht="24.95" customHeight="1" x14ac:dyDescent="0.4">
      <c r="A38" s="54">
        <v>41</v>
      </c>
      <c r="B38" s="55" t="s">
        <v>241</v>
      </c>
      <c r="C38" s="55" t="s">
        <v>632</v>
      </c>
      <c r="D38" s="55" t="s">
        <v>35</v>
      </c>
      <c r="E38" s="55" t="s">
        <v>652</v>
      </c>
      <c r="F38" s="55" t="s">
        <v>653</v>
      </c>
      <c r="G38" s="55">
        <v>34</v>
      </c>
      <c r="H38" s="55">
        <v>12</v>
      </c>
      <c r="I38" s="57">
        <v>2</v>
      </c>
      <c r="J38" s="58">
        <v>24</v>
      </c>
      <c r="K38" s="59"/>
      <c r="L38" s="60" t="s">
        <v>222</v>
      </c>
      <c r="M38" s="76"/>
      <c r="N38" s="61" t="s">
        <v>220</v>
      </c>
      <c r="O38" s="77"/>
      <c r="P38" s="76"/>
      <c r="Q38" s="62">
        <v>12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48881.664000000004</v>
      </c>
      <c r="AC38" s="66">
        <f t="shared" si="4"/>
        <v>0</v>
      </c>
      <c r="AD38" s="66">
        <f t="shared" si="5"/>
        <v>48881.664000000004</v>
      </c>
    </row>
    <row r="39" spans="1:30" ht="24.95" customHeight="1" x14ac:dyDescent="0.4">
      <c r="A39" s="54">
        <v>43</v>
      </c>
      <c r="B39" s="55" t="s">
        <v>241</v>
      </c>
      <c r="C39" s="55" t="s">
        <v>332</v>
      </c>
      <c r="D39" s="55" t="s">
        <v>35</v>
      </c>
      <c r="E39" s="55" t="s">
        <v>652</v>
      </c>
      <c r="F39" s="55" t="s">
        <v>655</v>
      </c>
      <c r="G39" s="55">
        <v>34</v>
      </c>
      <c r="H39" s="55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2036.7359999999999</v>
      </c>
      <c r="AC39" s="66">
        <f t="shared" si="4"/>
        <v>0</v>
      </c>
      <c r="AD39" s="66">
        <f t="shared" si="5"/>
        <v>2036.7359999999999</v>
      </c>
    </row>
    <row r="40" spans="1:30" ht="24.95" customHeight="1" x14ac:dyDescent="0.4">
      <c r="A40" s="54">
        <v>44</v>
      </c>
      <c r="B40" s="55" t="s">
        <v>241</v>
      </c>
      <c r="C40" s="55" t="s">
        <v>332</v>
      </c>
      <c r="D40" s="55" t="s">
        <v>35</v>
      </c>
      <c r="E40" s="55" t="s">
        <v>248</v>
      </c>
      <c r="F40" s="55" t="s">
        <v>656</v>
      </c>
      <c r="G40" s="55">
        <v>26</v>
      </c>
      <c r="H40" s="55">
        <v>1</v>
      </c>
      <c r="I40" s="57">
        <v>1</v>
      </c>
      <c r="J40" s="58">
        <v>1</v>
      </c>
      <c r="K40" s="59"/>
      <c r="L40" s="60" t="s">
        <v>222</v>
      </c>
      <c r="M40" s="76"/>
      <c r="N40" s="61" t="s">
        <v>220</v>
      </c>
      <c r="O40" s="77"/>
      <c r="P40" s="76"/>
      <c r="Q40" s="62">
        <v>1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1557.5040000000001</v>
      </c>
      <c r="AC40" s="66">
        <f t="shared" si="4"/>
        <v>0</v>
      </c>
      <c r="AD40" s="66">
        <f t="shared" si="5"/>
        <v>1557.5040000000001</v>
      </c>
    </row>
    <row r="41" spans="1:30" ht="24.95" customHeight="1" x14ac:dyDescent="0.4">
      <c r="A41" s="54">
        <v>45</v>
      </c>
      <c r="B41" s="55" t="s">
        <v>241</v>
      </c>
      <c r="C41" s="55" t="s">
        <v>332</v>
      </c>
      <c r="D41" s="55" t="s">
        <v>35</v>
      </c>
      <c r="E41" s="55" t="s">
        <v>231</v>
      </c>
      <c r="F41" s="55" t="s">
        <v>400</v>
      </c>
      <c r="G41" s="55">
        <v>40</v>
      </c>
      <c r="H41" s="55">
        <v>1</v>
      </c>
      <c r="I41" s="57">
        <v>1</v>
      </c>
      <c r="J41" s="58">
        <v>1</v>
      </c>
      <c r="K41" s="59"/>
      <c r="L41" s="60" t="s">
        <v>221</v>
      </c>
      <c r="M41" s="76"/>
      <c r="N41" s="61" t="s">
        <v>219</v>
      </c>
      <c r="O41" s="77"/>
      <c r="P41" s="76"/>
      <c r="Q41" s="62">
        <v>1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2396.16</v>
      </c>
      <c r="AC41" s="66">
        <f t="shared" si="4"/>
        <v>0</v>
      </c>
      <c r="AD41" s="66">
        <f t="shared" si="5"/>
        <v>2396.16</v>
      </c>
    </row>
    <row r="42" spans="1:30" ht="24.95" customHeight="1" x14ac:dyDescent="0.4">
      <c r="A42" s="54">
        <v>46</v>
      </c>
      <c r="B42" s="55" t="s">
        <v>241</v>
      </c>
      <c r="C42" s="55" t="s">
        <v>234</v>
      </c>
      <c r="D42" s="55" t="s">
        <v>35</v>
      </c>
      <c r="E42" s="55" t="s">
        <v>652</v>
      </c>
      <c r="F42" s="55" t="s">
        <v>655</v>
      </c>
      <c r="G42" s="55">
        <v>34</v>
      </c>
      <c r="H42" s="55">
        <v>4</v>
      </c>
      <c r="I42" s="57">
        <v>1</v>
      </c>
      <c r="J42" s="58">
        <v>4</v>
      </c>
      <c r="K42" s="59"/>
      <c r="L42" s="60" t="s">
        <v>222</v>
      </c>
      <c r="M42" s="76"/>
      <c r="N42" s="61" t="s">
        <v>220</v>
      </c>
      <c r="O42" s="77"/>
      <c r="P42" s="76"/>
      <c r="Q42" s="62">
        <v>4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8146.9439999999995</v>
      </c>
      <c r="AC42" s="66">
        <f t="shared" si="4"/>
        <v>0</v>
      </c>
      <c r="AD42" s="66">
        <f t="shared" si="5"/>
        <v>8146.9439999999995</v>
      </c>
    </row>
    <row r="43" spans="1:30" ht="24.95" customHeight="1" x14ac:dyDescent="0.4">
      <c r="A43" s="54">
        <v>47</v>
      </c>
      <c r="B43" s="55" t="s">
        <v>241</v>
      </c>
      <c r="C43" s="55" t="s">
        <v>464</v>
      </c>
      <c r="D43" s="55" t="s">
        <v>35</v>
      </c>
      <c r="E43" s="55" t="s">
        <v>658</v>
      </c>
      <c r="F43" s="55" t="s">
        <v>659</v>
      </c>
      <c r="G43" s="55">
        <v>17</v>
      </c>
      <c r="H43" s="55">
        <v>1</v>
      </c>
      <c r="I43" s="57">
        <v>2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1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2036.7359999999999</v>
      </c>
      <c r="AC43" s="66">
        <f t="shared" si="4"/>
        <v>0</v>
      </c>
      <c r="AD43" s="66">
        <f t="shared" si="5"/>
        <v>2036.7359999999999</v>
      </c>
    </row>
    <row r="44" spans="1:30" ht="24.95" customHeight="1" x14ac:dyDescent="0.4">
      <c r="A44" s="54">
        <v>48</v>
      </c>
      <c r="B44" s="55" t="s">
        <v>241</v>
      </c>
      <c r="C44" s="55" t="s">
        <v>331</v>
      </c>
      <c r="D44" s="55" t="s">
        <v>35</v>
      </c>
      <c r="E44" s="55" t="s">
        <v>652</v>
      </c>
      <c r="F44" s="55" t="s">
        <v>655</v>
      </c>
      <c r="G44" s="55">
        <v>34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2036.7359999999999</v>
      </c>
      <c r="AC44" s="66">
        <f t="shared" si="4"/>
        <v>0</v>
      </c>
      <c r="AD44" s="66">
        <f t="shared" si="5"/>
        <v>2036.7359999999999</v>
      </c>
    </row>
    <row r="45" spans="1:30" ht="24.95" customHeight="1" x14ac:dyDescent="0.4">
      <c r="A45" s="54">
        <v>49</v>
      </c>
      <c r="B45" s="55" t="s">
        <v>241</v>
      </c>
      <c r="C45" s="55" t="s">
        <v>328</v>
      </c>
      <c r="D45" s="55" t="s">
        <v>35</v>
      </c>
      <c r="E45" s="55" t="s">
        <v>612</v>
      </c>
      <c r="F45" s="55" t="s">
        <v>40</v>
      </c>
      <c r="G45" s="55">
        <v>17</v>
      </c>
      <c r="H45" s="55">
        <v>4</v>
      </c>
      <c r="I45" s="57">
        <v>1</v>
      </c>
      <c r="J45" s="58">
        <v>4</v>
      </c>
      <c r="K45" s="59"/>
      <c r="L45" s="60" t="s">
        <v>222</v>
      </c>
      <c r="M45" s="76"/>
      <c r="N45" s="61" t="s">
        <v>220</v>
      </c>
      <c r="O45" s="77"/>
      <c r="P45" s="76"/>
      <c r="Q45" s="62">
        <v>4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4073.4719999999998</v>
      </c>
      <c r="AC45" s="66">
        <f t="shared" si="4"/>
        <v>0</v>
      </c>
      <c r="AD45" s="66">
        <f t="shared" si="5"/>
        <v>4073.4719999999998</v>
      </c>
    </row>
    <row r="46" spans="1:30" ht="24.95" customHeight="1" x14ac:dyDescent="0.4">
      <c r="A46" s="54">
        <v>50</v>
      </c>
      <c r="B46" s="55" t="s">
        <v>241</v>
      </c>
      <c r="C46" s="55" t="s">
        <v>328</v>
      </c>
      <c r="D46" s="55" t="s">
        <v>35</v>
      </c>
      <c r="E46" s="55" t="s">
        <v>652</v>
      </c>
      <c r="F46" s="55" t="s">
        <v>655</v>
      </c>
      <c r="G46" s="55">
        <v>34</v>
      </c>
      <c r="H46" s="55">
        <v>2</v>
      </c>
      <c r="I46" s="57">
        <v>1</v>
      </c>
      <c r="J46" s="58">
        <v>2</v>
      </c>
      <c r="K46" s="59"/>
      <c r="L46" s="60" t="s">
        <v>222</v>
      </c>
      <c r="M46" s="76"/>
      <c r="N46" s="61" t="s">
        <v>220</v>
      </c>
      <c r="O46" s="77"/>
      <c r="P46" s="76"/>
      <c r="Q46" s="62">
        <v>2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4073.4719999999998</v>
      </c>
      <c r="AC46" s="66">
        <f t="shared" si="4"/>
        <v>0</v>
      </c>
      <c r="AD46" s="66">
        <f t="shared" si="5"/>
        <v>4073.4719999999998</v>
      </c>
    </row>
    <row r="47" spans="1:30" ht="24.95" customHeight="1" x14ac:dyDescent="0.4">
      <c r="A47" s="54">
        <v>51</v>
      </c>
      <c r="B47" s="55" t="s">
        <v>241</v>
      </c>
      <c r="C47" s="55" t="s">
        <v>330</v>
      </c>
      <c r="D47" s="55" t="s">
        <v>35</v>
      </c>
      <c r="E47" s="55" t="s">
        <v>612</v>
      </c>
      <c r="F47" s="55" t="s">
        <v>40</v>
      </c>
      <c r="G47" s="55">
        <v>17</v>
      </c>
      <c r="H47" s="55">
        <v>6</v>
      </c>
      <c r="I47" s="57">
        <v>1</v>
      </c>
      <c r="J47" s="58">
        <v>6</v>
      </c>
      <c r="K47" s="59"/>
      <c r="L47" s="60" t="s">
        <v>222</v>
      </c>
      <c r="M47" s="76"/>
      <c r="N47" s="61" t="s">
        <v>220</v>
      </c>
      <c r="O47" s="77"/>
      <c r="P47" s="76"/>
      <c r="Q47" s="62">
        <v>6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6110.2080000000005</v>
      </c>
      <c r="AC47" s="66">
        <f t="shared" si="4"/>
        <v>0</v>
      </c>
      <c r="AD47" s="66">
        <f t="shared" si="5"/>
        <v>6110.2080000000005</v>
      </c>
    </row>
    <row r="48" spans="1:30" ht="24.95" customHeight="1" x14ac:dyDescent="0.4">
      <c r="A48" s="54">
        <v>52</v>
      </c>
      <c r="B48" s="55" t="s">
        <v>241</v>
      </c>
      <c r="C48" s="55" t="s">
        <v>330</v>
      </c>
      <c r="D48" s="55" t="s">
        <v>35</v>
      </c>
      <c r="E48" s="55" t="s">
        <v>652</v>
      </c>
      <c r="F48" s="55" t="s">
        <v>655</v>
      </c>
      <c r="G48" s="55">
        <v>34</v>
      </c>
      <c r="H48" s="55">
        <v>2</v>
      </c>
      <c r="I48" s="57">
        <v>1</v>
      </c>
      <c r="J48" s="58">
        <v>2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4073.4719999999998</v>
      </c>
      <c r="AC48" s="66">
        <f t="shared" si="4"/>
        <v>0</v>
      </c>
      <c r="AD48" s="66">
        <f t="shared" si="5"/>
        <v>4073.4719999999998</v>
      </c>
    </row>
    <row r="49" spans="1:30" ht="24.95" customHeight="1" x14ac:dyDescent="0.4">
      <c r="A49" s="54">
        <v>53</v>
      </c>
      <c r="B49" s="55" t="s">
        <v>241</v>
      </c>
      <c r="C49" s="55" t="s">
        <v>288</v>
      </c>
      <c r="D49" s="55" t="s">
        <v>35</v>
      </c>
      <c r="E49" s="55" t="s">
        <v>661</v>
      </c>
      <c r="F49" s="55" t="s">
        <v>662</v>
      </c>
      <c r="G49" s="55">
        <v>25</v>
      </c>
      <c r="H49" s="55">
        <v>8</v>
      </c>
      <c r="I49" s="57">
        <v>2</v>
      </c>
      <c r="J49" s="58">
        <v>16</v>
      </c>
      <c r="K49" s="59"/>
      <c r="L49" s="60" t="s">
        <v>222</v>
      </c>
      <c r="M49" s="76"/>
      <c r="N49" s="61" t="s">
        <v>220</v>
      </c>
      <c r="O49" s="77"/>
      <c r="P49" s="76"/>
      <c r="Q49" s="62">
        <v>8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23961.600000000002</v>
      </c>
      <c r="AC49" s="66">
        <f t="shared" si="4"/>
        <v>0</v>
      </c>
      <c r="AD49" s="66">
        <f t="shared" si="5"/>
        <v>23961.600000000002</v>
      </c>
    </row>
    <row r="50" spans="1:30" ht="24.95" customHeight="1" x14ac:dyDescent="0.4">
      <c r="A50" s="54">
        <v>55</v>
      </c>
      <c r="B50" s="55" t="s">
        <v>241</v>
      </c>
      <c r="C50" s="55" t="s">
        <v>339</v>
      </c>
      <c r="D50" s="55" t="s">
        <v>35</v>
      </c>
      <c r="E50" s="55" t="s">
        <v>486</v>
      </c>
      <c r="F50" s="55" t="s">
        <v>40</v>
      </c>
      <c r="G50" s="55">
        <v>45</v>
      </c>
      <c r="H50" s="55">
        <v>9</v>
      </c>
      <c r="I50" s="57">
        <v>1</v>
      </c>
      <c r="J50" s="58">
        <v>9</v>
      </c>
      <c r="K50" s="59"/>
      <c r="L50" s="60" t="s">
        <v>222</v>
      </c>
      <c r="M50" s="76"/>
      <c r="N50" s="61" t="s">
        <v>220</v>
      </c>
      <c r="O50" s="77"/>
      <c r="P50" s="76"/>
      <c r="Q50" s="62">
        <v>9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24261.119999999999</v>
      </c>
      <c r="AC50" s="66">
        <f t="shared" si="4"/>
        <v>0</v>
      </c>
      <c r="AD50" s="66">
        <f t="shared" si="5"/>
        <v>24261.119999999999</v>
      </c>
    </row>
    <row r="51" spans="1:30" ht="24.95" customHeight="1" x14ac:dyDescent="0.4">
      <c r="A51" s="54">
        <v>57</v>
      </c>
      <c r="B51" s="55" t="s">
        <v>241</v>
      </c>
      <c r="C51" s="55" t="s">
        <v>633</v>
      </c>
      <c r="D51" s="55" t="s">
        <v>35</v>
      </c>
      <c r="E51" s="55" t="s">
        <v>658</v>
      </c>
      <c r="F51" s="55" t="s">
        <v>671</v>
      </c>
      <c r="G51" s="55">
        <v>17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7"/>
      <c r="P51" s="76"/>
      <c r="Q51" s="62">
        <v>1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1018.3679999999999</v>
      </c>
      <c r="AC51" s="66">
        <f t="shared" si="4"/>
        <v>0</v>
      </c>
      <c r="AD51" s="66">
        <f t="shared" si="5"/>
        <v>1018.3679999999999</v>
      </c>
    </row>
    <row r="52" spans="1:30" ht="24.95" customHeight="1" x14ac:dyDescent="0.4">
      <c r="A52" s="54">
        <v>58</v>
      </c>
      <c r="B52" s="55" t="s">
        <v>241</v>
      </c>
      <c r="C52" s="55" t="s">
        <v>634</v>
      </c>
      <c r="D52" s="55" t="s">
        <v>35</v>
      </c>
      <c r="E52" s="55" t="s">
        <v>486</v>
      </c>
      <c r="F52" s="55" t="s">
        <v>40</v>
      </c>
      <c r="G52" s="55">
        <v>45</v>
      </c>
      <c r="H52" s="55">
        <v>4</v>
      </c>
      <c r="I52" s="57">
        <v>1</v>
      </c>
      <c r="J52" s="58">
        <v>4</v>
      </c>
      <c r="K52" s="59"/>
      <c r="L52" s="60" t="s">
        <v>222</v>
      </c>
      <c r="M52" s="76"/>
      <c r="N52" s="61" t="s">
        <v>220</v>
      </c>
      <c r="O52" s="77"/>
      <c r="P52" s="76"/>
      <c r="Q52" s="62">
        <v>4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10782.720000000001</v>
      </c>
      <c r="AC52" s="66">
        <f t="shared" si="4"/>
        <v>0</v>
      </c>
      <c r="AD52" s="66">
        <f t="shared" si="5"/>
        <v>10782.720000000001</v>
      </c>
    </row>
    <row r="53" spans="1:30" ht="24.95" customHeight="1" x14ac:dyDescent="0.4">
      <c r="A53" s="54">
        <v>60</v>
      </c>
      <c r="B53" s="55" t="s">
        <v>241</v>
      </c>
      <c r="C53" s="55" t="s">
        <v>634</v>
      </c>
      <c r="D53" s="55" t="s">
        <v>35</v>
      </c>
      <c r="E53" s="55" t="s">
        <v>417</v>
      </c>
      <c r="F53" s="55" t="s">
        <v>672</v>
      </c>
      <c r="G53" s="55">
        <v>263</v>
      </c>
      <c r="H53" s="55">
        <v>3</v>
      </c>
      <c r="I53" s="57">
        <v>1</v>
      </c>
      <c r="J53" s="58">
        <v>3</v>
      </c>
      <c r="K53" s="59"/>
      <c r="L53" s="60" t="s">
        <v>222</v>
      </c>
      <c r="M53" s="76"/>
      <c r="N53" s="61" t="s">
        <v>220</v>
      </c>
      <c r="O53" s="77"/>
      <c r="P53" s="76"/>
      <c r="Q53" s="62">
        <v>3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47264.256000000001</v>
      </c>
      <c r="AC53" s="66">
        <f t="shared" si="4"/>
        <v>0</v>
      </c>
      <c r="AD53" s="66">
        <f t="shared" si="5"/>
        <v>47264.256000000001</v>
      </c>
    </row>
    <row r="54" spans="1:30" ht="24.95" customHeight="1" x14ac:dyDescent="0.4">
      <c r="A54" s="54">
        <v>61</v>
      </c>
      <c r="B54" s="55" t="s">
        <v>367</v>
      </c>
      <c r="C54" s="55" t="s">
        <v>633</v>
      </c>
      <c r="D54" s="55" t="s">
        <v>35</v>
      </c>
      <c r="E54" s="55" t="s">
        <v>658</v>
      </c>
      <c r="F54" s="55" t="s">
        <v>671</v>
      </c>
      <c r="G54" s="55">
        <v>17</v>
      </c>
      <c r="H54" s="55">
        <v>1</v>
      </c>
      <c r="I54" s="57">
        <v>1</v>
      </c>
      <c r="J54" s="58">
        <v>1</v>
      </c>
      <c r="K54" s="59"/>
      <c r="L54" s="60" t="s">
        <v>222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1018.3679999999999</v>
      </c>
      <c r="AC54" s="66">
        <f t="shared" si="4"/>
        <v>0</v>
      </c>
      <c r="AD54" s="66">
        <f t="shared" si="5"/>
        <v>1018.3679999999999</v>
      </c>
    </row>
    <row r="55" spans="1:30" ht="24.95" customHeight="1" x14ac:dyDescent="0.4">
      <c r="A55" s="54">
        <v>62</v>
      </c>
      <c r="B55" s="55" t="s">
        <v>367</v>
      </c>
      <c r="C55" s="55" t="s">
        <v>635</v>
      </c>
      <c r="D55" s="55" t="s">
        <v>35</v>
      </c>
      <c r="E55" s="55" t="s">
        <v>248</v>
      </c>
      <c r="F55" s="55" t="s">
        <v>673</v>
      </c>
      <c r="G55" s="55">
        <v>26</v>
      </c>
      <c r="H55" s="55">
        <v>1</v>
      </c>
      <c r="I55" s="57">
        <v>1</v>
      </c>
      <c r="J55" s="58">
        <v>1</v>
      </c>
      <c r="K55" s="59"/>
      <c r="L55" s="60" t="s">
        <v>222</v>
      </c>
      <c r="M55" s="76"/>
      <c r="N55" s="61" t="s">
        <v>220</v>
      </c>
      <c r="O55" s="77"/>
      <c r="P55" s="76"/>
      <c r="Q55" s="62">
        <v>1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1557.5040000000001</v>
      </c>
      <c r="AC55" s="66">
        <f t="shared" si="4"/>
        <v>0</v>
      </c>
      <c r="AD55" s="66">
        <f t="shared" si="5"/>
        <v>1557.5040000000001</v>
      </c>
    </row>
    <row r="56" spans="1:30" ht="24.95" customHeight="1" x14ac:dyDescent="0.4">
      <c r="A56" s="54">
        <v>63</v>
      </c>
      <c r="B56" s="55" t="s">
        <v>241</v>
      </c>
      <c r="C56" s="55" t="s">
        <v>636</v>
      </c>
      <c r="D56" s="55" t="s">
        <v>35</v>
      </c>
      <c r="E56" s="55" t="s">
        <v>248</v>
      </c>
      <c r="F56" s="55" t="s">
        <v>673</v>
      </c>
      <c r="G56" s="55">
        <v>26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1557.5040000000001</v>
      </c>
      <c r="AC56" s="66">
        <f t="shared" si="4"/>
        <v>0</v>
      </c>
      <c r="AD56" s="66">
        <f t="shared" si="5"/>
        <v>1557.5040000000001</v>
      </c>
    </row>
    <row r="57" spans="1:30" ht="24.95" customHeight="1" x14ac:dyDescent="0.4">
      <c r="A57" s="54">
        <v>64</v>
      </c>
      <c r="B57" s="55" t="s">
        <v>241</v>
      </c>
      <c r="C57" s="55" t="s">
        <v>637</v>
      </c>
      <c r="D57" s="55" t="s">
        <v>35</v>
      </c>
      <c r="E57" s="55" t="s">
        <v>248</v>
      </c>
      <c r="F57" s="55" t="s">
        <v>673</v>
      </c>
      <c r="G57" s="55">
        <v>26</v>
      </c>
      <c r="H57" s="55">
        <v>1</v>
      </c>
      <c r="I57" s="57">
        <v>1</v>
      </c>
      <c r="J57" s="58">
        <v>1</v>
      </c>
      <c r="K57" s="59"/>
      <c r="L57" s="60" t="s">
        <v>222</v>
      </c>
      <c r="M57" s="76"/>
      <c r="N57" s="61" t="s">
        <v>220</v>
      </c>
      <c r="O57" s="77"/>
      <c r="P57" s="76"/>
      <c r="Q57" s="62">
        <v>1</v>
      </c>
      <c r="R57" s="63"/>
      <c r="S57" s="78"/>
      <c r="T57" s="78"/>
      <c r="U57" s="64">
        <f t="shared" si="2"/>
        <v>0</v>
      </c>
      <c r="V57" s="64">
        <f t="shared" si="3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6"/>
        <v>1557.5040000000001</v>
      </c>
      <c r="AC57" s="66">
        <f t="shared" si="4"/>
        <v>0</v>
      </c>
      <c r="AD57" s="66">
        <f t="shared" si="5"/>
        <v>1557.5040000000001</v>
      </c>
    </row>
    <row r="58" spans="1:30" ht="24.95" customHeight="1" x14ac:dyDescent="0.4">
      <c r="A58" s="54">
        <v>65</v>
      </c>
      <c r="B58" s="55" t="s">
        <v>37</v>
      </c>
      <c r="C58" s="55" t="s">
        <v>637</v>
      </c>
      <c r="D58" s="55" t="s">
        <v>35</v>
      </c>
      <c r="E58" s="55" t="s">
        <v>248</v>
      </c>
      <c r="F58" s="55" t="s">
        <v>673</v>
      </c>
      <c r="G58" s="55">
        <v>26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2"/>
        <v>0</v>
      </c>
      <c r="V58" s="64">
        <f t="shared" si="3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6"/>
        <v>1557.5040000000001</v>
      </c>
      <c r="AC58" s="66">
        <f t="shared" si="4"/>
        <v>0</v>
      </c>
      <c r="AD58" s="66">
        <f t="shared" si="5"/>
        <v>1557.5040000000001</v>
      </c>
    </row>
    <row r="59" spans="1:30" ht="24.95" customHeight="1" x14ac:dyDescent="0.4">
      <c r="A59" s="54">
        <v>66</v>
      </c>
      <c r="B59" s="55" t="s">
        <v>37</v>
      </c>
      <c r="C59" s="55" t="s">
        <v>638</v>
      </c>
      <c r="D59" s="55" t="s">
        <v>35</v>
      </c>
      <c r="E59" s="55" t="s">
        <v>486</v>
      </c>
      <c r="F59" s="55" t="s">
        <v>40</v>
      </c>
      <c r="G59" s="55">
        <v>45</v>
      </c>
      <c r="H59" s="55">
        <v>4</v>
      </c>
      <c r="I59" s="57">
        <v>1</v>
      </c>
      <c r="J59" s="58">
        <v>4</v>
      </c>
      <c r="K59" s="59"/>
      <c r="L59" s="60" t="s">
        <v>222</v>
      </c>
      <c r="M59" s="76"/>
      <c r="N59" s="61" t="s">
        <v>220</v>
      </c>
      <c r="O59" s="77"/>
      <c r="P59" s="76"/>
      <c r="Q59" s="62">
        <v>4</v>
      </c>
      <c r="R59" s="63"/>
      <c r="S59" s="78"/>
      <c r="T59" s="78"/>
      <c r="U59" s="64">
        <f t="shared" si="2"/>
        <v>0</v>
      </c>
      <c r="V59" s="64">
        <f t="shared" si="3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6"/>
        <v>10782.720000000001</v>
      </c>
      <c r="AC59" s="66">
        <f t="shared" si="4"/>
        <v>0</v>
      </c>
      <c r="AD59" s="66">
        <f t="shared" si="5"/>
        <v>10782.720000000001</v>
      </c>
    </row>
    <row r="60" spans="1:30" ht="24.95" customHeight="1" x14ac:dyDescent="0.4">
      <c r="A60" s="54">
        <v>68</v>
      </c>
      <c r="B60" s="55" t="s">
        <v>37</v>
      </c>
      <c r="C60" s="55" t="s">
        <v>234</v>
      </c>
      <c r="D60" s="55" t="s">
        <v>35</v>
      </c>
      <c r="E60" s="55" t="s">
        <v>652</v>
      </c>
      <c r="F60" s="55" t="s">
        <v>655</v>
      </c>
      <c r="G60" s="55">
        <v>34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2"/>
        <v>0</v>
      </c>
      <c r="V60" s="64">
        <f t="shared" si="3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6"/>
        <v>2036.7359999999999</v>
      </c>
      <c r="AC60" s="66">
        <f t="shared" si="4"/>
        <v>0</v>
      </c>
      <c r="AD60" s="66">
        <f t="shared" si="5"/>
        <v>2036.7359999999999</v>
      </c>
    </row>
    <row r="61" spans="1:30" ht="24.95" customHeight="1" x14ac:dyDescent="0.4">
      <c r="A61" s="54">
        <v>69</v>
      </c>
      <c r="B61" s="55" t="s">
        <v>37</v>
      </c>
      <c r="C61" s="55" t="s">
        <v>639</v>
      </c>
      <c r="D61" s="55" t="s">
        <v>35</v>
      </c>
      <c r="E61" s="55" t="s">
        <v>652</v>
      </c>
      <c r="F61" s="55" t="s">
        <v>674</v>
      </c>
      <c r="G61" s="55">
        <v>34</v>
      </c>
      <c r="H61" s="55">
        <v>2</v>
      </c>
      <c r="I61" s="57">
        <v>2</v>
      </c>
      <c r="J61" s="58">
        <v>4</v>
      </c>
      <c r="K61" s="59"/>
      <c r="L61" s="60" t="s">
        <v>222</v>
      </c>
      <c r="M61" s="76"/>
      <c r="N61" s="61" t="s">
        <v>220</v>
      </c>
      <c r="O61" s="77"/>
      <c r="P61" s="76"/>
      <c r="Q61" s="62">
        <v>2</v>
      </c>
      <c r="R61" s="63"/>
      <c r="S61" s="78"/>
      <c r="T61" s="78"/>
      <c r="U61" s="64">
        <f t="shared" si="2"/>
        <v>0</v>
      </c>
      <c r="V61" s="64">
        <f t="shared" si="3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6"/>
        <v>8146.9439999999995</v>
      </c>
      <c r="AC61" s="66">
        <f t="shared" si="4"/>
        <v>0</v>
      </c>
      <c r="AD61" s="66">
        <f t="shared" si="5"/>
        <v>8146.9439999999995</v>
      </c>
    </row>
    <row r="62" spans="1:30" ht="24.95" customHeight="1" x14ac:dyDescent="0.4">
      <c r="A62" s="54">
        <v>70</v>
      </c>
      <c r="B62" s="55" t="s">
        <v>37</v>
      </c>
      <c r="C62" s="55" t="s">
        <v>640</v>
      </c>
      <c r="D62" s="55" t="s">
        <v>35</v>
      </c>
      <c r="E62" s="55" t="s">
        <v>652</v>
      </c>
      <c r="F62" s="55" t="s">
        <v>674</v>
      </c>
      <c r="G62" s="55">
        <v>34</v>
      </c>
      <c r="H62" s="55">
        <v>2</v>
      </c>
      <c r="I62" s="57">
        <v>2</v>
      </c>
      <c r="J62" s="58">
        <v>4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2"/>
        <v>0</v>
      </c>
      <c r="V62" s="64">
        <f t="shared" si="3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6"/>
        <v>8146.9439999999995</v>
      </c>
      <c r="AC62" s="66">
        <f t="shared" si="4"/>
        <v>0</v>
      </c>
      <c r="AD62" s="66">
        <f t="shared" si="5"/>
        <v>8146.9439999999995</v>
      </c>
    </row>
    <row r="63" spans="1:30" ht="24.95" customHeight="1" x14ac:dyDescent="0.4">
      <c r="A63" s="54">
        <v>71</v>
      </c>
      <c r="B63" s="55" t="s">
        <v>37</v>
      </c>
      <c r="C63" s="55" t="s">
        <v>641</v>
      </c>
      <c r="D63" s="55" t="s">
        <v>35</v>
      </c>
      <c r="E63" s="55" t="s">
        <v>652</v>
      </c>
      <c r="F63" s="55" t="s">
        <v>674</v>
      </c>
      <c r="G63" s="55">
        <v>34</v>
      </c>
      <c r="H63" s="55">
        <v>2</v>
      </c>
      <c r="I63" s="57">
        <v>2</v>
      </c>
      <c r="J63" s="58">
        <v>4</v>
      </c>
      <c r="K63" s="59"/>
      <c r="L63" s="60" t="s">
        <v>222</v>
      </c>
      <c r="M63" s="76"/>
      <c r="N63" s="61" t="s">
        <v>220</v>
      </c>
      <c r="O63" s="77"/>
      <c r="P63" s="76"/>
      <c r="Q63" s="62">
        <v>2</v>
      </c>
      <c r="R63" s="63"/>
      <c r="S63" s="78"/>
      <c r="T63" s="78"/>
      <c r="U63" s="64">
        <f t="shared" si="2"/>
        <v>0</v>
      </c>
      <c r="V63" s="64">
        <f t="shared" si="3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6"/>
        <v>8146.9439999999995</v>
      </c>
      <c r="AC63" s="66">
        <f t="shared" si="4"/>
        <v>0</v>
      </c>
      <c r="AD63" s="66">
        <f t="shared" si="5"/>
        <v>8146.9439999999995</v>
      </c>
    </row>
    <row r="64" spans="1:30" ht="24.95" customHeight="1" x14ac:dyDescent="0.4">
      <c r="A64" s="54">
        <v>72</v>
      </c>
      <c r="B64" s="55" t="s">
        <v>37</v>
      </c>
      <c r="C64" s="55" t="s">
        <v>642</v>
      </c>
      <c r="D64" s="55" t="s">
        <v>643</v>
      </c>
      <c r="E64" s="55" t="s">
        <v>675</v>
      </c>
      <c r="F64" s="55" t="s">
        <v>672</v>
      </c>
      <c r="G64" s="55">
        <v>420</v>
      </c>
      <c r="H64" s="55">
        <v>32</v>
      </c>
      <c r="I64" s="57">
        <v>1</v>
      </c>
      <c r="J64" s="58">
        <v>32</v>
      </c>
      <c r="K64" s="59"/>
      <c r="L64" s="60" t="s">
        <v>222</v>
      </c>
      <c r="M64" s="76"/>
      <c r="N64" s="61" t="s">
        <v>220</v>
      </c>
      <c r="O64" s="77"/>
      <c r="P64" s="76"/>
      <c r="Q64" s="62">
        <v>32</v>
      </c>
      <c r="R64" s="63"/>
      <c r="S64" s="78"/>
      <c r="T64" s="78"/>
      <c r="U64" s="64">
        <f t="shared" si="2"/>
        <v>0</v>
      </c>
      <c r="V64" s="64">
        <f t="shared" si="3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6"/>
        <v>805109.76000000001</v>
      </c>
      <c r="AC64" s="66">
        <f t="shared" si="4"/>
        <v>0</v>
      </c>
      <c r="AD64" s="66">
        <f t="shared" si="5"/>
        <v>805109.76000000001</v>
      </c>
    </row>
    <row r="65" spans="1:30" ht="24.95" customHeight="1" x14ac:dyDescent="0.4">
      <c r="A65" s="54">
        <v>73</v>
      </c>
      <c r="B65" s="55" t="s">
        <v>37</v>
      </c>
      <c r="C65" s="55" t="s">
        <v>644</v>
      </c>
      <c r="D65" s="55" t="s">
        <v>35</v>
      </c>
      <c r="E65" s="55" t="s">
        <v>652</v>
      </c>
      <c r="F65" s="55" t="s">
        <v>676</v>
      </c>
      <c r="G65" s="55">
        <v>34</v>
      </c>
      <c r="H65" s="55">
        <v>5</v>
      </c>
      <c r="I65" s="57">
        <v>1</v>
      </c>
      <c r="J65" s="58">
        <v>5</v>
      </c>
      <c r="K65" s="59"/>
      <c r="L65" s="60" t="s">
        <v>222</v>
      </c>
      <c r="M65" s="76"/>
      <c r="N65" s="61" t="s">
        <v>220</v>
      </c>
      <c r="O65" s="77"/>
      <c r="P65" s="76"/>
      <c r="Q65" s="62">
        <v>5</v>
      </c>
      <c r="R65" s="63"/>
      <c r="S65" s="78"/>
      <c r="T65" s="78"/>
      <c r="U65" s="64">
        <f t="shared" si="2"/>
        <v>0</v>
      </c>
      <c r="V65" s="64">
        <f t="shared" si="3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6"/>
        <v>10183.68</v>
      </c>
      <c r="AC65" s="66">
        <f t="shared" si="4"/>
        <v>0</v>
      </c>
      <c r="AD65" s="66">
        <f t="shared" si="5"/>
        <v>10183.68</v>
      </c>
    </row>
    <row r="66" spans="1:30" ht="24.95" customHeight="1" x14ac:dyDescent="0.4">
      <c r="A66" s="54">
        <v>74</v>
      </c>
      <c r="B66" s="55" t="s">
        <v>37</v>
      </c>
      <c r="C66" s="55" t="s">
        <v>644</v>
      </c>
      <c r="D66" s="55" t="s">
        <v>35</v>
      </c>
      <c r="E66" s="55" t="s">
        <v>265</v>
      </c>
      <c r="F66" s="55" t="s">
        <v>217</v>
      </c>
      <c r="G66" s="55">
        <v>60</v>
      </c>
      <c r="H66" s="55">
        <v>1</v>
      </c>
      <c r="I66" s="57">
        <v>1</v>
      </c>
      <c r="J66" s="58">
        <v>1</v>
      </c>
      <c r="K66" s="59"/>
      <c r="L66" s="60" t="s">
        <v>222</v>
      </c>
      <c r="M66" s="76"/>
      <c r="N66" s="61" t="s">
        <v>219</v>
      </c>
      <c r="O66" s="77"/>
      <c r="P66" s="76"/>
      <c r="Q66" s="62">
        <v>1</v>
      </c>
      <c r="R66" s="63"/>
      <c r="S66" s="78"/>
      <c r="T66" s="78"/>
      <c r="U66" s="64">
        <f t="shared" si="2"/>
        <v>0</v>
      </c>
      <c r="V66" s="64">
        <f t="shared" si="3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6"/>
        <v>3594.2400000000002</v>
      </c>
      <c r="AC66" s="66">
        <f t="shared" si="4"/>
        <v>0</v>
      </c>
      <c r="AD66" s="66">
        <f t="shared" si="5"/>
        <v>3594.2400000000002</v>
      </c>
    </row>
    <row r="67" spans="1:30" ht="24.95" customHeight="1" x14ac:dyDescent="0.4">
      <c r="A67" s="54">
        <v>75</v>
      </c>
      <c r="B67" s="55" t="s">
        <v>37</v>
      </c>
      <c r="C67" s="55" t="s">
        <v>645</v>
      </c>
      <c r="D67" s="55" t="s">
        <v>35</v>
      </c>
      <c r="E67" s="55" t="s">
        <v>652</v>
      </c>
      <c r="F67" s="55" t="s">
        <v>676</v>
      </c>
      <c r="G67" s="55">
        <v>34</v>
      </c>
      <c r="H67" s="55">
        <v>5</v>
      </c>
      <c r="I67" s="57">
        <v>1</v>
      </c>
      <c r="J67" s="58">
        <v>5</v>
      </c>
      <c r="K67" s="59"/>
      <c r="L67" s="60" t="s">
        <v>222</v>
      </c>
      <c r="M67" s="76"/>
      <c r="N67" s="61" t="s">
        <v>220</v>
      </c>
      <c r="O67" s="77"/>
      <c r="P67" s="76"/>
      <c r="Q67" s="62">
        <v>5</v>
      </c>
      <c r="R67" s="63"/>
      <c r="S67" s="78"/>
      <c r="T67" s="78"/>
      <c r="U67" s="64">
        <f t="shared" si="2"/>
        <v>0</v>
      </c>
      <c r="V67" s="64">
        <f t="shared" si="3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6"/>
        <v>10183.68</v>
      </c>
      <c r="AC67" s="66">
        <f t="shared" si="4"/>
        <v>0</v>
      </c>
      <c r="AD67" s="66">
        <f t="shared" si="5"/>
        <v>10183.68</v>
      </c>
    </row>
    <row r="68" spans="1:30" ht="24.95" customHeight="1" x14ac:dyDescent="0.4">
      <c r="A68" s="54">
        <v>78</v>
      </c>
      <c r="B68" s="55" t="s">
        <v>37</v>
      </c>
      <c r="C68" s="55" t="s">
        <v>646</v>
      </c>
      <c r="D68" s="55" t="s">
        <v>35</v>
      </c>
      <c r="E68" s="55" t="s">
        <v>486</v>
      </c>
      <c r="F68" s="55" t="s">
        <v>40</v>
      </c>
      <c r="G68" s="55">
        <v>45</v>
      </c>
      <c r="H68" s="55">
        <v>9</v>
      </c>
      <c r="I68" s="57">
        <v>1</v>
      </c>
      <c r="J68" s="58">
        <v>9</v>
      </c>
      <c r="K68" s="59"/>
      <c r="L68" s="60" t="s">
        <v>222</v>
      </c>
      <c r="M68" s="76"/>
      <c r="N68" s="61" t="s">
        <v>220</v>
      </c>
      <c r="O68" s="77"/>
      <c r="P68" s="76"/>
      <c r="Q68" s="62">
        <v>9</v>
      </c>
      <c r="R68" s="63"/>
      <c r="S68" s="78"/>
      <c r="T68" s="78"/>
      <c r="U68" s="64">
        <f t="shared" si="2"/>
        <v>0</v>
      </c>
      <c r="V68" s="64">
        <f t="shared" si="3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73" si="7">G68*J68*X68*Y68*Z68/1000*$Z$1</f>
        <v>24261.119999999999</v>
      </c>
      <c r="AC68" s="66">
        <f t="shared" si="4"/>
        <v>0</v>
      </c>
      <c r="AD68" s="66">
        <f t="shared" si="5"/>
        <v>24261.119999999999</v>
      </c>
    </row>
    <row r="69" spans="1:30" ht="24.95" customHeight="1" x14ac:dyDescent="0.4">
      <c r="A69" s="54">
        <v>80</v>
      </c>
      <c r="B69" s="55" t="s">
        <v>37</v>
      </c>
      <c r="C69" s="55" t="s">
        <v>647</v>
      </c>
      <c r="D69" s="55" t="s">
        <v>35</v>
      </c>
      <c r="E69" s="55" t="s">
        <v>399</v>
      </c>
      <c r="F69" s="55" t="s">
        <v>40</v>
      </c>
      <c r="G69" s="55">
        <v>34</v>
      </c>
      <c r="H69" s="55">
        <v>3</v>
      </c>
      <c r="I69" s="57">
        <v>1</v>
      </c>
      <c r="J69" s="58">
        <v>3</v>
      </c>
      <c r="K69" s="59"/>
      <c r="L69" s="60" t="s">
        <v>222</v>
      </c>
      <c r="M69" s="76"/>
      <c r="N69" s="61" t="s">
        <v>220</v>
      </c>
      <c r="O69" s="77"/>
      <c r="P69" s="76"/>
      <c r="Q69" s="62">
        <v>3</v>
      </c>
      <c r="R69" s="63"/>
      <c r="S69" s="78"/>
      <c r="T69" s="78"/>
      <c r="U69" s="64">
        <f t="shared" ref="U69:U73" si="8">Q69*S69</f>
        <v>0</v>
      </c>
      <c r="V69" s="64">
        <f t="shared" ref="V69:V73" si="9">Q69*T69</f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7"/>
        <v>6110.2080000000005</v>
      </c>
      <c r="AC69" s="66">
        <f t="shared" ref="AC69:AC73" si="10">P69*Q69*X69*Y69*Z69/1000*$Z$1</f>
        <v>0</v>
      </c>
      <c r="AD69" s="66">
        <f t="shared" ref="AD69:AD74" si="11">AB69-AC69</f>
        <v>6110.2080000000005</v>
      </c>
    </row>
    <row r="70" spans="1:30" ht="24.95" customHeight="1" x14ac:dyDescent="0.4">
      <c r="A70" s="54">
        <v>81</v>
      </c>
      <c r="B70" s="55" t="s">
        <v>37</v>
      </c>
      <c r="C70" s="55" t="s">
        <v>648</v>
      </c>
      <c r="D70" s="55" t="s">
        <v>35</v>
      </c>
      <c r="E70" s="55" t="s">
        <v>248</v>
      </c>
      <c r="F70" s="55" t="s">
        <v>673</v>
      </c>
      <c r="G70" s="55">
        <v>26</v>
      </c>
      <c r="H70" s="55">
        <v>6</v>
      </c>
      <c r="I70" s="57">
        <v>1</v>
      </c>
      <c r="J70" s="58">
        <v>6</v>
      </c>
      <c r="K70" s="59"/>
      <c r="L70" s="60" t="s">
        <v>222</v>
      </c>
      <c r="M70" s="76"/>
      <c r="N70" s="61" t="s">
        <v>220</v>
      </c>
      <c r="O70" s="77"/>
      <c r="P70" s="76"/>
      <c r="Q70" s="62">
        <v>6</v>
      </c>
      <c r="R70" s="63"/>
      <c r="S70" s="78"/>
      <c r="T70" s="78"/>
      <c r="U70" s="64">
        <f t="shared" si="8"/>
        <v>0</v>
      </c>
      <c r="V70" s="64">
        <f t="shared" si="9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7"/>
        <v>9345.0239999999994</v>
      </c>
      <c r="AC70" s="66">
        <f t="shared" si="10"/>
        <v>0</v>
      </c>
      <c r="AD70" s="66">
        <f t="shared" si="11"/>
        <v>9345.0239999999994</v>
      </c>
    </row>
    <row r="71" spans="1:30" ht="24.95" customHeight="1" x14ac:dyDescent="0.4">
      <c r="A71" s="54">
        <v>82</v>
      </c>
      <c r="B71" s="55" t="s">
        <v>37</v>
      </c>
      <c r="C71" s="55" t="s">
        <v>649</v>
      </c>
      <c r="D71" s="55" t="s">
        <v>35</v>
      </c>
      <c r="E71" s="55" t="s">
        <v>265</v>
      </c>
      <c r="F71" s="55" t="s">
        <v>677</v>
      </c>
      <c r="G71" s="55">
        <v>60</v>
      </c>
      <c r="H71" s="55">
        <v>2</v>
      </c>
      <c r="I71" s="57">
        <v>1</v>
      </c>
      <c r="J71" s="58">
        <v>2</v>
      </c>
      <c r="K71" s="59"/>
      <c r="L71" s="60" t="s">
        <v>222</v>
      </c>
      <c r="M71" s="76"/>
      <c r="N71" s="61" t="s">
        <v>219</v>
      </c>
      <c r="O71" s="77"/>
      <c r="P71" s="76"/>
      <c r="Q71" s="62">
        <v>2</v>
      </c>
      <c r="R71" s="63"/>
      <c r="S71" s="78"/>
      <c r="T71" s="78"/>
      <c r="U71" s="64">
        <f t="shared" si="8"/>
        <v>0</v>
      </c>
      <c r="V71" s="64">
        <f t="shared" si="9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7"/>
        <v>7188.4800000000005</v>
      </c>
      <c r="AC71" s="66">
        <f t="shared" si="10"/>
        <v>0</v>
      </c>
      <c r="AD71" s="66">
        <f t="shared" si="11"/>
        <v>7188.4800000000005</v>
      </c>
    </row>
    <row r="72" spans="1:30" ht="24.95" customHeight="1" x14ac:dyDescent="0.4">
      <c r="A72" s="54">
        <v>83</v>
      </c>
      <c r="B72" s="55" t="s">
        <v>37</v>
      </c>
      <c r="C72" s="55" t="s">
        <v>650</v>
      </c>
      <c r="D72" s="55" t="s">
        <v>35</v>
      </c>
      <c r="E72" s="55" t="s">
        <v>248</v>
      </c>
      <c r="F72" s="55" t="s">
        <v>678</v>
      </c>
      <c r="G72" s="55">
        <v>26</v>
      </c>
      <c r="H72" s="55">
        <v>1</v>
      </c>
      <c r="I72" s="57">
        <v>1</v>
      </c>
      <c r="J72" s="58">
        <v>1</v>
      </c>
      <c r="K72" s="59"/>
      <c r="L72" s="60" t="s">
        <v>222</v>
      </c>
      <c r="M72" s="76"/>
      <c r="N72" s="61" t="s">
        <v>220</v>
      </c>
      <c r="O72" s="77"/>
      <c r="P72" s="76"/>
      <c r="Q72" s="62">
        <v>1</v>
      </c>
      <c r="R72" s="63"/>
      <c r="S72" s="78"/>
      <c r="T72" s="78"/>
      <c r="U72" s="64">
        <f t="shared" si="8"/>
        <v>0</v>
      </c>
      <c r="V72" s="64">
        <f t="shared" si="9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7"/>
        <v>1557.5040000000001</v>
      </c>
      <c r="AC72" s="66">
        <f t="shared" si="10"/>
        <v>0</v>
      </c>
      <c r="AD72" s="66">
        <f t="shared" si="11"/>
        <v>1557.5040000000001</v>
      </c>
    </row>
    <row r="73" spans="1:30" ht="24.95" customHeight="1" x14ac:dyDescent="0.4">
      <c r="A73" s="54">
        <v>84</v>
      </c>
      <c r="B73" s="55" t="s">
        <v>37</v>
      </c>
      <c r="C73" s="55" t="s">
        <v>651</v>
      </c>
      <c r="D73" s="55" t="s">
        <v>35</v>
      </c>
      <c r="E73" s="55" t="s">
        <v>248</v>
      </c>
      <c r="F73" s="55" t="s">
        <v>678</v>
      </c>
      <c r="G73" s="55">
        <v>26</v>
      </c>
      <c r="H73" s="55">
        <v>1</v>
      </c>
      <c r="I73" s="57">
        <v>1</v>
      </c>
      <c r="J73" s="58">
        <v>1</v>
      </c>
      <c r="K73" s="59"/>
      <c r="L73" s="60" t="s">
        <v>222</v>
      </c>
      <c r="M73" s="76"/>
      <c r="N73" s="61" t="s">
        <v>220</v>
      </c>
      <c r="O73" s="77"/>
      <c r="P73" s="76"/>
      <c r="Q73" s="62">
        <v>1</v>
      </c>
      <c r="R73" s="63"/>
      <c r="S73" s="78"/>
      <c r="T73" s="78"/>
      <c r="U73" s="64">
        <f t="shared" si="8"/>
        <v>0</v>
      </c>
      <c r="V73" s="64">
        <f t="shared" si="9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7"/>
        <v>1557.5040000000001</v>
      </c>
      <c r="AC73" s="66">
        <f t="shared" si="10"/>
        <v>0</v>
      </c>
      <c r="AD73" s="66">
        <f t="shared" si="11"/>
        <v>1557.5040000000001</v>
      </c>
    </row>
    <row r="74" spans="1:30" ht="36.75" customHeight="1" x14ac:dyDescent="0.4">
      <c r="A74" s="68"/>
      <c r="B74" s="69"/>
      <c r="C74" s="69"/>
      <c r="D74" s="69"/>
      <c r="E74" s="69"/>
      <c r="L74" s="70"/>
      <c r="R74" s="71"/>
      <c r="S74" s="71"/>
      <c r="T74" s="71"/>
      <c r="U74" s="72"/>
      <c r="V74" s="72"/>
      <c r="W74" s="65"/>
      <c r="AA74" s="65"/>
      <c r="AB74" s="73">
        <f>SUM(AB4:AB73)</f>
        <v>1731105.7919999994</v>
      </c>
      <c r="AC74" s="73">
        <f>SUM(AC4:AC73)</f>
        <v>0</v>
      </c>
      <c r="AD74" s="66">
        <f t="shared" si="11"/>
        <v>1731105.7919999994</v>
      </c>
    </row>
    <row r="76" spans="1:30" x14ac:dyDescent="0.4">
      <c r="T76" s="179" t="s">
        <v>22</v>
      </c>
      <c r="U76" s="180"/>
      <c r="V76" s="181"/>
      <c r="W76" s="75">
        <f>SUM(U4:U73)</f>
        <v>0</v>
      </c>
    </row>
    <row r="77" spans="1:30" x14ac:dyDescent="0.4">
      <c r="T77" s="179" t="s">
        <v>23</v>
      </c>
      <c r="U77" s="180"/>
      <c r="V77" s="181"/>
      <c r="W77" s="75">
        <f>SUM(V4:V73)</f>
        <v>0</v>
      </c>
    </row>
    <row r="78" spans="1:30" x14ac:dyDescent="0.4">
      <c r="T78" s="179" t="s">
        <v>25</v>
      </c>
      <c r="U78" s="180"/>
      <c r="V78" s="181"/>
      <c r="W78" s="83"/>
    </row>
    <row r="79" spans="1:30" x14ac:dyDescent="0.4">
      <c r="T79" s="179" t="s">
        <v>26</v>
      </c>
      <c r="U79" s="180"/>
      <c r="V79" s="181"/>
      <c r="W79" s="83"/>
    </row>
    <row r="80" spans="1:30" x14ac:dyDescent="0.4">
      <c r="T80" s="179" t="s">
        <v>24</v>
      </c>
      <c r="U80" s="180"/>
      <c r="V80" s="181"/>
      <c r="W80" s="83"/>
    </row>
    <row r="81" spans="20:23" x14ac:dyDescent="0.4">
      <c r="T81" s="179" t="s">
        <v>27</v>
      </c>
      <c r="U81" s="180"/>
      <c r="V81" s="181"/>
      <c r="W81" s="83"/>
    </row>
    <row r="82" spans="20:23" x14ac:dyDescent="0.4">
      <c r="T82" s="179" t="s">
        <v>29</v>
      </c>
      <c r="U82" s="180"/>
      <c r="V82" s="181"/>
      <c r="W82" s="75">
        <f>SUM(W76:W81)</f>
        <v>0</v>
      </c>
    </row>
    <row r="83" spans="20:23" x14ac:dyDescent="0.4">
      <c r="T83" s="179" t="s">
        <v>30</v>
      </c>
      <c r="U83" s="180"/>
      <c r="V83" s="181"/>
      <c r="W83" s="75">
        <f>W82*1.1</f>
        <v>0</v>
      </c>
    </row>
  </sheetData>
  <sheetProtection algorithmName="SHA-512" hashValue="MO9hX8K+rr6H3EYK7icN7gtNGUg6fYNvrohUFKss9Az+kIdvCpSzejxkzMBnDc95bmIQE+TgDd6guvuKRW90iA==" saltValue="mqqYOMfU1vEF1ZrfvOX+Iw==" spinCount="100000" sheet="1" formatCells="0" formatColumns="0" formatRows="0" insertHyperlinks="0" sort="0" autoFilter="0" pivotTables="0"/>
  <autoFilter ref="A3:AD73"/>
  <mergeCells count="12">
    <mergeCell ref="T83:V83"/>
    <mergeCell ref="T78:V78"/>
    <mergeCell ref="T79:V79"/>
    <mergeCell ref="T80:V80"/>
    <mergeCell ref="T81:V81"/>
    <mergeCell ref="T82:V82"/>
    <mergeCell ref="T77:V77"/>
    <mergeCell ref="E2:J2"/>
    <mergeCell ref="L2:Q2"/>
    <mergeCell ref="AB2:AC2"/>
    <mergeCell ref="AD2:AD3"/>
    <mergeCell ref="T76:V76"/>
  </mergeCells>
  <phoneticPr fontId="4"/>
  <conditionalFormatting sqref="B4:J73 X4:Z73 L4:Q73">
    <cfRule type="containsBlanks" dxfId="45" priority="2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  <pageSetUpPr fitToPage="1"/>
  </sheetPr>
  <dimension ref="A1:AD49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2428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420</v>
      </c>
      <c r="C4" s="55" t="s">
        <v>335</v>
      </c>
      <c r="D4" s="55" t="s">
        <v>35</v>
      </c>
      <c r="E4" s="55" t="s">
        <v>200</v>
      </c>
      <c r="F4" s="55" t="s">
        <v>608</v>
      </c>
      <c r="G4" s="55">
        <v>42</v>
      </c>
      <c r="H4" s="56">
        <v>6</v>
      </c>
      <c r="I4" s="57">
        <v>2</v>
      </c>
      <c r="J4" s="58">
        <v>12</v>
      </c>
      <c r="K4" s="59"/>
      <c r="L4" s="60" t="s">
        <v>221</v>
      </c>
      <c r="M4" s="76"/>
      <c r="N4" s="61" t="s">
        <v>220</v>
      </c>
      <c r="O4" s="77"/>
      <c r="P4" s="76"/>
      <c r="Q4" s="62">
        <v>12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9" si="0">G4*J4*X4*Y4*Z4/1000*$Z$1</f>
        <v>30191.615999999998</v>
      </c>
      <c r="AC4" s="66">
        <f>P4*Q4*X4*Y4*Z4/1000*$Z$1</f>
        <v>0</v>
      </c>
      <c r="AD4" s="66">
        <f t="shared" ref="AD4" si="1">AB4-AC4</f>
        <v>30191.615999999998</v>
      </c>
    </row>
    <row r="5" spans="1:30" ht="24.95" customHeight="1" x14ac:dyDescent="0.4">
      <c r="A5" s="54">
        <v>2</v>
      </c>
      <c r="B5" s="55" t="s">
        <v>420</v>
      </c>
      <c r="C5" s="55" t="s">
        <v>592</v>
      </c>
      <c r="D5" s="55" t="s">
        <v>35</v>
      </c>
      <c r="E5" s="55" t="s">
        <v>200</v>
      </c>
      <c r="F5" s="55" t="s">
        <v>609</v>
      </c>
      <c r="G5" s="55">
        <v>42</v>
      </c>
      <c r="H5" s="56">
        <v>12</v>
      </c>
      <c r="I5" s="57">
        <v>2</v>
      </c>
      <c r="J5" s="58">
        <v>24</v>
      </c>
      <c r="K5" s="59"/>
      <c r="L5" s="60" t="s">
        <v>221</v>
      </c>
      <c r="M5" s="76"/>
      <c r="N5" s="61" t="s">
        <v>220</v>
      </c>
      <c r="O5" s="77"/>
      <c r="P5" s="76"/>
      <c r="Q5" s="62">
        <v>24</v>
      </c>
      <c r="R5" s="63"/>
      <c r="S5" s="78"/>
      <c r="T5" s="78"/>
      <c r="U5" s="64">
        <f t="shared" ref="U5:U39" si="2">Q5*S5</f>
        <v>0</v>
      </c>
      <c r="V5" s="64">
        <f t="shared" ref="V5:V39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60383.231999999996</v>
      </c>
      <c r="AC5" s="66">
        <f t="shared" ref="AC5:AC39" si="4">P5*Q5*X5*Y5*Z5/1000*$Z$1</f>
        <v>0</v>
      </c>
      <c r="AD5" s="66">
        <f t="shared" ref="AD5:AD40" si="5">AB5-AC5</f>
        <v>60383.231999999996</v>
      </c>
    </row>
    <row r="6" spans="1:30" ht="24.95" customHeight="1" x14ac:dyDescent="0.4">
      <c r="A6" s="54">
        <v>3</v>
      </c>
      <c r="B6" s="55" t="s">
        <v>420</v>
      </c>
      <c r="C6" s="55" t="s">
        <v>593</v>
      </c>
      <c r="D6" s="55" t="s">
        <v>35</v>
      </c>
      <c r="E6" s="55" t="s">
        <v>610</v>
      </c>
      <c r="F6" s="55" t="s">
        <v>532</v>
      </c>
      <c r="G6" s="55">
        <v>40</v>
      </c>
      <c r="H6" s="56">
        <v>5</v>
      </c>
      <c r="I6" s="57">
        <v>1</v>
      </c>
      <c r="J6" s="58">
        <v>5</v>
      </c>
      <c r="K6" s="59"/>
      <c r="L6" s="60" t="s">
        <v>221</v>
      </c>
      <c r="M6" s="76"/>
      <c r="N6" s="61" t="s">
        <v>219</v>
      </c>
      <c r="O6" s="77"/>
      <c r="P6" s="76"/>
      <c r="Q6" s="62">
        <v>5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11980.800000000001</v>
      </c>
      <c r="AC6" s="66">
        <f t="shared" si="4"/>
        <v>0</v>
      </c>
      <c r="AD6" s="66">
        <f t="shared" si="5"/>
        <v>11980.800000000001</v>
      </c>
    </row>
    <row r="7" spans="1:30" ht="24.95" customHeight="1" x14ac:dyDescent="0.4">
      <c r="A7" s="54">
        <v>4</v>
      </c>
      <c r="B7" s="55" t="s">
        <v>420</v>
      </c>
      <c r="C7" s="55" t="s">
        <v>593</v>
      </c>
      <c r="D7" s="55" t="s">
        <v>35</v>
      </c>
      <c r="E7" s="55" t="s">
        <v>263</v>
      </c>
      <c r="F7" s="55" t="s">
        <v>611</v>
      </c>
      <c r="G7" s="55">
        <v>28</v>
      </c>
      <c r="H7" s="56">
        <v>8</v>
      </c>
      <c r="I7" s="57">
        <v>1</v>
      </c>
      <c r="J7" s="58">
        <v>8</v>
      </c>
      <c r="K7" s="59"/>
      <c r="L7" s="60" t="s">
        <v>222</v>
      </c>
      <c r="M7" s="76"/>
      <c r="N7" s="61" t="s">
        <v>620</v>
      </c>
      <c r="O7" s="77"/>
      <c r="P7" s="76"/>
      <c r="Q7" s="62">
        <v>8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13418.495999999999</v>
      </c>
      <c r="AC7" s="66">
        <f t="shared" si="4"/>
        <v>0</v>
      </c>
      <c r="AD7" s="66">
        <f t="shared" si="5"/>
        <v>13418.495999999999</v>
      </c>
    </row>
    <row r="8" spans="1:30" ht="24.95" customHeight="1" x14ac:dyDescent="0.4">
      <c r="A8" s="54">
        <v>5</v>
      </c>
      <c r="B8" s="55" t="s">
        <v>420</v>
      </c>
      <c r="C8" s="55" t="s">
        <v>594</v>
      </c>
      <c r="D8" s="55" t="s">
        <v>35</v>
      </c>
      <c r="E8" s="55" t="s">
        <v>612</v>
      </c>
      <c r="F8" s="55" t="s">
        <v>40</v>
      </c>
      <c r="G8" s="55">
        <v>17</v>
      </c>
      <c r="H8" s="56">
        <v>10</v>
      </c>
      <c r="I8" s="57">
        <v>1</v>
      </c>
      <c r="J8" s="58">
        <v>10</v>
      </c>
      <c r="K8" s="59"/>
      <c r="L8" s="60" t="s">
        <v>222</v>
      </c>
      <c r="M8" s="76"/>
      <c r="N8" s="61" t="s">
        <v>220</v>
      </c>
      <c r="O8" s="77"/>
      <c r="P8" s="76"/>
      <c r="Q8" s="62">
        <v>10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10183.68</v>
      </c>
      <c r="AC8" s="66">
        <f t="shared" si="4"/>
        <v>0</v>
      </c>
      <c r="AD8" s="66">
        <f t="shared" si="5"/>
        <v>10183.68</v>
      </c>
    </row>
    <row r="9" spans="1:30" ht="24.95" customHeight="1" x14ac:dyDescent="0.4">
      <c r="A9" s="54">
        <v>6</v>
      </c>
      <c r="B9" s="55" t="s">
        <v>420</v>
      </c>
      <c r="C9" s="55" t="s">
        <v>594</v>
      </c>
      <c r="D9" s="55" t="s">
        <v>35</v>
      </c>
      <c r="E9" s="55" t="s">
        <v>370</v>
      </c>
      <c r="F9" s="55" t="s">
        <v>613</v>
      </c>
      <c r="G9" s="55">
        <v>34</v>
      </c>
      <c r="H9" s="56">
        <v>6</v>
      </c>
      <c r="I9" s="57">
        <v>2</v>
      </c>
      <c r="J9" s="58">
        <v>12</v>
      </c>
      <c r="K9" s="59"/>
      <c r="L9" s="60" t="s">
        <v>222</v>
      </c>
      <c r="M9" s="76"/>
      <c r="N9" s="61" t="s">
        <v>220</v>
      </c>
      <c r="O9" s="77"/>
      <c r="P9" s="76"/>
      <c r="Q9" s="62">
        <v>6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24440.832000000002</v>
      </c>
      <c r="AC9" s="66">
        <f t="shared" si="4"/>
        <v>0</v>
      </c>
      <c r="AD9" s="66">
        <f t="shared" si="5"/>
        <v>24440.832000000002</v>
      </c>
    </row>
    <row r="10" spans="1:30" ht="24.95" customHeight="1" x14ac:dyDescent="0.4">
      <c r="A10" s="54">
        <v>7</v>
      </c>
      <c r="B10" s="55" t="s">
        <v>420</v>
      </c>
      <c r="C10" s="55" t="s">
        <v>234</v>
      </c>
      <c r="D10" s="55" t="s">
        <v>35</v>
      </c>
      <c r="E10" s="55" t="s">
        <v>370</v>
      </c>
      <c r="F10" s="55" t="s">
        <v>614</v>
      </c>
      <c r="G10" s="55">
        <v>34</v>
      </c>
      <c r="H10" s="56">
        <v>3</v>
      </c>
      <c r="I10" s="57">
        <v>1</v>
      </c>
      <c r="J10" s="58">
        <v>3</v>
      </c>
      <c r="K10" s="59"/>
      <c r="L10" s="60" t="s">
        <v>222</v>
      </c>
      <c r="M10" s="76"/>
      <c r="N10" s="61" t="s">
        <v>220</v>
      </c>
      <c r="O10" s="77"/>
      <c r="P10" s="76"/>
      <c r="Q10" s="62">
        <v>3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6110.2080000000005</v>
      </c>
      <c r="AC10" s="66">
        <f t="shared" si="4"/>
        <v>0</v>
      </c>
      <c r="AD10" s="66">
        <f t="shared" si="5"/>
        <v>6110.2080000000005</v>
      </c>
    </row>
    <row r="11" spans="1:30" ht="24.95" customHeight="1" x14ac:dyDescent="0.4">
      <c r="A11" s="54">
        <v>8</v>
      </c>
      <c r="B11" s="55" t="s">
        <v>420</v>
      </c>
      <c r="C11" s="55" t="s">
        <v>595</v>
      </c>
      <c r="D11" s="55" t="s">
        <v>35</v>
      </c>
      <c r="E11" s="55" t="s">
        <v>200</v>
      </c>
      <c r="F11" s="55" t="s">
        <v>615</v>
      </c>
      <c r="G11" s="55">
        <v>42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2515.9679999999998</v>
      </c>
      <c r="AC11" s="66">
        <f t="shared" si="4"/>
        <v>0</v>
      </c>
      <c r="AD11" s="66">
        <f t="shared" si="5"/>
        <v>2515.9679999999998</v>
      </c>
    </row>
    <row r="12" spans="1:30" ht="24.95" customHeight="1" x14ac:dyDescent="0.4">
      <c r="A12" s="54">
        <v>9</v>
      </c>
      <c r="B12" s="55" t="s">
        <v>420</v>
      </c>
      <c r="C12" s="55" t="s">
        <v>595</v>
      </c>
      <c r="D12" s="55" t="s">
        <v>35</v>
      </c>
      <c r="E12" s="55" t="s">
        <v>386</v>
      </c>
      <c r="F12" s="55" t="s">
        <v>541</v>
      </c>
      <c r="G12" s="55">
        <v>19</v>
      </c>
      <c r="H12" s="56">
        <v>2</v>
      </c>
      <c r="I12" s="57">
        <v>1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2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2276.3520000000003</v>
      </c>
      <c r="AC12" s="66">
        <f t="shared" si="4"/>
        <v>0</v>
      </c>
      <c r="AD12" s="66">
        <f t="shared" si="5"/>
        <v>2276.3520000000003</v>
      </c>
    </row>
    <row r="13" spans="1:30" ht="24.95" customHeight="1" x14ac:dyDescent="0.4">
      <c r="A13" s="54">
        <v>10</v>
      </c>
      <c r="B13" s="55" t="s">
        <v>420</v>
      </c>
      <c r="C13" s="55" t="s">
        <v>328</v>
      </c>
      <c r="D13" s="55" t="s">
        <v>35</v>
      </c>
      <c r="E13" s="55" t="s">
        <v>200</v>
      </c>
      <c r="F13" s="55" t="s">
        <v>615</v>
      </c>
      <c r="G13" s="55">
        <v>42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2515.9679999999998</v>
      </c>
      <c r="AC13" s="66">
        <f t="shared" si="4"/>
        <v>0</v>
      </c>
      <c r="AD13" s="66">
        <f t="shared" si="5"/>
        <v>2515.9679999999998</v>
      </c>
    </row>
    <row r="14" spans="1:30" ht="24.95" customHeight="1" x14ac:dyDescent="0.4">
      <c r="A14" s="54">
        <v>11</v>
      </c>
      <c r="B14" s="55" t="s">
        <v>420</v>
      </c>
      <c r="C14" s="55" t="s">
        <v>330</v>
      </c>
      <c r="D14" s="55" t="s">
        <v>35</v>
      </c>
      <c r="E14" s="55" t="s">
        <v>200</v>
      </c>
      <c r="F14" s="55" t="s">
        <v>615</v>
      </c>
      <c r="G14" s="55">
        <v>42</v>
      </c>
      <c r="H14" s="56">
        <v>2</v>
      </c>
      <c r="I14" s="57">
        <v>1</v>
      </c>
      <c r="J14" s="58">
        <v>2</v>
      </c>
      <c r="K14" s="59"/>
      <c r="L14" s="60" t="s">
        <v>222</v>
      </c>
      <c r="M14" s="76"/>
      <c r="N14" s="61" t="s">
        <v>220</v>
      </c>
      <c r="O14" s="77"/>
      <c r="P14" s="76"/>
      <c r="Q14" s="62">
        <v>2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5031.9359999999997</v>
      </c>
      <c r="AC14" s="66">
        <f t="shared" si="4"/>
        <v>0</v>
      </c>
      <c r="AD14" s="66">
        <f t="shared" si="5"/>
        <v>5031.9359999999997</v>
      </c>
    </row>
    <row r="15" spans="1:30" ht="24.95" customHeight="1" x14ac:dyDescent="0.4">
      <c r="A15" s="54">
        <v>12</v>
      </c>
      <c r="B15" s="55" t="s">
        <v>420</v>
      </c>
      <c r="C15" s="55" t="s">
        <v>331</v>
      </c>
      <c r="D15" s="55" t="s">
        <v>35</v>
      </c>
      <c r="E15" s="55" t="s">
        <v>484</v>
      </c>
      <c r="F15" s="55" t="s">
        <v>616</v>
      </c>
      <c r="G15" s="55">
        <v>100</v>
      </c>
      <c r="H15" s="56">
        <v>1</v>
      </c>
      <c r="I15" s="57">
        <v>2</v>
      </c>
      <c r="J15" s="58">
        <v>2</v>
      </c>
      <c r="K15" s="59"/>
      <c r="L15" s="60" t="s">
        <v>221</v>
      </c>
      <c r="M15" s="76"/>
      <c r="N15" s="61" t="s">
        <v>220</v>
      </c>
      <c r="O15" s="77"/>
      <c r="P15" s="76"/>
      <c r="Q15" s="62">
        <v>2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11980.800000000001</v>
      </c>
      <c r="AC15" s="66">
        <f t="shared" si="4"/>
        <v>0</v>
      </c>
      <c r="AD15" s="66">
        <f t="shared" si="5"/>
        <v>11980.800000000001</v>
      </c>
    </row>
    <row r="16" spans="1:30" ht="24.95" customHeight="1" x14ac:dyDescent="0.4">
      <c r="A16" s="54">
        <v>13</v>
      </c>
      <c r="B16" s="55" t="s">
        <v>420</v>
      </c>
      <c r="C16" s="55" t="s">
        <v>331</v>
      </c>
      <c r="D16" s="55" t="s">
        <v>35</v>
      </c>
      <c r="E16" s="55" t="s">
        <v>248</v>
      </c>
      <c r="F16" s="55" t="s">
        <v>2410</v>
      </c>
      <c r="G16" s="55">
        <v>26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1557.5040000000001</v>
      </c>
      <c r="AC16" s="66">
        <f t="shared" si="4"/>
        <v>0</v>
      </c>
      <c r="AD16" s="66">
        <f t="shared" si="5"/>
        <v>1557.5040000000001</v>
      </c>
    </row>
    <row r="17" spans="1:30" ht="24.95" customHeight="1" x14ac:dyDescent="0.4">
      <c r="A17" s="54">
        <v>14</v>
      </c>
      <c r="B17" s="55" t="s">
        <v>420</v>
      </c>
      <c r="C17" s="55" t="s">
        <v>596</v>
      </c>
      <c r="D17" s="55" t="s">
        <v>35</v>
      </c>
      <c r="E17" s="55" t="s">
        <v>572</v>
      </c>
      <c r="F17" s="55" t="s">
        <v>618</v>
      </c>
      <c r="G17" s="55">
        <v>68</v>
      </c>
      <c r="H17" s="56">
        <v>1</v>
      </c>
      <c r="I17" s="57">
        <v>2</v>
      </c>
      <c r="J17" s="58">
        <v>2</v>
      </c>
      <c r="K17" s="59"/>
      <c r="L17" s="60" t="s">
        <v>222</v>
      </c>
      <c r="M17" s="76"/>
      <c r="N17" s="61" t="s">
        <v>517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8146.9439999999995</v>
      </c>
      <c r="AC17" s="66">
        <f t="shared" si="4"/>
        <v>0</v>
      </c>
      <c r="AD17" s="66">
        <f t="shared" si="5"/>
        <v>8146.9439999999995</v>
      </c>
    </row>
    <row r="18" spans="1:30" ht="24.95" customHeight="1" x14ac:dyDescent="0.4">
      <c r="A18" s="54">
        <v>15</v>
      </c>
      <c r="B18" s="55" t="s">
        <v>420</v>
      </c>
      <c r="C18" s="55" t="s">
        <v>236</v>
      </c>
      <c r="D18" s="55" t="s">
        <v>35</v>
      </c>
      <c r="E18" s="55" t="s">
        <v>248</v>
      </c>
      <c r="F18" s="55" t="s">
        <v>619</v>
      </c>
      <c r="G18" s="55">
        <v>26</v>
      </c>
      <c r="H18" s="56">
        <v>7</v>
      </c>
      <c r="I18" s="57">
        <v>5</v>
      </c>
      <c r="J18" s="58">
        <v>35</v>
      </c>
      <c r="K18" s="59"/>
      <c r="L18" s="60" t="s">
        <v>222</v>
      </c>
      <c r="M18" s="76"/>
      <c r="N18" s="61" t="s">
        <v>220</v>
      </c>
      <c r="O18" s="77"/>
      <c r="P18" s="76"/>
      <c r="Q18" s="62">
        <v>7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54512.639999999999</v>
      </c>
      <c r="AC18" s="66">
        <f t="shared" si="4"/>
        <v>0</v>
      </c>
      <c r="AD18" s="66">
        <f t="shared" si="5"/>
        <v>54512.639999999999</v>
      </c>
    </row>
    <row r="19" spans="1:30" ht="24.95" customHeight="1" x14ac:dyDescent="0.4">
      <c r="A19" s="54">
        <v>16</v>
      </c>
      <c r="B19" s="55" t="s">
        <v>420</v>
      </c>
      <c r="C19" s="55" t="s">
        <v>597</v>
      </c>
      <c r="D19" s="55" t="s">
        <v>35</v>
      </c>
      <c r="E19" s="55" t="s">
        <v>248</v>
      </c>
      <c r="F19" s="55" t="s">
        <v>619</v>
      </c>
      <c r="G19" s="55">
        <v>26</v>
      </c>
      <c r="H19" s="56">
        <v>6</v>
      </c>
      <c r="I19" s="57">
        <v>5</v>
      </c>
      <c r="J19" s="58">
        <v>30</v>
      </c>
      <c r="K19" s="59"/>
      <c r="L19" s="60" t="s">
        <v>222</v>
      </c>
      <c r="M19" s="76"/>
      <c r="N19" s="61" t="s">
        <v>220</v>
      </c>
      <c r="O19" s="77"/>
      <c r="P19" s="76"/>
      <c r="Q19" s="62">
        <v>6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46725.119999999995</v>
      </c>
      <c r="AC19" s="66">
        <f t="shared" si="4"/>
        <v>0</v>
      </c>
      <c r="AD19" s="66">
        <f t="shared" si="5"/>
        <v>46725.119999999995</v>
      </c>
    </row>
    <row r="20" spans="1:30" ht="24.95" customHeight="1" x14ac:dyDescent="0.4">
      <c r="A20" s="54">
        <v>17</v>
      </c>
      <c r="B20" s="55" t="s">
        <v>421</v>
      </c>
      <c r="C20" s="55" t="s">
        <v>598</v>
      </c>
      <c r="D20" s="55" t="s">
        <v>35</v>
      </c>
      <c r="E20" s="55" t="s">
        <v>248</v>
      </c>
      <c r="F20" s="55" t="s">
        <v>2410</v>
      </c>
      <c r="G20" s="55">
        <v>26</v>
      </c>
      <c r="H20" s="56">
        <v>2</v>
      </c>
      <c r="I20" s="57">
        <v>1</v>
      </c>
      <c r="J20" s="58">
        <v>2</v>
      </c>
      <c r="K20" s="59"/>
      <c r="L20" s="60" t="s">
        <v>222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3115.0080000000003</v>
      </c>
      <c r="AC20" s="66">
        <f t="shared" si="4"/>
        <v>0</v>
      </c>
      <c r="AD20" s="66">
        <f t="shared" si="5"/>
        <v>3115.0080000000003</v>
      </c>
    </row>
    <row r="21" spans="1:30" ht="24.95" customHeight="1" x14ac:dyDescent="0.4">
      <c r="A21" s="54">
        <v>18</v>
      </c>
      <c r="B21" s="55" t="s">
        <v>421</v>
      </c>
      <c r="C21" s="55" t="s">
        <v>599</v>
      </c>
      <c r="D21" s="55" t="s">
        <v>35</v>
      </c>
      <c r="E21" s="55" t="s">
        <v>200</v>
      </c>
      <c r="F21" s="55" t="s">
        <v>201</v>
      </c>
      <c r="G21" s="55">
        <v>42</v>
      </c>
      <c r="H21" s="56">
        <v>6</v>
      </c>
      <c r="I21" s="57">
        <v>2</v>
      </c>
      <c r="J21" s="58">
        <v>12</v>
      </c>
      <c r="K21" s="59"/>
      <c r="L21" s="60" t="s">
        <v>222</v>
      </c>
      <c r="M21" s="76"/>
      <c r="N21" s="61" t="s">
        <v>220</v>
      </c>
      <c r="O21" s="77"/>
      <c r="P21" s="76"/>
      <c r="Q21" s="62">
        <v>6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30191.615999999998</v>
      </c>
      <c r="AC21" s="66">
        <f t="shared" si="4"/>
        <v>0</v>
      </c>
      <c r="AD21" s="66">
        <f t="shared" si="5"/>
        <v>30191.615999999998</v>
      </c>
    </row>
    <row r="22" spans="1:30" ht="24.95" customHeight="1" x14ac:dyDescent="0.4">
      <c r="A22" s="54">
        <v>19</v>
      </c>
      <c r="B22" s="55" t="s">
        <v>421</v>
      </c>
      <c r="C22" s="55" t="s">
        <v>600</v>
      </c>
      <c r="D22" s="55" t="s">
        <v>35</v>
      </c>
      <c r="E22" s="55" t="s">
        <v>200</v>
      </c>
      <c r="F22" s="55" t="s">
        <v>201</v>
      </c>
      <c r="G22" s="55">
        <v>42</v>
      </c>
      <c r="H22" s="56">
        <v>8</v>
      </c>
      <c r="I22" s="57">
        <v>2</v>
      </c>
      <c r="J22" s="58">
        <v>16</v>
      </c>
      <c r="K22" s="59"/>
      <c r="L22" s="60" t="s">
        <v>222</v>
      </c>
      <c r="M22" s="76"/>
      <c r="N22" s="61" t="s">
        <v>220</v>
      </c>
      <c r="O22" s="77"/>
      <c r="P22" s="76"/>
      <c r="Q22" s="62">
        <v>8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40255.487999999998</v>
      </c>
      <c r="AC22" s="66">
        <f t="shared" si="4"/>
        <v>0</v>
      </c>
      <c r="AD22" s="66">
        <f t="shared" si="5"/>
        <v>40255.487999999998</v>
      </c>
    </row>
    <row r="23" spans="1:30" ht="24.95" customHeight="1" x14ac:dyDescent="0.4">
      <c r="A23" s="54">
        <v>20</v>
      </c>
      <c r="B23" s="55" t="s">
        <v>421</v>
      </c>
      <c r="C23" s="55" t="s">
        <v>601</v>
      </c>
      <c r="D23" s="55" t="s">
        <v>35</v>
      </c>
      <c r="E23" s="55" t="s">
        <v>610</v>
      </c>
      <c r="F23" s="55" t="s">
        <v>532</v>
      </c>
      <c r="G23" s="55">
        <v>40</v>
      </c>
      <c r="H23" s="56">
        <v>1</v>
      </c>
      <c r="I23" s="57">
        <v>1</v>
      </c>
      <c r="J23" s="58">
        <v>1</v>
      </c>
      <c r="K23" s="59"/>
      <c r="L23" s="60" t="s">
        <v>221</v>
      </c>
      <c r="M23" s="76"/>
      <c r="N23" s="61" t="s">
        <v>219</v>
      </c>
      <c r="O23" s="77"/>
      <c r="P23" s="76"/>
      <c r="Q23" s="62">
        <v>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2396.16</v>
      </c>
      <c r="AC23" s="66">
        <f t="shared" si="4"/>
        <v>0</v>
      </c>
      <c r="AD23" s="66">
        <f t="shared" si="5"/>
        <v>2396.16</v>
      </c>
    </row>
    <row r="24" spans="1:30" ht="24.95" customHeight="1" x14ac:dyDescent="0.4">
      <c r="A24" s="54">
        <v>21</v>
      </c>
      <c r="B24" s="55" t="s">
        <v>421</v>
      </c>
      <c r="C24" s="55" t="s">
        <v>601</v>
      </c>
      <c r="D24" s="55" t="s">
        <v>35</v>
      </c>
      <c r="E24" s="55" t="s">
        <v>263</v>
      </c>
      <c r="F24" s="55" t="s">
        <v>611</v>
      </c>
      <c r="G24" s="55">
        <v>28</v>
      </c>
      <c r="H24" s="56">
        <v>2</v>
      </c>
      <c r="I24" s="57">
        <v>1</v>
      </c>
      <c r="J24" s="58">
        <v>2</v>
      </c>
      <c r="K24" s="59"/>
      <c r="L24" s="60" t="s">
        <v>222</v>
      </c>
      <c r="M24" s="76"/>
      <c r="N24" s="61" t="s">
        <v>620</v>
      </c>
      <c r="O24" s="77"/>
      <c r="P24" s="76"/>
      <c r="Q24" s="62">
        <v>2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3354.6239999999998</v>
      </c>
      <c r="AC24" s="66">
        <f t="shared" si="4"/>
        <v>0</v>
      </c>
      <c r="AD24" s="66">
        <f t="shared" si="5"/>
        <v>3354.6239999999998</v>
      </c>
    </row>
    <row r="25" spans="1:30" ht="24.95" customHeight="1" x14ac:dyDescent="0.4">
      <c r="A25" s="54">
        <v>22</v>
      </c>
      <c r="B25" s="55" t="s">
        <v>421</v>
      </c>
      <c r="C25" s="55" t="s">
        <v>602</v>
      </c>
      <c r="D25" s="55" t="s">
        <v>35</v>
      </c>
      <c r="E25" s="55" t="s">
        <v>610</v>
      </c>
      <c r="F25" s="55" t="s">
        <v>532</v>
      </c>
      <c r="G25" s="55">
        <v>40</v>
      </c>
      <c r="H25" s="56">
        <v>3</v>
      </c>
      <c r="I25" s="57">
        <v>1</v>
      </c>
      <c r="J25" s="58">
        <v>3</v>
      </c>
      <c r="K25" s="59"/>
      <c r="L25" s="60" t="s">
        <v>221</v>
      </c>
      <c r="M25" s="76"/>
      <c r="N25" s="61" t="s">
        <v>219</v>
      </c>
      <c r="O25" s="77"/>
      <c r="P25" s="76"/>
      <c r="Q25" s="62">
        <v>3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7188.4800000000005</v>
      </c>
      <c r="AC25" s="66">
        <f t="shared" si="4"/>
        <v>0</v>
      </c>
      <c r="AD25" s="66">
        <f t="shared" si="5"/>
        <v>7188.4800000000005</v>
      </c>
    </row>
    <row r="26" spans="1:30" ht="24.95" customHeight="1" x14ac:dyDescent="0.4">
      <c r="A26" s="54">
        <v>23</v>
      </c>
      <c r="B26" s="55" t="s">
        <v>421</v>
      </c>
      <c r="C26" s="55" t="s">
        <v>602</v>
      </c>
      <c r="D26" s="55" t="s">
        <v>35</v>
      </c>
      <c r="E26" s="55" t="s">
        <v>263</v>
      </c>
      <c r="F26" s="55" t="s">
        <v>611</v>
      </c>
      <c r="G26" s="55">
        <v>28</v>
      </c>
      <c r="H26" s="56">
        <v>4</v>
      </c>
      <c r="I26" s="57">
        <v>1</v>
      </c>
      <c r="J26" s="58">
        <v>4</v>
      </c>
      <c r="K26" s="59"/>
      <c r="L26" s="60" t="s">
        <v>222</v>
      </c>
      <c r="M26" s="76"/>
      <c r="N26" s="61" t="s">
        <v>620</v>
      </c>
      <c r="O26" s="77"/>
      <c r="P26" s="76"/>
      <c r="Q26" s="62">
        <v>4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6709.2479999999996</v>
      </c>
      <c r="AC26" s="66">
        <f t="shared" si="4"/>
        <v>0</v>
      </c>
      <c r="AD26" s="66">
        <f t="shared" si="5"/>
        <v>6709.2479999999996</v>
      </c>
    </row>
    <row r="27" spans="1:30" ht="24.95" customHeight="1" x14ac:dyDescent="0.4">
      <c r="A27" s="54">
        <v>24</v>
      </c>
      <c r="B27" s="55" t="s">
        <v>421</v>
      </c>
      <c r="C27" s="55" t="s">
        <v>603</v>
      </c>
      <c r="D27" s="55" t="s">
        <v>35</v>
      </c>
      <c r="E27" s="55" t="s">
        <v>200</v>
      </c>
      <c r="F27" s="55" t="s">
        <v>201</v>
      </c>
      <c r="G27" s="55">
        <v>42</v>
      </c>
      <c r="H27" s="56">
        <v>8</v>
      </c>
      <c r="I27" s="57">
        <v>2</v>
      </c>
      <c r="J27" s="58">
        <v>16</v>
      </c>
      <c r="K27" s="59"/>
      <c r="L27" s="60" t="s">
        <v>222</v>
      </c>
      <c r="M27" s="76"/>
      <c r="N27" s="61" t="s">
        <v>220</v>
      </c>
      <c r="O27" s="77"/>
      <c r="P27" s="76"/>
      <c r="Q27" s="62">
        <v>8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40255.487999999998</v>
      </c>
      <c r="AC27" s="66">
        <f t="shared" si="4"/>
        <v>0</v>
      </c>
      <c r="AD27" s="66">
        <f t="shared" si="5"/>
        <v>40255.487999999998</v>
      </c>
    </row>
    <row r="28" spans="1:30" ht="24.95" customHeight="1" x14ac:dyDescent="0.4">
      <c r="A28" s="54">
        <v>25</v>
      </c>
      <c r="B28" s="55" t="s">
        <v>421</v>
      </c>
      <c r="C28" s="55" t="s">
        <v>360</v>
      </c>
      <c r="D28" s="55" t="s">
        <v>35</v>
      </c>
      <c r="E28" s="55" t="s">
        <v>200</v>
      </c>
      <c r="F28" s="55" t="s">
        <v>608</v>
      </c>
      <c r="G28" s="55">
        <v>42</v>
      </c>
      <c r="H28" s="56">
        <v>9</v>
      </c>
      <c r="I28" s="57">
        <v>2</v>
      </c>
      <c r="J28" s="58">
        <v>18</v>
      </c>
      <c r="K28" s="59"/>
      <c r="L28" s="60" t="s">
        <v>221</v>
      </c>
      <c r="M28" s="76"/>
      <c r="N28" s="61" t="s">
        <v>220</v>
      </c>
      <c r="O28" s="77"/>
      <c r="P28" s="76"/>
      <c r="Q28" s="62">
        <v>18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45287.423999999999</v>
      </c>
      <c r="AC28" s="66">
        <f t="shared" si="4"/>
        <v>0</v>
      </c>
      <c r="AD28" s="66">
        <f t="shared" si="5"/>
        <v>45287.423999999999</v>
      </c>
    </row>
    <row r="29" spans="1:30" ht="24.95" customHeight="1" x14ac:dyDescent="0.4">
      <c r="A29" s="54">
        <v>26</v>
      </c>
      <c r="B29" s="55" t="s">
        <v>421</v>
      </c>
      <c r="C29" s="55" t="s">
        <v>595</v>
      </c>
      <c r="D29" s="55" t="s">
        <v>35</v>
      </c>
      <c r="E29" s="55" t="s">
        <v>200</v>
      </c>
      <c r="F29" s="55" t="s">
        <v>615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2515.9679999999998</v>
      </c>
      <c r="AC29" s="66">
        <f t="shared" si="4"/>
        <v>0</v>
      </c>
      <c r="AD29" s="66">
        <f t="shared" si="5"/>
        <v>2515.9679999999998</v>
      </c>
    </row>
    <row r="30" spans="1:30" ht="24.95" customHeight="1" x14ac:dyDescent="0.4">
      <c r="A30" s="54">
        <v>27</v>
      </c>
      <c r="B30" s="55" t="s">
        <v>421</v>
      </c>
      <c r="C30" s="55" t="s">
        <v>595</v>
      </c>
      <c r="D30" s="55" t="s">
        <v>35</v>
      </c>
      <c r="E30" s="55" t="s">
        <v>386</v>
      </c>
      <c r="F30" s="55" t="s">
        <v>541</v>
      </c>
      <c r="G30" s="55">
        <v>19</v>
      </c>
      <c r="H30" s="56">
        <v>2</v>
      </c>
      <c r="I30" s="57">
        <v>1</v>
      </c>
      <c r="J30" s="58">
        <v>2</v>
      </c>
      <c r="K30" s="59"/>
      <c r="L30" s="60" t="s">
        <v>222</v>
      </c>
      <c r="M30" s="76"/>
      <c r="N30" s="61" t="s">
        <v>220</v>
      </c>
      <c r="O30" s="77"/>
      <c r="P30" s="76"/>
      <c r="Q30" s="62">
        <v>2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2276.3520000000003</v>
      </c>
      <c r="AC30" s="66">
        <f t="shared" si="4"/>
        <v>0</v>
      </c>
      <c r="AD30" s="66">
        <f t="shared" si="5"/>
        <v>2276.3520000000003</v>
      </c>
    </row>
    <row r="31" spans="1:30" ht="24.95" customHeight="1" x14ac:dyDescent="0.4">
      <c r="A31" s="54">
        <v>28</v>
      </c>
      <c r="B31" s="55" t="s">
        <v>421</v>
      </c>
      <c r="C31" s="55" t="s">
        <v>328</v>
      </c>
      <c r="D31" s="55" t="s">
        <v>35</v>
      </c>
      <c r="E31" s="55" t="s">
        <v>200</v>
      </c>
      <c r="F31" s="55" t="s">
        <v>615</v>
      </c>
      <c r="G31" s="55">
        <v>42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2515.9679999999998</v>
      </c>
      <c r="AC31" s="66">
        <f t="shared" si="4"/>
        <v>0</v>
      </c>
      <c r="AD31" s="66">
        <f t="shared" si="5"/>
        <v>2515.9679999999998</v>
      </c>
    </row>
    <row r="32" spans="1:30" ht="24.95" customHeight="1" x14ac:dyDescent="0.4">
      <c r="A32" s="54">
        <v>29</v>
      </c>
      <c r="B32" s="55" t="s">
        <v>421</v>
      </c>
      <c r="C32" s="55" t="s">
        <v>330</v>
      </c>
      <c r="D32" s="55" t="s">
        <v>35</v>
      </c>
      <c r="E32" s="55" t="s">
        <v>200</v>
      </c>
      <c r="F32" s="55" t="s">
        <v>615</v>
      </c>
      <c r="G32" s="55">
        <v>42</v>
      </c>
      <c r="H32" s="56">
        <v>2</v>
      </c>
      <c r="I32" s="57">
        <v>1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2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5031.9359999999997</v>
      </c>
      <c r="AC32" s="66">
        <f t="shared" si="4"/>
        <v>0</v>
      </c>
      <c r="AD32" s="66">
        <f t="shared" si="5"/>
        <v>5031.9359999999997</v>
      </c>
    </row>
    <row r="33" spans="1:30" ht="24.95" customHeight="1" x14ac:dyDescent="0.4">
      <c r="A33" s="54">
        <v>30</v>
      </c>
      <c r="B33" s="55" t="s">
        <v>421</v>
      </c>
      <c r="C33" s="55" t="s">
        <v>339</v>
      </c>
      <c r="D33" s="55" t="s">
        <v>35</v>
      </c>
      <c r="E33" s="55" t="s">
        <v>248</v>
      </c>
      <c r="F33" s="55" t="s">
        <v>619</v>
      </c>
      <c r="G33" s="55">
        <v>26</v>
      </c>
      <c r="H33" s="56">
        <v>2</v>
      </c>
      <c r="I33" s="57">
        <v>5</v>
      </c>
      <c r="J33" s="58">
        <v>10</v>
      </c>
      <c r="K33" s="59"/>
      <c r="L33" s="60" t="s">
        <v>222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15575.039999999999</v>
      </c>
      <c r="AC33" s="66">
        <f t="shared" si="4"/>
        <v>0</v>
      </c>
      <c r="AD33" s="66">
        <f t="shared" si="5"/>
        <v>15575.039999999999</v>
      </c>
    </row>
    <row r="34" spans="1:30" ht="24.95" customHeight="1" x14ac:dyDescent="0.4">
      <c r="A34" s="54">
        <v>31</v>
      </c>
      <c r="B34" s="55" t="s">
        <v>421</v>
      </c>
      <c r="C34" s="55" t="s">
        <v>604</v>
      </c>
      <c r="D34" s="55" t="s">
        <v>35</v>
      </c>
      <c r="E34" s="55" t="s">
        <v>248</v>
      </c>
      <c r="F34" s="55" t="s">
        <v>619</v>
      </c>
      <c r="G34" s="55">
        <v>26</v>
      </c>
      <c r="H34" s="56">
        <v>1</v>
      </c>
      <c r="I34" s="57">
        <v>5</v>
      </c>
      <c r="J34" s="58">
        <v>5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7787.5199999999995</v>
      </c>
      <c r="AC34" s="66">
        <f t="shared" si="4"/>
        <v>0</v>
      </c>
      <c r="AD34" s="66">
        <f t="shared" si="5"/>
        <v>7787.5199999999995</v>
      </c>
    </row>
    <row r="35" spans="1:30" ht="24.95" customHeight="1" x14ac:dyDescent="0.4">
      <c r="A35" s="54">
        <v>32</v>
      </c>
      <c r="B35" s="55" t="s">
        <v>421</v>
      </c>
      <c r="C35" s="55" t="s">
        <v>605</v>
      </c>
      <c r="D35" s="55" t="s">
        <v>35</v>
      </c>
      <c r="E35" s="55" t="s">
        <v>248</v>
      </c>
      <c r="F35" s="55" t="s">
        <v>400</v>
      </c>
      <c r="G35" s="55">
        <v>26</v>
      </c>
      <c r="H35" s="56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1557.5040000000001</v>
      </c>
      <c r="AC35" s="66">
        <f t="shared" si="4"/>
        <v>0</v>
      </c>
      <c r="AD35" s="66">
        <f t="shared" si="5"/>
        <v>1557.5040000000001</v>
      </c>
    </row>
    <row r="36" spans="1:30" ht="24.95" customHeight="1" x14ac:dyDescent="0.4">
      <c r="A36" s="54">
        <v>33</v>
      </c>
      <c r="B36" s="55" t="s">
        <v>422</v>
      </c>
      <c r="C36" s="55" t="s">
        <v>342</v>
      </c>
      <c r="D36" s="55" t="s">
        <v>35</v>
      </c>
      <c r="E36" s="55" t="s">
        <v>248</v>
      </c>
      <c r="F36" s="55" t="s">
        <v>619</v>
      </c>
      <c r="G36" s="55">
        <v>26</v>
      </c>
      <c r="H36" s="56">
        <v>2</v>
      </c>
      <c r="I36" s="57">
        <v>5</v>
      </c>
      <c r="J36" s="58">
        <v>10</v>
      </c>
      <c r="K36" s="59"/>
      <c r="L36" s="60" t="s">
        <v>222</v>
      </c>
      <c r="M36" s="76"/>
      <c r="N36" s="61" t="s">
        <v>220</v>
      </c>
      <c r="O36" s="77"/>
      <c r="P36" s="76"/>
      <c r="Q36" s="62">
        <v>2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0"/>
        <v>15575.039999999999</v>
      </c>
      <c r="AC36" s="66">
        <f t="shared" si="4"/>
        <v>0</v>
      </c>
      <c r="AD36" s="66">
        <f t="shared" si="5"/>
        <v>15575.039999999999</v>
      </c>
    </row>
    <row r="37" spans="1:30" ht="24.95" customHeight="1" x14ac:dyDescent="0.4">
      <c r="A37" s="54">
        <v>34</v>
      </c>
      <c r="B37" s="55" t="s">
        <v>422</v>
      </c>
      <c r="C37" s="55" t="s">
        <v>606</v>
      </c>
      <c r="D37" s="55" t="s">
        <v>35</v>
      </c>
      <c r="E37" s="55" t="s">
        <v>248</v>
      </c>
      <c r="F37" s="55" t="s">
        <v>400</v>
      </c>
      <c r="G37" s="55">
        <v>26</v>
      </c>
      <c r="H37" s="56">
        <v>12</v>
      </c>
      <c r="I37" s="57">
        <v>1</v>
      </c>
      <c r="J37" s="58">
        <v>12</v>
      </c>
      <c r="K37" s="59"/>
      <c r="L37" s="60" t="s">
        <v>222</v>
      </c>
      <c r="M37" s="76"/>
      <c r="N37" s="61" t="s">
        <v>220</v>
      </c>
      <c r="O37" s="77"/>
      <c r="P37" s="76"/>
      <c r="Q37" s="62">
        <v>12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0"/>
        <v>18690.047999999999</v>
      </c>
      <c r="AC37" s="66">
        <f t="shared" si="4"/>
        <v>0</v>
      </c>
      <c r="AD37" s="66">
        <f t="shared" si="5"/>
        <v>18690.047999999999</v>
      </c>
    </row>
    <row r="38" spans="1:30" ht="24.95" customHeight="1" x14ac:dyDescent="0.4">
      <c r="A38" s="54">
        <v>35</v>
      </c>
      <c r="B38" s="55" t="s">
        <v>422</v>
      </c>
      <c r="C38" s="55" t="s">
        <v>607</v>
      </c>
      <c r="D38" s="55" t="s">
        <v>35</v>
      </c>
      <c r="E38" s="55" t="s">
        <v>248</v>
      </c>
      <c r="F38" s="55" t="s">
        <v>2410</v>
      </c>
      <c r="G38" s="55">
        <v>26</v>
      </c>
      <c r="H38" s="55">
        <v>5</v>
      </c>
      <c r="I38" s="57">
        <v>1</v>
      </c>
      <c r="J38" s="58">
        <v>5</v>
      </c>
      <c r="K38" s="59"/>
      <c r="L38" s="60" t="s">
        <v>222</v>
      </c>
      <c r="M38" s="76"/>
      <c r="N38" s="61" t="s">
        <v>220</v>
      </c>
      <c r="O38" s="77"/>
      <c r="P38" s="76"/>
      <c r="Q38" s="62">
        <v>5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0"/>
        <v>7787.5199999999995</v>
      </c>
      <c r="AC38" s="66">
        <f t="shared" si="4"/>
        <v>0</v>
      </c>
      <c r="AD38" s="66">
        <f t="shared" si="5"/>
        <v>7787.5199999999995</v>
      </c>
    </row>
    <row r="39" spans="1:30" ht="24.95" customHeight="1" x14ac:dyDescent="0.4">
      <c r="A39" s="54">
        <v>36</v>
      </c>
      <c r="B39" s="55" t="s">
        <v>422</v>
      </c>
      <c r="C39" s="55" t="s">
        <v>607</v>
      </c>
      <c r="D39" s="55" t="s">
        <v>35</v>
      </c>
      <c r="E39" s="55" t="s">
        <v>610</v>
      </c>
      <c r="F39" s="55" t="s">
        <v>616</v>
      </c>
      <c r="G39" s="55">
        <v>40</v>
      </c>
      <c r="H39" s="55">
        <v>1</v>
      </c>
      <c r="I39" s="57">
        <v>1</v>
      </c>
      <c r="J39" s="58">
        <v>1</v>
      </c>
      <c r="K39" s="59"/>
      <c r="L39" s="60" t="s">
        <v>221</v>
      </c>
      <c r="M39" s="76"/>
      <c r="N39" s="61" t="s">
        <v>219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0"/>
        <v>2396.16</v>
      </c>
      <c r="AC39" s="66">
        <f t="shared" si="4"/>
        <v>0</v>
      </c>
      <c r="AD39" s="66">
        <f t="shared" si="5"/>
        <v>2396.16</v>
      </c>
    </row>
    <row r="40" spans="1:30" ht="36.75" customHeight="1" x14ac:dyDescent="0.4">
      <c r="A40" s="68"/>
      <c r="B40" s="69"/>
      <c r="C40" s="69"/>
      <c r="D40" s="69"/>
      <c r="E40" s="69"/>
      <c r="L40" s="70"/>
      <c r="R40" s="71"/>
      <c r="S40" s="71"/>
      <c r="T40" s="71"/>
      <c r="U40" s="72"/>
      <c r="V40" s="72"/>
      <c r="W40" s="65"/>
      <c r="AA40" s="65"/>
      <c r="AB40" s="73">
        <f>SUM(AB4:AB39)</f>
        <v>552434.68799999997</v>
      </c>
      <c r="AC40" s="73">
        <f>SUM(AC4:AC39)</f>
        <v>0</v>
      </c>
      <c r="AD40" s="66">
        <f t="shared" si="5"/>
        <v>552434.68799999997</v>
      </c>
    </row>
    <row r="42" spans="1:30" x14ac:dyDescent="0.4">
      <c r="T42" s="179" t="s">
        <v>22</v>
      </c>
      <c r="U42" s="180"/>
      <c r="V42" s="181"/>
      <c r="W42" s="75">
        <f>SUM(U4:U39)</f>
        <v>0</v>
      </c>
    </row>
    <row r="43" spans="1:30" x14ac:dyDescent="0.4">
      <c r="T43" s="179" t="s">
        <v>23</v>
      </c>
      <c r="U43" s="180"/>
      <c r="V43" s="181"/>
      <c r="W43" s="75">
        <f>SUM(V4:V39)</f>
        <v>0</v>
      </c>
    </row>
    <row r="44" spans="1:30" x14ac:dyDescent="0.4">
      <c r="T44" s="179" t="s">
        <v>25</v>
      </c>
      <c r="U44" s="180"/>
      <c r="V44" s="181"/>
      <c r="W44" s="83"/>
    </row>
    <row r="45" spans="1:30" x14ac:dyDescent="0.4">
      <c r="T45" s="179" t="s">
        <v>26</v>
      </c>
      <c r="U45" s="180"/>
      <c r="V45" s="181"/>
      <c r="W45" s="83"/>
    </row>
    <row r="46" spans="1:30" x14ac:dyDescent="0.4">
      <c r="T46" s="179" t="s">
        <v>24</v>
      </c>
      <c r="U46" s="180"/>
      <c r="V46" s="181"/>
      <c r="W46" s="83"/>
    </row>
    <row r="47" spans="1:30" x14ac:dyDescent="0.4">
      <c r="T47" s="179" t="s">
        <v>27</v>
      </c>
      <c r="U47" s="180"/>
      <c r="V47" s="181"/>
      <c r="W47" s="83"/>
    </row>
    <row r="48" spans="1:30" x14ac:dyDescent="0.4">
      <c r="T48" s="179" t="s">
        <v>29</v>
      </c>
      <c r="U48" s="180"/>
      <c r="V48" s="181"/>
      <c r="W48" s="75">
        <f>SUM(W42:W47)</f>
        <v>0</v>
      </c>
    </row>
    <row r="49" spans="20:23" x14ac:dyDescent="0.4">
      <c r="T49" s="179" t="s">
        <v>30</v>
      </c>
      <c r="U49" s="180"/>
      <c r="V49" s="181"/>
      <c r="W49" s="75">
        <f>W48*1.1</f>
        <v>0</v>
      </c>
    </row>
  </sheetData>
  <sheetProtection algorithmName="SHA-512" hashValue="MJa1Is9B9uNNXasNGZ3cgHUVU7lqzcaJnxf8nXr4ENKVL2mBB0tNr1n1FYT2Q1ol86f/b1NJ840iljgrklL52g==" saltValue="zEND/QSuBKQzGXw80dtOFg==" spinCount="100000" sheet="1" formatCells="0" formatColumns="0" formatRows="0" insertHyperlinks="0" sort="0" autoFilter="0" pivotTables="0"/>
  <autoFilter ref="A3:AD39"/>
  <mergeCells count="12">
    <mergeCell ref="T49:V49"/>
    <mergeCell ref="T44:V44"/>
    <mergeCell ref="T45:V45"/>
    <mergeCell ref="T46:V46"/>
    <mergeCell ref="T47:V47"/>
    <mergeCell ref="T48:V48"/>
    <mergeCell ref="T43:V43"/>
    <mergeCell ref="E2:J2"/>
    <mergeCell ref="L2:Q2"/>
    <mergeCell ref="AB2:AC2"/>
    <mergeCell ref="AD2:AD3"/>
    <mergeCell ref="T42:V42"/>
  </mergeCells>
  <phoneticPr fontId="4"/>
  <conditionalFormatting sqref="B4:J39 X4:Z39 L4:Q39">
    <cfRule type="containsBlanks" dxfId="44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  <pageSetUpPr fitToPage="1"/>
  </sheetPr>
  <dimension ref="A1:AD7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2429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420</v>
      </c>
      <c r="C4" s="55" t="s">
        <v>680</v>
      </c>
      <c r="D4" s="55" t="s">
        <v>35</v>
      </c>
      <c r="E4" s="55" t="s">
        <v>370</v>
      </c>
      <c r="F4" s="55" t="s">
        <v>371</v>
      </c>
      <c r="G4" s="55">
        <v>34</v>
      </c>
      <c r="H4" s="56">
        <v>11</v>
      </c>
      <c r="I4" s="57">
        <v>2</v>
      </c>
      <c r="J4" s="58">
        <v>22</v>
      </c>
      <c r="K4" s="59"/>
      <c r="L4" s="60" t="s">
        <v>222</v>
      </c>
      <c r="M4" s="76"/>
      <c r="N4" s="61" t="s">
        <v>220</v>
      </c>
      <c r="O4" s="77"/>
      <c r="P4" s="76"/>
      <c r="Q4" s="62">
        <v>11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44808.192000000003</v>
      </c>
      <c r="AC4" s="66">
        <f>P4*Q4*X4*Y4*Z4/1000*$Z$1</f>
        <v>0</v>
      </c>
      <c r="AD4" s="66">
        <f t="shared" ref="AD4" si="1">AB4-AC4</f>
        <v>44808.192000000003</v>
      </c>
    </row>
    <row r="5" spans="1:30" ht="24.95" customHeight="1" x14ac:dyDescent="0.4">
      <c r="A5" s="54">
        <v>2</v>
      </c>
      <c r="B5" s="55" t="s">
        <v>420</v>
      </c>
      <c r="C5" s="55" t="s">
        <v>681</v>
      </c>
      <c r="D5" s="55" t="s">
        <v>35</v>
      </c>
      <c r="E5" s="55" t="s">
        <v>370</v>
      </c>
      <c r="F5" s="55" t="s">
        <v>371</v>
      </c>
      <c r="G5" s="55">
        <v>34</v>
      </c>
      <c r="H5" s="56">
        <v>20</v>
      </c>
      <c r="I5" s="57">
        <v>2</v>
      </c>
      <c r="J5" s="58">
        <v>40</v>
      </c>
      <c r="K5" s="59"/>
      <c r="L5" s="60" t="s">
        <v>222</v>
      </c>
      <c r="M5" s="76"/>
      <c r="N5" s="61" t="s">
        <v>220</v>
      </c>
      <c r="O5" s="77"/>
      <c r="P5" s="76"/>
      <c r="Q5" s="62">
        <v>20</v>
      </c>
      <c r="R5" s="63"/>
      <c r="S5" s="78"/>
      <c r="T5" s="78"/>
      <c r="U5" s="64">
        <f t="shared" ref="U5:U60" si="2">Q5*S5</f>
        <v>0</v>
      </c>
      <c r="V5" s="64">
        <f t="shared" ref="V5:V60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81469.440000000002</v>
      </c>
      <c r="AC5" s="66">
        <f t="shared" ref="AC5:AC60" si="4">P5*Q5*X5*Y5*Z5/1000*$Z$1</f>
        <v>0</v>
      </c>
      <c r="AD5" s="66">
        <f t="shared" ref="AD5:AD61" si="5">AB5-AC5</f>
        <v>81469.440000000002</v>
      </c>
    </row>
    <row r="6" spans="1:30" ht="24.95" customHeight="1" x14ac:dyDescent="0.4">
      <c r="A6" s="54">
        <v>5</v>
      </c>
      <c r="B6" s="55" t="s">
        <v>420</v>
      </c>
      <c r="C6" s="55" t="s">
        <v>428</v>
      </c>
      <c r="D6" s="55" t="s">
        <v>35</v>
      </c>
      <c r="E6" s="55" t="s">
        <v>248</v>
      </c>
      <c r="F6" s="55" t="s">
        <v>697</v>
      </c>
      <c r="G6" s="55">
        <v>26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1557.5040000000001</v>
      </c>
      <c r="AC6" s="66">
        <f t="shared" si="4"/>
        <v>0</v>
      </c>
      <c r="AD6" s="66">
        <f t="shared" si="5"/>
        <v>1557.5040000000001</v>
      </c>
    </row>
    <row r="7" spans="1:30" ht="24.95" customHeight="1" x14ac:dyDescent="0.4">
      <c r="A7" s="54">
        <v>6</v>
      </c>
      <c r="B7" s="55" t="s">
        <v>420</v>
      </c>
      <c r="C7" s="55" t="s">
        <v>428</v>
      </c>
      <c r="D7" s="55" t="s">
        <v>35</v>
      </c>
      <c r="E7" s="55" t="s">
        <v>200</v>
      </c>
      <c r="F7" s="55" t="s">
        <v>379</v>
      </c>
      <c r="G7" s="55">
        <v>42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2515.9679999999998</v>
      </c>
      <c r="AC7" s="66">
        <f t="shared" si="4"/>
        <v>0</v>
      </c>
      <c r="AD7" s="66">
        <f t="shared" si="5"/>
        <v>2515.9679999999998</v>
      </c>
    </row>
    <row r="8" spans="1:30" ht="24.95" customHeight="1" x14ac:dyDescent="0.4">
      <c r="A8" s="54">
        <v>7</v>
      </c>
      <c r="B8" s="55" t="s">
        <v>420</v>
      </c>
      <c r="C8" s="55" t="s">
        <v>528</v>
      </c>
      <c r="D8" s="55" t="s">
        <v>35</v>
      </c>
      <c r="E8" s="55" t="s">
        <v>248</v>
      </c>
      <c r="F8" s="55" t="s">
        <v>697</v>
      </c>
      <c r="G8" s="55">
        <v>26</v>
      </c>
      <c r="H8" s="56">
        <v>3</v>
      </c>
      <c r="I8" s="57">
        <v>1</v>
      </c>
      <c r="J8" s="58">
        <v>3</v>
      </c>
      <c r="K8" s="59"/>
      <c r="L8" s="60" t="s">
        <v>222</v>
      </c>
      <c r="M8" s="76"/>
      <c r="N8" s="61" t="s">
        <v>220</v>
      </c>
      <c r="O8" s="77"/>
      <c r="P8" s="76"/>
      <c r="Q8" s="62">
        <v>3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4672.5119999999997</v>
      </c>
      <c r="AC8" s="66">
        <f t="shared" si="4"/>
        <v>0</v>
      </c>
      <c r="AD8" s="66">
        <f t="shared" si="5"/>
        <v>4672.5119999999997</v>
      </c>
    </row>
    <row r="9" spans="1:30" ht="24.95" customHeight="1" x14ac:dyDescent="0.4">
      <c r="A9" s="54">
        <v>8</v>
      </c>
      <c r="B9" s="55" t="s">
        <v>420</v>
      </c>
      <c r="C9" s="55" t="s">
        <v>528</v>
      </c>
      <c r="D9" s="55" t="s">
        <v>35</v>
      </c>
      <c r="E9" s="55" t="s">
        <v>41</v>
      </c>
      <c r="F9" s="55" t="s">
        <v>381</v>
      </c>
      <c r="G9" s="55">
        <v>15</v>
      </c>
      <c r="H9" s="56">
        <v>2</v>
      </c>
      <c r="I9" s="57">
        <v>1</v>
      </c>
      <c r="J9" s="58">
        <v>2</v>
      </c>
      <c r="K9" s="59"/>
      <c r="L9" s="60" t="s">
        <v>221</v>
      </c>
      <c r="M9" s="76"/>
      <c r="N9" s="61" t="s">
        <v>220</v>
      </c>
      <c r="O9" s="77"/>
      <c r="P9" s="76"/>
      <c r="Q9" s="62">
        <v>2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1797.1200000000001</v>
      </c>
      <c r="AC9" s="66">
        <f t="shared" si="4"/>
        <v>0</v>
      </c>
      <c r="AD9" s="66">
        <f t="shared" si="5"/>
        <v>1797.1200000000001</v>
      </c>
    </row>
    <row r="10" spans="1:30" ht="24.95" customHeight="1" x14ac:dyDescent="0.4">
      <c r="A10" s="54">
        <v>9</v>
      </c>
      <c r="B10" s="55" t="s">
        <v>420</v>
      </c>
      <c r="C10" s="55" t="s">
        <v>528</v>
      </c>
      <c r="D10" s="55" t="s">
        <v>35</v>
      </c>
      <c r="E10" s="55" t="s">
        <v>416</v>
      </c>
      <c r="F10" s="55" t="s">
        <v>40</v>
      </c>
      <c r="G10" s="55">
        <v>60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219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3594.2400000000002</v>
      </c>
      <c r="AC10" s="66">
        <f t="shared" si="4"/>
        <v>0</v>
      </c>
      <c r="AD10" s="66">
        <f t="shared" si="5"/>
        <v>3594.2400000000002</v>
      </c>
    </row>
    <row r="11" spans="1:30" ht="24.95" customHeight="1" x14ac:dyDescent="0.4">
      <c r="A11" s="54">
        <v>10</v>
      </c>
      <c r="B11" s="55" t="s">
        <v>420</v>
      </c>
      <c r="C11" s="55" t="s">
        <v>528</v>
      </c>
      <c r="D11" s="55" t="s">
        <v>35</v>
      </c>
      <c r="E11" s="55" t="s">
        <v>200</v>
      </c>
      <c r="F11" s="55" t="s">
        <v>698</v>
      </c>
      <c r="G11" s="55">
        <v>42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2515.9679999999998</v>
      </c>
      <c r="AC11" s="66">
        <f t="shared" si="4"/>
        <v>0</v>
      </c>
      <c r="AD11" s="66">
        <f t="shared" si="5"/>
        <v>2515.9679999999998</v>
      </c>
    </row>
    <row r="12" spans="1:30" ht="24.95" customHeight="1" x14ac:dyDescent="0.4">
      <c r="A12" s="54">
        <v>11</v>
      </c>
      <c r="B12" s="55" t="s">
        <v>420</v>
      </c>
      <c r="C12" s="55" t="s">
        <v>529</v>
      </c>
      <c r="D12" s="55" t="s">
        <v>35</v>
      </c>
      <c r="E12" s="55" t="s">
        <v>248</v>
      </c>
      <c r="F12" s="55" t="s">
        <v>697</v>
      </c>
      <c r="G12" s="55">
        <v>26</v>
      </c>
      <c r="H12" s="56">
        <v>2</v>
      </c>
      <c r="I12" s="57">
        <v>1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2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3115.0080000000003</v>
      </c>
      <c r="AC12" s="66">
        <f t="shared" si="4"/>
        <v>0</v>
      </c>
      <c r="AD12" s="66">
        <f t="shared" si="5"/>
        <v>3115.0080000000003</v>
      </c>
    </row>
    <row r="13" spans="1:30" ht="24.95" customHeight="1" x14ac:dyDescent="0.4">
      <c r="A13" s="54">
        <v>12</v>
      </c>
      <c r="B13" s="55" t="s">
        <v>420</v>
      </c>
      <c r="C13" s="55" t="s">
        <v>529</v>
      </c>
      <c r="D13" s="55" t="s">
        <v>35</v>
      </c>
      <c r="E13" s="55" t="s">
        <v>41</v>
      </c>
      <c r="F13" s="55" t="s">
        <v>381</v>
      </c>
      <c r="G13" s="55">
        <v>15</v>
      </c>
      <c r="H13" s="56">
        <v>1</v>
      </c>
      <c r="I13" s="57">
        <v>1</v>
      </c>
      <c r="J13" s="58">
        <v>1</v>
      </c>
      <c r="K13" s="59"/>
      <c r="L13" s="60" t="s">
        <v>221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898.56000000000006</v>
      </c>
      <c r="AC13" s="66">
        <f t="shared" si="4"/>
        <v>0</v>
      </c>
      <c r="AD13" s="66">
        <f t="shared" si="5"/>
        <v>898.56000000000006</v>
      </c>
    </row>
    <row r="14" spans="1:30" ht="24.95" customHeight="1" x14ac:dyDescent="0.4">
      <c r="A14" s="54">
        <v>13</v>
      </c>
      <c r="B14" s="55" t="s">
        <v>420</v>
      </c>
      <c r="C14" s="55" t="s">
        <v>529</v>
      </c>
      <c r="D14" s="55" t="s">
        <v>35</v>
      </c>
      <c r="E14" s="55" t="s">
        <v>416</v>
      </c>
      <c r="F14" s="55" t="s">
        <v>40</v>
      </c>
      <c r="G14" s="55">
        <v>60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219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3594.2400000000002</v>
      </c>
      <c r="AC14" s="66">
        <f t="shared" si="4"/>
        <v>0</v>
      </c>
      <c r="AD14" s="66">
        <f t="shared" si="5"/>
        <v>3594.2400000000002</v>
      </c>
    </row>
    <row r="15" spans="1:30" ht="24.95" customHeight="1" x14ac:dyDescent="0.4">
      <c r="A15" s="54">
        <v>14</v>
      </c>
      <c r="B15" s="55" t="s">
        <v>420</v>
      </c>
      <c r="C15" s="55" t="s">
        <v>529</v>
      </c>
      <c r="D15" s="55" t="s">
        <v>35</v>
      </c>
      <c r="E15" s="55" t="s">
        <v>200</v>
      </c>
      <c r="F15" s="55" t="s">
        <v>698</v>
      </c>
      <c r="G15" s="55">
        <v>42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2515.9679999999998</v>
      </c>
      <c r="AC15" s="66">
        <f t="shared" si="4"/>
        <v>0</v>
      </c>
      <c r="AD15" s="66">
        <f t="shared" si="5"/>
        <v>2515.9679999999998</v>
      </c>
    </row>
    <row r="16" spans="1:30" ht="24.95" customHeight="1" x14ac:dyDescent="0.4">
      <c r="A16" s="54">
        <v>15</v>
      </c>
      <c r="B16" s="55" t="s">
        <v>420</v>
      </c>
      <c r="C16" s="55" t="s">
        <v>682</v>
      </c>
      <c r="D16" s="55" t="s">
        <v>35</v>
      </c>
      <c r="E16" s="55" t="s">
        <v>200</v>
      </c>
      <c r="F16" s="55" t="s">
        <v>201</v>
      </c>
      <c r="G16" s="55">
        <v>42</v>
      </c>
      <c r="H16" s="56">
        <v>6</v>
      </c>
      <c r="I16" s="57">
        <v>2</v>
      </c>
      <c r="J16" s="58">
        <v>12</v>
      </c>
      <c r="K16" s="59"/>
      <c r="L16" s="60" t="s">
        <v>222</v>
      </c>
      <c r="M16" s="76"/>
      <c r="N16" s="61" t="s">
        <v>220</v>
      </c>
      <c r="O16" s="77"/>
      <c r="P16" s="76"/>
      <c r="Q16" s="62">
        <v>6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30191.615999999998</v>
      </c>
      <c r="AC16" s="66">
        <f t="shared" si="4"/>
        <v>0</v>
      </c>
      <c r="AD16" s="66">
        <f t="shared" si="5"/>
        <v>30191.615999999998</v>
      </c>
    </row>
    <row r="17" spans="1:30" ht="24.95" customHeight="1" x14ac:dyDescent="0.4">
      <c r="A17" s="54">
        <v>16</v>
      </c>
      <c r="B17" s="55" t="s">
        <v>420</v>
      </c>
      <c r="C17" s="55" t="s">
        <v>189</v>
      </c>
      <c r="D17" s="55" t="s">
        <v>35</v>
      </c>
      <c r="E17" s="55" t="s">
        <v>200</v>
      </c>
      <c r="F17" s="55" t="s">
        <v>201</v>
      </c>
      <c r="G17" s="55">
        <v>42</v>
      </c>
      <c r="H17" s="56">
        <v>6</v>
      </c>
      <c r="I17" s="57">
        <v>2</v>
      </c>
      <c r="J17" s="58">
        <v>12</v>
      </c>
      <c r="K17" s="59"/>
      <c r="L17" s="60" t="s">
        <v>222</v>
      </c>
      <c r="M17" s="76"/>
      <c r="N17" s="61" t="s">
        <v>220</v>
      </c>
      <c r="O17" s="77"/>
      <c r="P17" s="76"/>
      <c r="Q17" s="62">
        <v>6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30191.615999999998</v>
      </c>
      <c r="AC17" s="66">
        <f t="shared" si="4"/>
        <v>0</v>
      </c>
      <c r="AD17" s="66">
        <f t="shared" si="5"/>
        <v>30191.615999999998</v>
      </c>
    </row>
    <row r="18" spans="1:30" ht="24.95" customHeight="1" x14ac:dyDescent="0.4">
      <c r="A18" s="54">
        <v>17</v>
      </c>
      <c r="B18" s="55" t="s">
        <v>420</v>
      </c>
      <c r="C18" s="55" t="s">
        <v>683</v>
      </c>
      <c r="D18" s="55" t="s">
        <v>35</v>
      </c>
      <c r="E18" s="55" t="s">
        <v>699</v>
      </c>
      <c r="F18" s="55" t="s">
        <v>700</v>
      </c>
      <c r="G18" s="55">
        <v>420</v>
      </c>
      <c r="H18" s="56">
        <v>21</v>
      </c>
      <c r="I18" s="57">
        <v>1</v>
      </c>
      <c r="J18" s="58">
        <v>21</v>
      </c>
      <c r="K18" s="59"/>
      <c r="L18" s="60" t="s">
        <v>222</v>
      </c>
      <c r="M18" s="76"/>
      <c r="N18" s="61" t="s">
        <v>220</v>
      </c>
      <c r="O18" s="77"/>
      <c r="P18" s="76"/>
      <c r="Q18" s="62">
        <v>21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528353.28000000003</v>
      </c>
      <c r="AC18" s="66">
        <f t="shared" si="4"/>
        <v>0</v>
      </c>
      <c r="AD18" s="66">
        <f t="shared" si="5"/>
        <v>528353.28000000003</v>
      </c>
    </row>
    <row r="19" spans="1:30" ht="24.95" customHeight="1" x14ac:dyDescent="0.4">
      <c r="A19" s="54">
        <v>18</v>
      </c>
      <c r="B19" s="55" t="s">
        <v>420</v>
      </c>
      <c r="C19" s="55" t="s">
        <v>684</v>
      </c>
      <c r="D19" s="55" t="s">
        <v>711</v>
      </c>
      <c r="E19" s="55" t="s">
        <v>200</v>
      </c>
      <c r="F19" s="55" t="s">
        <v>201</v>
      </c>
      <c r="G19" s="55">
        <v>42</v>
      </c>
      <c r="H19" s="56">
        <v>5</v>
      </c>
      <c r="I19" s="57">
        <v>2</v>
      </c>
      <c r="J19" s="58">
        <v>10</v>
      </c>
      <c r="K19" s="59"/>
      <c r="L19" s="60" t="s">
        <v>222</v>
      </c>
      <c r="M19" s="76"/>
      <c r="N19" s="61" t="s">
        <v>220</v>
      </c>
      <c r="O19" s="77"/>
      <c r="P19" s="76"/>
      <c r="Q19" s="62">
        <v>5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25159.68</v>
      </c>
      <c r="AC19" s="66">
        <f t="shared" si="4"/>
        <v>0</v>
      </c>
      <c r="AD19" s="66">
        <f t="shared" si="5"/>
        <v>25159.68</v>
      </c>
    </row>
    <row r="20" spans="1:30" ht="24.95" customHeight="1" x14ac:dyDescent="0.4">
      <c r="A20" s="54">
        <v>19</v>
      </c>
      <c r="B20" s="55" t="s">
        <v>420</v>
      </c>
      <c r="C20" s="55" t="s">
        <v>684</v>
      </c>
      <c r="D20" s="55" t="s">
        <v>711</v>
      </c>
      <c r="E20" s="55" t="s">
        <v>200</v>
      </c>
      <c r="F20" s="55" t="s">
        <v>379</v>
      </c>
      <c r="G20" s="55">
        <v>42</v>
      </c>
      <c r="H20" s="56">
        <v>8</v>
      </c>
      <c r="I20" s="57">
        <v>1</v>
      </c>
      <c r="J20" s="58">
        <v>8</v>
      </c>
      <c r="K20" s="59"/>
      <c r="L20" s="60" t="s">
        <v>222</v>
      </c>
      <c r="M20" s="76"/>
      <c r="N20" s="61" t="s">
        <v>220</v>
      </c>
      <c r="O20" s="77"/>
      <c r="P20" s="76"/>
      <c r="Q20" s="62">
        <v>8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20127.743999999999</v>
      </c>
      <c r="AC20" s="66">
        <f t="shared" si="4"/>
        <v>0</v>
      </c>
      <c r="AD20" s="66">
        <f t="shared" si="5"/>
        <v>20127.743999999999</v>
      </c>
    </row>
    <row r="21" spans="1:30" ht="24.95" customHeight="1" x14ac:dyDescent="0.4">
      <c r="A21" s="54">
        <v>22</v>
      </c>
      <c r="B21" s="55" t="s">
        <v>420</v>
      </c>
      <c r="C21" s="55" t="s">
        <v>685</v>
      </c>
      <c r="D21" s="55" t="s">
        <v>35</v>
      </c>
      <c r="E21" s="55" t="s">
        <v>416</v>
      </c>
      <c r="F21" s="55" t="s">
        <v>271</v>
      </c>
      <c r="G21" s="55">
        <v>60</v>
      </c>
      <c r="H21" s="56">
        <v>2</v>
      </c>
      <c r="I21" s="57">
        <v>1</v>
      </c>
      <c r="J21" s="58">
        <v>2</v>
      </c>
      <c r="K21" s="59"/>
      <c r="L21" s="60" t="s">
        <v>222</v>
      </c>
      <c r="M21" s="76"/>
      <c r="N21" s="61" t="s">
        <v>219</v>
      </c>
      <c r="O21" s="77"/>
      <c r="P21" s="76"/>
      <c r="Q21" s="62">
        <v>2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7188.4800000000005</v>
      </c>
      <c r="AC21" s="66">
        <f t="shared" si="4"/>
        <v>0</v>
      </c>
      <c r="AD21" s="66">
        <f t="shared" si="5"/>
        <v>7188.4800000000005</v>
      </c>
    </row>
    <row r="22" spans="1:30" ht="24.95" customHeight="1" x14ac:dyDescent="0.4">
      <c r="A22" s="54">
        <v>23</v>
      </c>
      <c r="B22" s="55" t="s">
        <v>420</v>
      </c>
      <c r="C22" s="55" t="s">
        <v>685</v>
      </c>
      <c r="D22" s="55" t="s">
        <v>35</v>
      </c>
      <c r="E22" s="55" t="s">
        <v>200</v>
      </c>
      <c r="F22" s="55" t="s">
        <v>701</v>
      </c>
      <c r="G22" s="55">
        <v>42</v>
      </c>
      <c r="H22" s="56">
        <v>2</v>
      </c>
      <c r="I22" s="57">
        <v>2</v>
      </c>
      <c r="J22" s="58">
        <v>4</v>
      </c>
      <c r="K22" s="59"/>
      <c r="L22" s="60" t="s">
        <v>222</v>
      </c>
      <c r="M22" s="76"/>
      <c r="N22" s="61" t="s">
        <v>220</v>
      </c>
      <c r="O22" s="77"/>
      <c r="P22" s="76"/>
      <c r="Q22" s="62">
        <v>2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10063.871999999999</v>
      </c>
      <c r="AC22" s="66">
        <f t="shared" si="4"/>
        <v>0</v>
      </c>
      <c r="AD22" s="66">
        <f t="shared" si="5"/>
        <v>10063.871999999999</v>
      </c>
    </row>
    <row r="23" spans="1:30" ht="24.95" customHeight="1" x14ac:dyDescent="0.4">
      <c r="A23" s="54">
        <v>24</v>
      </c>
      <c r="B23" s="55" t="s">
        <v>420</v>
      </c>
      <c r="C23" s="55" t="s">
        <v>686</v>
      </c>
      <c r="D23" s="55" t="s">
        <v>35</v>
      </c>
      <c r="E23" s="55" t="s">
        <v>200</v>
      </c>
      <c r="F23" s="55" t="s">
        <v>201</v>
      </c>
      <c r="G23" s="55">
        <v>42</v>
      </c>
      <c r="H23" s="56">
        <v>3</v>
      </c>
      <c r="I23" s="57">
        <v>2</v>
      </c>
      <c r="J23" s="58">
        <v>6</v>
      </c>
      <c r="K23" s="59"/>
      <c r="L23" s="60" t="s">
        <v>222</v>
      </c>
      <c r="M23" s="76"/>
      <c r="N23" s="61" t="s">
        <v>220</v>
      </c>
      <c r="O23" s="77"/>
      <c r="P23" s="76"/>
      <c r="Q23" s="62">
        <v>3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15095.807999999999</v>
      </c>
      <c r="AC23" s="66">
        <f t="shared" si="4"/>
        <v>0</v>
      </c>
      <c r="AD23" s="66">
        <f t="shared" si="5"/>
        <v>15095.807999999999</v>
      </c>
    </row>
    <row r="24" spans="1:30" ht="24.95" customHeight="1" x14ac:dyDescent="0.4">
      <c r="A24" s="54">
        <v>25</v>
      </c>
      <c r="B24" s="55" t="s">
        <v>420</v>
      </c>
      <c r="C24" s="55" t="s">
        <v>686</v>
      </c>
      <c r="D24" s="55" t="s">
        <v>35</v>
      </c>
      <c r="E24" s="55" t="s">
        <v>248</v>
      </c>
      <c r="F24" s="55" t="s">
        <v>697</v>
      </c>
      <c r="G24" s="55">
        <v>26</v>
      </c>
      <c r="H24" s="56">
        <v>1</v>
      </c>
      <c r="I24" s="57">
        <v>1</v>
      </c>
      <c r="J24" s="58">
        <v>1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1557.5040000000001</v>
      </c>
      <c r="AC24" s="66">
        <f t="shared" si="4"/>
        <v>0</v>
      </c>
      <c r="AD24" s="66">
        <f t="shared" si="5"/>
        <v>1557.5040000000001</v>
      </c>
    </row>
    <row r="25" spans="1:30" ht="24.95" customHeight="1" x14ac:dyDescent="0.4">
      <c r="A25" s="54">
        <v>26</v>
      </c>
      <c r="B25" s="55" t="s">
        <v>420</v>
      </c>
      <c r="C25" s="55" t="s">
        <v>686</v>
      </c>
      <c r="D25" s="55" t="s">
        <v>35</v>
      </c>
      <c r="E25" s="55" t="s">
        <v>416</v>
      </c>
      <c r="F25" s="55" t="s">
        <v>702</v>
      </c>
      <c r="G25" s="55">
        <v>60</v>
      </c>
      <c r="H25" s="56">
        <v>2</v>
      </c>
      <c r="I25" s="57">
        <v>1</v>
      </c>
      <c r="J25" s="58">
        <v>2</v>
      </c>
      <c r="K25" s="59"/>
      <c r="L25" s="60" t="s">
        <v>222</v>
      </c>
      <c r="M25" s="76"/>
      <c r="N25" s="61" t="s">
        <v>219</v>
      </c>
      <c r="O25" s="77"/>
      <c r="P25" s="76"/>
      <c r="Q25" s="62">
        <v>2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7188.4800000000005</v>
      </c>
      <c r="AC25" s="66">
        <f t="shared" si="4"/>
        <v>0</v>
      </c>
      <c r="AD25" s="66">
        <f t="shared" si="5"/>
        <v>7188.4800000000005</v>
      </c>
    </row>
    <row r="26" spans="1:30" ht="24.95" customHeight="1" x14ac:dyDescent="0.4">
      <c r="A26" s="54">
        <v>27</v>
      </c>
      <c r="B26" s="55" t="s">
        <v>420</v>
      </c>
      <c r="C26" s="55" t="s">
        <v>686</v>
      </c>
      <c r="D26" s="55" t="s">
        <v>35</v>
      </c>
      <c r="E26" s="55" t="s">
        <v>416</v>
      </c>
      <c r="F26" s="55" t="s">
        <v>703</v>
      </c>
      <c r="G26" s="55">
        <v>60</v>
      </c>
      <c r="H26" s="56">
        <v>2</v>
      </c>
      <c r="I26" s="57">
        <v>1</v>
      </c>
      <c r="J26" s="58">
        <v>2</v>
      </c>
      <c r="K26" s="59"/>
      <c r="L26" s="60" t="s">
        <v>221</v>
      </c>
      <c r="M26" s="76"/>
      <c r="N26" s="61" t="s">
        <v>219</v>
      </c>
      <c r="O26" s="77"/>
      <c r="P26" s="76"/>
      <c r="Q26" s="62">
        <v>2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7188.4800000000005</v>
      </c>
      <c r="AC26" s="66">
        <f t="shared" si="4"/>
        <v>0</v>
      </c>
      <c r="AD26" s="66">
        <f t="shared" si="5"/>
        <v>7188.4800000000005</v>
      </c>
    </row>
    <row r="27" spans="1:30" ht="24.95" customHeight="1" x14ac:dyDescent="0.4">
      <c r="A27" s="54">
        <v>29</v>
      </c>
      <c r="B27" s="55" t="s">
        <v>420</v>
      </c>
      <c r="C27" s="55" t="s">
        <v>431</v>
      </c>
      <c r="D27" s="55" t="s">
        <v>35</v>
      </c>
      <c r="E27" s="55" t="s">
        <v>416</v>
      </c>
      <c r="F27" s="55" t="s">
        <v>40</v>
      </c>
      <c r="G27" s="55">
        <v>60</v>
      </c>
      <c r="H27" s="56">
        <v>6</v>
      </c>
      <c r="I27" s="57">
        <v>1</v>
      </c>
      <c r="J27" s="58">
        <v>6</v>
      </c>
      <c r="K27" s="59"/>
      <c r="L27" s="60" t="s">
        <v>222</v>
      </c>
      <c r="M27" s="76"/>
      <c r="N27" s="61" t="s">
        <v>219</v>
      </c>
      <c r="O27" s="77"/>
      <c r="P27" s="76"/>
      <c r="Q27" s="62">
        <v>6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21565.440000000002</v>
      </c>
      <c r="AC27" s="66">
        <f t="shared" si="4"/>
        <v>0</v>
      </c>
      <c r="AD27" s="66">
        <f t="shared" si="5"/>
        <v>21565.440000000002</v>
      </c>
    </row>
    <row r="28" spans="1:30" ht="24.95" customHeight="1" x14ac:dyDescent="0.4">
      <c r="A28" s="54">
        <v>31</v>
      </c>
      <c r="B28" s="55" t="s">
        <v>420</v>
      </c>
      <c r="C28" s="55" t="s">
        <v>431</v>
      </c>
      <c r="D28" s="55" t="s">
        <v>35</v>
      </c>
      <c r="E28" s="55" t="s">
        <v>248</v>
      </c>
      <c r="F28" s="55" t="s">
        <v>704</v>
      </c>
      <c r="G28" s="55">
        <v>26</v>
      </c>
      <c r="H28" s="56">
        <v>4</v>
      </c>
      <c r="I28" s="57">
        <v>4</v>
      </c>
      <c r="J28" s="58">
        <v>16</v>
      </c>
      <c r="K28" s="59"/>
      <c r="L28" s="60" t="s">
        <v>222</v>
      </c>
      <c r="M28" s="76"/>
      <c r="N28" s="61" t="s">
        <v>220</v>
      </c>
      <c r="O28" s="77"/>
      <c r="P28" s="76"/>
      <c r="Q28" s="62">
        <v>4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24920.064000000002</v>
      </c>
      <c r="AC28" s="66">
        <f t="shared" si="4"/>
        <v>0</v>
      </c>
      <c r="AD28" s="66">
        <f t="shared" si="5"/>
        <v>24920.064000000002</v>
      </c>
    </row>
    <row r="29" spans="1:30" ht="24.95" customHeight="1" x14ac:dyDescent="0.4">
      <c r="A29" s="54">
        <v>32</v>
      </c>
      <c r="B29" s="55" t="s">
        <v>420</v>
      </c>
      <c r="C29" s="55" t="s">
        <v>687</v>
      </c>
      <c r="D29" s="55" t="s">
        <v>35</v>
      </c>
      <c r="E29" s="55" t="s">
        <v>416</v>
      </c>
      <c r="F29" s="55" t="s">
        <v>40</v>
      </c>
      <c r="G29" s="55">
        <v>60</v>
      </c>
      <c r="H29" s="56">
        <v>7</v>
      </c>
      <c r="I29" s="57">
        <v>1</v>
      </c>
      <c r="J29" s="58">
        <v>7</v>
      </c>
      <c r="K29" s="59"/>
      <c r="L29" s="60" t="s">
        <v>222</v>
      </c>
      <c r="M29" s="76"/>
      <c r="N29" s="61" t="s">
        <v>219</v>
      </c>
      <c r="O29" s="77"/>
      <c r="P29" s="76"/>
      <c r="Q29" s="62">
        <v>7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25159.68</v>
      </c>
      <c r="AC29" s="66">
        <f t="shared" si="4"/>
        <v>0</v>
      </c>
      <c r="AD29" s="66">
        <f t="shared" si="5"/>
        <v>25159.68</v>
      </c>
    </row>
    <row r="30" spans="1:30" ht="24.95" customHeight="1" x14ac:dyDescent="0.4">
      <c r="A30" s="54">
        <v>33</v>
      </c>
      <c r="B30" s="55" t="s">
        <v>420</v>
      </c>
      <c r="C30" s="55" t="s">
        <v>688</v>
      </c>
      <c r="D30" s="55" t="s">
        <v>35</v>
      </c>
      <c r="E30" s="55" t="s">
        <v>416</v>
      </c>
      <c r="F30" s="55" t="s">
        <v>40</v>
      </c>
      <c r="G30" s="55">
        <v>60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219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3594.2400000000002</v>
      </c>
      <c r="AC30" s="66">
        <f t="shared" si="4"/>
        <v>0</v>
      </c>
      <c r="AD30" s="66">
        <f t="shared" si="5"/>
        <v>3594.2400000000002</v>
      </c>
    </row>
    <row r="31" spans="1:30" ht="24.95" customHeight="1" x14ac:dyDescent="0.4">
      <c r="A31" s="54">
        <v>35</v>
      </c>
      <c r="B31" s="55" t="s">
        <v>420</v>
      </c>
      <c r="C31" s="55" t="s">
        <v>688</v>
      </c>
      <c r="D31" s="55" t="s">
        <v>35</v>
      </c>
      <c r="E31" s="55" t="s">
        <v>248</v>
      </c>
      <c r="F31" s="55" t="s">
        <v>704</v>
      </c>
      <c r="G31" s="55">
        <v>26</v>
      </c>
      <c r="H31" s="56">
        <v>1</v>
      </c>
      <c r="I31" s="57">
        <v>4</v>
      </c>
      <c r="J31" s="58">
        <v>4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6230.0160000000005</v>
      </c>
      <c r="AC31" s="66">
        <f t="shared" si="4"/>
        <v>0</v>
      </c>
      <c r="AD31" s="66">
        <f t="shared" si="5"/>
        <v>6230.0160000000005</v>
      </c>
    </row>
    <row r="32" spans="1:30" ht="24.95" customHeight="1" x14ac:dyDescent="0.4">
      <c r="A32" s="54">
        <v>36</v>
      </c>
      <c r="B32" s="55" t="s">
        <v>420</v>
      </c>
      <c r="C32" s="55" t="s">
        <v>688</v>
      </c>
      <c r="D32" s="55" t="s">
        <v>35</v>
      </c>
      <c r="E32" s="55" t="s">
        <v>416</v>
      </c>
      <c r="F32" s="55" t="s">
        <v>400</v>
      </c>
      <c r="G32" s="55">
        <v>60</v>
      </c>
      <c r="H32" s="56">
        <v>1</v>
      </c>
      <c r="I32" s="57">
        <v>1</v>
      </c>
      <c r="J32" s="58">
        <v>1</v>
      </c>
      <c r="K32" s="59"/>
      <c r="L32" s="60" t="s">
        <v>221</v>
      </c>
      <c r="M32" s="76"/>
      <c r="N32" s="61" t="s">
        <v>219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3594.2400000000002</v>
      </c>
      <c r="AC32" s="66">
        <f t="shared" si="4"/>
        <v>0</v>
      </c>
      <c r="AD32" s="66">
        <f t="shared" si="5"/>
        <v>3594.2400000000002</v>
      </c>
    </row>
    <row r="33" spans="1:30" ht="24.95" customHeight="1" x14ac:dyDescent="0.4">
      <c r="A33" s="54">
        <v>37</v>
      </c>
      <c r="B33" s="55" t="s">
        <v>420</v>
      </c>
      <c r="C33" s="55" t="s">
        <v>689</v>
      </c>
      <c r="D33" s="55" t="s">
        <v>35</v>
      </c>
      <c r="E33" s="55" t="s">
        <v>416</v>
      </c>
      <c r="F33" s="55" t="s">
        <v>400</v>
      </c>
      <c r="G33" s="55">
        <v>60</v>
      </c>
      <c r="H33" s="55">
        <v>3</v>
      </c>
      <c r="I33" s="57">
        <v>1</v>
      </c>
      <c r="J33" s="58">
        <v>3</v>
      </c>
      <c r="K33" s="59"/>
      <c r="L33" s="60" t="s">
        <v>221</v>
      </c>
      <c r="M33" s="76"/>
      <c r="N33" s="61" t="s">
        <v>219</v>
      </c>
      <c r="O33" s="77"/>
      <c r="P33" s="76"/>
      <c r="Q33" s="62">
        <v>3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10782.720000000001</v>
      </c>
      <c r="AC33" s="66">
        <f t="shared" si="4"/>
        <v>0</v>
      </c>
      <c r="AD33" s="66">
        <f t="shared" si="5"/>
        <v>10782.720000000001</v>
      </c>
    </row>
    <row r="34" spans="1:30" ht="24.95" customHeight="1" x14ac:dyDescent="0.4">
      <c r="A34" s="54">
        <v>38</v>
      </c>
      <c r="B34" s="55" t="s">
        <v>420</v>
      </c>
      <c r="C34" s="55" t="s">
        <v>689</v>
      </c>
      <c r="D34" s="55" t="s">
        <v>35</v>
      </c>
      <c r="E34" s="55" t="s">
        <v>416</v>
      </c>
      <c r="F34" s="55" t="s">
        <v>705</v>
      </c>
      <c r="G34" s="55">
        <v>60</v>
      </c>
      <c r="H34" s="55">
        <v>5</v>
      </c>
      <c r="I34" s="57">
        <v>1</v>
      </c>
      <c r="J34" s="58">
        <v>5</v>
      </c>
      <c r="K34" s="59"/>
      <c r="L34" s="60" t="s">
        <v>222</v>
      </c>
      <c r="M34" s="76"/>
      <c r="N34" s="61" t="s">
        <v>219</v>
      </c>
      <c r="O34" s="77"/>
      <c r="P34" s="76"/>
      <c r="Q34" s="62">
        <v>5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17971.2</v>
      </c>
      <c r="AC34" s="66">
        <f t="shared" si="4"/>
        <v>0</v>
      </c>
      <c r="AD34" s="66">
        <f t="shared" si="5"/>
        <v>17971.2</v>
      </c>
    </row>
    <row r="35" spans="1:30" ht="24.95" customHeight="1" x14ac:dyDescent="0.4">
      <c r="A35" s="54">
        <v>39</v>
      </c>
      <c r="B35" s="55" t="s">
        <v>420</v>
      </c>
      <c r="C35" s="55" t="s">
        <v>690</v>
      </c>
      <c r="D35" s="55" t="s">
        <v>35</v>
      </c>
      <c r="E35" s="55" t="s">
        <v>263</v>
      </c>
      <c r="F35" s="55" t="s">
        <v>418</v>
      </c>
      <c r="G35" s="55">
        <v>28</v>
      </c>
      <c r="H35" s="55">
        <v>3</v>
      </c>
      <c r="I35" s="57">
        <v>1</v>
      </c>
      <c r="J35" s="58">
        <v>3</v>
      </c>
      <c r="K35" s="59"/>
      <c r="L35" s="60" t="s">
        <v>221</v>
      </c>
      <c r="M35" s="76"/>
      <c r="N35" s="61" t="s">
        <v>220</v>
      </c>
      <c r="O35" s="77"/>
      <c r="P35" s="76"/>
      <c r="Q35" s="62">
        <v>3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5031.9359999999997</v>
      </c>
      <c r="AC35" s="66">
        <f t="shared" si="4"/>
        <v>0</v>
      </c>
      <c r="AD35" s="66">
        <f t="shared" si="5"/>
        <v>5031.9359999999997</v>
      </c>
    </row>
    <row r="36" spans="1:30" ht="24.95" customHeight="1" x14ac:dyDescent="0.4">
      <c r="A36" s="54">
        <v>40</v>
      </c>
      <c r="B36" s="55" t="s">
        <v>421</v>
      </c>
      <c r="C36" s="55" t="s">
        <v>691</v>
      </c>
      <c r="D36" s="55" t="s">
        <v>35</v>
      </c>
      <c r="E36" s="55" t="s">
        <v>200</v>
      </c>
      <c r="F36" s="55" t="s">
        <v>201</v>
      </c>
      <c r="G36" s="55">
        <v>42</v>
      </c>
      <c r="H36" s="55">
        <v>6</v>
      </c>
      <c r="I36" s="57">
        <v>2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0" si="6">G36*J36*X36*Y36*Z36/1000*$Z$1</f>
        <v>30191.615999999998</v>
      </c>
      <c r="AC36" s="66">
        <f t="shared" si="4"/>
        <v>0</v>
      </c>
      <c r="AD36" s="66">
        <f t="shared" si="5"/>
        <v>30191.615999999998</v>
      </c>
    </row>
    <row r="37" spans="1:30" ht="24.95" customHeight="1" x14ac:dyDescent="0.4">
      <c r="A37" s="54">
        <v>41</v>
      </c>
      <c r="B37" s="55" t="s">
        <v>421</v>
      </c>
      <c r="C37" s="55" t="s">
        <v>692</v>
      </c>
      <c r="D37" s="55" t="s">
        <v>35</v>
      </c>
      <c r="E37" s="55" t="s">
        <v>248</v>
      </c>
      <c r="F37" s="55" t="s">
        <v>697</v>
      </c>
      <c r="G37" s="55">
        <v>26</v>
      </c>
      <c r="H37" s="55">
        <v>3</v>
      </c>
      <c r="I37" s="57">
        <v>1</v>
      </c>
      <c r="J37" s="58">
        <v>3</v>
      </c>
      <c r="K37" s="59"/>
      <c r="L37" s="60" t="s">
        <v>222</v>
      </c>
      <c r="M37" s="76"/>
      <c r="N37" s="61" t="s">
        <v>220</v>
      </c>
      <c r="O37" s="77"/>
      <c r="P37" s="76"/>
      <c r="Q37" s="62">
        <v>3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4672.5119999999997</v>
      </c>
      <c r="AC37" s="66">
        <f t="shared" si="4"/>
        <v>0</v>
      </c>
      <c r="AD37" s="66">
        <f t="shared" si="5"/>
        <v>4672.5119999999997</v>
      </c>
    </row>
    <row r="38" spans="1:30" ht="24.95" customHeight="1" x14ac:dyDescent="0.4">
      <c r="A38" s="54">
        <v>42</v>
      </c>
      <c r="B38" s="55" t="s">
        <v>421</v>
      </c>
      <c r="C38" s="55" t="s">
        <v>693</v>
      </c>
      <c r="D38" s="55" t="s">
        <v>35</v>
      </c>
      <c r="E38" s="55" t="s">
        <v>200</v>
      </c>
      <c r="F38" s="55" t="s">
        <v>201</v>
      </c>
      <c r="G38" s="55">
        <v>42</v>
      </c>
      <c r="H38" s="55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30191.615999999998</v>
      </c>
      <c r="AC38" s="66">
        <f t="shared" si="4"/>
        <v>0</v>
      </c>
      <c r="AD38" s="66">
        <f t="shared" si="5"/>
        <v>30191.615999999998</v>
      </c>
    </row>
    <row r="39" spans="1:30" ht="24.95" customHeight="1" x14ac:dyDescent="0.4">
      <c r="A39" s="54">
        <v>43</v>
      </c>
      <c r="B39" s="55" t="s">
        <v>421</v>
      </c>
      <c r="C39" s="55" t="s">
        <v>528</v>
      </c>
      <c r="D39" s="55" t="s">
        <v>35</v>
      </c>
      <c r="E39" s="55" t="s">
        <v>248</v>
      </c>
      <c r="F39" s="55" t="s">
        <v>697</v>
      </c>
      <c r="G39" s="55">
        <v>26</v>
      </c>
      <c r="H39" s="55">
        <v>3</v>
      </c>
      <c r="I39" s="57">
        <v>1</v>
      </c>
      <c r="J39" s="58">
        <v>3</v>
      </c>
      <c r="K39" s="59"/>
      <c r="L39" s="60" t="s">
        <v>222</v>
      </c>
      <c r="M39" s="76"/>
      <c r="N39" s="61" t="s">
        <v>220</v>
      </c>
      <c r="O39" s="77"/>
      <c r="P39" s="76"/>
      <c r="Q39" s="62">
        <v>3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4672.5119999999997</v>
      </c>
      <c r="AC39" s="66">
        <f t="shared" si="4"/>
        <v>0</v>
      </c>
      <c r="AD39" s="66">
        <f t="shared" si="5"/>
        <v>4672.5119999999997</v>
      </c>
    </row>
    <row r="40" spans="1:30" ht="24.95" customHeight="1" x14ac:dyDescent="0.4">
      <c r="A40" s="54">
        <v>44</v>
      </c>
      <c r="B40" s="55" t="s">
        <v>421</v>
      </c>
      <c r="C40" s="55" t="s">
        <v>528</v>
      </c>
      <c r="D40" s="55" t="s">
        <v>35</v>
      </c>
      <c r="E40" s="55" t="s">
        <v>41</v>
      </c>
      <c r="F40" s="55" t="s">
        <v>381</v>
      </c>
      <c r="G40" s="55">
        <v>15</v>
      </c>
      <c r="H40" s="55">
        <v>2</v>
      </c>
      <c r="I40" s="57">
        <v>1</v>
      </c>
      <c r="J40" s="58">
        <v>2</v>
      </c>
      <c r="K40" s="59"/>
      <c r="L40" s="60" t="s">
        <v>221</v>
      </c>
      <c r="M40" s="76"/>
      <c r="N40" s="61" t="s">
        <v>220</v>
      </c>
      <c r="O40" s="77"/>
      <c r="P40" s="76"/>
      <c r="Q40" s="62">
        <v>2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1797.1200000000001</v>
      </c>
      <c r="AC40" s="66">
        <f t="shared" si="4"/>
        <v>0</v>
      </c>
      <c r="AD40" s="66">
        <f t="shared" si="5"/>
        <v>1797.1200000000001</v>
      </c>
    </row>
    <row r="41" spans="1:30" ht="24.95" customHeight="1" x14ac:dyDescent="0.4">
      <c r="A41" s="54">
        <v>45</v>
      </c>
      <c r="B41" s="55" t="s">
        <v>421</v>
      </c>
      <c r="C41" s="55" t="s">
        <v>528</v>
      </c>
      <c r="D41" s="55" t="s">
        <v>35</v>
      </c>
      <c r="E41" s="55" t="s">
        <v>416</v>
      </c>
      <c r="F41" s="55" t="s">
        <v>40</v>
      </c>
      <c r="G41" s="55">
        <v>60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219</v>
      </c>
      <c r="O41" s="77"/>
      <c r="P41" s="76"/>
      <c r="Q41" s="62">
        <v>1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3594.2400000000002</v>
      </c>
      <c r="AC41" s="66">
        <f t="shared" si="4"/>
        <v>0</v>
      </c>
      <c r="AD41" s="66">
        <f t="shared" si="5"/>
        <v>3594.2400000000002</v>
      </c>
    </row>
    <row r="42" spans="1:30" ht="24.95" customHeight="1" x14ac:dyDescent="0.4">
      <c r="A42" s="54">
        <v>46</v>
      </c>
      <c r="B42" s="55" t="s">
        <v>421</v>
      </c>
      <c r="C42" s="55" t="s">
        <v>528</v>
      </c>
      <c r="D42" s="55" t="s">
        <v>35</v>
      </c>
      <c r="E42" s="55" t="s">
        <v>200</v>
      </c>
      <c r="F42" s="55" t="s">
        <v>698</v>
      </c>
      <c r="G42" s="55">
        <v>42</v>
      </c>
      <c r="H42" s="55">
        <v>1</v>
      </c>
      <c r="I42" s="57">
        <v>1</v>
      </c>
      <c r="J42" s="58">
        <v>1</v>
      </c>
      <c r="K42" s="59"/>
      <c r="L42" s="60" t="s">
        <v>222</v>
      </c>
      <c r="M42" s="76"/>
      <c r="N42" s="61" t="s">
        <v>220</v>
      </c>
      <c r="O42" s="77"/>
      <c r="P42" s="76"/>
      <c r="Q42" s="62">
        <v>1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2515.9679999999998</v>
      </c>
      <c r="AC42" s="66">
        <f t="shared" si="4"/>
        <v>0</v>
      </c>
      <c r="AD42" s="66">
        <f t="shared" si="5"/>
        <v>2515.9679999999998</v>
      </c>
    </row>
    <row r="43" spans="1:30" ht="24.95" customHeight="1" x14ac:dyDescent="0.4">
      <c r="A43" s="54">
        <v>47</v>
      </c>
      <c r="B43" s="55" t="s">
        <v>421</v>
      </c>
      <c r="C43" s="55" t="s">
        <v>529</v>
      </c>
      <c r="D43" s="55" t="s">
        <v>35</v>
      </c>
      <c r="E43" s="55" t="s">
        <v>248</v>
      </c>
      <c r="F43" s="55" t="s">
        <v>697</v>
      </c>
      <c r="G43" s="55">
        <v>26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3115.0080000000003</v>
      </c>
      <c r="AC43" s="66">
        <f t="shared" si="4"/>
        <v>0</v>
      </c>
      <c r="AD43" s="66">
        <f t="shared" si="5"/>
        <v>3115.0080000000003</v>
      </c>
    </row>
    <row r="44" spans="1:30" ht="24.95" customHeight="1" x14ac:dyDescent="0.4">
      <c r="A44" s="54">
        <v>48</v>
      </c>
      <c r="B44" s="55" t="s">
        <v>421</v>
      </c>
      <c r="C44" s="55" t="s">
        <v>529</v>
      </c>
      <c r="D44" s="55" t="s">
        <v>35</v>
      </c>
      <c r="E44" s="55" t="s">
        <v>41</v>
      </c>
      <c r="F44" s="55" t="s">
        <v>381</v>
      </c>
      <c r="G44" s="55">
        <v>15</v>
      </c>
      <c r="H44" s="55">
        <v>1</v>
      </c>
      <c r="I44" s="57">
        <v>1</v>
      </c>
      <c r="J44" s="58">
        <v>1</v>
      </c>
      <c r="K44" s="59"/>
      <c r="L44" s="60" t="s">
        <v>221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898.56000000000006</v>
      </c>
      <c r="AC44" s="66">
        <f t="shared" si="4"/>
        <v>0</v>
      </c>
      <c r="AD44" s="66">
        <f t="shared" si="5"/>
        <v>898.56000000000006</v>
      </c>
    </row>
    <row r="45" spans="1:30" ht="24.95" customHeight="1" x14ac:dyDescent="0.4">
      <c r="A45" s="54">
        <v>49</v>
      </c>
      <c r="B45" s="55" t="s">
        <v>421</v>
      </c>
      <c r="C45" s="55" t="s">
        <v>529</v>
      </c>
      <c r="D45" s="55" t="s">
        <v>35</v>
      </c>
      <c r="E45" s="55" t="s">
        <v>416</v>
      </c>
      <c r="F45" s="55" t="s">
        <v>40</v>
      </c>
      <c r="G45" s="55">
        <v>60</v>
      </c>
      <c r="H45" s="55">
        <v>1</v>
      </c>
      <c r="I45" s="57">
        <v>1</v>
      </c>
      <c r="J45" s="58">
        <v>1</v>
      </c>
      <c r="K45" s="59"/>
      <c r="L45" s="60" t="s">
        <v>222</v>
      </c>
      <c r="M45" s="76"/>
      <c r="N45" s="61" t="s">
        <v>219</v>
      </c>
      <c r="O45" s="77"/>
      <c r="P45" s="76"/>
      <c r="Q45" s="62">
        <v>1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3594.2400000000002</v>
      </c>
      <c r="AC45" s="66">
        <f t="shared" si="4"/>
        <v>0</v>
      </c>
      <c r="AD45" s="66">
        <f t="shared" si="5"/>
        <v>3594.2400000000002</v>
      </c>
    </row>
    <row r="46" spans="1:30" ht="24.95" customHeight="1" x14ac:dyDescent="0.4">
      <c r="A46" s="54">
        <v>50</v>
      </c>
      <c r="B46" s="55" t="s">
        <v>421</v>
      </c>
      <c r="C46" s="55" t="s">
        <v>529</v>
      </c>
      <c r="D46" s="55" t="s">
        <v>35</v>
      </c>
      <c r="E46" s="55" t="s">
        <v>200</v>
      </c>
      <c r="F46" s="55" t="s">
        <v>698</v>
      </c>
      <c r="G46" s="55">
        <v>42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2515.9679999999998</v>
      </c>
      <c r="AC46" s="66">
        <f t="shared" si="4"/>
        <v>0</v>
      </c>
      <c r="AD46" s="66">
        <f t="shared" si="5"/>
        <v>2515.9679999999998</v>
      </c>
    </row>
    <row r="47" spans="1:30" ht="24.95" customHeight="1" x14ac:dyDescent="0.4">
      <c r="A47" s="54">
        <v>51</v>
      </c>
      <c r="B47" s="55" t="s">
        <v>421</v>
      </c>
      <c r="C47" s="55" t="s">
        <v>694</v>
      </c>
      <c r="D47" s="55" t="s">
        <v>35</v>
      </c>
      <c r="E47" s="55" t="s">
        <v>248</v>
      </c>
      <c r="F47" s="55" t="s">
        <v>619</v>
      </c>
      <c r="G47" s="55">
        <v>26</v>
      </c>
      <c r="H47" s="55">
        <v>8</v>
      </c>
      <c r="I47" s="57">
        <v>4</v>
      </c>
      <c r="J47" s="58">
        <v>32</v>
      </c>
      <c r="K47" s="59"/>
      <c r="L47" s="60" t="s">
        <v>222</v>
      </c>
      <c r="M47" s="76"/>
      <c r="N47" s="61" t="s">
        <v>220</v>
      </c>
      <c r="O47" s="77"/>
      <c r="P47" s="76"/>
      <c r="Q47" s="62">
        <v>8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49840.128000000004</v>
      </c>
      <c r="AC47" s="66">
        <f t="shared" si="4"/>
        <v>0</v>
      </c>
      <c r="AD47" s="66">
        <f t="shared" si="5"/>
        <v>49840.128000000004</v>
      </c>
    </row>
    <row r="48" spans="1:30" ht="24.95" customHeight="1" x14ac:dyDescent="0.4">
      <c r="A48" s="54">
        <v>53</v>
      </c>
      <c r="B48" s="55" t="s">
        <v>421</v>
      </c>
      <c r="C48" s="55" t="s">
        <v>694</v>
      </c>
      <c r="D48" s="55" t="s">
        <v>35</v>
      </c>
      <c r="E48" s="55" t="s">
        <v>248</v>
      </c>
      <c r="F48" s="55" t="s">
        <v>249</v>
      </c>
      <c r="G48" s="55">
        <v>26</v>
      </c>
      <c r="H48" s="55">
        <v>4</v>
      </c>
      <c r="I48" s="57">
        <v>1</v>
      </c>
      <c r="J48" s="58">
        <v>4</v>
      </c>
      <c r="K48" s="59"/>
      <c r="L48" s="60" t="s">
        <v>222</v>
      </c>
      <c r="M48" s="76"/>
      <c r="N48" s="61" t="s">
        <v>220</v>
      </c>
      <c r="O48" s="77"/>
      <c r="P48" s="76"/>
      <c r="Q48" s="62">
        <v>4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6230.0160000000005</v>
      </c>
      <c r="AC48" s="66">
        <f t="shared" si="4"/>
        <v>0</v>
      </c>
      <c r="AD48" s="66">
        <f t="shared" si="5"/>
        <v>6230.0160000000005</v>
      </c>
    </row>
    <row r="49" spans="1:30" ht="24.95" customHeight="1" x14ac:dyDescent="0.4">
      <c r="A49" s="54">
        <v>54</v>
      </c>
      <c r="B49" s="55" t="s">
        <v>421</v>
      </c>
      <c r="C49" s="55" t="s">
        <v>694</v>
      </c>
      <c r="D49" s="55" t="s">
        <v>35</v>
      </c>
      <c r="E49" s="55" t="s">
        <v>416</v>
      </c>
      <c r="F49" s="55" t="s">
        <v>706</v>
      </c>
      <c r="G49" s="55">
        <v>60</v>
      </c>
      <c r="H49" s="55">
        <v>2</v>
      </c>
      <c r="I49" s="57">
        <v>1</v>
      </c>
      <c r="J49" s="58">
        <v>2</v>
      </c>
      <c r="K49" s="59"/>
      <c r="L49" s="60" t="s">
        <v>221</v>
      </c>
      <c r="M49" s="76"/>
      <c r="N49" s="61" t="s">
        <v>219</v>
      </c>
      <c r="O49" s="77"/>
      <c r="P49" s="76"/>
      <c r="Q49" s="62">
        <v>2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7188.4800000000005</v>
      </c>
      <c r="AC49" s="66">
        <f t="shared" si="4"/>
        <v>0</v>
      </c>
      <c r="AD49" s="66">
        <f t="shared" si="5"/>
        <v>7188.4800000000005</v>
      </c>
    </row>
    <row r="50" spans="1:30" ht="24.95" customHeight="1" x14ac:dyDescent="0.4">
      <c r="A50" s="54">
        <v>55</v>
      </c>
      <c r="B50" s="55" t="s">
        <v>421</v>
      </c>
      <c r="C50" s="55" t="s">
        <v>694</v>
      </c>
      <c r="D50" s="55" t="s">
        <v>35</v>
      </c>
      <c r="E50" s="55" t="s">
        <v>416</v>
      </c>
      <c r="F50" s="55" t="s">
        <v>387</v>
      </c>
      <c r="G50" s="55">
        <v>60</v>
      </c>
      <c r="H50" s="55">
        <v>4</v>
      </c>
      <c r="I50" s="57">
        <v>1</v>
      </c>
      <c r="J50" s="58">
        <v>4</v>
      </c>
      <c r="K50" s="59"/>
      <c r="L50" s="60" t="s">
        <v>221</v>
      </c>
      <c r="M50" s="76"/>
      <c r="N50" s="61" t="s">
        <v>219</v>
      </c>
      <c r="O50" s="77"/>
      <c r="P50" s="76"/>
      <c r="Q50" s="62">
        <v>4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14376.960000000001</v>
      </c>
      <c r="AC50" s="66">
        <f t="shared" si="4"/>
        <v>0</v>
      </c>
      <c r="AD50" s="66">
        <f t="shared" si="5"/>
        <v>14376.960000000001</v>
      </c>
    </row>
    <row r="51" spans="1:30" ht="24.95" customHeight="1" x14ac:dyDescent="0.4">
      <c r="A51" s="54">
        <v>56</v>
      </c>
      <c r="B51" s="55" t="s">
        <v>421</v>
      </c>
      <c r="C51" s="55" t="s">
        <v>694</v>
      </c>
      <c r="D51" s="55" t="s">
        <v>35</v>
      </c>
      <c r="E51" s="55" t="s">
        <v>42</v>
      </c>
      <c r="F51" s="55" t="s">
        <v>707</v>
      </c>
      <c r="G51" s="55">
        <v>10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7"/>
      <c r="P51" s="76"/>
      <c r="Q51" s="62">
        <v>1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599.04</v>
      </c>
      <c r="AC51" s="66">
        <f t="shared" si="4"/>
        <v>0</v>
      </c>
      <c r="AD51" s="66">
        <f t="shared" si="5"/>
        <v>599.04</v>
      </c>
    </row>
    <row r="52" spans="1:30" ht="24.95" customHeight="1" x14ac:dyDescent="0.4">
      <c r="A52" s="54">
        <v>57</v>
      </c>
      <c r="B52" s="55" t="s">
        <v>421</v>
      </c>
      <c r="C52" s="55" t="s">
        <v>694</v>
      </c>
      <c r="D52" s="55" t="s">
        <v>35</v>
      </c>
      <c r="E52" s="55" t="s">
        <v>416</v>
      </c>
      <c r="F52" s="55" t="s">
        <v>271</v>
      </c>
      <c r="G52" s="55">
        <v>60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219</v>
      </c>
      <c r="O52" s="77"/>
      <c r="P52" s="76"/>
      <c r="Q52" s="62">
        <v>1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3594.2400000000002</v>
      </c>
      <c r="AC52" s="66">
        <f t="shared" si="4"/>
        <v>0</v>
      </c>
      <c r="AD52" s="66">
        <f t="shared" si="5"/>
        <v>3594.2400000000002</v>
      </c>
    </row>
    <row r="53" spans="1:30" ht="24.95" customHeight="1" x14ac:dyDescent="0.4">
      <c r="A53" s="54">
        <v>58</v>
      </c>
      <c r="B53" s="55" t="s">
        <v>421</v>
      </c>
      <c r="C53" s="55" t="s">
        <v>431</v>
      </c>
      <c r="D53" s="55" t="s">
        <v>35</v>
      </c>
      <c r="E53" s="55" t="s">
        <v>416</v>
      </c>
      <c r="F53" s="55" t="s">
        <v>40</v>
      </c>
      <c r="G53" s="55">
        <v>60</v>
      </c>
      <c r="H53" s="55">
        <v>5</v>
      </c>
      <c r="I53" s="57">
        <v>1</v>
      </c>
      <c r="J53" s="58">
        <v>5</v>
      </c>
      <c r="K53" s="59"/>
      <c r="L53" s="60" t="s">
        <v>222</v>
      </c>
      <c r="M53" s="76"/>
      <c r="N53" s="61" t="s">
        <v>219</v>
      </c>
      <c r="O53" s="77"/>
      <c r="P53" s="76"/>
      <c r="Q53" s="62">
        <v>5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17971.2</v>
      </c>
      <c r="AC53" s="66">
        <f t="shared" si="4"/>
        <v>0</v>
      </c>
      <c r="AD53" s="66">
        <f t="shared" si="5"/>
        <v>17971.2</v>
      </c>
    </row>
    <row r="54" spans="1:30" ht="24.95" customHeight="1" x14ac:dyDescent="0.4">
      <c r="A54" s="54">
        <v>60</v>
      </c>
      <c r="B54" s="55" t="s">
        <v>421</v>
      </c>
      <c r="C54" s="55" t="s">
        <v>431</v>
      </c>
      <c r="D54" s="55" t="s">
        <v>35</v>
      </c>
      <c r="E54" s="55" t="s">
        <v>248</v>
      </c>
      <c r="F54" s="55" t="s">
        <v>704</v>
      </c>
      <c r="G54" s="55">
        <v>26</v>
      </c>
      <c r="H54" s="55">
        <v>3</v>
      </c>
      <c r="I54" s="57">
        <v>4</v>
      </c>
      <c r="J54" s="58">
        <v>12</v>
      </c>
      <c r="K54" s="59"/>
      <c r="L54" s="60" t="s">
        <v>222</v>
      </c>
      <c r="M54" s="76"/>
      <c r="N54" s="61" t="s">
        <v>220</v>
      </c>
      <c r="O54" s="77"/>
      <c r="P54" s="76"/>
      <c r="Q54" s="62">
        <v>3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18690.047999999999</v>
      </c>
      <c r="AC54" s="66">
        <f t="shared" si="4"/>
        <v>0</v>
      </c>
      <c r="AD54" s="66">
        <f t="shared" si="5"/>
        <v>18690.047999999999</v>
      </c>
    </row>
    <row r="55" spans="1:30" ht="24.95" customHeight="1" x14ac:dyDescent="0.4">
      <c r="A55" s="54">
        <v>61</v>
      </c>
      <c r="B55" s="55" t="s">
        <v>421</v>
      </c>
      <c r="C55" s="55" t="s">
        <v>546</v>
      </c>
      <c r="D55" s="55" t="s">
        <v>35</v>
      </c>
      <c r="E55" s="55" t="s">
        <v>200</v>
      </c>
      <c r="F55" s="55" t="s">
        <v>201</v>
      </c>
      <c r="G55" s="55">
        <v>42</v>
      </c>
      <c r="H55" s="55">
        <v>10</v>
      </c>
      <c r="I55" s="57">
        <v>2</v>
      </c>
      <c r="J55" s="58">
        <v>20</v>
      </c>
      <c r="K55" s="59"/>
      <c r="L55" s="60" t="s">
        <v>222</v>
      </c>
      <c r="M55" s="76"/>
      <c r="N55" s="61" t="s">
        <v>220</v>
      </c>
      <c r="O55" s="77"/>
      <c r="P55" s="76"/>
      <c r="Q55" s="62">
        <v>10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50319.360000000001</v>
      </c>
      <c r="AC55" s="66">
        <f t="shared" si="4"/>
        <v>0</v>
      </c>
      <c r="AD55" s="66">
        <f t="shared" si="5"/>
        <v>50319.360000000001</v>
      </c>
    </row>
    <row r="56" spans="1:30" ht="24.95" customHeight="1" x14ac:dyDescent="0.4">
      <c r="A56" s="54">
        <v>62</v>
      </c>
      <c r="B56" s="55" t="s">
        <v>421</v>
      </c>
      <c r="C56" s="55" t="s">
        <v>546</v>
      </c>
      <c r="D56" s="55" t="s">
        <v>35</v>
      </c>
      <c r="E56" s="55" t="s">
        <v>200</v>
      </c>
      <c r="F56" s="55" t="s">
        <v>701</v>
      </c>
      <c r="G56" s="55">
        <v>42</v>
      </c>
      <c r="H56" s="55">
        <v>4</v>
      </c>
      <c r="I56" s="57">
        <v>2</v>
      </c>
      <c r="J56" s="58">
        <v>8</v>
      </c>
      <c r="K56" s="59"/>
      <c r="L56" s="60" t="s">
        <v>222</v>
      </c>
      <c r="M56" s="76"/>
      <c r="N56" s="61" t="s">
        <v>220</v>
      </c>
      <c r="O56" s="77"/>
      <c r="P56" s="76"/>
      <c r="Q56" s="62">
        <v>4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20127.743999999999</v>
      </c>
      <c r="AC56" s="66">
        <f t="shared" si="4"/>
        <v>0</v>
      </c>
      <c r="AD56" s="66">
        <f t="shared" si="5"/>
        <v>20127.743999999999</v>
      </c>
    </row>
    <row r="57" spans="1:30" ht="24.95" customHeight="1" x14ac:dyDescent="0.4">
      <c r="A57" s="54">
        <v>63</v>
      </c>
      <c r="B57" s="55" t="s">
        <v>421</v>
      </c>
      <c r="C57" s="55" t="s">
        <v>430</v>
      </c>
      <c r="D57" s="55" t="s">
        <v>35</v>
      </c>
      <c r="E57" s="55" t="s">
        <v>416</v>
      </c>
      <c r="F57" s="55" t="s">
        <v>40</v>
      </c>
      <c r="G57" s="55">
        <v>60</v>
      </c>
      <c r="H57" s="55">
        <v>4</v>
      </c>
      <c r="I57" s="57">
        <v>1</v>
      </c>
      <c r="J57" s="58">
        <v>4</v>
      </c>
      <c r="K57" s="59"/>
      <c r="L57" s="60" t="s">
        <v>222</v>
      </c>
      <c r="M57" s="76"/>
      <c r="N57" s="61" t="s">
        <v>219</v>
      </c>
      <c r="O57" s="77"/>
      <c r="P57" s="76"/>
      <c r="Q57" s="62">
        <v>4</v>
      </c>
      <c r="R57" s="63"/>
      <c r="S57" s="78"/>
      <c r="T57" s="78"/>
      <c r="U57" s="64">
        <f t="shared" si="2"/>
        <v>0</v>
      </c>
      <c r="V57" s="64">
        <f t="shared" si="3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6"/>
        <v>14376.960000000001</v>
      </c>
      <c r="AC57" s="66">
        <f t="shared" si="4"/>
        <v>0</v>
      </c>
      <c r="AD57" s="66">
        <f t="shared" si="5"/>
        <v>14376.960000000001</v>
      </c>
    </row>
    <row r="58" spans="1:30" ht="24.95" customHeight="1" x14ac:dyDescent="0.4">
      <c r="A58" s="54">
        <v>65</v>
      </c>
      <c r="B58" s="55" t="s">
        <v>421</v>
      </c>
      <c r="C58" s="55" t="s">
        <v>430</v>
      </c>
      <c r="D58" s="55" t="s">
        <v>35</v>
      </c>
      <c r="E58" s="55" t="s">
        <v>416</v>
      </c>
      <c r="F58" s="55" t="s">
        <v>708</v>
      </c>
      <c r="G58" s="55">
        <v>60</v>
      </c>
      <c r="H58" s="55">
        <v>1</v>
      </c>
      <c r="I58" s="57">
        <v>1</v>
      </c>
      <c r="J58" s="58">
        <v>1</v>
      </c>
      <c r="K58" s="59"/>
      <c r="L58" s="60" t="s">
        <v>221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2"/>
        <v>0</v>
      </c>
      <c r="V58" s="64">
        <f t="shared" si="3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6"/>
        <v>3594.2400000000002</v>
      </c>
      <c r="AC58" s="66">
        <f t="shared" si="4"/>
        <v>0</v>
      </c>
      <c r="AD58" s="66">
        <f t="shared" si="5"/>
        <v>3594.2400000000002</v>
      </c>
    </row>
    <row r="59" spans="1:30" ht="24.95" customHeight="1" x14ac:dyDescent="0.4">
      <c r="A59" s="54">
        <v>66</v>
      </c>
      <c r="B59" s="55" t="s">
        <v>421</v>
      </c>
      <c r="C59" s="55" t="s">
        <v>689</v>
      </c>
      <c r="D59" s="55" t="s">
        <v>35</v>
      </c>
      <c r="E59" s="55" t="s">
        <v>416</v>
      </c>
      <c r="F59" s="55" t="s">
        <v>705</v>
      </c>
      <c r="G59" s="55">
        <v>60</v>
      </c>
      <c r="H59" s="55">
        <v>1</v>
      </c>
      <c r="I59" s="57">
        <v>1</v>
      </c>
      <c r="J59" s="58">
        <v>1</v>
      </c>
      <c r="K59" s="59"/>
      <c r="L59" s="60" t="s">
        <v>222</v>
      </c>
      <c r="M59" s="76"/>
      <c r="N59" s="61" t="s">
        <v>219</v>
      </c>
      <c r="O59" s="77"/>
      <c r="P59" s="76"/>
      <c r="Q59" s="62">
        <v>1</v>
      </c>
      <c r="R59" s="63"/>
      <c r="S59" s="78"/>
      <c r="T59" s="78"/>
      <c r="U59" s="64">
        <f t="shared" si="2"/>
        <v>0</v>
      </c>
      <c r="V59" s="64">
        <f t="shared" si="3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6"/>
        <v>3594.2400000000002</v>
      </c>
      <c r="AC59" s="66">
        <f t="shared" si="4"/>
        <v>0</v>
      </c>
      <c r="AD59" s="66">
        <f t="shared" si="5"/>
        <v>3594.2400000000002</v>
      </c>
    </row>
    <row r="60" spans="1:30" ht="24.95" customHeight="1" x14ac:dyDescent="0.4">
      <c r="A60" s="54">
        <v>67</v>
      </c>
      <c r="B60" s="55" t="s">
        <v>695</v>
      </c>
      <c r="C60" s="55" t="s">
        <v>696</v>
      </c>
      <c r="D60" s="55" t="s">
        <v>35</v>
      </c>
      <c r="E60" s="55" t="s">
        <v>709</v>
      </c>
      <c r="F60" s="55" t="s">
        <v>710</v>
      </c>
      <c r="G60" s="55">
        <v>27</v>
      </c>
      <c r="H60" s="55">
        <v>1</v>
      </c>
      <c r="I60" s="57">
        <v>1</v>
      </c>
      <c r="J60" s="58">
        <v>1</v>
      </c>
      <c r="K60" s="59"/>
      <c r="L60" s="60" t="s">
        <v>221</v>
      </c>
      <c r="M60" s="76"/>
      <c r="N60" s="61" t="s">
        <v>219</v>
      </c>
      <c r="O60" s="77"/>
      <c r="P60" s="76"/>
      <c r="Q60" s="62">
        <v>1</v>
      </c>
      <c r="R60" s="63"/>
      <c r="S60" s="78"/>
      <c r="T60" s="78"/>
      <c r="U60" s="64">
        <f t="shared" si="2"/>
        <v>0</v>
      </c>
      <c r="V60" s="64">
        <f t="shared" si="3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6"/>
        <v>1617.4079999999999</v>
      </c>
      <c r="AC60" s="66">
        <f t="shared" si="4"/>
        <v>0</v>
      </c>
      <c r="AD60" s="66">
        <f t="shared" si="5"/>
        <v>1617.4079999999999</v>
      </c>
    </row>
    <row r="61" spans="1:30" ht="36.75" customHeight="1" x14ac:dyDescent="0.4">
      <c r="A61" s="68"/>
      <c r="B61" s="69"/>
      <c r="C61" s="69"/>
      <c r="D61" s="69"/>
      <c r="E61" s="69"/>
      <c r="L61" s="70" t="s">
        <v>32</v>
      </c>
      <c r="R61" s="71"/>
      <c r="S61" s="71"/>
      <c r="T61" s="71"/>
      <c r="U61" s="72"/>
      <c r="V61" s="72"/>
      <c r="W61" s="65"/>
      <c r="AA61" s="65"/>
      <c r="AB61" s="73">
        <f>SUM(AB4:AB60)</f>
        <v>1254090.24</v>
      </c>
      <c r="AC61" s="73">
        <f>SUM(AC4:AC60)</f>
        <v>0</v>
      </c>
      <c r="AD61" s="66">
        <f t="shared" si="5"/>
        <v>1254090.24</v>
      </c>
    </row>
    <row r="62" spans="1:30" x14ac:dyDescent="0.4">
      <c r="L62" s="32" t="s">
        <v>32</v>
      </c>
    </row>
    <row r="63" spans="1:30" x14ac:dyDescent="0.4">
      <c r="T63" s="179" t="s">
        <v>22</v>
      </c>
      <c r="U63" s="180"/>
      <c r="V63" s="181"/>
      <c r="W63" s="75">
        <f>SUM(U4:U60)</f>
        <v>0</v>
      </c>
    </row>
    <row r="64" spans="1:30" x14ac:dyDescent="0.4">
      <c r="T64" s="179" t="s">
        <v>23</v>
      </c>
      <c r="U64" s="180"/>
      <c r="V64" s="181"/>
      <c r="W64" s="75">
        <f>SUM(V4:V60)</f>
        <v>0</v>
      </c>
    </row>
    <row r="65" spans="20:23" x14ac:dyDescent="0.4">
      <c r="T65" s="179" t="s">
        <v>25</v>
      </c>
      <c r="U65" s="180"/>
      <c r="V65" s="181"/>
      <c r="W65" s="83"/>
    </row>
    <row r="66" spans="20:23" x14ac:dyDescent="0.4">
      <c r="T66" s="179" t="s">
        <v>26</v>
      </c>
      <c r="U66" s="180"/>
      <c r="V66" s="181"/>
      <c r="W66" s="83"/>
    </row>
    <row r="67" spans="20:23" x14ac:dyDescent="0.4">
      <c r="T67" s="179" t="s">
        <v>24</v>
      </c>
      <c r="U67" s="180"/>
      <c r="V67" s="181"/>
      <c r="W67" s="83"/>
    </row>
    <row r="68" spans="20:23" x14ac:dyDescent="0.4">
      <c r="T68" s="179" t="s">
        <v>27</v>
      </c>
      <c r="U68" s="180"/>
      <c r="V68" s="181"/>
      <c r="W68" s="83"/>
    </row>
    <row r="69" spans="20:23" x14ac:dyDescent="0.4">
      <c r="T69" s="179" t="s">
        <v>29</v>
      </c>
      <c r="U69" s="180"/>
      <c r="V69" s="181"/>
      <c r="W69" s="75">
        <f>SUM(W63:W68)</f>
        <v>0</v>
      </c>
    </row>
    <row r="70" spans="20:23" x14ac:dyDescent="0.4">
      <c r="T70" s="179" t="s">
        <v>30</v>
      </c>
      <c r="U70" s="180"/>
      <c r="V70" s="181"/>
      <c r="W70" s="75">
        <f>W69*1.1</f>
        <v>0</v>
      </c>
    </row>
  </sheetData>
  <sheetProtection algorithmName="SHA-512" hashValue="v9D4s99fJlHUZyCJh2myj+l1R3t8RNH9t156J4Ex2mDZsmW7UHCJHJ49JWZRBDQrEzpiRz11J4bwjNXAWs6+Aw==" saltValue="9MbVIkqcnLslpYNNasYFiw==" spinCount="100000" sheet="1" formatCells="0" formatColumns="0" formatRows="0" insertHyperlinks="0" sort="0" autoFilter="0" pivotTables="0"/>
  <autoFilter ref="A3:AD60"/>
  <mergeCells count="12">
    <mergeCell ref="T70:V70"/>
    <mergeCell ref="T65:V65"/>
    <mergeCell ref="T66:V66"/>
    <mergeCell ref="T67:V67"/>
    <mergeCell ref="T68:V68"/>
    <mergeCell ref="T69:V69"/>
    <mergeCell ref="T64:V64"/>
    <mergeCell ref="E2:J2"/>
    <mergeCell ref="L2:Q2"/>
    <mergeCell ref="AB2:AC2"/>
    <mergeCell ref="AD2:AD3"/>
    <mergeCell ref="T63:V63"/>
  </mergeCells>
  <phoneticPr fontId="4"/>
  <conditionalFormatting sqref="B4:J60 X4:Z60 L4:Q60">
    <cfRule type="containsBlanks" dxfId="43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1" manualBreakCount="1">
    <brk id="61" max="2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  <pageSetUpPr fitToPage="1"/>
  </sheetPr>
  <dimension ref="A1:AD59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2430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335</v>
      </c>
      <c r="D4" s="55" t="s">
        <v>35</v>
      </c>
      <c r="E4" s="55" t="s">
        <v>239</v>
      </c>
      <c r="F4" s="55" t="s">
        <v>2411</v>
      </c>
      <c r="G4" s="55">
        <v>42</v>
      </c>
      <c r="H4" s="56">
        <v>2</v>
      </c>
      <c r="I4" s="57">
        <v>2</v>
      </c>
      <c r="J4" s="58">
        <v>4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49" si="0">G4*J4*X4*Y4*Z4/1000*$Z$1</f>
        <v>10063.871999999999</v>
      </c>
      <c r="AC4" s="66">
        <f>P4*Q4*X4*Y4*Z4/1000*$Z$1</f>
        <v>0</v>
      </c>
      <c r="AD4" s="66">
        <f t="shared" ref="AD4" si="1">AB4-AC4</f>
        <v>10063.871999999999</v>
      </c>
    </row>
    <row r="5" spans="1:30" ht="24.95" customHeight="1" x14ac:dyDescent="0.4">
      <c r="A5" s="54">
        <v>2</v>
      </c>
      <c r="B5" s="55" t="s">
        <v>37</v>
      </c>
      <c r="C5" s="55" t="s">
        <v>2412</v>
      </c>
      <c r="D5" s="55" t="s">
        <v>35</v>
      </c>
      <c r="E5" s="55" t="s">
        <v>248</v>
      </c>
      <c r="F5" s="55" t="s">
        <v>719</v>
      </c>
      <c r="G5" s="55">
        <v>26</v>
      </c>
      <c r="H5" s="56">
        <v>1</v>
      </c>
      <c r="I5" s="57">
        <v>2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ref="U5:U49" si="2">Q5*S5</f>
        <v>0</v>
      </c>
      <c r="V5" s="64">
        <f t="shared" ref="V5:V49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3115.0080000000003</v>
      </c>
      <c r="AC5" s="66">
        <f t="shared" ref="AC5:AC49" si="4">P5*Q5*X5*Y5*Z5/1000*$Z$1</f>
        <v>0</v>
      </c>
      <c r="AD5" s="66">
        <f t="shared" ref="AD5:AD50" si="5">AB5-AC5</f>
        <v>3115.0080000000003</v>
      </c>
    </row>
    <row r="6" spans="1:30" ht="24.95" customHeight="1" x14ac:dyDescent="0.4">
      <c r="A6" s="54">
        <v>3</v>
      </c>
      <c r="B6" s="55" t="s">
        <v>37</v>
      </c>
      <c r="C6" s="55" t="s">
        <v>2412</v>
      </c>
      <c r="D6" s="55" t="s">
        <v>35</v>
      </c>
      <c r="E6" s="55" t="s">
        <v>41</v>
      </c>
      <c r="F6" s="55" t="s">
        <v>541</v>
      </c>
      <c r="G6" s="55">
        <v>15</v>
      </c>
      <c r="H6" s="56">
        <v>1</v>
      </c>
      <c r="I6" s="57">
        <v>1</v>
      </c>
      <c r="J6" s="58">
        <v>1</v>
      </c>
      <c r="K6" s="59"/>
      <c r="L6" s="60" t="s">
        <v>221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898.56000000000006</v>
      </c>
      <c r="AC6" s="66">
        <f t="shared" si="4"/>
        <v>0</v>
      </c>
      <c r="AD6" s="66">
        <f t="shared" si="5"/>
        <v>898.56000000000006</v>
      </c>
    </row>
    <row r="7" spans="1:30" ht="24.95" customHeight="1" x14ac:dyDescent="0.4">
      <c r="A7" s="54">
        <v>4</v>
      </c>
      <c r="B7" s="55" t="s">
        <v>37</v>
      </c>
      <c r="C7" s="55" t="s">
        <v>268</v>
      </c>
      <c r="D7" s="55" t="s">
        <v>35</v>
      </c>
      <c r="E7" s="55" t="s">
        <v>248</v>
      </c>
      <c r="F7" s="55" t="s">
        <v>720</v>
      </c>
      <c r="G7" s="55">
        <v>26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1557.5040000000001</v>
      </c>
      <c r="AC7" s="66">
        <f t="shared" si="4"/>
        <v>0</v>
      </c>
      <c r="AD7" s="66">
        <f t="shared" si="5"/>
        <v>1557.5040000000001</v>
      </c>
    </row>
    <row r="8" spans="1:30" ht="24.95" customHeight="1" x14ac:dyDescent="0.4">
      <c r="A8" s="54">
        <v>5</v>
      </c>
      <c r="B8" s="55" t="s">
        <v>37</v>
      </c>
      <c r="C8" s="55" t="s">
        <v>268</v>
      </c>
      <c r="D8" s="55" t="s">
        <v>35</v>
      </c>
      <c r="E8" s="55" t="s">
        <v>239</v>
      </c>
      <c r="F8" s="55" t="s">
        <v>721</v>
      </c>
      <c r="G8" s="55">
        <v>42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2515.9679999999998</v>
      </c>
      <c r="AC8" s="66">
        <f t="shared" si="4"/>
        <v>0</v>
      </c>
      <c r="AD8" s="66">
        <f t="shared" si="5"/>
        <v>2515.9679999999998</v>
      </c>
    </row>
    <row r="9" spans="1:30" ht="24.95" customHeight="1" x14ac:dyDescent="0.4">
      <c r="A9" s="54">
        <v>6</v>
      </c>
      <c r="B9" s="55" t="s">
        <v>37</v>
      </c>
      <c r="C9" s="55" t="s">
        <v>269</v>
      </c>
      <c r="D9" s="55" t="s">
        <v>35</v>
      </c>
      <c r="E9" s="55" t="s">
        <v>248</v>
      </c>
      <c r="F9" s="55" t="s">
        <v>720</v>
      </c>
      <c r="G9" s="55">
        <v>26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1557.5040000000001</v>
      </c>
      <c r="AC9" s="66">
        <f t="shared" si="4"/>
        <v>0</v>
      </c>
      <c r="AD9" s="66">
        <f t="shared" si="5"/>
        <v>1557.5040000000001</v>
      </c>
    </row>
    <row r="10" spans="1:30" ht="24.95" customHeight="1" x14ac:dyDescent="0.4">
      <c r="A10" s="54">
        <v>7</v>
      </c>
      <c r="B10" s="55" t="s">
        <v>37</v>
      </c>
      <c r="C10" s="55" t="s">
        <v>269</v>
      </c>
      <c r="D10" s="55" t="s">
        <v>35</v>
      </c>
      <c r="E10" s="55" t="s">
        <v>239</v>
      </c>
      <c r="F10" s="55" t="s">
        <v>721</v>
      </c>
      <c r="G10" s="55">
        <v>42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2515.9679999999998</v>
      </c>
      <c r="AC10" s="66">
        <f t="shared" si="4"/>
        <v>0</v>
      </c>
      <c r="AD10" s="66">
        <f t="shared" si="5"/>
        <v>2515.9679999999998</v>
      </c>
    </row>
    <row r="11" spans="1:30" ht="24.95" customHeight="1" x14ac:dyDescent="0.4">
      <c r="A11" s="54">
        <v>8</v>
      </c>
      <c r="B11" s="55" t="s">
        <v>37</v>
      </c>
      <c r="C11" s="55" t="s">
        <v>622</v>
      </c>
      <c r="D11" s="55" t="s">
        <v>35</v>
      </c>
      <c r="E11" s="55" t="s">
        <v>239</v>
      </c>
      <c r="F11" s="55" t="s">
        <v>722</v>
      </c>
      <c r="G11" s="55">
        <v>42</v>
      </c>
      <c r="H11" s="56">
        <v>8</v>
      </c>
      <c r="I11" s="57">
        <v>2</v>
      </c>
      <c r="J11" s="58">
        <v>16</v>
      </c>
      <c r="K11" s="59"/>
      <c r="L11" s="60" t="s">
        <v>222</v>
      </c>
      <c r="M11" s="76"/>
      <c r="N11" s="61" t="s">
        <v>220</v>
      </c>
      <c r="O11" s="77"/>
      <c r="P11" s="76"/>
      <c r="Q11" s="62">
        <v>8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40255.487999999998</v>
      </c>
      <c r="AC11" s="66">
        <f t="shared" si="4"/>
        <v>0</v>
      </c>
      <c r="AD11" s="66">
        <f t="shared" si="5"/>
        <v>40255.487999999998</v>
      </c>
    </row>
    <row r="12" spans="1:30" ht="24.95" customHeight="1" x14ac:dyDescent="0.4">
      <c r="A12" s="54">
        <v>9</v>
      </c>
      <c r="B12" s="55" t="s">
        <v>37</v>
      </c>
      <c r="C12" s="55" t="s">
        <v>261</v>
      </c>
      <c r="D12" s="55" t="s">
        <v>35</v>
      </c>
      <c r="E12" s="55" t="s">
        <v>239</v>
      </c>
      <c r="F12" s="55" t="s">
        <v>721</v>
      </c>
      <c r="G12" s="55">
        <v>42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2515.9679999999998</v>
      </c>
      <c r="AC12" s="66">
        <f t="shared" si="4"/>
        <v>0</v>
      </c>
      <c r="AD12" s="66">
        <f t="shared" si="5"/>
        <v>2515.9679999999998</v>
      </c>
    </row>
    <row r="13" spans="1:30" ht="24.95" customHeight="1" x14ac:dyDescent="0.4">
      <c r="A13" s="54">
        <v>10</v>
      </c>
      <c r="B13" s="55" t="s">
        <v>37</v>
      </c>
      <c r="C13" s="55" t="s">
        <v>261</v>
      </c>
      <c r="D13" s="55" t="s">
        <v>35</v>
      </c>
      <c r="E13" s="55" t="s">
        <v>41</v>
      </c>
      <c r="F13" s="55" t="s">
        <v>212</v>
      </c>
      <c r="G13" s="55">
        <v>15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898.56000000000006</v>
      </c>
      <c r="AC13" s="66">
        <f t="shared" si="4"/>
        <v>0</v>
      </c>
      <c r="AD13" s="66">
        <f t="shared" si="5"/>
        <v>898.56000000000006</v>
      </c>
    </row>
    <row r="14" spans="1:30" ht="24.95" customHeight="1" x14ac:dyDescent="0.4">
      <c r="A14" s="54">
        <v>11</v>
      </c>
      <c r="B14" s="55" t="s">
        <v>37</v>
      </c>
      <c r="C14" s="55" t="s">
        <v>2413</v>
      </c>
      <c r="D14" s="55" t="s">
        <v>35</v>
      </c>
      <c r="E14" s="55" t="s">
        <v>239</v>
      </c>
      <c r="F14" s="55" t="s">
        <v>721</v>
      </c>
      <c r="G14" s="55">
        <v>42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2515.9679999999998</v>
      </c>
      <c r="AC14" s="66">
        <f t="shared" si="4"/>
        <v>0</v>
      </c>
      <c r="AD14" s="66">
        <f t="shared" si="5"/>
        <v>2515.9679999999998</v>
      </c>
    </row>
    <row r="15" spans="1:30" ht="24.95" customHeight="1" x14ac:dyDescent="0.4">
      <c r="A15" s="54">
        <v>12</v>
      </c>
      <c r="B15" s="55" t="s">
        <v>37</v>
      </c>
      <c r="C15" s="55" t="s">
        <v>603</v>
      </c>
      <c r="D15" s="55" t="s">
        <v>35</v>
      </c>
      <c r="E15" s="55" t="s">
        <v>239</v>
      </c>
      <c r="F15" s="55" t="s">
        <v>722</v>
      </c>
      <c r="G15" s="55">
        <v>42</v>
      </c>
      <c r="H15" s="56">
        <v>6</v>
      </c>
      <c r="I15" s="57">
        <v>2</v>
      </c>
      <c r="J15" s="58">
        <v>12</v>
      </c>
      <c r="K15" s="59"/>
      <c r="L15" s="60" t="s">
        <v>222</v>
      </c>
      <c r="M15" s="76"/>
      <c r="N15" s="61" t="s">
        <v>220</v>
      </c>
      <c r="O15" s="77"/>
      <c r="P15" s="76"/>
      <c r="Q15" s="62">
        <v>6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30191.615999999998</v>
      </c>
      <c r="AC15" s="66">
        <f t="shared" si="4"/>
        <v>0</v>
      </c>
      <c r="AD15" s="66">
        <f t="shared" si="5"/>
        <v>30191.615999999998</v>
      </c>
    </row>
    <row r="16" spans="1:30" ht="24.95" customHeight="1" x14ac:dyDescent="0.4">
      <c r="A16" s="54">
        <v>13</v>
      </c>
      <c r="B16" s="55" t="s">
        <v>37</v>
      </c>
      <c r="C16" s="55" t="s">
        <v>2414</v>
      </c>
      <c r="D16" s="55" t="s">
        <v>35</v>
      </c>
      <c r="E16" s="55" t="s">
        <v>239</v>
      </c>
      <c r="F16" s="55" t="s">
        <v>723</v>
      </c>
      <c r="G16" s="55">
        <v>42</v>
      </c>
      <c r="H16" s="56">
        <v>24</v>
      </c>
      <c r="I16" s="57">
        <v>1</v>
      </c>
      <c r="J16" s="58">
        <v>24</v>
      </c>
      <c r="K16" s="59"/>
      <c r="L16" s="60" t="s">
        <v>221</v>
      </c>
      <c r="M16" s="76"/>
      <c r="N16" s="61" t="s">
        <v>220</v>
      </c>
      <c r="O16" s="77"/>
      <c r="P16" s="76"/>
      <c r="Q16" s="62">
        <v>24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60383.231999999996</v>
      </c>
      <c r="AC16" s="66">
        <f t="shared" si="4"/>
        <v>0</v>
      </c>
      <c r="AD16" s="66">
        <f t="shared" si="5"/>
        <v>60383.231999999996</v>
      </c>
    </row>
    <row r="17" spans="1:30" ht="24.95" customHeight="1" x14ac:dyDescent="0.4">
      <c r="A17" s="54">
        <v>14</v>
      </c>
      <c r="B17" s="55" t="s">
        <v>37</v>
      </c>
      <c r="C17" s="55" t="s">
        <v>2414</v>
      </c>
      <c r="D17" s="55" t="s">
        <v>35</v>
      </c>
      <c r="E17" s="55" t="s">
        <v>263</v>
      </c>
      <c r="F17" s="55" t="s">
        <v>724</v>
      </c>
      <c r="G17" s="55">
        <v>28</v>
      </c>
      <c r="H17" s="56">
        <v>6</v>
      </c>
      <c r="I17" s="57">
        <v>3</v>
      </c>
      <c r="J17" s="58">
        <v>18</v>
      </c>
      <c r="K17" s="59"/>
      <c r="L17" s="60" t="s">
        <v>221</v>
      </c>
      <c r="M17" s="76"/>
      <c r="N17" s="61" t="s">
        <v>220</v>
      </c>
      <c r="O17" s="77"/>
      <c r="P17" s="76"/>
      <c r="Q17" s="62">
        <v>18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30191.615999999998</v>
      </c>
      <c r="AC17" s="66">
        <f t="shared" si="4"/>
        <v>0</v>
      </c>
      <c r="AD17" s="66">
        <f t="shared" si="5"/>
        <v>30191.615999999998</v>
      </c>
    </row>
    <row r="18" spans="1:30" ht="24.95" customHeight="1" x14ac:dyDescent="0.4">
      <c r="A18" s="54">
        <v>15</v>
      </c>
      <c r="B18" s="55" t="s">
        <v>37</v>
      </c>
      <c r="C18" s="55" t="s">
        <v>642</v>
      </c>
      <c r="D18" s="55" t="s">
        <v>35</v>
      </c>
      <c r="E18" s="55" t="s">
        <v>239</v>
      </c>
      <c r="F18" s="55" t="s">
        <v>723</v>
      </c>
      <c r="G18" s="55">
        <v>42</v>
      </c>
      <c r="H18" s="56">
        <v>12</v>
      </c>
      <c r="I18" s="57">
        <v>1</v>
      </c>
      <c r="J18" s="58">
        <v>12</v>
      </c>
      <c r="K18" s="59"/>
      <c r="L18" s="60" t="s">
        <v>221</v>
      </c>
      <c r="M18" s="76"/>
      <c r="N18" s="61" t="s">
        <v>220</v>
      </c>
      <c r="O18" s="77"/>
      <c r="P18" s="76"/>
      <c r="Q18" s="62">
        <v>12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30191.615999999998</v>
      </c>
      <c r="AC18" s="66">
        <f t="shared" si="4"/>
        <v>0</v>
      </c>
      <c r="AD18" s="66">
        <f t="shared" si="5"/>
        <v>30191.615999999998</v>
      </c>
    </row>
    <row r="19" spans="1:30" ht="24.95" customHeight="1" x14ac:dyDescent="0.4">
      <c r="A19" s="54">
        <v>16</v>
      </c>
      <c r="B19" s="55" t="s">
        <v>37</v>
      </c>
      <c r="C19" s="55" t="s">
        <v>236</v>
      </c>
      <c r="D19" s="55" t="s">
        <v>35</v>
      </c>
      <c r="E19" s="55" t="s">
        <v>265</v>
      </c>
      <c r="F19" s="55" t="s">
        <v>725</v>
      </c>
      <c r="G19" s="55">
        <v>60</v>
      </c>
      <c r="H19" s="56">
        <v>7</v>
      </c>
      <c r="I19" s="57">
        <v>1</v>
      </c>
      <c r="J19" s="58">
        <v>7</v>
      </c>
      <c r="K19" s="59"/>
      <c r="L19" s="60" t="s">
        <v>222</v>
      </c>
      <c r="M19" s="76"/>
      <c r="N19" s="61" t="s">
        <v>220</v>
      </c>
      <c r="O19" s="77"/>
      <c r="P19" s="76"/>
      <c r="Q19" s="62">
        <v>7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25159.68</v>
      </c>
      <c r="AC19" s="66">
        <f t="shared" si="4"/>
        <v>0</v>
      </c>
      <c r="AD19" s="66">
        <f t="shared" si="5"/>
        <v>25159.68</v>
      </c>
    </row>
    <row r="20" spans="1:30" ht="24.95" customHeight="1" x14ac:dyDescent="0.4">
      <c r="A20" s="54">
        <v>17</v>
      </c>
      <c r="B20" s="55" t="s">
        <v>37</v>
      </c>
      <c r="C20" s="55" t="s">
        <v>236</v>
      </c>
      <c r="D20" s="55" t="s">
        <v>35</v>
      </c>
      <c r="E20" s="55" t="s">
        <v>239</v>
      </c>
      <c r="F20" s="55" t="s">
        <v>726</v>
      </c>
      <c r="G20" s="55">
        <v>42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2515.9679999999998</v>
      </c>
      <c r="AC20" s="66">
        <f t="shared" si="4"/>
        <v>0</v>
      </c>
      <c r="AD20" s="66">
        <f t="shared" si="5"/>
        <v>2515.9679999999998</v>
      </c>
    </row>
    <row r="21" spans="1:30" ht="24.95" customHeight="1" x14ac:dyDescent="0.4">
      <c r="A21" s="54">
        <v>18</v>
      </c>
      <c r="B21" s="55" t="s">
        <v>241</v>
      </c>
      <c r="C21" s="55" t="s">
        <v>2415</v>
      </c>
      <c r="D21" s="55" t="s">
        <v>35</v>
      </c>
      <c r="E21" s="55" t="s">
        <v>248</v>
      </c>
      <c r="F21" s="55" t="s">
        <v>727</v>
      </c>
      <c r="G21" s="55">
        <v>26</v>
      </c>
      <c r="H21" s="56">
        <v>12</v>
      </c>
      <c r="I21" s="57">
        <v>5</v>
      </c>
      <c r="J21" s="58">
        <v>60</v>
      </c>
      <c r="K21" s="59"/>
      <c r="L21" s="60" t="s">
        <v>222</v>
      </c>
      <c r="M21" s="76"/>
      <c r="N21" s="61" t="s">
        <v>220</v>
      </c>
      <c r="O21" s="77"/>
      <c r="P21" s="76"/>
      <c r="Q21" s="62">
        <v>12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93450.239999999991</v>
      </c>
      <c r="AC21" s="66">
        <f t="shared" si="4"/>
        <v>0</v>
      </c>
      <c r="AD21" s="66">
        <f t="shared" si="5"/>
        <v>93450.239999999991</v>
      </c>
    </row>
    <row r="22" spans="1:30" ht="24.95" customHeight="1" x14ac:dyDescent="0.4">
      <c r="A22" s="54">
        <v>19</v>
      </c>
      <c r="B22" s="55" t="s">
        <v>241</v>
      </c>
      <c r="C22" s="55" t="s">
        <v>593</v>
      </c>
      <c r="D22" s="55" t="s">
        <v>35</v>
      </c>
      <c r="E22" s="55" t="s">
        <v>265</v>
      </c>
      <c r="F22" s="55" t="s">
        <v>728</v>
      </c>
      <c r="G22" s="55">
        <v>60</v>
      </c>
      <c r="H22" s="56">
        <v>4</v>
      </c>
      <c r="I22" s="57">
        <v>1</v>
      </c>
      <c r="J22" s="58">
        <v>4</v>
      </c>
      <c r="K22" s="59"/>
      <c r="L22" s="60" t="s">
        <v>222</v>
      </c>
      <c r="M22" s="76"/>
      <c r="N22" s="61" t="s">
        <v>219</v>
      </c>
      <c r="O22" s="77"/>
      <c r="P22" s="76"/>
      <c r="Q22" s="62">
        <v>4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14376.960000000001</v>
      </c>
      <c r="AC22" s="66">
        <f t="shared" si="4"/>
        <v>0</v>
      </c>
      <c r="AD22" s="66">
        <f t="shared" si="5"/>
        <v>14376.960000000001</v>
      </c>
    </row>
    <row r="23" spans="1:30" ht="24.95" customHeight="1" x14ac:dyDescent="0.4">
      <c r="A23" s="54">
        <v>20</v>
      </c>
      <c r="B23" s="55" t="s">
        <v>241</v>
      </c>
      <c r="C23" s="55" t="s">
        <v>593</v>
      </c>
      <c r="D23" s="55" t="s">
        <v>35</v>
      </c>
      <c r="E23" s="55" t="s">
        <v>239</v>
      </c>
      <c r="F23" s="55" t="s">
        <v>244</v>
      </c>
      <c r="G23" s="55">
        <v>42</v>
      </c>
      <c r="H23" s="56">
        <v>8</v>
      </c>
      <c r="I23" s="57">
        <v>2</v>
      </c>
      <c r="J23" s="58">
        <v>16</v>
      </c>
      <c r="K23" s="59"/>
      <c r="L23" s="60" t="s">
        <v>222</v>
      </c>
      <c r="M23" s="76"/>
      <c r="N23" s="61" t="s">
        <v>220</v>
      </c>
      <c r="O23" s="77"/>
      <c r="P23" s="76"/>
      <c r="Q23" s="62">
        <v>8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40255.487999999998</v>
      </c>
      <c r="AC23" s="66">
        <f t="shared" si="4"/>
        <v>0</v>
      </c>
      <c r="AD23" s="66">
        <f t="shared" si="5"/>
        <v>40255.487999999998</v>
      </c>
    </row>
    <row r="24" spans="1:30" ht="24.95" customHeight="1" x14ac:dyDescent="0.4">
      <c r="A24" s="54">
        <v>21</v>
      </c>
      <c r="B24" s="55" t="s">
        <v>241</v>
      </c>
      <c r="C24" s="55" t="s">
        <v>593</v>
      </c>
      <c r="D24" s="55" t="s">
        <v>35</v>
      </c>
      <c r="E24" s="55" t="s">
        <v>42</v>
      </c>
      <c r="F24" s="55" t="s">
        <v>673</v>
      </c>
      <c r="G24" s="55">
        <v>10</v>
      </c>
      <c r="H24" s="56">
        <v>1</v>
      </c>
      <c r="I24" s="57">
        <v>1</v>
      </c>
      <c r="J24" s="58">
        <v>1</v>
      </c>
      <c r="K24" s="59"/>
      <c r="L24" s="60" t="s">
        <v>221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599.04</v>
      </c>
      <c r="AC24" s="66">
        <f t="shared" si="4"/>
        <v>0</v>
      </c>
      <c r="AD24" s="66">
        <f t="shared" si="5"/>
        <v>599.04</v>
      </c>
    </row>
    <row r="25" spans="1:30" ht="24.95" customHeight="1" x14ac:dyDescent="0.4">
      <c r="A25" s="54">
        <v>22</v>
      </c>
      <c r="B25" s="55" t="s">
        <v>241</v>
      </c>
      <c r="C25" s="55" t="s">
        <v>593</v>
      </c>
      <c r="D25" s="55" t="s">
        <v>35</v>
      </c>
      <c r="E25" s="55" t="s">
        <v>41</v>
      </c>
      <c r="F25" s="55" t="s">
        <v>673</v>
      </c>
      <c r="G25" s="55">
        <v>15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898.56000000000006</v>
      </c>
      <c r="AC25" s="66">
        <f t="shared" si="4"/>
        <v>0</v>
      </c>
      <c r="AD25" s="66">
        <f t="shared" si="5"/>
        <v>898.56000000000006</v>
      </c>
    </row>
    <row r="26" spans="1:30" ht="24.95" customHeight="1" x14ac:dyDescent="0.4">
      <c r="A26" s="54">
        <v>23</v>
      </c>
      <c r="B26" s="55" t="s">
        <v>241</v>
      </c>
      <c r="C26" s="55" t="s">
        <v>2412</v>
      </c>
      <c r="D26" s="55" t="s">
        <v>35</v>
      </c>
      <c r="E26" s="55" t="s">
        <v>248</v>
      </c>
      <c r="F26" s="55" t="s">
        <v>719</v>
      </c>
      <c r="G26" s="55">
        <v>26</v>
      </c>
      <c r="H26" s="56">
        <v>1</v>
      </c>
      <c r="I26" s="57">
        <v>2</v>
      </c>
      <c r="J26" s="58">
        <v>2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3115.0080000000003</v>
      </c>
      <c r="AC26" s="66">
        <f t="shared" si="4"/>
        <v>0</v>
      </c>
      <c r="AD26" s="66">
        <f t="shared" si="5"/>
        <v>3115.0080000000003</v>
      </c>
    </row>
    <row r="27" spans="1:30" ht="24.95" customHeight="1" x14ac:dyDescent="0.4">
      <c r="A27" s="54">
        <v>24</v>
      </c>
      <c r="B27" s="55" t="s">
        <v>241</v>
      </c>
      <c r="C27" s="55" t="s">
        <v>2412</v>
      </c>
      <c r="D27" s="55" t="s">
        <v>35</v>
      </c>
      <c r="E27" s="55" t="s">
        <v>41</v>
      </c>
      <c r="F27" s="55" t="s">
        <v>541</v>
      </c>
      <c r="G27" s="55">
        <v>15</v>
      </c>
      <c r="H27" s="56">
        <v>1</v>
      </c>
      <c r="I27" s="57">
        <v>1</v>
      </c>
      <c r="J27" s="58">
        <v>1</v>
      </c>
      <c r="K27" s="59"/>
      <c r="L27" s="60" t="s">
        <v>221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898.56000000000006</v>
      </c>
      <c r="AC27" s="66">
        <f t="shared" si="4"/>
        <v>0</v>
      </c>
      <c r="AD27" s="66">
        <f t="shared" si="5"/>
        <v>898.56000000000006</v>
      </c>
    </row>
    <row r="28" spans="1:30" ht="24.95" customHeight="1" x14ac:dyDescent="0.4">
      <c r="A28" s="54">
        <v>25</v>
      </c>
      <c r="B28" s="55" t="s">
        <v>241</v>
      </c>
      <c r="C28" s="55" t="s">
        <v>268</v>
      </c>
      <c r="D28" s="55" t="s">
        <v>35</v>
      </c>
      <c r="E28" s="55" t="s">
        <v>248</v>
      </c>
      <c r="F28" s="55" t="s">
        <v>720</v>
      </c>
      <c r="G28" s="55">
        <v>26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1557.5040000000001</v>
      </c>
      <c r="AC28" s="66">
        <f t="shared" si="4"/>
        <v>0</v>
      </c>
      <c r="AD28" s="66">
        <f t="shared" si="5"/>
        <v>1557.5040000000001</v>
      </c>
    </row>
    <row r="29" spans="1:30" ht="24.95" customHeight="1" x14ac:dyDescent="0.4">
      <c r="A29" s="54">
        <v>26</v>
      </c>
      <c r="B29" s="55" t="s">
        <v>241</v>
      </c>
      <c r="C29" s="55" t="s">
        <v>268</v>
      </c>
      <c r="D29" s="55" t="s">
        <v>35</v>
      </c>
      <c r="E29" s="55" t="s">
        <v>239</v>
      </c>
      <c r="F29" s="55" t="s">
        <v>721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2515.9679999999998</v>
      </c>
      <c r="AC29" s="66">
        <f t="shared" si="4"/>
        <v>0</v>
      </c>
      <c r="AD29" s="66">
        <f t="shared" si="5"/>
        <v>2515.9679999999998</v>
      </c>
    </row>
    <row r="30" spans="1:30" ht="24.95" customHeight="1" x14ac:dyDescent="0.4">
      <c r="A30" s="54">
        <v>27</v>
      </c>
      <c r="B30" s="55" t="s">
        <v>241</v>
      </c>
      <c r="C30" s="55" t="s">
        <v>269</v>
      </c>
      <c r="D30" s="55" t="s">
        <v>35</v>
      </c>
      <c r="E30" s="55" t="s">
        <v>248</v>
      </c>
      <c r="F30" s="55" t="s">
        <v>720</v>
      </c>
      <c r="G30" s="55">
        <v>26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1557.5040000000001</v>
      </c>
      <c r="AC30" s="66">
        <f t="shared" si="4"/>
        <v>0</v>
      </c>
      <c r="AD30" s="66">
        <f t="shared" si="5"/>
        <v>1557.5040000000001</v>
      </c>
    </row>
    <row r="31" spans="1:30" ht="24.95" customHeight="1" x14ac:dyDescent="0.4">
      <c r="A31" s="54">
        <v>28</v>
      </c>
      <c r="B31" s="55" t="s">
        <v>241</v>
      </c>
      <c r="C31" s="55" t="s">
        <v>269</v>
      </c>
      <c r="D31" s="55" t="s">
        <v>35</v>
      </c>
      <c r="E31" s="55" t="s">
        <v>239</v>
      </c>
      <c r="F31" s="55" t="s">
        <v>721</v>
      </c>
      <c r="G31" s="55">
        <v>42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2515.9679999999998</v>
      </c>
      <c r="AC31" s="66">
        <f t="shared" si="4"/>
        <v>0</v>
      </c>
      <c r="AD31" s="66">
        <f t="shared" si="5"/>
        <v>2515.9679999999998</v>
      </c>
    </row>
    <row r="32" spans="1:30" ht="24.95" customHeight="1" x14ac:dyDescent="0.4">
      <c r="A32" s="54">
        <v>29</v>
      </c>
      <c r="B32" s="55" t="s">
        <v>241</v>
      </c>
      <c r="C32" s="55" t="s">
        <v>261</v>
      </c>
      <c r="D32" s="55" t="s">
        <v>35</v>
      </c>
      <c r="E32" s="55" t="s">
        <v>239</v>
      </c>
      <c r="F32" s="55" t="s">
        <v>721</v>
      </c>
      <c r="G32" s="55">
        <v>42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2515.9679999999998</v>
      </c>
      <c r="AC32" s="66">
        <f t="shared" si="4"/>
        <v>0</v>
      </c>
      <c r="AD32" s="66">
        <f t="shared" si="5"/>
        <v>2515.9679999999998</v>
      </c>
    </row>
    <row r="33" spans="1:30" ht="24.95" customHeight="1" x14ac:dyDescent="0.4">
      <c r="A33" s="54">
        <v>30</v>
      </c>
      <c r="B33" s="55" t="s">
        <v>241</v>
      </c>
      <c r="C33" s="55" t="s">
        <v>261</v>
      </c>
      <c r="D33" s="55" t="s">
        <v>35</v>
      </c>
      <c r="E33" s="55" t="s">
        <v>41</v>
      </c>
      <c r="F33" s="55" t="s">
        <v>212</v>
      </c>
      <c r="G33" s="55">
        <v>15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898.56000000000006</v>
      </c>
      <c r="AC33" s="66">
        <f t="shared" si="4"/>
        <v>0</v>
      </c>
      <c r="AD33" s="66">
        <f t="shared" si="5"/>
        <v>898.56000000000006</v>
      </c>
    </row>
    <row r="34" spans="1:30" ht="24.95" customHeight="1" x14ac:dyDescent="0.4">
      <c r="A34" s="54">
        <v>31</v>
      </c>
      <c r="B34" s="55" t="s">
        <v>241</v>
      </c>
      <c r="C34" s="55" t="s">
        <v>261</v>
      </c>
      <c r="D34" s="55" t="s">
        <v>35</v>
      </c>
      <c r="E34" s="55" t="s">
        <v>239</v>
      </c>
      <c r="F34" s="55" t="s">
        <v>240</v>
      </c>
      <c r="G34" s="55">
        <v>42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2515.9679999999998</v>
      </c>
      <c r="AC34" s="66">
        <f t="shared" si="4"/>
        <v>0</v>
      </c>
      <c r="AD34" s="66">
        <f t="shared" si="5"/>
        <v>2515.9679999999998</v>
      </c>
    </row>
    <row r="35" spans="1:30" ht="24.95" customHeight="1" x14ac:dyDescent="0.4">
      <c r="A35" s="54">
        <v>32</v>
      </c>
      <c r="B35" s="55" t="s">
        <v>241</v>
      </c>
      <c r="C35" s="55" t="s">
        <v>630</v>
      </c>
      <c r="D35" s="55" t="s">
        <v>35</v>
      </c>
      <c r="E35" s="55" t="s">
        <v>239</v>
      </c>
      <c r="F35" s="55" t="s">
        <v>718</v>
      </c>
      <c r="G35" s="55">
        <v>42</v>
      </c>
      <c r="H35" s="56">
        <v>6</v>
      </c>
      <c r="I35" s="57">
        <v>2</v>
      </c>
      <c r="J35" s="58">
        <v>12</v>
      </c>
      <c r="K35" s="59"/>
      <c r="L35" s="60" t="s">
        <v>222</v>
      </c>
      <c r="M35" s="76"/>
      <c r="N35" s="61" t="s">
        <v>220</v>
      </c>
      <c r="O35" s="77"/>
      <c r="P35" s="76"/>
      <c r="Q35" s="62">
        <v>6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30191.615999999998</v>
      </c>
      <c r="AC35" s="66">
        <f t="shared" si="4"/>
        <v>0</v>
      </c>
      <c r="AD35" s="66">
        <f t="shared" si="5"/>
        <v>30191.615999999998</v>
      </c>
    </row>
    <row r="36" spans="1:30" ht="24.95" customHeight="1" x14ac:dyDescent="0.4">
      <c r="A36" s="54">
        <v>33</v>
      </c>
      <c r="B36" s="55" t="s">
        <v>241</v>
      </c>
      <c r="C36" s="55" t="s">
        <v>236</v>
      </c>
      <c r="D36" s="55" t="s">
        <v>35</v>
      </c>
      <c r="E36" s="55" t="s">
        <v>265</v>
      </c>
      <c r="F36" s="55" t="s">
        <v>725</v>
      </c>
      <c r="G36" s="55">
        <v>60</v>
      </c>
      <c r="H36" s="55">
        <v>12</v>
      </c>
      <c r="I36" s="57">
        <v>1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12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0"/>
        <v>43130.880000000005</v>
      </c>
      <c r="AC36" s="66">
        <f t="shared" si="4"/>
        <v>0</v>
      </c>
      <c r="AD36" s="66">
        <f t="shared" si="5"/>
        <v>43130.880000000005</v>
      </c>
    </row>
    <row r="37" spans="1:30" ht="24.95" customHeight="1" x14ac:dyDescent="0.4">
      <c r="A37" s="54">
        <v>34</v>
      </c>
      <c r="B37" s="55" t="s">
        <v>241</v>
      </c>
      <c r="C37" s="55" t="s">
        <v>340</v>
      </c>
      <c r="D37" s="55" t="s">
        <v>302</v>
      </c>
      <c r="E37" s="55" t="s">
        <v>239</v>
      </c>
      <c r="F37" s="55" t="s">
        <v>723</v>
      </c>
      <c r="G37" s="55">
        <v>42</v>
      </c>
      <c r="H37" s="55">
        <v>2</v>
      </c>
      <c r="I37" s="57">
        <v>1</v>
      </c>
      <c r="J37" s="58">
        <v>2</v>
      </c>
      <c r="K37" s="59"/>
      <c r="L37" s="60" t="s">
        <v>221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0"/>
        <v>5031.9359999999997</v>
      </c>
      <c r="AC37" s="66">
        <f t="shared" si="4"/>
        <v>0</v>
      </c>
      <c r="AD37" s="66">
        <f t="shared" si="5"/>
        <v>5031.9359999999997</v>
      </c>
    </row>
    <row r="38" spans="1:30" ht="24.95" customHeight="1" x14ac:dyDescent="0.4">
      <c r="A38" s="54">
        <v>35</v>
      </c>
      <c r="B38" s="55" t="s">
        <v>241</v>
      </c>
      <c r="C38" s="55" t="s">
        <v>340</v>
      </c>
      <c r="D38" s="55" t="s">
        <v>35</v>
      </c>
      <c r="E38" s="55" t="s">
        <v>265</v>
      </c>
      <c r="F38" s="55" t="s">
        <v>725</v>
      </c>
      <c r="G38" s="55">
        <v>60</v>
      </c>
      <c r="H38" s="55">
        <v>6</v>
      </c>
      <c r="I38" s="57">
        <v>1</v>
      </c>
      <c r="J38" s="58">
        <v>6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0"/>
        <v>21565.440000000002</v>
      </c>
      <c r="AC38" s="66">
        <f t="shared" si="4"/>
        <v>0</v>
      </c>
      <c r="AD38" s="66">
        <f t="shared" si="5"/>
        <v>21565.440000000002</v>
      </c>
    </row>
    <row r="39" spans="1:30" ht="24.95" customHeight="1" x14ac:dyDescent="0.4">
      <c r="A39" s="54">
        <v>36</v>
      </c>
      <c r="B39" s="55" t="s">
        <v>37</v>
      </c>
      <c r="C39" s="55" t="s">
        <v>342</v>
      </c>
      <c r="D39" s="55" t="s">
        <v>35</v>
      </c>
      <c r="E39" s="55" t="s">
        <v>265</v>
      </c>
      <c r="F39" s="55" t="s">
        <v>702</v>
      </c>
      <c r="G39" s="55">
        <v>60</v>
      </c>
      <c r="H39" s="55">
        <v>18</v>
      </c>
      <c r="I39" s="57">
        <v>1</v>
      </c>
      <c r="J39" s="58">
        <v>18</v>
      </c>
      <c r="K39" s="59"/>
      <c r="L39" s="60" t="s">
        <v>222</v>
      </c>
      <c r="M39" s="76"/>
      <c r="N39" s="61" t="s">
        <v>220</v>
      </c>
      <c r="O39" s="77"/>
      <c r="P39" s="76"/>
      <c r="Q39" s="62">
        <v>18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0"/>
        <v>64696.320000000007</v>
      </c>
      <c r="AC39" s="66">
        <f t="shared" si="4"/>
        <v>0</v>
      </c>
      <c r="AD39" s="66">
        <f t="shared" si="5"/>
        <v>64696.320000000007</v>
      </c>
    </row>
    <row r="40" spans="1:30" ht="24.95" customHeight="1" x14ac:dyDescent="0.4">
      <c r="A40" s="54">
        <v>37</v>
      </c>
      <c r="B40" s="55" t="s">
        <v>37</v>
      </c>
      <c r="C40" s="55" t="s">
        <v>2416</v>
      </c>
      <c r="D40" s="55" t="s">
        <v>35</v>
      </c>
      <c r="E40" s="55" t="s">
        <v>265</v>
      </c>
      <c r="F40" s="55" t="s">
        <v>673</v>
      </c>
      <c r="G40" s="55">
        <v>60</v>
      </c>
      <c r="H40" s="55">
        <v>6</v>
      </c>
      <c r="I40" s="57">
        <v>1</v>
      </c>
      <c r="J40" s="58">
        <v>6</v>
      </c>
      <c r="K40" s="59"/>
      <c r="L40" s="60" t="s">
        <v>222</v>
      </c>
      <c r="M40" s="76"/>
      <c r="N40" s="61" t="s">
        <v>220</v>
      </c>
      <c r="O40" s="77"/>
      <c r="P40" s="76"/>
      <c r="Q40" s="62">
        <v>6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0"/>
        <v>21565.440000000002</v>
      </c>
      <c r="AC40" s="66">
        <f t="shared" si="4"/>
        <v>0</v>
      </c>
      <c r="AD40" s="66">
        <f t="shared" si="5"/>
        <v>21565.440000000002</v>
      </c>
    </row>
    <row r="41" spans="1:30" ht="24.95" customHeight="1" x14ac:dyDescent="0.4">
      <c r="A41" s="54">
        <v>38</v>
      </c>
      <c r="B41" s="55" t="s">
        <v>37</v>
      </c>
      <c r="C41" s="55" t="s">
        <v>2417</v>
      </c>
      <c r="D41" s="55" t="s">
        <v>302</v>
      </c>
      <c r="E41" s="55" t="s">
        <v>239</v>
      </c>
      <c r="F41" s="55" t="s">
        <v>729</v>
      </c>
      <c r="G41" s="55">
        <v>42</v>
      </c>
      <c r="H41" s="55">
        <v>2</v>
      </c>
      <c r="I41" s="57">
        <v>2</v>
      </c>
      <c r="J41" s="58">
        <v>4</v>
      </c>
      <c r="K41" s="59"/>
      <c r="L41" s="60" t="s">
        <v>222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0"/>
        <v>10063.871999999999</v>
      </c>
      <c r="AC41" s="66">
        <f t="shared" si="4"/>
        <v>0</v>
      </c>
      <c r="AD41" s="66">
        <f t="shared" si="5"/>
        <v>10063.871999999999</v>
      </c>
    </row>
    <row r="42" spans="1:30" ht="24.95" customHeight="1" x14ac:dyDescent="0.4">
      <c r="A42" s="54">
        <v>39</v>
      </c>
      <c r="B42" s="55" t="s">
        <v>241</v>
      </c>
      <c r="C42" s="55" t="s">
        <v>636</v>
      </c>
      <c r="D42" s="55" t="s">
        <v>35</v>
      </c>
      <c r="E42" s="55" t="s">
        <v>265</v>
      </c>
      <c r="F42" s="55" t="s">
        <v>730</v>
      </c>
      <c r="G42" s="55">
        <v>60</v>
      </c>
      <c r="H42" s="55">
        <v>1</v>
      </c>
      <c r="I42" s="57">
        <v>1</v>
      </c>
      <c r="J42" s="58">
        <v>1</v>
      </c>
      <c r="K42" s="59"/>
      <c r="L42" s="60" t="s">
        <v>222</v>
      </c>
      <c r="M42" s="76"/>
      <c r="N42" s="61" t="s">
        <v>220</v>
      </c>
      <c r="O42" s="77"/>
      <c r="P42" s="76"/>
      <c r="Q42" s="62">
        <v>1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0"/>
        <v>3594.2400000000002</v>
      </c>
      <c r="AC42" s="66">
        <f t="shared" si="4"/>
        <v>0</v>
      </c>
      <c r="AD42" s="66">
        <f t="shared" si="5"/>
        <v>3594.2400000000002</v>
      </c>
    </row>
    <row r="43" spans="1:30" ht="24.95" customHeight="1" x14ac:dyDescent="0.4">
      <c r="A43" s="54">
        <v>40</v>
      </c>
      <c r="B43" s="55" t="s">
        <v>37</v>
      </c>
      <c r="C43" s="55" t="s">
        <v>342</v>
      </c>
      <c r="D43" s="55" t="s">
        <v>35</v>
      </c>
      <c r="E43" s="55" t="s">
        <v>716</v>
      </c>
      <c r="F43" s="55" t="s">
        <v>503</v>
      </c>
      <c r="G43" s="55">
        <v>90</v>
      </c>
      <c r="H43" s="55">
        <v>2</v>
      </c>
      <c r="I43" s="57">
        <v>1</v>
      </c>
      <c r="J43" s="58">
        <v>2</v>
      </c>
      <c r="K43" s="59"/>
      <c r="L43" s="60" t="s">
        <v>221</v>
      </c>
      <c r="M43" s="76"/>
      <c r="N43" s="61" t="s">
        <v>219</v>
      </c>
      <c r="O43" s="77"/>
      <c r="P43" s="76"/>
      <c r="Q43" s="62">
        <v>2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0"/>
        <v>10782.720000000001</v>
      </c>
      <c r="AC43" s="66">
        <f t="shared" si="4"/>
        <v>0</v>
      </c>
      <c r="AD43" s="66">
        <f t="shared" si="5"/>
        <v>10782.720000000001</v>
      </c>
    </row>
    <row r="44" spans="1:30" ht="24.95" customHeight="1" x14ac:dyDescent="0.4">
      <c r="A44" s="54">
        <v>41</v>
      </c>
      <c r="B44" s="55" t="s">
        <v>37</v>
      </c>
      <c r="C44" s="55" t="s">
        <v>2418</v>
      </c>
      <c r="D44" s="55" t="s">
        <v>35</v>
      </c>
      <c r="E44" s="55" t="s">
        <v>239</v>
      </c>
      <c r="F44" s="55" t="s">
        <v>240</v>
      </c>
      <c r="G44" s="55">
        <v>42</v>
      </c>
      <c r="H44" s="55">
        <v>2</v>
      </c>
      <c r="I44" s="57">
        <v>1</v>
      </c>
      <c r="J44" s="58">
        <v>2</v>
      </c>
      <c r="K44" s="59"/>
      <c r="L44" s="60" t="s">
        <v>222</v>
      </c>
      <c r="M44" s="76"/>
      <c r="N44" s="61" t="s">
        <v>220</v>
      </c>
      <c r="O44" s="77"/>
      <c r="P44" s="76"/>
      <c r="Q44" s="62">
        <v>2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0"/>
        <v>5031.9359999999997</v>
      </c>
      <c r="AC44" s="66">
        <f t="shared" si="4"/>
        <v>0</v>
      </c>
      <c r="AD44" s="66">
        <f t="shared" si="5"/>
        <v>5031.9359999999997</v>
      </c>
    </row>
    <row r="45" spans="1:30" ht="24.95" customHeight="1" x14ac:dyDescent="0.4">
      <c r="A45" s="54">
        <v>42</v>
      </c>
      <c r="B45" s="55" t="s">
        <v>37</v>
      </c>
      <c r="C45" s="55" t="s">
        <v>2419</v>
      </c>
      <c r="D45" s="55" t="s">
        <v>714</v>
      </c>
      <c r="E45" s="55" t="s">
        <v>417</v>
      </c>
      <c r="F45" s="55" t="s">
        <v>731</v>
      </c>
      <c r="G45" s="55">
        <v>263</v>
      </c>
      <c r="H45" s="55">
        <v>6</v>
      </c>
      <c r="I45" s="57">
        <v>1</v>
      </c>
      <c r="J45" s="58">
        <v>6</v>
      </c>
      <c r="K45" s="59"/>
      <c r="L45" s="60" t="s">
        <v>222</v>
      </c>
      <c r="M45" s="76"/>
      <c r="N45" s="61" t="s">
        <v>220</v>
      </c>
      <c r="O45" s="77"/>
      <c r="P45" s="76"/>
      <c r="Q45" s="62">
        <v>6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0"/>
        <v>94528.512000000002</v>
      </c>
      <c r="AC45" s="66">
        <f t="shared" si="4"/>
        <v>0</v>
      </c>
      <c r="AD45" s="66">
        <f t="shared" si="5"/>
        <v>94528.512000000002</v>
      </c>
    </row>
    <row r="46" spans="1:30" ht="24.95" customHeight="1" x14ac:dyDescent="0.4">
      <c r="A46" s="54">
        <v>43</v>
      </c>
      <c r="B46" s="55" t="s">
        <v>37</v>
      </c>
      <c r="C46" s="55" t="s">
        <v>2419</v>
      </c>
      <c r="D46" s="55" t="s">
        <v>714</v>
      </c>
      <c r="E46" s="55" t="s">
        <v>675</v>
      </c>
      <c r="F46" s="55" t="s">
        <v>731</v>
      </c>
      <c r="G46" s="55">
        <v>420</v>
      </c>
      <c r="H46" s="55">
        <v>16</v>
      </c>
      <c r="I46" s="57">
        <v>1</v>
      </c>
      <c r="J46" s="58">
        <v>16</v>
      </c>
      <c r="K46" s="59"/>
      <c r="L46" s="60" t="s">
        <v>222</v>
      </c>
      <c r="M46" s="76"/>
      <c r="N46" s="61" t="s">
        <v>220</v>
      </c>
      <c r="O46" s="77"/>
      <c r="P46" s="76"/>
      <c r="Q46" s="62">
        <v>16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0"/>
        <v>402554.88</v>
      </c>
      <c r="AC46" s="66">
        <f t="shared" si="4"/>
        <v>0</v>
      </c>
      <c r="AD46" s="66">
        <f t="shared" si="5"/>
        <v>402554.88</v>
      </c>
    </row>
    <row r="47" spans="1:30" ht="24.95" customHeight="1" x14ac:dyDescent="0.4">
      <c r="A47" s="54">
        <v>44</v>
      </c>
      <c r="B47" s="55" t="s">
        <v>37</v>
      </c>
      <c r="C47" s="55" t="s">
        <v>1037</v>
      </c>
      <c r="D47" s="55" t="s">
        <v>35</v>
      </c>
      <c r="E47" s="55" t="s">
        <v>239</v>
      </c>
      <c r="F47" s="55" t="s">
        <v>732</v>
      </c>
      <c r="G47" s="55">
        <v>42</v>
      </c>
      <c r="H47" s="55">
        <v>2</v>
      </c>
      <c r="I47" s="57">
        <v>2</v>
      </c>
      <c r="J47" s="58">
        <v>4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0"/>
        <v>10063.871999999999</v>
      </c>
      <c r="AC47" s="66">
        <f t="shared" si="4"/>
        <v>0</v>
      </c>
      <c r="AD47" s="66">
        <f t="shared" si="5"/>
        <v>10063.871999999999</v>
      </c>
    </row>
    <row r="48" spans="1:30" ht="24.95" customHeight="1" x14ac:dyDescent="0.4">
      <c r="A48" s="54">
        <v>45</v>
      </c>
      <c r="B48" s="55" t="s">
        <v>37</v>
      </c>
      <c r="C48" s="55" t="s">
        <v>1037</v>
      </c>
      <c r="D48" s="55" t="s">
        <v>35</v>
      </c>
      <c r="E48" s="55" t="s">
        <v>265</v>
      </c>
      <c r="F48" s="55" t="s">
        <v>232</v>
      </c>
      <c r="G48" s="55">
        <v>60</v>
      </c>
      <c r="H48" s="55">
        <v>1</v>
      </c>
      <c r="I48" s="57">
        <v>1</v>
      </c>
      <c r="J48" s="58">
        <v>1</v>
      </c>
      <c r="K48" s="59"/>
      <c r="L48" s="60" t="s">
        <v>221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0"/>
        <v>3594.2400000000002</v>
      </c>
      <c r="AC48" s="66">
        <f t="shared" si="4"/>
        <v>0</v>
      </c>
      <c r="AD48" s="66">
        <f t="shared" si="5"/>
        <v>3594.2400000000002</v>
      </c>
    </row>
    <row r="49" spans="1:30" ht="24.95" customHeight="1" x14ac:dyDescent="0.4">
      <c r="A49" s="54">
        <v>46</v>
      </c>
      <c r="B49" s="55" t="s">
        <v>37</v>
      </c>
      <c r="C49" s="55" t="s">
        <v>1036</v>
      </c>
      <c r="D49" s="55" t="s">
        <v>715</v>
      </c>
      <c r="E49" s="55" t="s">
        <v>717</v>
      </c>
      <c r="F49" s="55" t="s">
        <v>733</v>
      </c>
      <c r="G49" s="55">
        <v>116</v>
      </c>
      <c r="H49" s="55">
        <v>8</v>
      </c>
      <c r="I49" s="57">
        <v>2</v>
      </c>
      <c r="J49" s="58">
        <v>16</v>
      </c>
      <c r="K49" s="59"/>
      <c r="L49" s="60" t="s">
        <v>222</v>
      </c>
      <c r="M49" s="76"/>
      <c r="N49" s="61" t="s">
        <v>220</v>
      </c>
      <c r="O49" s="77"/>
      <c r="P49" s="76"/>
      <c r="Q49" s="62">
        <v>8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0"/>
        <v>111181.82400000001</v>
      </c>
      <c r="AC49" s="66">
        <f t="shared" si="4"/>
        <v>0</v>
      </c>
      <c r="AD49" s="66">
        <f t="shared" si="5"/>
        <v>111181.82400000001</v>
      </c>
    </row>
    <row r="50" spans="1:30" ht="36.75" customHeight="1" x14ac:dyDescent="0.4">
      <c r="A50" s="68"/>
      <c r="B50" s="69"/>
      <c r="C50" s="69"/>
      <c r="D50" s="69"/>
      <c r="E50" s="69"/>
      <c r="L50" s="70"/>
      <c r="R50" s="71"/>
      <c r="S50" s="71"/>
      <c r="T50" s="71"/>
      <c r="U50" s="72"/>
      <c r="V50" s="72"/>
      <c r="W50" s="65"/>
      <c r="AA50" s="65"/>
      <c r="AB50" s="73">
        <f>SUM(AB4:AB49)</f>
        <v>1252293.1199999999</v>
      </c>
      <c r="AC50" s="73">
        <f>SUM(AC4:AC49)</f>
        <v>0</v>
      </c>
      <c r="AD50" s="66">
        <f t="shared" si="5"/>
        <v>1252293.1199999999</v>
      </c>
    </row>
    <row r="52" spans="1:30" x14ac:dyDescent="0.4">
      <c r="T52" s="179" t="s">
        <v>22</v>
      </c>
      <c r="U52" s="180"/>
      <c r="V52" s="181"/>
      <c r="W52" s="75">
        <f>SUM(U4:U49)</f>
        <v>0</v>
      </c>
    </row>
    <row r="53" spans="1:30" x14ac:dyDescent="0.4">
      <c r="T53" s="179" t="s">
        <v>23</v>
      </c>
      <c r="U53" s="180"/>
      <c r="V53" s="181"/>
      <c r="W53" s="75">
        <f>SUM(V4:V49)</f>
        <v>0</v>
      </c>
    </row>
    <row r="54" spans="1:30" x14ac:dyDescent="0.4">
      <c r="T54" s="179" t="s">
        <v>25</v>
      </c>
      <c r="U54" s="180"/>
      <c r="V54" s="181"/>
      <c r="W54" s="83"/>
    </row>
    <row r="55" spans="1:30" x14ac:dyDescent="0.4">
      <c r="T55" s="179" t="s">
        <v>26</v>
      </c>
      <c r="U55" s="180"/>
      <c r="V55" s="181"/>
      <c r="W55" s="83"/>
    </row>
    <row r="56" spans="1:30" x14ac:dyDescent="0.4">
      <c r="T56" s="179" t="s">
        <v>24</v>
      </c>
      <c r="U56" s="180"/>
      <c r="V56" s="181"/>
      <c r="W56" s="83"/>
    </row>
    <row r="57" spans="1:30" x14ac:dyDescent="0.4">
      <c r="T57" s="179" t="s">
        <v>27</v>
      </c>
      <c r="U57" s="180"/>
      <c r="V57" s="181"/>
      <c r="W57" s="83"/>
    </row>
    <row r="58" spans="1:30" x14ac:dyDescent="0.4">
      <c r="T58" s="179" t="s">
        <v>29</v>
      </c>
      <c r="U58" s="180"/>
      <c r="V58" s="181"/>
      <c r="W58" s="75">
        <f>SUM(W54:W57)</f>
        <v>0</v>
      </c>
    </row>
    <row r="59" spans="1:30" x14ac:dyDescent="0.4">
      <c r="T59" s="179" t="s">
        <v>30</v>
      </c>
      <c r="U59" s="180"/>
      <c r="V59" s="181"/>
      <c r="W59" s="75">
        <f>W58*1.1</f>
        <v>0</v>
      </c>
    </row>
  </sheetData>
  <sheetProtection algorithmName="SHA-512" hashValue="hvnRKNihXOLyLnxY41afidLCwMRzHoh++tyHoQsBmcyTgUWF5+MvNVV6QVd71mLkSUbguq8lWLYZPQRp2+pxQQ==" saltValue="3Q1Z4IyXgXaBJDlUax743A==" spinCount="100000" sheet="1" formatCells="0" formatColumns="0" formatRows="0" insertHyperlinks="0" sort="0" autoFilter="0" pivotTables="0"/>
  <autoFilter ref="A3:AD49"/>
  <mergeCells count="12">
    <mergeCell ref="T59:V59"/>
    <mergeCell ref="T54:V54"/>
    <mergeCell ref="T55:V55"/>
    <mergeCell ref="T56:V56"/>
    <mergeCell ref="T57:V57"/>
    <mergeCell ref="T58:V58"/>
    <mergeCell ref="T53:V53"/>
    <mergeCell ref="E2:J2"/>
    <mergeCell ref="L2:Q2"/>
    <mergeCell ref="AB2:AC2"/>
    <mergeCell ref="AD2:AD3"/>
    <mergeCell ref="T52:V52"/>
  </mergeCells>
  <phoneticPr fontId="4"/>
  <conditionalFormatting sqref="B4:J49 X4:Z49 L4:Q49">
    <cfRule type="containsBlanks" dxfId="42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  <pageSetUpPr fitToPage="1"/>
  </sheetPr>
  <dimension ref="A1:AD66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2431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752</v>
      </c>
      <c r="C4" s="55" t="s">
        <v>335</v>
      </c>
      <c r="D4" s="55" t="s">
        <v>35</v>
      </c>
      <c r="E4" s="55" t="s">
        <v>200</v>
      </c>
      <c r="F4" s="55" t="s">
        <v>754</v>
      </c>
      <c r="G4" s="55">
        <v>42</v>
      </c>
      <c r="H4" s="56">
        <v>4</v>
      </c>
      <c r="I4" s="57">
        <v>2</v>
      </c>
      <c r="J4" s="58">
        <v>8</v>
      </c>
      <c r="K4" s="59"/>
      <c r="L4" s="60" t="s">
        <v>222</v>
      </c>
      <c r="M4" s="76"/>
      <c r="N4" s="61" t="s">
        <v>220</v>
      </c>
      <c r="O4" s="77"/>
      <c r="P4" s="76"/>
      <c r="Q4" s="62">
        <v>4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20127.743999999999</v>
      </c>
      <c r="AC4" s="66">
        <f>P4*Q4*X4*Y4*Z4/1000*$Z$1</f>
        <v>0</v>
      </c>
      <c r="AD4" s="66">
        <f t="shared" ref="AD4" si="1">AB4-AC4</f>
        <v>20127.743999999999</v>
      </c>
    </row>
    <row r="5" spans="1:30" ht="24.95" customHeight="1" x14ac:dyDescent="0.4">
      <c r="A5" s="54">
        <v>2</v>
      </c>
      <c r="B5" s="55" t="s">
        <v>752</v>
      </c>
      <c r="C5" s="55" t="s">
        <v>273</v>
      </c>
      <c r="D5" s="55" t="s">
        <v>35</v>
      </c>
      <c r="E5" s="55" t="s">
        <v>755</v>
      </c>
      <c r="F5" s="55" t="s">
        <v>573</v>
      </c>
      <c r="G5" s="55">
        <v>103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ref="U5:U56" si="2">Q5*S5</f>
        <v>0</v>
      </c>
      <c r="V5" s="64">
        <f t="shared" ref="V5:V56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6170.1120000000001</v>
      </c>
      <c r="AC5" s="66">
        <f t="shared" ref="AC5:AC56" si="4">P5*Q5*X5*Y5*Z5/1000*$Z$1</f>
        <v>0</v>
      </c>
      <c r="AD5" s="66">
        <f t="shared" ref="AD5:AD57" si="5">AB5-AC5</f>
        <v>6170.1120000000001</v>
      </c>
    </row>
    <row r="6" spans="1:30" ht="24.95" customHeight="1" x14ac:dyDescent="0.4">
      <c r="A6" s="54">
        <v>3</v>
      </c>
      <c r="B6" s="55" t="s">
        <v>752</v>
      </c>
      <c r="C6" s="55" t="s">
        <v>273</v>
      </c>
      <c r="D6" s="55" t="s">
        <v>35</v>
      </c>
      <c r="E6" s="55" t="s">
        <v>200</v>
      </c>
      <c r="F6" s="55" t="s">
        <v>609</v>
      </c>
      <c r="G6" s="55">
        <v>42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10063.871999999999</v>
      </c>
      <c r="AC6" s="66">
        <f t="shared" si="4"/>
        <v>0</v>
      </c>
      <c r="AD6" s="66">
        <f t="shared" si="5"/>
        <v>10063.871999999999</v>
      </c>
    </row>
    <row r="7" spans="1:30" ht="24.95" customHeight="1" x14ac:dyDescent="0.4">
      <c r="A7" s="54">
        <v>4</v>
      </c>
      <c r="B7" s="55" t="s">
        <v>752</v>
      </c>
      <c r="C7" s="55" t="s">
        <v>735</v>
      </c>
      <c r="D7" s="55" t="s">
        <v>35</v>
      </c>
      <c r="E7" s="55" t="s">
        <v>416</v>
      </c>
      <c r="F7" s="55" t="s">
        <v>756</v>
      </c>
      <c r="G7" s="55">
        <v>60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219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3594.2400000000002</v>
      </c>
      <c r="AC7" s="66">
        <f t="shared" si="4"/>
        <v>0</v>
      </c>
      <c r="AD7" s="66">
        <f t="shared" si="5"/>
        <v>3594.2400000000002</v>
      </c>
    </row>
    <row r="8" spans="1:30" ht="24.95" customHeight="1" x14ac:dyDescent="0.4">
      <c r="A8" s="54">
        <v>5</v>
      </c>
      <c r="B8" s="55" t="s">
        <v>752</v>
      </c>
      <c r="C8" s="55" t="s">
        <v>592</v>
      </c>
      <c r="D8" s="55" t="s">
        <v>35</v>
      </c>
      <c r="E8" s="55" t="s">
        <v>200</v>
      </c>
      <c r="F8" s="55" t="s">
        <v>609</v>
      </c>
      <c r="G8" s="55">
        <v>42</v>
      </c>
      <c r="H8" s="56">
        <v>1</v>
      </c>
      <c r="I8" s="57">
        <v>2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5031.9359999999997</v>
      </c>
      <c r="AC8" s="66">
        <f t="shared" si="4"/>
        <v>0</v>
      </c>
      <c r="AD8" s="66">
        <f t="shared" si="5"/>
        <v>5031.9359999999997</v>
      </c>
    </row>
    <row r="9" spans="1:30" ht="24.95" customHeight="1" x14ac:dyDescent="0.4">
      <c r="A9" s="54">
        <v>6</v>
      </c>
      <c r="B9" s="55" t="s">
        <v>752</v>
      </c>
      <c r="C9" s="55" t="s">
        <v>736</v>
      </c>
      <c r="D9" s="55" t="s">
        <v>35</v>
      </c>
      <c r="E9" s="55" t="s">
        <v>200</v>
      </c>
      <c r="F9" s="55" t="s">
        <v>609</v>
      </c>
      <c r="G9" s="55">
        <v>42</v>
      </c>
      <c r="H9" s="56">
        <v>5</v>
      </c>
      <c r="I9" s="57">
        <v>2</v>
      </c>
      <c r="J9" s="58">
        <v>10</v>
      </c>
      <c r="K9" s="59"/>
      <c r="L9" s="60" t="s">
        <v>222</v>
      </c>
      <c r="M9" s="76"/>
      <c r="N9" s="61" t="s">
        <v>220</v>
      </c>
      <c r="O9" s="77"/>
      <c r="P9" s="76"/>
      <c r="Q9" s="62">
        <v>5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25159.68</v>
      </c>
      <c r="AC9" s="66">
        <f t="shared" si="4"/>
        <v>0</v>
      </c>
      <c r="AD9" s="66">
        <f t="shared" si="5"/>
        <v>25159.68</v>
      </c>
    </row>
    <row r="10" spans="1:30" ht="24.95" customHeight="1" x14ac:dyDescent="0.4">
      <c r="A10" s="54">
        <v>7</v>
      </c>
      <c r="B10" s="55" t="s">
        <v>752</v>
      </c>
      <c r="C10" s="55" t="s">
        <v>339</v>
      </c>
      <c r="D10" s="55" t="s">
        <v>35</v>
      </c>
      <c r="E10" s="55" t="s">
        <v>248</v>
      </c>
      <c r="F10" s="55" t="s">
        <v>757</v>
      </c>
      <c r="G10" s="55">
        <v>26</v>
      </c>
      <c r="H10" s="56">
        <v>13</v>
      </c>
      <c r="I10" s="57">
        <v>5</v>
      </c>
      <c r="J10" s="58">
        <v>65</v>
      </c>
      <c r="K10" s="59"/>
      <c r="L10" s="60" t="s">
        <v>221</v>
      </c>
      <c r="M10" s="76"/>
      <c r="N10" s="61" t="s">
        <v>220</v>
      </c>
      <c r="O10" s="77"/>
      <c r="P10" s="76"/>
      <c r="Q10" s="62">
        <v>65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101237.76000000001</v>
      </c>
      <c r="AC10" s="66">
        <f t="shared" si="4"/>
        <v>0</v>
      </c>
      <c r="AD10" s="66">
        <f t="shared" si="5"/>
        <v>101237.76000000001</v>
      </c>
    </row>
    <row r="11" spans="1:30" ht="24.95" customHeight="1" x14ac:dyDescent="0.4">
      <c r="A11" s="54">
        <v>9</v>
      </c>
      <c r="B11" s="55" t="s">
        <v>752</v>
      </c>
      <c r="C11" s="55" t="s">
        <v>339</v>
      </c>
      <c r="D11" s="55" t="s">
        <v>35</v>
      </c>
      <c r="E11" s="55" t="s">
        <v>253</v>
      </c>
      <c r="F11" s="55" t="s">
        <v>254</v>
      </c>
      <c r="G11" s="55">
        <v>38</v>
      </c>
      <c r="H11" s="56">
        <v>5</v>
      </c>
      <c r="I11" s="57">
        <v>3</v>
      </c>
      <c r="J11" s="58">
        <v>15</v>
      </c>
      <c r="K11" s="59"/>
      <c r="L11" s="60" t="s">
        <v>222</v>
      </c>
      <c r="M11" s="76"/>
      <c r="N11" s="61" t="s">
        <v>220</v>
      </c>
      <c r="O11" s="77"/>
      <c r="P11" s="76"/>
      <c r="Q11" s="62">
        <v>5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34145.279999999999</v>
      </c>
      <c r="AC11" s="66">
        <f t="shared" si="4"/>
        <v>0</v>
      </c>
      <c r="AD11" s="66">
        <f t="shared" si="5"/>
        <v>34145.279999999999</v>
      </c>
    </row>
    <row r="12" spans="1:30" ht="24.95" customHeight="1" x14ac:dyDescent="0.4">
      <c r="A12" s="54">
        <v>12</v>
      </c>
      <c r="B12" s="55" t="s">
        <v>752</v>
      </c>
      <c r="C12" s="55" t="s">
        <v>261</v>
      </c>
      <c r="D12" s="55" t="s">
        <v>35</v>
      </c>
      <c r="E12" s="55" t="s">
        <v>248</v>
      </c>
      <c r="F12" s="55" t="s">
        <v>697</v>
      </c>
      <c r="G12" s="55">
        <v>26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1557.5040000000001</v>
      </c>
      <c r="AC12" s="66">
        <f t="shared" si="4"/>
        <v>0</v>
      </c>
      <c r="AD12" s="66">
        <f t="shared" si="5"/>
        <v>1557.5040000000001</v>
      </c>
    </row>
    <row r="13" spans="1:30" ht="24.95" customHeight="1" x14ac:dyDescent="0.4">
      <c r="A13" s="54">
        <v>13</v>
      </c>
      <c r="B13" s="55" t="s">
        <v>752</v>
      </c>
      <c r="C13" s="55" t="s">
        <v>261</v>
      </c>
      <c r="D13" s="55" t="s">
        <v>35</v>
      </c>
      <c r="E13" s="55" t="s">
        <v>41</v>
      </c>
      <c r="F13" s="55" t="s">
        <v>499</v>
      </c>
      <c r="G13" s="55">
        <v>15</v>
      </c>
      <c r="H13" s="56">
        <v>1</v>
      </c>
      <c r="I13" s="57">
        <v>1</v>
      </c>
      <c r="J13" s="58">
        <v>1</v>
      </c>
      <c r="K13" s="59"/>
      <c r="L13" s="60" t="s">
        <v>221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898.56000000000006</v>
      </c>
      <c r="AC13" s="66">
        <f t="shared" si="4"/>
        <v>0</v>
      </c>
      <c r="AD13" s="66">
        <f t="shared" si="5"/>
        <v>898.56000000000006</v>
      </c>
    </row>
    <row r="14" spans="1:30" ht="24.95" customHeight="1" x14ac:dyDescent="0.4">
      <c r="A14" s="54">
        <v>14</v>
      </c>
      <c r="B14" s="55" t="s">
        <v>752</v>
      </c>
      <c r="C14" s="55" t="s">
        <v>331</v>
      </c>
      <c r="D14" s="55" t="s">
        <v>35</v>
      </c>
      <c r="E14" s="55" t="s">
        <v>248</v>
      </c>
      <c r="F14" s="55" t="s">
        <v>697</v>
      </c>
      <c r="G14" s="55">
        <v>26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1557.5040000000001</v>
      </c>
      <c r="AC14" s="66">
        <f t="shared" si="4"/>
        <v>0</v>
      </c>
      <c r="AD14" s="66">
        <f t="shared" si="5"/>
        <v>1557.5040000000001</v>
      </c>
    </row>
    <row r="15" spans="1:30" ht="24.95" customHeight="1" x14ac:dyDescent="0.4">
      <c r="A15" s="54">
        <v>15</v>
      </c>
      <c r="B15" s="55" t="s">
        <v>752</v>
      </c>
      <c r="C15" s="55" t="s">
        <v>331</v>
      </c>
      <c r="D15" s="55" t="s">
        <v>35</v>
      </c>
      <c r="E15" s="55" t="s">
        <v>41</v>
      </c>
      <c r="F15" s="55" t="s">
        <v>381</v>
      </c>
      <c r="G15" s="55">
        <v>15</v>
      </c>
      <c r="H15" s="56">
        <v>1</v>
      </c>
      <c r="I15" s="57">
        <v>1</v>
      </c>
      <c r="J15" s="58">
        <v>1</v>
      </c>
      <c r="K15" s="59"/>
      <c r="L15" s="60" t="s">
        <v>221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898.56000000000006</v>
      </c>
      <c r="AC15" s="66">
        <f t="shared" si="4"/>
        <v>0</v>
      </c>
      <c r="AD15" s="66">
        <f t="shared" si="5"/>
        <v>898.56000000000006</v>
      </c>
    </row>
    <row r="16" spans="1:30" ht="24.95" customHeight="1" x14ac:dyDescent="0.4">
      <c r="A16" s="54">
        <v>16</v>
      </c>
      <c r="B16" s="55" t="s">
        <v>752</v>
      </c>
      <c r="C16" s="55" t="s">
        <v>328</v>
      </c>
      <c r="D16" s="55" t="s">
        <v>35</v>
      </c>
      <c r="E16" s="55" t="s">
        <v>200</v>
      </c>
      <c r="F16" s="55" t="s">
        <v>379</v>
      </c>
      <c r="G16" s="55">
        <v>42</v>
      </c>
      <c r="H16" s="56">
        <v>2</v>
      </c>
      <c r="I16" s="57">
        <v>1</v>
      </c>
      <c r="J16" s="58">
        <v>2</v>
      </c>
      <c r="K16" s="59"/>
      <c r="L16" s="60" t="s">
        <v>222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5031.9359999999997</v>
      </c>
      <c r="AC16" s="66">
        <f t="shared" si="4"/>
        <v>0</v>
      </c>
      <c r="AD16" s="66">
        <f t="shared" si="5"/>
        <v>5031.9359999999997</v>
      </c>
    </row>
    <row r="17" spans="1:30" ht="24.95" customHeight="1" x14ac:dyDescent="0.4">
      <c r="A17" s="54">
        <v>17</v>
      </c>
      <c r="B17" s="55" t="s">
        <v>752</v>
      </c>
      <c r="C17" s="55" t="s">
        <v>328</v>
      </c>
      <c r="D17" s="55" t="s">
        <v>35</v>
      </c>
      <c r="E17" s="55" t="s">
        <v>42</v>
      </c>
      <c r="F17" s="55" t="s">
        <v>758</v>
      </c>
      <c r="G17" s="55">
        <v>10</v>
      </c>
      <c r="H17" s="56">
        <v>2</v>
      </c>
      <c r="I17" s="57">
        <v>1</v>
      </c>
      <c r="J17" s="58">
        <v>2</v>
      </c>
      <c r="K17" s="59"/>
      <c r="L17" s="60" t="s">
        <v>221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1198.08</v>
      </c>
      <c r="AC17" s="66">
        <f t="shared" si="4"/>
        <v>0</v>
      </c>
      <c r="AD17" s="66">
        <f t="shared" si="5"/>
        <v>1198.08</v>
      </c>
    </row>
    <row r="18" spans="1:30" ht="24.95" customHeight="1" x14ac:dyDescent="0.4">
      <c r="A18" s="54">
        <v>18</v>
      </c>
      <c r="B18" s="55" t="s">
        <v>752</v>
      </c>
      <c r="C18" s="55" t="s">
        <v>330</v>
      </c>
      <c r="D18" s="55" t="s">
        <v>35</v>
      </c>
      <c r="E18" s="55" t="s">
        <v>200</v>
      </c>
      <c r="F18" s="55" t="s">
        <v>379</v>
      </c>
      <c r="G18" s="55">
        <v>42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2515.9679999999998</v>
      </c>
      <c r="AC18" s="66">
        <f t="shared" si="4"/>
        <v>0</v>
      </c>
      <c r="AD18" s="66">
        <f t="shared" si="5"/>
        <v>2515.9679999999998</v>
      </c>
    </row>
    <row r="19" spans="1:30" ht="24.95" customHeight="1" x14ac:dyDescent="0.4">
      <c r="A19" s="54">
        <v>19</v>
      </c>
      <c r="B19" s="55" t="s">
        <v>752</v>
      </c>
      <c r="C19" s="55" t="s">
        <v>330</v>
      </c>
      <c r="D19" s="55" t="s">
        <v>35</v>
      </c>
      <c r="E19" s="55" t="s">
        <v>42</v>
      </c>
      <c r="F19" s="55" t="s">
        <v>758</v>
      </c>
      <c r="G19" s="55">
        <v>10</v>
      </c>
      <c r="H19" s="56">
        <v>2</v>
      </c>
      <c r="I19" s="57">
        <v>1</v>
      </c>
      <c r="J19" s="58">
        <v>2</v>
      </c>
      <c r="K19" s="59"/>
      <c r="L19" s="60" t="s">
        <v>221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1198.08</v>
      </c>
      <c r="AC19" s="66">
        <f t="shared" si="4"/>
        <v>0</v>
      </c>
      <c r="AD19" s="66">
        <f t="shared" si="5"/>
        <v>1198.08</v>
      </c>
    </row>
    <row r="20" spans="1:30" ht="24.95" customHeight="1" x14ac:dyDescent="0.4">
      <c r="A20" s="54">
        <v>20</v>
      </c>
      <c r="B20" s="55" t="s">
        <v>753</v>
      </c>
      <c r="C20" s="55" t="s">
        <v>737</v>
      </c>
      <c r="D20" s="55" t="s">
        <v>35</v>
      </c>
      <c r="E20" s="55" t="s">
        <v>370</v>
      </c>
      <c r="F20" s="55" t="s">
        <v>490</v>
      </c>
      <c r="G20" s="55">
        <v>34</v>
      </c>
      <c r="H20" s="56">
        <v>8</v>
      </c>
      <c r="I20" s="57">
        <v>2</v>
      </c>
      <c r="J20" s="58">
        <v>16</v>
      </c>
      <c r="K20" s="59"/>
      <c r="L20" s="60" t="s">
        <v>222</v>
      </c>
      <c r="M20" s="76"/>
      <c r="N20" s="61" t="s">
        <v>220</v>
      </c>
      <c r="O20" s="77"/>
      <c r="P20" s="76"/>
      <c r="Q20" s="62">
        <v>8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32587.775999999998</v>
      </c>
      <c r="AC20" s="66">
        <f t="shared" si="4"/>
        <v>0</v>
      </c>
      <c r="AD20" s="66">
        <f t="shared" si="5"/>
        <v>32587.775999999998</v>
      </c>
    </row>
    <row r="21" spans="1:30" ht="24.95" customHeight="1" x14ac:dyDescent="0.4">
      <c r="A21" s="54">
        <v>22</v>
      </c>
      <c r="B21" s="55" t="s">
        <v>753</v>
      </c>
      <c r="C21" s="55" t="s">
        <v>347</v>
      </c>
      <c r="D21" s="55" t="s">
        <v>35</v>
      </c>
      <c r="E21" s="55" t="s">
        <v>200</v>
      </c>
      <c r="F21" s="55" t="s">
        <v>609</v>
      </c>
      <c r="G21" s="55">
        <v>42</v>
      </c>
      <c r="H21" s="56">
        <v>4</v>
      </c>
      <c r="I21" s="57">
        <v>2</v>
      </c>
      <c r="J21" s="58">
        <v>8</v>
      </c>
      <c r="K21" s="59"/>
      <c r="L21" s="60" t="s">
        <v>222</v>
      </c>
      <c r="M21" s="76"/>
      <c r="N21" s="61" t="s">
        <v>220</v>
      </c>
      <c r="O21" s="77"/>
      <c r="P21" s="76"/>
      <c r="Q21" s="62">
        <v>4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20127.743999999999</v>
      </c>
      <c r="AC21" s="66">
        <f t="shared" si="4"/>
        <v>0</v>
      </c>
      <c r="AD21" s="66">
        <f t="shared" si="5"/>
        <v>20127.743999999999</v>
      </c>
    </row>
    <row r="22" spans="1:30" ht="24.95" customHeight="1" x14ac:dyDescent="0.4">
      <c r="A22" s="54">
        <v>23</v>
      </c>
      <c r="B22" s="55" t="s">
        <v>753</v>
      </c>
      <c r="C22" s="55" t="s">
        <v>261</v>
      </c>
      <c r="D22" s="55" t="s">
        <v>35</v>
      </c>
      <c r="E22" s="55" t="s">
        <v>248</v>
      </c>
      <c r="F22" s="55" t="s">
        <v>697</v>
      </c>
      <c r="G22" s="55">
        <v>26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1557.5040000000001</v>
      </c>
      <c r="AC22" s="66">
        <f t="shared" si="4"/>
        <v>0</v>
      </c>
      <c r="AD22" s="66">
        <f t="shared" si="5"/>
        <v>1557.5040000000001</v>
      </c>
    </row>
    <row r="23" spans="1:30" ht="24.95" customHeight="1" x14ac:dyDescent="0.4">
      <c r="A23" s="54">
        <v>24</v>
      </c>
      <c r="B23" s="55" t="s">
        <v>753</v>
      </c>
      <c r="C23" s="55" t="s">
        <v>261</v>
      </c>
      <c r="D23" s="55" t="s">
        <v>35</v>
      </c>
      <c r="E23" s="55" t="s">
        <v>41</v>
      </c>
      <c r="F23" s="55" t="s">
        <v>499</v>
      </c>
      <c r="G23" s="55">
        <v>15</v>
      </c>
      <c r="H23" s="56">
        <v>1</v>
      </c>
      <c r="I23" s="57">
        <v>1</v>
      </c>
      <c r="J23" s="58">
        <v>1</v>
      </c>
      <c r="K23" s="59"/>
      <c r="L23" s="60" t="s">
        <v>221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898.56000000000006</v>
      </c>
      <c r="AC23" s="66">
        <f t="shared" si="4"/>
        <v>0</v>
      </c>
      <c r="AD23" s="66">
        <f t="shared" si="5"/>
        <v>898.56000000000006</v>
      </c>
    </row>
    <row r="24" spans="1:30" ht="24.95" customHeight="1" x14ac:dyDescent="0.4">
      <c r="A24" s="54">
        <v>25</v>
      </c>
      <c r="B24" s="55" t="s">
        <v>753</v>
      </c>
      <c r="C24" s="55" t="s">
        <v>599</v>
      </c>
      <c r="D24" s="55" t="s">
        <v>35</v>
      </c>
      <c r="E24" s="55" t="s">
        <v>200</v>
      </c>
      <c r="F24" s="55" t="s">
        <v>759</v>
      </c>
      <c r="G24" s="55">
        <v>42</v>
      </c>
      <c r="H24" s="56">
        <v>6</v>
      </c>
      <c r="I24" s="57">
        <v>2</v>
      </c>
      <c r="J24" s="58">
        <v>12</v>
      </c>
      <c r="K24" s="59"/>
      <c r="L24" s="60" t="s">
        <v>222</v>
      </c>
      <c r="M24" s="76"/>
      <c r="N24" s="61" t="s">
        <v>220</v>
      </c>
      <c r="O24" s="77"/>
      <c r="P24" s="76"/>
      <c r="Q24" s="62">
        <v>6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30191.615999999998</v>
      </c>
      <c r="AC24" s="66">
        <f t="shared" si="4"/>
        <v>0</v>
      </c>
      <c r="AD24" s="66">
        <f t="shared" si="5"/>
        <v>30191.615999999998</v>
      </c>
    </row>
    <row r="25" spans="1:30" ht="24.95" customHeight="1" x14ac:dyDescent="0.4">
      <c r="A25" s="54">
        <v>26</v>
      </c>
      <c r="B25" s="55" t="s">
        <v>753</v>
      </c>
      <c r="C25" s="55" t="s">
        <v>738</v>
      </c>
      <c r="D25" s="55" t="s">
        <v>35</v>
      </c>
      <c r="E25" s="55" t="s">
        <v>200</v>
      </c>
      <c r="F25" s="55" t="s">
        <v>379</v>
      </c>
      <c r="G25" s="55">
        <v>42</v>
      </c>
      <c r="H25" s="56">
        <v>2</v>
      </c>
      <c r="I25" s="57">
        <v>1</v>
      </c>
      <c r="J25" s="58">
        <v>2</v>
      </c>
      <c r="K25" s="59"/>
      <c r="L25" s="60" t="s">
        <v>222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5031.9359999999997</v>
      </c>
      <c r="AC25" s="66">
        <f t="shared" si="4"/>
        <v>0</v>
      </c>
      <c r="AD25" s="66">
        <f t="shared" si="5"/>
        <v>5031.9359999999997</v>
      </c>
    </row>
    <row r="26" spans="1:30" ht="24.95" customHeight="1" x14ac:dyDescent="0.4">
      <c r="A26" s="54">
        <v>28</v>
      </c>
      <c r="B26" s="55" t="s">
        <v>753</v>
      </c>
      <c r="C26" s="55" t="s">
        <v>593</v>
      </c>
      <c r="D26" s="55" t="s">
        <v>35</v>
      </c>
      <c r="E26" s="55" t="s">
        <v>370</v>
      </c>
      <c r="F26" s="55" t="s">
        <v>760</v>
      </c>
      <c r="G26" s="55">
        <v>34</v>
      </c>
      <c r="H26" s="56">
        <v>6</v>
      </c>
      <c r="I26" s="57">
        <v>2</v>
      </c>
      <c r="J26" s="58">
        <v>12</v>
      </c>
      <c r="K26" s="59"/>
      <c r="L26" s="60" t="s">
        <v>222</v>
      </c>
      <c r="M26" s="76"/>
      <c r="N26" s="61" t="s">
        <v>220</v>
      </c>
      <c r="O26" s="77"/>
      <c r="P26" s="76"/>
      <c r="Q26" s="62">
        <v>6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24440.832000000002</v>
      </c>
      <c r="AC26" s="66">
        <f t="shared" si="4"/>
        <v>0</v>
      </c>
      <c r="AD26" s="66">
        <f t="shared" si="5"/>
        <v>24440.832000000002</v>
      </c>
    </row>
    <row r="27" spans="1:30" ht="24.95" customHeight="1" x14ac:dyDescent="0.4">
      <c r="A27" s="54">
        <v>29</v>
      </c>
      <c r="B27" s="55" t="s">
        <v>753</v>
      </c>
      <c r="C27" s="55" t="s">
        <v>593</v>
      </c>
      <c r="D27" s="55" t="s">
        <v>35</v>
      </c>
      <c r="E27" s="55" t="s">
        <v>416</v>
      </c>
      <c r="F27" s="55" t="s">
        <v>387</v>
      </c>
      <c r="G27" s="55">
        <v>60</v>
      </c>
      <c r="H27" s="56">
        <v>3</v>
      </c>
      <c r="I27" s="57">
        <v>1</v>
      </c>
      <c r="J27" s="58">
        <v>3</v>
      </c>
      <c r="K27" s="59"/>
      <c r="L27" s="60" t="s">
        <v>221</v>
      </c>
      <c r="M27" s="76"/>
      <c r="N27" s="61" t="s">
        <v>219</v>
      </c>
      <c r="O27" s="77"/>
      <c r="P27" s="76"/>
      <c r="Q27" s="62">
        <v>3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10782.720000000001</v>
      </c>
      <c r="AC27" s="66">
        <f t="shared" si="4"/>
        <v>0</v>
      </c>
      <c r="AD27" s="66">
        <f t="shared" si="5"/>
        <v>10782.720000000001</v>
      </c>
    </row>
    <row r="28" spans="1:30" ht="24.95" customHeight="1" x14ac:dyDescent="0.4">
      <c r="A28" s="54">
        <v>30</v>
      </c>
      <c r="B28" s="55" t="s">
        <v>753</v>
      </c>
      <c r="C28" s="55" t="s">
        <v>593</v>
      </c>
      <c r="D28" s="55" t="s">
        <v>35</v>
      </c>
      <c r="E28" s="55" t="s">
        <v>761</v>
      </c>
      <c r="F28" s="55" t="s">
        <v>762</v>
      </c>
      <c r="G28" s="55">
        <v>18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1078.2719999999999</v>
      </c>
      <c r="AC28" s="66">
        <f t="shared" si="4"/>
        <v>0</v>
      </c>
      <c r="AD28" s="66">
        <f t="shared" si="5"/>
        <v>1078.2719999999999</v>
      </c>
    </row>
    <row r="29" spans="1:30" ht="24.95" customHeight="1" x14ac:dyDescent="0.4">
      <c r="A29" s="54">
        <v>31</v>
      </c>
      <c r="B29" s="55" t="s">
        <v>753</v>
      </c>
      <c r="C29" s="55" t="s">
        <v>593</v>
      </c>
      <c r="D29" s="55" t="s">
        <v>35</v>
      </c>
      <c r="E29" s="55" t="s">
        <v>42</v>
      </c>
      <c r="F29" s="55" t="s">
        <v>763</v>
      </c>
      <c r="G29" s="55">
        <v>10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599.04</v>
      </c>
      <c r="AC29" s="66">
        <f t="shared" si="4"/>
        <v>0</v>
      </c>
      <c r="AD29" s="66">
        <f t="shared" si="5"/>
        <v>599.04</v>
      </c>
    </row>
    <row r="30" spans="1:30" ht="24.95" customHeight="1" x14ac:dyDescent="0.4">
      <c r="A30" s="54">
        <v>33</v>
      </c>
      <c r="B30" s="55" t="s">
        <v>753</v>
      </c>
      <c r="C30" s="55" t="s">
        <v>339</v>
      </c>
      <c r="D30" s="55" t="s">
        <v>35</v>
      </c>
      <c r="E30" s="55" t="s">
        <v>248</v>
      </c>
      <c r="F30" s="55" t="s">
        <v>764</v>
      </c>
      <c r="G30" s="55">
        <v>26</v>
      </c>
      <c r="H30" s="56">
        <v>5</v>
      </c>
      <c r="I30" s="57">
        <v>1</v>
      </c>
      <c r="J30" s="58">
        <v>5</v>
      </c>
      <c r="K30" s="59"/>
      <c r="L30" s="60" t="s">
        <v>222</v>
      </c>
      <c r="M30" s="76"/>
      <c r="N30" s="61" t="s">
        <v>220</v>
      </c>
      <c r="O30" s="77"/>
      <c r="P30" s="76"/>
      <c r="Q30" s="62">
        <v>5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7787.5199999999995</v>
      </c>
      <c r="AC30" s="66">
        <f t="shared" si="4"/>
        <v>0</v>
      </c>
      <c r="AD30" s="66">
        <f t="shared" si="5"/>
        <v>7787.5199999999995</v>
      </c>
    </row>
    <row r="31" spans="1:30" ht="24.95" customHeight="1" x14ac:dyDescent="0.4">
      <c r="A31" s="54">
        <v>34</v>
      </c>
      <c r="B31" s="55" t="s">
        <v>753</v>
      </c>
      <c r="C31" s="55" t="s">
        <v>331</v>
      </c>
      <c r="D31" s="55" t="s">
        <v>35</v>
      </c>
      <c r="E31" s="55" t="s">
        <v>416</v>
      </c>
      <c r="F31" s="55" t="s">
        <v>756</v>
      </c>
      <c r="G31" s="55">
        <v>60</v>
      </c>
      <c r="H31" s="56">
        <v>1</v>
      </c>
      <c r="I31" s="57">
        <v>1</v>
      </c>
      <c r="J31" s="58">
        <v>1</v>
      </c>
      <c r="K31" s="59"/>
      <c r="L31" s="60" t="s">
        <v>221</v>
      </c>
      <c r="M31" s="76"/>
      <c r="N31" s="61" t="s">
        <v>219</v>
      </c>
      <c r="O31" s="7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3594.2400000000002</v>
      </c>
      <c r="AC31" s="66">
        <f t="shared" si="4"/>
        <v>0</v>
      </c>
      <c r="AD31" s="66">
        <f t="shared" si="5"/>
        <v>3594.2400000000002</v>
      </c>
    </row>
    <row r="32" spans="1:30" ht="24.95" customHeight="1" x14ac:dyDescent="0.4">
      <c r="A32" s="54">
        <v>35</v>
      </c>
      <c r="B32" s="55" t="s">
        <v>753</v>
      </c>
      <c r="C32" s="55" t="s">
        <v>331</v>
      </c>
      <c r="D32" s="55" t="s">
        <v>35</v>
      </c>
      <c r="E32" s="55" t="s">
        <v>41</v>
      </c>
      <c r="F32" s="55" t="s">
        <v>381</v>
      </c>
      <c r="G32" s="55">
        <v>15</v>
      </c>
      <c r="H32" s="56">
        <v>1</v>
      </c>
      <c r="I32" s="57">
        <v>1</v>
      </c>
      <c r="J32" s="58">
        <v>1</v>
      </c>
      <c r="K32" s="59"/>
      <c r="L32" s="60" t="s">
        <v>221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898.56000000000006</v>
      </c>
      <c r="AC32" s="66">
        <f t="shared" si="4"/>
        <v>0</v>
      </c>
      <c r="AD32" s="66">
        <f t="shared" si="5"/>
        <v>898.56000000000006</v>
      </c>
    </row>
    <row r="33" spans="1:30" ht="24.95" customHeight="1" x14ac:dyDescent="0.4">
      <c r="A33" s="54">
        <v>36</v>
      </c>
      <c r="B33" s="55" t="s">
        <v>753</v>
      </c>
      <c r="C33" s="55" t="s">
        <v>328</v>
      </c>
      <c r="D33" s="55" t="s">
        <v>35</v>
      </c>
      <c r="E33" s="55" t="s">
        <v>42</v>
      </c>
      <c r="F33" s="55" t="s">
        <v>758</v>
      </c>
      <c r="G33" s="55">
        <v>10</v>
      </c>
      <c r="H33" s="56">
        <v>1</v>
      </c>
      <c r="I33" s="57">
        <v>1</v>
      </c>
      <c r="J33" s="58">
        <v>1</v>
      </c>
      <c r="K33" s="59"/>
      <c r="L33" s="60" t="s">
        <v>221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599.04</v>
      </c>
      <c r="AC33" s="66">
        <f t="shared" si="4"/>
        <v>0</v>
      </c>
      <c r="AD33" s="66">
        <f t="shared" si="5"/>
        <v>599.04</v>
      </c>
    </row>
    <row r="34" spans="1:30" ht="24.95" customHeight="1" x14ac:dyDescent="0.4">
      <c r="A34" s="54">
        <v>37</v>
      </c>
      <c r="B34" s="55" t="s">
        <v>753</v>
      </c>
      <c r="C34" s="55" t="s">
        <v>328</v>
      </c>
      <c r="D34" s="55" t="s">
        <v>35</v>
      </c>
      <c r="E34" s="55" t="s">
        <v>200</v>
      </c>
      <c r="F34" s="55" t="s">
        <v>379</v>
      </c>
      <c r="G34" s="55">
        <v>42</v>
      </c>
      <c r="H34" s="55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2515.9679999999998</v>
      </c>
      <c r="AC34" s="66">
        <f t="shared" si="4"/>
        <v>0</v>
      </c>
      <c r="AD34" s="66">
        <f t="shared" si="5"/>
        <v>2515.9679999999998</v>
      </c>
    </row>
    <row r="35" spans="1:30" ht="24.95" customHeight="1" x14ac:dyDescent="0.4">
      <c r="A35" s="54">
        <v>38</v>
      </c>
      <c r="B35" s="55" t="s">
        <v>753</v>
      </c>
      <c r="C35" s="55" t="s">
        <v>330</v>
      </c>
      <c r="D35" s="55" t="s">
        <v>35</v>
      </c>
      <c r="E35" s="55" t="s">
        <v>42</v>
      </c>
      <c r="F35" s="55" t="s">
        <v>758</v>
      </c>
      <c r="G35" s="55">
        <v>10</v>
      </c>
      <c r="H35" s="55">
        <v>2</v>
      </c>
      <c r="I35" s="57">
        <v>1</v>
      </c>
      <c r="J35" s="58">
        <v>2</v>
      </c>
      <c r="K35" s="59"/>
      <c r="L35" s="60" t="s">
        <v>221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1198.08</v>
      </c>
      <c r="AC35" s="66">
        <f t="shared" si="4"/>
        <v>0</v>
      </c>
      <c r="AD35" s="66">
        <f t="shared" si="5"/>
        <v>1198.08</v>
      </c>
    </row>
    <row r="36" spans="1:30" ht="24.95" customHeight="1" x14ac:dyDescent="0.4">
      <c r="A36" s="54">
        <v>39</v>
      </c>
      <c r="B36" s="55" t="s">
        <v>753</v>
      </c>
      <c r="C36" s="55" t="s">
        <v>330</v>
      </c>
      <c r="D36" s="55" t="s">
        <v>35</v>
      </c>
      <c r="E36" s="55" t="s">
        <v>200</v>
      </c>
      <c r="F36" s="55" t="s">
        <v>379</v>
      </c>
      <c r="G36" s="55">
        <v>42</v>
      </c>
      <c r="H36" s="55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56" si="6">G36*J36*X36*Y36*Z36/1000*$Z$1</f>
        <v>2515.9679999999998</v>
      </c>
      <c r="AC36" s="66">
        <f t="shared" si="4"/>
        <v>0</v>
      </c>
      <c r="AD36" s="66">
        <f t="shared" si="5"/>
        <v>2515.9679999999998</v>
      </c>
    </row>
    <row r="37" spans="1:30" ht="24.95" customHeight="1" x14ac:dyDescent="0.4">
      <c r="A37" s="54">
        <v>41</v>
      </c>
      <c r="B37" s="55" t="s">
        <v>753</v>
      </c>
      <c r="C37" s="55" t="s">
        <v>340</v>
      </c>
      <c r="D37" s="55" t="s">
        <v>35</v>
      </c>
      <c r="E37" s="55" t="s">
        <v>200</v>
      </c>
      <c r="F37" s="55" t="s">
        <v>765</v>
      </c>
      <c r="G37" s="55">
        <v>42</v>
      </c>
      <c r="H37" s="55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5031.9359999999997</v>
      </c>
      <c r="AC37" s="66">
        <f t="shared" si="4"/>
        <v>0</v>
      </c>
      <c r="AD37" s="66">
        <f t="shared" si="5"/>
        <v>5031.9359999999997</v>
      </c>
    </row>
    <row r="38" spans="1:30" ht="24.95" customHeight="1" x14ac:dyDescent="0.4">
      <c r="A38" s="54">
        <v>42</v>
      </c>
      <c r="B38" s="55" t="s">
        <v>752</v>
      </c>
      <c r="C38" s="55" t="s">
        <v>739</v>
      </c>
      <c r="D38" s="55" t="s">
        <v>365</v>
      </c>
      <c r="E38" s="55" t="s">
        <v>675</v>
      </c>
      <c r="F38" s="55" t="s">
        <v>700</v>
      </c>
      <c r="G38" s="55">
        <v>420</v>
      </c>
      <c r="H38" s="55">
        <v>15</v>
      </c>
      <c r="I38" s="57">
        <v>1</v>
      </c>
      <c r="J38" s="58">
        <v>15</v>
      </c>
      <c r="K38" s="59"/>
      <c r="L38" s="60" t="s">
        <v>222</v>
      </c>
      <c r="M38" s="76"/>
      <c r="N38" s="61" t="s">
        <v>220</v>
      </c>
      <c r="O38" s="77"/>
      <c r="P38" s="76"/>
      <c r="Q38" s="62">
        <v>15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377395.20000000001</v>
      </c>
      <c r="AC38" s="66">
        <f t="shared" si="4"/>
        <v>0</v>
      </c>
      <c r="AD38" s="66">
        <f t="shared" si="5"/>
        <v>377395.20000000001</v>
      </c>
    </row>
    <row r="39" spans="1:30" ht="24.95" customHeight="1" x14ac:dyDescent="0.4">
      <c r="A39" s="54">
        <v>43</v>
      </c>
      <c r="B39" s="55" t="s">
        <v>752</v>
      </c>
      <c r="C39" s="55" t="s">
        <v>740</v>
      </c>
      <c r="D39" s="55" t="s">
        <v>35</v>
      </c>
      <c r="E39" s="55" t="s">
        <v>200</v>
      </c>
      <c r="F39" s="55" t="s">
        <v>379</v>
      </c>
      <c r="G39" s="55">
        <v>42</v>
      </c>
      <c r="H39" s="55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2515.9679999999998</v>
      </c>
      <c r="AC39" s="66">
        <f t="shared" si="4"/>
        <v>0</v>
      </c>
      <c r="AD39" s="66">
        <f t="shared" si="5"/>
        <v>2515.9679999999998</v>
      </c>
    </row>
    <row r="40" spans="1:30" ht="24.95" customHeight="1" x14ac:dyDescent="0.4">
      <c r="A40" s="54">
        <v>44</v>
      </c>
      <c r="B40" s="55" t="s">
        <v>752</v>
      </c>
      <c r="C40" s="55" t="s">
        <v>740</v>
      </c>
      <c r="D40" s="55" t="s">
        <v>35</v>
      </c>
      <c r="E40" s="55" t="s">
        <v>370</v>
      </c>
      <c r="F40" s="55" t="s">
        <v>614</v>
      </c>
      <c r="G40" s="55">
        <v>34</v>
      </c>
      <c r="H40" s="55">
        <v>1</v>
      </c>
      <c r="I40" s="57">
        <v>1</v>
      </c>
      <c r="J40" s="58">
        <v>1</v>
      </c>
      <c r="K40" s="59"/>
      <c r="L40" s="60" t="s">
        <v>222</v>
      </c>
      <c r="M40" s="76"/>
      <c r="N40" s="61" t="s">
        <v>220</v>
      </c>
      <c r="O40" s="77"/>
      <c r="P40" s="76"/>
      <c r="Q40" s="62">
        <v>1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2036.7359999999999</v>
      </c>
      <c r="AC40" s="66">
        <f t="shared" si="4"/>
        <v>0</v>
      </c>
      <c r="AD40" s="66">
        <f t="shared" si="5"/>
        <v>2036.7359999999999</v>
      </c>
    </row>
    <row r="41" spans="1:30" ht="24.95" customHeight="1" x14ac:dyDescent="0.4">
      <c r="A41" s="54">
        <v>45</v>
      </c>
      <c r="B41" s="55" t="s">
        <v>752</v>
      </c>
      <c r="C41" s="55" t="s">
        <v>741</v>
      </c>
      <c r="D41" s="55" t="s">
        <v>35</v>
      </c>
      <c r="E41" s="55" t="s">
        <v>200</v>
      </c>
      <c r="F41" s="55" t="s">
        <v>379</v>
      </c>
      <c r="G41" s="55">
        <v>42</v>
      </c>
      <c r="H41" s="55">
        <v>2</v>
      </c>
      <c r="I41" s="57">
        <v>1</v>
      </c>
      <c r="J41" s="58">
        <v>2</v>
      </c>
      <c r="K41" s="59"/>
      <c r="L41" s="60" t="s">
        <v>222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5031.9359999999997</v>
      </c>
      <c r="AC41" s="66">
        <f t="shared" si="4"/>
        <v>0</v>
      </c>
      <c r="AD41" s="66">
        <f t="shared" si="5"/>
        <v>5031.9359999999997</v>
      </c>
    </row>
    <row r="42" spans="1:30" ht="24.95" customHeight="1" x14ac:dyDescent="0.4">
      <c r="A42" s="54">
        <v>46</v>
      </c>
      <c r="B42" s="55" t="s">
        <v>752</v>
      </c>
      <c r="C42" s="55" t="s">
        <v>741</v>
      </c>
      <c r="D42" s="55" t="s">
        <v>35</v>
      </c>
      <c r="E42" s="55" t="s">
        <v>200</v>
      </c>
      <c r="F42" s="55" t="s">
        <v>766</v>
      </c>
      <c r="G42" s="55">
        <v>42</v>
      </c>
      <c r="H42" s="55">
        <v>3</v>
      </c>
      <c r="I42" s="57">
        <v>1</v>
      </c>
      <c r="J42" s="58">
        <v>3</v>
      </c>
      <c r="K42" s="59"/>
      <c r="L42" s="60" t="s">
        <v>222</v>
      </c>
      <c r="M42" s="76"/>
      <c r="N42" s="61" t="s">
        <v>220</v>
      </c>
      <c r="O42" s="77"/>
      <c r="P42" s="76"/>
      <c r="Q42" s="62">
        <v>3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7547.9039999999995</v>
      </c>
      <c r="AC42" s="66">
        <f t="shared" si="4"/>
        <v>0</v>
      </c>
      <c r="AD42" s="66">
        <f t="shared" si="5"/>
        <v>7547.9039999999995</v>
      </c>
    </row>
    <row r="43" spans="1:30" ht="24.95" customHeight="1" x14ac:dyDescent="0.4">
      <c r="A43" s="54">
        <v>47</v>
      </c>
      <c r="B43" s="55" t="s">
        <v>752</v>
      </c>
      <c r="C43" s="55" t="s">
        <v>742</v>
      </c>
      <c r="D43" s="55" t="s">
        <v>743</v>
      </c>
      <c r="E43" s="55" t="s">
        <v>200</v>
      </c>
      <c r="F43" s="55" t="s">
        <v>766</v>
      </c>
      <c r="G43" s="55">
        <v>42</v>
      </c>
      <c r="H43" s="55">
        <v>10</v>
      </c>
      <c r="I43" s="57">
        <v>2</v>
      </c>
      <c r="J43" s="58">
        <v>20</v>
      </c>
      <c r="K43" s="59"/>
      <c r="L43" s="60" t="s">
        <v>222</v>
      </c>
      <c r="M43" s="76"/>
      <c r="N43" s="61" t="s">
        <v>220</v>
      </c>
      <c r="O43" s="77"/>
      <c r="P43" s="76"/>
      <c r="Q43" s="62">
        <v>10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50319.360000000001</v>
      </c>
      <c r="AC43" s="66">
        <f t="shared" si="4"/>
        <v>0</v>
      </c>
      <c r="AD43" s="66">
        <f t="shared" si="5"/>
        <v>50319.360000000001</v>
      </c>
    </row>
    <row r="44" spans="1:30" ht="24.95" customHeight="1" x14ac:dyDescent="0.4">
      <c r="A44" s="54">
        <v>48</v>
      </c>
      <c r="B44" s="55" t="s">
        <v>752</v>
      </c>
      <c r="C44" s="55" t="s">
        <v>742</v>
      </c>
      <c r="D44" s="55" t="s">
        <v>743</v>
      </c>
      <c r="E44" s="55" t="s">
        <v>767</v>
      </c>
      <c r="F44" s="55" t="s">
        <v>768</v>
      </c>
      <c r="G44" s="55">
        <v>210</v>
      </c>
      <c r="H44" s="55">
        <v>4</v>
      </c>
      <c r="I44" s="57">
        <v>1</v>
      </c>
      <c r="J44" s="58">
        <v>4</v>
      </c>
      <c r="K44" s="59"/>
      <c r="L44" s="60" t="s">
        <v>222</v>
      </c>
      <c r="M44" s="76"/>
      <c r="N44" s="61" t="s">
        <v>220</v>
      </c>
      <c r="O44" s="77"/>
      <c r="P44" s="76"/>
      <c r="Q44" s="62">
        <v>4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50319.360000000001</v>
      </c>
      <c r="AC44" s="66">
        <f t="shared" si="4"/>
        <v>0</v>
      </c>
      <c r="AD44" s="66">
        <f t="shared" si="5"/>
        <v>50319.360000000001</v>
      </c>
    </row>
    <row r="45" spans="1:30" ht="24.95" customHeight="1" x14ac:dyDescent="0.4">
      <c r="A45" s="54">
        <v>50</v>
      </c>
      <c r="B45" s="55" t="s">
        <v>752</v>
      </c>
      <c r="C45" s="55" t="s">
        <v>342</v>
      </c>
      <c r="D45" s="55" t="s">
        <v>35</v>
      </c>
      <c r="E45" s="55" t="s">
        <v>416</v>
      </c>
      <c r="F45" s="55" t="s">
        <v>40</v>
      </c>
      <c r="G45" s="55">
        <v>60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219</v>
      </c>
      <c r="O45" s="77"/>
      <c r="P45" s="76"/>
      <c r="Q45" s="62">
        <v>2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7188.4800000000005</v>
      </c>
      <c r="AC45" s="66">
        <f t="shared" si="4"/>
        <v>0</v>
      </c>
      <c r="AD45" s="66">
        <f t="shared" si="5"/>
        <v>7188.4800000000005</v>
      </c>
    </row>
    <row r="46" spans="1:30" ht="24.95" customHeight="1" x14ac:dyDescent="0.4">
      <c r="A46" s="54">
        <v>51</v>
      </c>
      <c r="B46" s="55" t="s">
        <v>752</v>
      </c>
      <c r="C46" s="55" t="s">
        <v>744</v>
      </c>
      <c r="D46" s="55" t="s">
        <v>35</v>
      </c>
      <c r="E46" s="55" t="s">
        <v>416</v>
      </c>
      <c r="F46" s="55" t="s">
        <v>769</v>
      </c>
      <c r="G46" s="55">
        <v>60</v>
      </c>
      <c r="H46" s="55">
        <v>2</v>
      </c>
      <c r="I46" s="57">
        <v>1</v>
      </c>
      <c r="J46" s="58">
        <v>2</v>
      </c>
      <c r="K46" s="59"/>
      <c r="L46" s="60" t="s">
        <v>221</v>
      </c>
      <c r="M46" s="76"/>
      <c r="N46" s="61" t="s">
        <v>219</v>
      </c>
      <c r="O46" s="77"/>
      <c r="P46" s="76"/>
      <c r="Q46" s="62">
        <v>2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7188.4800000000005</v>
      </c>
      <c r="AC46" s="66">
        <f t="shared" si="4"/>
        <v>0</v>
      </c>
      <c r="AD46" s="66">
        <f t="shared" si="5"/>
        <v>7188.4800000000005</v>
      </c>
    </row>
    <row r="47" spans="1:30" ht="24.95" customHeight="1" x14ac:dyDescent="0.4">
      <c r="A47" s="54">
        <v>52</v>
      </c>
      <c r="B47" s="55" t="s">
        <v>752</v>
      </c>
      <c r="C47" s="55" t="s">
        <v>745</v>
      </c>
      <c r="D47" s="55" t="s">
        <v>35</v>
      </c>
      <c r="E47" s="55" t="s">
        <v>586</v>
      </c>
      <c r="F47" s="55" t="s">
        <v>770</v>
      </c>
      <c r="G47" s="55">
        <v>38</v>
      </c>
      <c r="H47" s="55">
        <v>2</v>
      </c>
      <c r="I47" s="57">
        <v>1</v>
      </c>
      <c r="J47" s="58">
        <v>2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4552.7040000000006</v>
      </c>
      <c r="AC47" s="66">
        <f t="shared" si="4"/>
        <v>0</v>
      </c>
      <c r="AD47" s="66">
        <f t="shared" si="5"/>
        <v>4552.7040000000006</v>
      </c>
    </row>
    <row r="48" spans="1:30" ht="24.95" customHeight="1" x14ac:dyDescent="0.4">
      <c r="A48" s="54">
        <v>53</v>
      </c>
      <c r="B48" s="55" t="s">
        <v>752</v>
      </c>
      <c r="C48" s="55" t="s">
        <v>746</v>
      </c>
      <c r="D48" s="55" t="s">
        <v>35</v>
      </c>
      <c r="E48" s="55" t="s">
        <v>248</v>
      </c>
      <c r="F48" s="55" t="s">
        <v>419</v>
      </c>
      <c r="G48" s="55">
        <v>26</v>
      </c>
      <c r="H48" s="55">
        <v>6</v>
      </c>
      <c r="I48" s="57">
        <v>1</v>
      </c>
      <c r="J48" s="58">
        <v>6</v>
      </c>
      <c r="K48" s="59"/>
      <c r="L48" s="60" t="s">
        <v>222</v>
      </c>
      <c r="M48" s="76"/>
      <c r="N48" s="61" t="s">
        <v>220</v>
      </c>
      <c r="O48" s="77"/>
      <c r="P48" s="76"/>
      <c r="Q48" s="62">
        <v>6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9345.0239999999994</v>
      </c>
      <c r="AC48" s="66">
        <f t="shared" si="4"/>
        <v>0</v>
      </c>
      <c r="AD48" s="66">
        <f t="shared" si="5"/>
        <v>9345.0239999999994</v>
      </c>
    </row>
    <row r="49" spans="1:30" ht="24.95" customHeight="1" x14ac:dyDescent="0.4">
      <c r="A49" s="54">
        <v>54</v>
      </c>
      <c r="B49" s="55" t="s">
        <v>752</v>
      </c>
      <c r="C49" s="55" t="s">
        <v>746</v>
      </c>
      <c r="D49" s="55" t="s">
        <v>35</v>
      </c>
      <c r="E49" s="55" t="s">
        <v>417</v>
      </c>
      <c r="F49" s="55" t="s">
        <v>771</v>
      </c>
      <c r="G49" s="55">
        <v>263</v>
      </c>
      <c r="H49" s="55">
        <v>3</v>
      </c>
      <c r="I49" s="57">
        <v>1</v>
      </c>
      <c r="J49" s="58">
        <v>3</v>
      </c>
      <c r="K49" s="59"/>
      <c r="L49" s="60" t="s">
        <v>222</v>
      </c>
      <c r="M49" s="76"/>
      <c r="N49" s="61" t="s">
        <v>220</v>
      </c>
      <c r="O49" s="77"/>
      <c r="P49" s="76"/>
      <c r="Q49" s="62">
        <v>3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47264.256000000001</v>
      </c>
      <c r="AC49" s="66">
        <f t="shared" si="4"/>
        <v>0</v>
      </c>
      <c r="AD49" s="66">
        <f t="shared" si="5"/>
        <v>47264.256000000001</v>
      </c>
    </row>
    <row r="50" spans="1:30" ht="24.95" customHeight="1" x14ac:dyDescent="0.4">
      <c r="A50" s="54">
        <v>55</v>
      </c>
      <c r="B50" s="55" t="s">
        <v>752</v>
      </c>
      <c r="C50" s="55" t="s">
        <v>637</v>
      </c>
      <c r="D50" s="55" t="s">
        <v>35</v>
      </c>
      <c r="E50" s="55" t="s">
        <v>248</v>
      </c>
      <c r="F50" s="55" t="s">
        <v>419</v>
      </c>
      <c r="G50" s="55">
        <v>26</v>
      </c>
      <c r="H50" s="55">
        <v>1</v>
      </c>
      <c r="I50" s="57">
        <v>1</v>
      </c>
      <c r="J50" s="58">
        <v>1</v>
      </c>
      <c r="K50" s="59"/>
      <c r="L50" s="60" t="s">
        <v>222</v>
      </c>
      <c r="M50" s="76"/>
      <c r="N50" s="61" t="s">
        <v>220</v>
      </c>
      <c r="O50" s="77"/>
      <c r="P50" s="76"/>
      <c r="Q50" s="62">
        <v>1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1557.5040000000001</v>
      </c>
      <c r="AC50" s="66">
        <f t="shared" si="4"/>
        <v>0</v>
      </c>
      <c r="AD50" s="66">
        <f t="shared" si="5"/>
        <v>1557.5040000000001</v>
      </c>
    </row>
    <row r="51" spans="1:30" ht="24.95" customHeight="1" x14ac:dyDescent="0.4">
      <c r="A51" s="54">
        <v>56</v>
      </c>
      <c r="B51" s="55" t="s">
        <v>752</v>
      </c>
      <c r="C51" s="55" t="s">
        <v>747</v>
      </c>
      <c r="D51" s="55" t="s">
        <v>35</v>
      </c>
      <c r="E51" s="55" t="s">
        <v>263</v>
      </c>
      <c r="F51" s="55" t="s">
        <v>772</v>
      </c>
      <c r="G51" s="55">
        <v>28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7"/>
      <c r="P51" s="76"/>
      <c r="Q51" s="62">
        <v>1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1677.3119999999999</v>
      </c>
      <c r="AC51" s="66">
        <f t="shared" si="4"/>
        <v>0</v>
      </c>
      <c r="AD51" s="66">
        <f t="shared" si="5"/>
        <v>1677.3119999999999</v>
      </c>
    </row>
    <row r="52" spans="1:30" ht="24.95" customHeight="1" x14ac:dyDescent="0.4">
      <c r="A52" s="54">
        <v>57</v>
      </c>
      <c r="B52" s="55" t="s">
        <v>752</v>
      </c>
      <c r="C52" s="55" t="s">
        <v>747</v>
      </c>
      <c r="D52" s="55" t="s">
        <v>35</v>
      </c>
      <c r="E52" s="55" t="s">
        <v>416</v>
      </c>
      <c r="F52" s="55" t="s">
        <v>773</v>
      </c>
      <c r="G52" s="55">
        <v>60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219</v>
      </c>
      <c r="O52" s="77"/>
      <c r="P52" s="76"/>
      <c r="Q52" s="62">
        <v>1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3594.2400000000002</v>
      </c>
      <c r="AC52" s="66">
        <f t="shared" si="4"/>
        <v>0</v>
      </c>
      <c r="AD52" s="66">
        <f t="shared" si="5"/>
        <v>3594.2400000000002</v>
      </c>
    </row>
    <row r="53" spans="1:30" ht="24.95" customHeight="1" x14ac:dyDescent="0.4">
      <c r="A53" s="54">
        <v>58</v>
      </c>
      <c r="B53" s="55" t="s">
        <v>752</v>
      </c>
      <c r="C53" s="55" t="s">
        <v>748</v>
      </c>
      <c r="D53" s="55" t="s">
        <v>35</v>
      </c>
      <c r="E53" s="55" t="s">
        <v>370</v>
      </c>
      <c r="F53" s="55" t="s">
        <v>774</v>
      </c>
      <c r="G53" s="55">
        <v>34</v>
      </c>
      <c r="H53" s="55">
        <v>11</v>
      </c>
      <c r="I53" s="57">
        <v>1</v>
      </c>
      <c r="J53" s="58">
        <v>11</v>
      </c>
      <c r="K53" s="59"/>
      <c r="L53" s="60" t="s">
        <v>222</v>
      </c>
      <c r="M53" s="76"/>
      <c r="N53" s="61" t="s">
        <v>220</v>
      </c>
      <c r="O53" s="77"/>
      <c r="P53" s="76"/>
      <c r="Q53" s="62">
        <v>11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22404.096000000001</v>
      </c>
      <c r="AC53" s="66">
        <f t="shared" si="4"/>
        <v>0</v>
      </c>
      <c r="AD53" s="66">
        <f t="shared" si="5"/>
        <v>22404.096000000001</v>
      </c>
    </row>
    <row r="54" spans="1:30" ht="24.95" customHeight="1" x14ac:dyDescent="0.4">
      <c r="A54" s="54">
        <v>59</v>
      </c>
      <c r="B54" s="55" t="s">
        <v>752</v>
      </c>
      <c r="C54" s="55" t="s">
        <v>749</v>
      </c>
      <c r="D54" s="55" t="s">
        <v>35</v>
      </c>
      <c r="E54" s="55" t="s">
        <v>370</v>
      </c>
      <c r="F54" s="55" t="s">
        <v>482</v>
      </c>
      <c r="G54" s="55">
        <v>34</v>
      </c>
      <c r="H54" s="55">
        <v>6</v>
      </c>
      <c r="I54" s="57">
        <v>1</v>
      </c>
      <c r="J54" s="58">
        <v>6</v>
      </c>
      <c r="K54" s="59"/>
      <c r="L54" s="60" t="s">
        <v>222</v>
      </c>
      <c r="M54" s="76"/>
      <c r="N54" s="61" t="s">
        <v>220</v>
      </c>
      <c r="O54" s="77"/>
      <c r="P54" s="76"/>
      <c r="Q54" s="62">
        <v>6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12220.416000000001</v>
      </c>
      <c r="AC54" s="66">
        <f t="shared" si="4"/>
        <v>0</v>
      </c>
      <c r="AD54" s="66">
        <f t="shared" si="5"/>
        <v>12220.416000000001</v>
      </c>
    </row>
    <row r="55" spans="1:30" ht="24.95" customHeight="1" x14ac:dyDescent="0.4">
      <c r="A55" s="54">
        <v>60</v>
      </c>
      <c r="B55" s="55" t="s">
        <v>752</v>
      </c>
      <c r="C55" s="55" t="s">
        <v>750</v>
      </c>
      <c r="D55" s="55" t="s">
        <v>35</v>
      </c>
      <c r="E55" s="55" t="s">
        <v>370</v>
      </c>
      <c r="F55" s="55" t="s">
        <v>482</v>
      </c>
      <c r="G55" s="55">
        <v>34</v>
      </c>
      <c r="H55" s="55">
        <v>6</v>
      </c>
      <c r="I55" s="57">
        <v>1</v>
      </c>
      <c r="J55" s="58">
        <v>6</v>
      </c>
      <c r="K55" s="59"/>
      <c r="L55" s="60" t="s">
        <v>222</v>
      </c>
      <c r="M55" s="76"/>
      <c r="N55" s="61" t="s">
        <v>220</v>
      </c>
      <c r="O55" s="77"/>
      <c r="P55" s="76"/>
      <c r="Q55" s="62">
        <v>6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12220.416000000001</v>
      </c>
      <c r="AC55" s="66">
        <f t="shared" si="4"/>
        <v>0</v>
      </c>
      <c r="AD55" s="66">
        <f t="shared" si="5"/>
        <v>12220.416000000001</v>
      </c>
    </row>
    <row r="56" spans="1:30" ht="24.95" customHeight="1" x14ac:dyDescent="0.4">
      <c r="A56" s="54">
        <v>61</v>
      </c>
      <c r="B56" s="55" t="s">
        <v>752</v>
      </c>
      <c r="C56" s="55" t="s">
        <v>751</v>
      </c>
      <c r="D56" s="55" t="s">
        <v>35</v>
      </c>
      <c r="E56" s="55" t="s">
        <v>370</v>
      </c>
      <c r="F56" s="55" t="s">
        <v>482</v>
      </c>
      <c r="G56" s="55">
        <v>34</v>
      </c>
      <c r="H56" s="55">
        <v>4</v>
      </c>
      <c r="I56" s="57">
        <v>1</v>
      </c>
      <c r="J56" s="58">
        <v>4</v>
      </c>
      <c r="K56" s="59"/>
      <c r="L56" s="60" t="s">
        <v>222</v>
      </c>
      <c r="M56" s="76"/>
      <c r="N56" s="61" t="s">
        <v>220</v>
      </c>
      <c r="O56" s="77"/>
      <c r="P56" s="76"/>
      <c r="Q56" s="62">
        <v>4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8146.9439999999995</v>
      </c>
      <c r="AC56" s="66">
        <f t="shared" si="4"/>
        <v>0</v>
      </c>
      <c r="AD56" s="66">
        <f t="shared" si="5"/>
        <v>8146.9439999999995</v>
      </c>
    </row>
    <row r="57" spans="1:30" ht="36.75" customHeight="1" x14ac:dyDescent="0.4">
      <c r="A57" s="68"/>
      <c r="B57" s="69"/>
      <c r="C57" s="69"/>
      <c r="D57" s="69"/>
      <c r="E57" s="69"/>
      <c r="L57" s="70"/>
      <c r="R57" s="71"/>
      <c r="S57" s="71"/>
      <c r="T57" s="71"/>
      <c r="U57" s="72"/>
      <c r="V57" s="72"/>
      <c r="W57" s="65"/>
      <c r="AA57" s="65"/>
      <c r="AB57" s="73">
        <f>SUM(AB4:AB56)</f>
        <v>1004350.4639999999</v>
      </c>
      <c r="AC57" s="73">
        <f>SUM(AC4:AC56)</f>
        <v>0</v>
      </c>
      <c r="AD57" s="66">
        <f t="shared" si="5"/>
        <v>1004350.4639999999</v>
      </c>
    </row>
    <row r="59" spans="1:30" x14ac:dyDescent="0.4">
      <c r="T59" s="179" t="s">
        <v>22</v>
      </c>
      <c r="U59" s="180"/>
      <c r="V59" s="181"/>
      <c r="W59" s="75">
        <f>SUM(U4:U56)</f>
        <v>0</v>
      </c>
    </row>
    <row r="60" spans="1:30" x14ac:dyDescent="0.4">
      <c r="T60" s="179" t="s">
        <v>23</v>
      </c>
      <c r="U60" s="180"/>
      <c r="V60" s="181"/>
      <c r="W60" s="75">
        <f>SUM(V4:V56)</f>
        <v>0</v>
      </c>
    </row>
    <row r="61" spans="1:30" x14ac:dyDescent="0.4">
      <c r="T61" s="179" t="s">
        <v>25</v>
      </c>
      <c r="U61" s="180"/>
      <c r="V61" s="181"/>
      <c r="W61" s="83"/>
    </row>
    <row r="62" spans="1:30" x14ac:dyDescent="0.4">
      <c r="T62" s="179" t="s">
        <v>26</v>
      </c>
      <c r="U62" s="180"/>
      <c r="V62" s="181"/>
      <c r="W62" s="83"/>
    </row>
    <row r="63" spans="1:30" x14ac:dyDescent="0.4">
      <c r="T63" s="179" t="s">
        <v>24</v>
      </c>
      <c r="U63" s="180"/>
      <c r="V63" s="181"/>
      <c r="W63" s="83"/>
    </row>
    <row r="64" spans="1:30" x14ac:dyDescent="0.4">
      <c r="T64" s="179" t="s">
        <v>27</v>
      </c>
      <c r="U64" s="180"/>
      <c r="V64" s="181"/>
      <c r="W64" s="83"/>
    </row>
    <row r="65" spans="20:23" x14ac:dyDescent="0.4">
      <c r="T65" s="179" t="s">
        <v>29</v>
      </c>
      <c r="U65" s="180"/>
      <c r="V65" s="181"/>
      <c r="W65" s="75">
        <f>SUM(W59:W64)</f>
        <v>0</v>
      </c>
    </row>
    <row r="66" spans="20:23" x14ac:dyDescent="0.4">
      <c r="T66" s="179" t="s">
        <v>30</v>
      </c>
      <c r="U66" s="180"/>
      <c r="V66" s="181"/>
      <c r="W66" s="75">
        <f>W65*1.1</f>
        <v>0</v>
      </c>
    </row>
  </sheetData>
  <sheetProtection algorithmName="SHA-512" hashValue="f9ltxu4cXc4q4nx8fOeuRZ9Q0O/4Kjb8XYnXyqdk0wkvRfiv0g/MUyLU3MM8S+9AVyNTnRNQAfnYc18vjRlzzw==" saltValue="Fck3HdHIYu+0MsEJs448+w==" spinCount="100000" sheet="1" formatCells="0" formatColumns="0" formatRows="0" insertHyperlinks="0" sort="0" autoFilter="0" pivotTables="0"/>
  <autoFilter ref="A3:AD56"/>
  <mergeCells count="12">
    <mergeCell ref="T66:V66"/>
    <mergeCell ref="T61:V61"/>
    <mergeCell ref="T62:V62"/>
    <mergeCell ref="T63:V63"/>
    <mergeCell ref="T64:V64"/>
    <mergeCell ref="T65:V65"/>
    <mergeCell ref="T60:V60"/>
    <mergeCell ref="E2:J2"/>
    <mergeCell ref="L2:Q2"/>
    <mergeCell ref="AB2:AC2"/>
    <mergeCell ref="AD2:AD3"/>
    <mergeCell ref="T59:V59"/>
  </mergeCells>
  <phoneticPr fontId="4"/>
  <conditionalFormatting sqref="B4:J56 X4:Z56 L4:Q56">
    <cfRule type="containsBlanks" dxfId="41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  <pageSetUpPr fitToPage="1"/>
  </sheetPr>
  <dimension ref="A1:AD26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2432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35</v>
      </c>
      <c r="C4" s="55" t="s">
        <v>775</v>
      </c>
      <c r="D4" s="55" t="s">
        <v>35</v>
      </c>
      <c r="E4" s="55" t="s">
        <v>370</v>
      </c>
      <c r="F4" s="55" t="s">
        <v>776</v>
      </c>
      <c r="G4" s="55">
        <v>34</v>
      </c>
      <c r="H4" s="56">
        <v>2</v>
      </c>
      <c r="I4" s="57">
        <v>1</v>
      </c>
      <c r="J4" s="58">
        <v>2</v>
      </c>
      <c r="K4" s="59"/>
      <c r="L4" s="60" t="s">
        <v>222</v>
      </c>
      <c r="M4" s="76"/>
      <c r="N4" s="61" t="s">
        <v>588</v>
      </c>
      <c r="O4" s="77"/>
      <c r="P4" s="76"/>
      <c r="Q4" s="62">
        <v>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6" si="0">G4*J4*X4*Y4*Z4/1000*$Z$1</f>
        <v>4073.4719999999998</v>
      </c>
      <c r="AC4" s="66">
        <f>P4*Q4*X4*Y4*Z4/1000*$Z$1</f>
        <v>0</v>
      </c>
      <c r="AD4" s="66">
        <f t="shared" ref="AD4" si="1">AB4-AC4</f>
        <v>4073.4719999999998</v>
      </c>
    </row>
    <row r="5" spans="1:30" ht="24.95" customHeight="1" x14ac:dyDescent="0.4">
      <c r="A5" s="54">
        <v>2</v>
      </c>
      <c r="B5" s="55" t="s">
        <v>35</v>
      </c>
      <c r="C5" s="55" t="s">
        <v>775</v>
      </c>
      <c r="D5" s="55" t="s">
        <v>35</v>
      </c>
      <c r="E5" s="55" t="s">
        <v>235</v>
      </c>
      <c r="F5" s="55" t="s">
        <v>40</v>
      </c>
      <c r="G5" s="55">
        <v>29</v>
      </c>
      <c r="H5" s="56">
        <v>4</v>
      </c>
      <c r="I5" s="57">
        <v>1</v>
      </c>
      <c r="J5" s="58">
        <v>4</v>
      </c>
      <c r="K5" s="59"/>
      <c r="L5" s="60" t="s">
        <v>222</v>
      </c>
      <c r="M5" s="76"/>
      <c r="N5" s="61" t="s">
        <v>219</v>
      </c>
      <c r="O5" s="77"/>
      <c r="P5" s="76"/>
      <c r="Q5" s="62">
        <v>4</v>
      </c>
      <c r="R5" s="63"/>
      <c r="S5" s="78"/>
      <c r="T5" s="78"/>
      <c r="U5" s="64">
        <f t="shared" ref="U5:U16" si="2">Q5*S5</f>
        <v>0</v>
      </c>
      <c r="V5" s="64">
        <f t="shared" ref="V5:V16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6948.8640000000005</v>
      </c>
      <c r="AC5" s="66">
        <f t="shared" ref="AC5:AC16" si="4">P5*Q5*X5*Y5*Z5/1000*$Z$1</f>
        <v>0</v>
      </c>
      <c r="AD5" s="66">
        <f t="shared" ref="AD5:AD17" si="5">AB5-AC5</f>
        <v>6948.8640000000005</v>
      </c>
    </row>
    <row r="6" spans="1:30" ht="24.95" customHeight="1" x14ac:dyDescent="0.4">
      <c r="A6" s="54">
        <v>3</v>
      </c>
      <c r="B6" s="55" t="s">
        <v>35</v>
      </c>
      <c r="C6" s="55" t="s">
        <v>775</v>
      </c>
      <c r="D6" s="55" t="s">
        <v>35</v>
      </c>
      <c r="E6" s="55" t="s">
        <v>235</v>
      </c>
      <c r="F6" s="55" t="s">
        <v>487</v>
      </c>
      <c r="G6" s="55">
        <v>29</v>
      </c>
      <c r="H6" s="56">
        <v>12</v>
      </c>
      <c r="I6" s="57">
        <v>1</v>
      </c>
      <c r="J6" s="58">
        <v>12</v>
      </c>
      <c r="K6" s="59"/>
      <c r="L6" s="60" t="s">
        <v>222</v>
      </c>
      <c r="M6" s="76"/>
      <c r="N6" s="61" t="s">
        <v>219</v>
      </c>
      <c r="O6" s="77"/>
      <c r="P6" s="76"/>
      <c r="Q6" s="62">
        <v>12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20846.592000000001</v>
      </c>
      <c r="AC6" s="66">
        <f t="shared" si="4"/>
        <v>0</v>
      </c>
      <c r="AD6" s="66">
        <f t="shared" si="5"/>
        <v>20846.592000000001</v>
      </c>
    </row>
    <row r="7" spans="1:30" ht="24.95" customHeight="1" x14ac:dyDescent="0.4">
      <c r="A7" s="54">
        <v>4</v>
      </c>
      <c r="B7" s="55" t="s">
        <v>35</v>
      </c>
      <c r="C7" s="55" t="s">
        <v>775</v>
      </c>
      <c r="D7" s="55" t="s">
        <v>35</v>
      </c>
      <c r="E7" s="55" t="s">
        <v>235</v>
      </c>
      <c r="F7" s="55" t="s">
        <v>398</v>
      </c>
      <c r="G7" s="55">
        <v>29</v>
      </c>
      <c r="H7" s="56">
        <v>24</v>
      </c>
      <c r="I7" s="57">
        <v>1</v>
      </c>
      <c r="J7" s="58">
        <v>24</v>
      </c>
      <c r="K7" s="59"/>
      <c r="L7" s="60" t="s">
        <v>222</v>
      </c>
      <c r="M7" s="76"/>
      <c r="N7" s="61" t="s">
        <v>219</v>
      </c>
      <c r="O7" s="77"/>
      <c r="P7" s="76"/>
      <c r="Q7" s="62">
        <v>24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41693.184000000001</v>
      </c>
      <c r="AC7" s="66">
        <f t="shared" si="4"/>
        <v>0</v>
      </c>
      <c r="AD7" s="66">
        <f t="shared" si="5"/>
        <v>41693.184000000001</v>
      </c>
    </row>
    <row r="8" spans="1:30" ht="24.95" customHeight="1" x14ac:dyDescent="0.4">
      <c r="A8" s="54">
        <v>5</v>
      </c>
      <c r="B8" s="55" t="s">
        <v>35</v>
      </c>
      <c r="C8" s="55" t="s">
        <v>775</v>
      </c>
      <c r="D8" s="55" t="s">
        <v>35</v>
      </c>
      <c r="E8" s="55" t="s">
        <v>408</v>
      </c>
      <c r="F8" s="55" t="s">
        <v>504</v>
      </c>
      <c r="G8" s="55">
        <v>38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2276.3520000000003</v>
      </c>
      <c r="AC8" s="66">
        <f t="shared" si="4"/>
        <v>0</v>
      </c>
      <c r="AD8" s="66">
        <f t="shared" si="5"/>
        <v>2276.3520000000003</v>
      </c>
    </row>
    <row r="9" spans="1:30" ht="24.95" customHeight="1" x14ac:dyDescent="0.4">
      <c r="A9" s="54">
        <v>6</v>
      </c>
      <c r="B9" s="55" t="s">
        <v>35</v>
      </c>
      <c r="C9" s="55" t="s">
        <v>775</v>
      </c>
      <c r="D9" s="55" t="s">
        <v>35</v>
      </c>
      <c r="E9" s="55" t="s">
        <v>235</v>
      </c>
      <c r="F9" s="55" t="s">
        <v>400</v>
      </c>
      <c r="G9" s="55">
        <v>29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1737.2160000000001</v>
      </c>
      <c r="AC9" s="66">
        <f t="shared" si="4"/>
        <v>0</v>
      </c>
      <c r="AD9" s="66">
        <f t="shared" si="5"/>
        <v>1737.2160000000001</v>
      </c>
    </row>
    <row r="10" spans="1:30" ht="24.95" customHeight="1" x14ac:dyDescent="0.4">
      <c r="A10" s="54">
        <v>7</v>
      </c>
      <c r="B10" s="55" t="s">
        <v>35</v>
      </c>
      <c r="C10" s="55" t="s">
        <v>775</v>
      </c>
      <c r="D10" s="55" t="s">
        <v>35</v>
      </c>
      <c r="E10" s="55" t="s">
        <v>370</v>
      </c>
      <c r="F10" s="55" t="s">
        <v>481</v>
      </c>
      <c r="G10" s="55">
        <v>34</v>
      </c>
      <c r="H10" s="56">
        <v>4</v>
      </c>
      <c r="I10" s="57">
        <v>1</v>
      </c>
      <c r="J10" s="58">
        <v>4</v>
      </c>
      <c r="K10" s="59"/>
      <c r="L10" s="60" t="s">
        <v>222</v>
      </c>
      <c r="M10" s="76"/>
      <c r="N10" s="61" t="s">
        <v>220</v>
      </c>
      <c r="O10" s="77"/>
      <c r="P10" s="76"/>
      <c r="Q10" s="62">
        <v>4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8146.9439999999995</v>
      </c>
      <c r="AC10" s="66">
        <f t="shared" si="4"/>
        <v>0</v>
      </c>
      <c r="AD10" s="66">
        <f t="shared" si="5"/>
        <v>8146.9439999999995</v>
      </c>
    </row>
    <row r="11" spans="1:30" ht="24.95" customHeight="1" x14ac:dyDescent="0.4">
      <c r="A11" s="54">
        <v>8</v>
      </c>
      <c r="B11" s="55" t="s">
        <v>35</v>
      </c>
      <c r="C11" s="55" t="s">
        <v>775</v>
      </c>
      <c r="D11" s="55" t="s">
        <v>35</v>
      </c>
      <c r="E11" s="55" t="s">
        <v>235</v>
      </c>
      <c r="F11" s="55" t="s">
        <v>777</v>
      </c>
      <c r="G11" s="55">
        <v>29</v>
      </c>
      <c r="H11" s="56">
        <v>5</v>
      </c>
      <c r="I11" s="57">
        <v>1</v>
      </c>
      <c r="J11" s="58">
        <v>5</v>
      </c>
      <c r="K11" s="59"/>
      <c r="L11" s="60" t="s">
        <v>222</v>
      </c>
      <c r="M11" s="76"/>
      <c r="N11" s="61" t="s">
        <v>219</v>
      </c>
      <c r="O11" s="77"/>
      <c r="P11" s="76"/>
      <c r="Q11" s="62">
        <v>5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8686.08</v>
      </c>
      <c r="AC11" s="66">
        <f t="shared" si="4"/>
        <v>0</v>
      </c>
      <c r="AD11" s="66">
        <f t="shared" si="5"/>
        <v>8686.08</v>
      </c>
    </row>
    <row r="12" spans="1:30" ht="24.95" customHeight="1" x14ac:dyDescent="0.4">
      <c r="A12" s="54">
        <v>9</v>
      </c>
      <c r="B12" s="55" t="s">
        <v>35</v>
      </c>
      <c r="C12" s="55" t="s">
        <v>775</v>
      </c>
      <c r="D12" s="55" t="s">
        <v>35</v>
      </c>
      <c r="E12" s="55" t="s">
        <v>209</v>
      </c>
      <c r="F12" s="55" t="s">
        <v>210</v>
      </c>
      <c r="G12" s="55">
        <v>58</v>
      </c>
      <c r="H12" s="56">
        <v>5</v>
      </c>
      <c r="I12" s="57">
        <v>4</v>
      </c>
      <c r="J12" s="58">
        <v>20</v>
      </c>
      <c r="K12" s="59"/>
      <c r="L12" s="60" t="s">
        <v>222</v>
      </c>
      <c r="M12" s="76"/>
      <c r="N12" s="61" t="s">
        <v>220</v>
      </c>
      <c r="O12" s="77"/>
      <c r="P12" s="76"/>
      <c r="Q12" s="62">
        <v>5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69488.639999999999</v>
      </c>
      <c r="AC12" s="66">
        <f t="shared" si="4"/>
        <v>0</v>
      </c>
      <c r="AD12" s="66">
        <f t="shared" si="5"/>
        <v>69488.639999999999</v>
      </c>
    </row>
    <row r="13" spans="1:30" ht="24.95" customHeight="1" x14ac:dyDescent="0.4">
      <c r="A13" s="54">
        <v>10</v>
      </c>
      <c r="B13" s="55" t="s">
        <v>35</v>
      </c>
      <c r="C13" s="55" t="s">
        <v>775</v>
      </c>
      <c r="D13" s="55" t="s">
        <v>35</v>
      </c>
      <c r="E13" s="55" t="s">
        <v>209</v>
      </c>
      <c r="F13" s="55" t="s">
        <v>778</v>
      </c>
      <c r="G13" s="55">
        <v>58</v>
      </c>
      <c r="H13" s="56">
        <v>20</v>
      </c>
      <c r="I13" s="57">
        <v>4</v>
      </c>
      <c r="J13" s="58">
        <v>80</v>
      </c>
      <c r="K13" s="59"/>
      <c r="L13" s="60" t="s">
        <v>221</v>
      </c>
      <c r="M13" s="76"/>
      <c r="N13" s="61" t="s">
        <v>220</v>
      </c>
      <c r="O13" s="77"/>
      <c r="P13" s="76"/>
      <c r="Q13" s="62">
        <v>80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277954.56</v>
      </c>
      <c r="AC13" s="66">
        <f t="shared" si="4"/>
        <v>0</v>
      </c>
      <c r="AD13" s="66">
        <f t="shared" si="5"/>
        <v>277954.56</v>
      </c>
    </row>
    <row r="14" spans="1:30" ht="24.95" customHeight="1" x14ac:dyDescent="0.4">
      <c r="A14" s="54">
        <v>11</v>
      </c>
      <c r="B14" s="55" t="s">
        <v>35</v>
      </c>
      <c r="C14" s="55" t="s">
        <v>775</v>
      </c>
      <c r="D14" s="55" t="s">
        <v>35</v>
      </c>
      <c r="E14" s="55" t="s">
        <v>248</v>
      </c>
      <c r="F14" s="55" t="s">
        <v>776</v>
      </c>
      <c r="G14" s="55">
        <v>26</v>
      </c>
      <c r="H14" s="56">
        <v>13</v>
      </c>
      <c r="I14" s="57">
        <v>1</v>
      </c>
      <c r="J14" s="58">
        <v>13</v>
      </c>
      <c r="K14" s="59"/>
      <c r="L14" s="60" t="s">
        <v>222</v>
      </c>
      <c r="M14" s="76"/>
      <c r="N14" s="61" t="s">
        <v>219</v>
      </c>
      <c r="O14" s="77"/>
      <c r="P14" s="76"/>
      <c r="Q14" s="62">
        <v>13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20247.552</v>
      </c>
      <c r="AC14" s="66">
        <f t="shared" si="4"/>
        <v>0</v>
      </c>
      <c r="AD14" s="66">
        <f t="shared" si="5"/>
        <v>20247.552</v>
      </c>
    </row>
    <row r="15" spans="1:30" ht="24.95" customHeight="1" x14ac:dyDescent="0.4">
      <c r="A15" s="54">
        <v>12</v>
      </c>
      <c r="B15" s="55" t="s">
        <v>35</v>
      </c>
      <c r="C15" s="55" t="s">
        <v>775</v>
      </c>
      <c r="D15" s="55" t="s">
        <v>35</v>
      </c>
      <c r="E15" s="55" t="s">
        <v>370</v>
      </c>
      <c r="F15" s="55" t="s">
        <v>779</v>
      </c>
      <c r="G15" s="55">
        <v>34</v>
      </c>
      <c r="H15" s="56">
        <v>2</v>
      </c>
      <c r="I15" s="57">
        <v>1</v>
      </c>
      <c r="J15" s="58">
        <v>2</v>
      </c>
      <c r="K15" s="59"/>
      <c r="L15" s="60" t="s">
        <v>222</v>
      </c>
      <c r="M15" s="76"/>
      <c r="N15" s="61" t="s">
        <v>220</v>
      </c>
      <c r="O15" s="77"/>
      <c r="P15" s="76"/>
      <c r="Q15" s="62">
        <v>2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4073.4719999999998</v>
      </c>
      <c r="AC15" s="66">
        <f t="shared" si="4"/>
        <v>0</v>
      </c>
      <c r="AD15" s="66">
        <f t="shared" si="5"/>
        <v>4073.4719999999998</v>
      </c>
    </row>
    <row r="16" spans="1:30" ht="24.95" customHeight="1" x14ac:dyDescent="0.4">
      <c r="A16" s="54">
        <v>13</v>
      </c>
      <c r="B16" s="55" t="s">
        <v>35</v>
      </c>
      <c r="C16" s="55" t="s">
        <v>775</v>
      </c>
      <c r="D16" s="55" t="s">
        <v>35</v>
      </c>
      <c r="E16" s="55" t="s">
        <v>780</v>
      </c>
      <c r="F16" s="55" t="s">
        <v>217</v>
      </c>
      <c r="G16" s="55">
        <v>105</v>
      </c>
      <c r="H16" s="56">
        <v>3</v>
      </c>
      <c r="I16" s="57">
        <v>1</v>
      </c>
      <c r="J16" s="58">
        <v>3</v>
      </c>
      <c r="K16" s="59"/>
      <c r="L16" s="60" t="s">
        <v>222</v>
      </c>
      <c r="M16" s="76"/>
      <c r="N16" s="61" t="s">
        <v>516</v>
      </c>
      <c r="O16" s="77"/>
      <c r="P16" s="76"/>
      <c r="Q16" s="62">
        <v>3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18869.759999999998</v>
      </c>
      <c r="AC16" s="66">
        <f t="shared" si="4"/>
        <v>0</v>
      </c>
      <c r="AD16" s="66">
        <f t="shared" si="5"/>
        <v>18869.759999999998</v>
      </c>
    </row>
    <row r="17" spans="1:30" ht="36.75" customHeight="1" x14ac:dyDescent="0.4">
      <c r="A17" s="68"/>
      <c r="B17" s="69"/>
      <c r="C17" s="69"/>
      <c r="D17" s="69"/>
      <c r="E17" s="69"/>
      <c r="L17" s="70"/>
      <c r="R17" s="71"/>
      <c r="S17" s="71"/>
      <c r="T17" s="71"/>
      <c r="U17" s="72"/>
      <c r="V17" s="72"/>
      <c r="W17" s="65"/>
      <c r="AA17" s="65"/>
      <c r="AB17" s="73">
        <f>SUM(AB4:AB16)</f>
        <v>485042.68800000002</v>
      </c>
      <c r="AC17" s="73">
        <f>SUM(AC4:AC16)</f>
        <v>0</v>
      </c>
      <c r="AD17" s="66">
        <f t="shared" si="5"/>
        <v>485042.68800000002</v>
      </c>
    </row>
    <row r="19" spans="1:30" x14ac:dyDescent="0.4">
      <c r="T19" s="179" t="s">
        <v>22</v>
      </c>
      <c r="U19" s="180"/>
      <c r="V19" s="181"/>
      <c r="W19" s="75">
        <f>SUM(U4:U16)</f>
        <v>0</v>
      </c>
    </row>
    <row r="20" spans="1:30" x14ac:dyDescent="0.4">
      <c r="T20" s="179" t="s">
        <v>23</v>
      </c>
      <c r="U20" s="180"/>
      <c r="V20" s="181"/>
      <c r="W20" s="75">
        <f>SUM(V4:V16)</f>
        <v>0</v>
      </c>
    </row>
    <row r="21" spans="1:30" x14ac:dyDescent="0.4">
      <c r="T21" s="179" t="s">
        <v>25</v>
      </c>
      <c r="U21" s="180"/>
      <c r="V21" s="181"/>
      <c r="W21" s="83"/>
    </row>
    <row r="22" spans="1:30" x14ac:dyDescent="0.4">
      <c r="T22" s="179" t="s">
        <v>26</v>
      </c>
      <c r="U22" s="180"/>
      <c r="V22" s="181"/>
      <c r="W22" s="83"/>
    </row>
    <row r="23" spans="1:30" x14ac:dyDescent="0.4">
      <c r="T23" s="179" t="s">
        <v>24</v>
      </c>
      <c r="U23" s="180"/>
      <c r="V23" s="181"/>
      <c r="W23" s="83"/>
    </row>
    <row r="24" spans="1:30" x14ac:dyDescent="0.4">
      <c r="T24" s="179" t="s">
        <v>27</v>
      </c>
      <c r="U24" s="180"/>
      <c r="V24" s="181"/>
      <c r="W24" s="83"/>
    </row>
    <row r="25" spans="1:30" x14ac:dyDescent="0.4">
      <c r="T25" s="179" t="s">
        <v>29</v>
      </c>
      <c r="U25" s="180"/>
      <c r="V25" s="181"/>
      <c r="W25" s="75">
        <f>SUM(W19:W24)</f>
        <v>0</v>
      </c>
    </row>
    <row r="26" spans="1:30" x14ac:dyDescent="0.4">
      <c r="T26" s="179" t="s">
        <v>30</v>
      </c>
      <c r="U26" s="180"/>
      <c r="V26" s="181"/>
      <c r="W26" s="75">
        <f>W25*1.1</f>
        <v>0</v>
      </c>
    </row>
  </sheetData>
  <sheetProtection algorithmName="SHA-512" hashValue="6CqRWRJDmZ746bA0fEVgmOosUsZ3LXdimqv20fCOj83inNqyDr+UyehEro15QDEaSOx2m6q6A8Ew4ocDrppNUQ==" saltValue="/hw50lYQtOAHakpZUuFJwg==" spinCount="100000" sheet="1" formatCells="0" formatColumns="0" formatRows="0" insertHyperlinks="0" sort="0" autoFilter="0" pivotTables="0"/>
  <autoFilter ref="A3:AD3"/>
  <mergeCells count="12">
    <mergeCell ref="T26:V26"/>
    <mergeCell ref="T21:V21"/>
    <mergeCell ref="T22:V22"/>
    <mergeCell ref="T23:V23"/>
    <mergeCell ref="T24:V24"/>
    <mergeCell ref="T25:V25"/>
    <mergeCell ref="T20:V20"/>
    <mergeCell ref="E2:J2"/>
    <mergeCell ref="L2:Q2"/>
    <mergeCell ref="AB2:AC2"/>
    <mergeCell ref="AD2:AD3"/>
    <mergeCell ref="T19:V19"/>
  </mergeCells>
  <phoneticPr fontId="4"/>
  <conditionalFormatting sqref="B4:J16 X4:Z16 L4:Q16">
    <cfRule type="containsBlanks" dxfId="40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  <pageSetUpPr fitToPage="1"/>
  </sheetPr>
  <dimension ref="A1:AD4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2433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781</v>
      </c>
      <c r="D4" s="55" t="s">
        <v>35</v>
      </c>
      <c r="E4" s="55" t="s">
        <v>370</v>
      </c>
      <c r="F4" s="55" t="s">
        <v>797</v>
      </c>
      <c r="G4" s="55">
        <v>34</v>
      </c>
      <c r="H4" s="56">
        <v>6</v>
      </c>
      <c r="I4" s="57">
        <v>3</v>
      </c>
      <c r="J4" s="58">
        <v>18</v>
      </c>
      <c r="K4" s="59"/>
      <c r="L4" s="60" t="s">
        <v>221</v>
      </c>
      <c r="M4" s="76"/>
      <c r="N4" s="61" t="s">
        <v>220</v>
      </c>
      <c r="O4" s="77"/>
      <c r="P4" s="76"/>
      <c r="Q4" s="62">
        <v>18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2" si="0">G4*J4*X4*Y4*Z4/1000*$Z$1</f>
        <v>36661.248</v>
      </c>
      <c r="AC4" s="66">
        <f>P4*Q4*X4*Y4*Z4/1000*$Z$1</f>
        <v>0</v>
      </c>
      <c r="AD4" s="66">
        <f t="shared" ref="AD4" si="1">AB4-AC4</f>
        <v>36661.248</v>
      </c>
    </row>
    <row r="5" spans="1:30" ht="24.95" customHeight="1" x14ac:dyDescent="0.4">
      <c r="A5" s="54">
        <v>2</v>
      </c>
      <c r="B5" s="55" t="s">
        <v>808</v>
      </c>
      <c r="C5" s="55" t="s">
        <v>782</v>
      </c>
      <c r="D5" s="55" t="s">
        <v>35</v>
      </c>
      <c r="E5" s="55" t="s">
        <v>370</v>
      </c>
      <c r="F5" s="55" t="s">
        <v>798</v>
      </c>
      <c r="G5" s="55">
        <v>34</v>
      </c>
      <c r="H5" s="56">
        <v>9</v>
      </c>
      <c r="I5" s="57">
        <v>2</v>
      </c>
      <c r="J5" s="58">
        <v>18</v>
      </c>
      <c r="K5" s="59"/>
      <c r="L5" s="60" t="s">
        <v>222</v>
      </c>
      <c r="M5" s="76"/>
      <c r="N5" s="61" t="s">
        <v>220</v>
      </c>
      <c r="O5" s="77"/>
      <c r="P5" s="76"/>
      <c r="Q5" s="62">
        <v>9</v>
      </c>
      <c r="R5" s="63"/>
      <c r="S5" s="78"/>
      <c r="T5" s="78"/>
      <c r="U5" s="64">
        <f t="shared" ref="U5:U32" si="2">Q5*S5</f>
        <v>0</v>
      </c>
      <c r="V5" s="64">
        <f t="shared" ref="V5:V32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36661.248</v>
      </c>
      <c r="AC5" s="66">
        <f t="shared" ref="AC5:AC32" si="4">P5*Q5*X5*Y5*Z5/1000*$Z$1</f>
        <v>0</v>
      </c>
      <c r="AD5" s="66">
        <f t="shared" ref="AD5:AD33" si="5">AB5-AC5</f>
        <v>36661.248</v>
      </c>
    </row>
    <row r="6" spans="1:30" ht="24.95" customHeight="1" x14ac:dyDescent="0.4">
      <c r="A6" s="54">
        <v>3</v>
      </c>
      <c r="B6" s="55" t="s">
        <v>808</v>
      </c>
      <c r="C6" s="55" t="s">
        <v>783</v>
      </c>
      <c r="D6" s="55" t="s">
        <v>35</v>
      </c>
      <c r="E6" s="55" t="s">
        <v>370</v>
      </c>
      <c r="F6" s="55" t="s">
        <v>798</v>
      </c>
      <c r="G6" s="55">
        <v>34</v>
      </c>
      <c r="H6" s="56">
        <v>9</v>
      </c>
      <c r="I6" s="57">
        <v>2</v>
      </c>
      <c r="J6" s="58">
        <v>18</v>
      </c>
      <c r="K6" s="59"/>
      <c r="L6" s="60" t="s">
        <v>222</v>
      </c>
      <c r="M6" s="76"/>
      <c r="N6" s="61" t="s">
        <v>220</v>
      </c>
      <c r="O6" s="77"/>
      <c r="P6" s="76"/>
      <c r="Q6" s="62">
        <v>9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36661.248</v>
      </c>
      <c r="AC6" s="66">
        <f t="shared" si="4"/>
        <v>0</v>
      </c>
      <c r="AD6" s="66">
        <f t="shared" si="5"/>
        <v>36661.248</v>
      </c>
    </row>
    <row r="7" spans="1:30" ht="24.95" customHeight="1" x14ac:dyDescent="0.4">
      <c r="A7" s="54">
        <v>4</v>
      </c>
      <c r="B7" s="55" t="s">
        <v>808</v>
      </c>
      <c r="C7" s="55" t="s">
        <v>784</v>
      </c>
      <c r="D7" s="55" t="s">
        <v>35</v>
      </c>
      <c r="E7" s="55" t="s">
        <v>370</v>
      </c>
      <c r="F7" s="55" t="s">
        <v>798</v>
      </c>
      <c r="G7" s="55">
        <v>34</v>
      </c>
      <c r="H7" s="56">
        <v>12</v>
      </c>
      <c r="I7" s="57">
        <v>2</v>
      </c>
      <c r="J7" s="58">
        <v>24</v>
      </c>
      <c r="K7" s="59"/>
      <c r="L7" s="60" t="s">
        <v>222</v>
      </c>
      <c r="M7" s="76"/>
      <c r="N7" s="61" t="s">
        <v>220</v>
      </c>
      <c r="O7" s="77"/>
      <c r="P7" s="76"/>
      <c r="Q7" s="62">
        <v>12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48881.664000000004</v>
      </c>
      <c r="AC7" s="66">
        <f t="shared" si="4"/>
        <v>0</v>
      </c>
      <c r="AD7" s="66">
        <f t="shared" si="5"/>
        <v>48881.664000000004</v>
      </c>
    </row>
    <row r="8" spans="1:30" ht="24.95" customHeight="1" x14ac:dyDescent="0.4">
      <c r="A8" s="54">
        <v>5</v>
      </c>
      <c r="B8" s="55" t="s">
        <v>808</v>
      </c>
      <c r="C8" s="55" t="s">
        <v>785</v>
      </c>
      <c r="D8" s="55" t="s">
        <v>35</v>
      </c>
      <c r="E8" s="55" t="s">
        <v>488</v>
      </c>
      <c r="F8" s="55" t="s">
        <v>799</v>
      </c>
      <c r="G8" s="55">
        <v>17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2036.7359999999999</v>
      </c>
      <c r="AC8" s="66">
        <f t="shared" si="4"/>
        <v>0</v>
      </c>
      <c r="AD8" s="66">
        <f t="shared" si="5"/>
        <v>2036.7359999999999</v>
      </c>
    </row>
    <row r="9" spans="1:30" ht="24.95" customHeight="1" x14ac:dyDescent="0.4">
      <c r="A9" s="54">
        <v>6</v>
      </c>
      <c r="B9" s="55" t="s">
        <v>808</v>
      </c>
      <c r="C9" s="55" t="s">
        <v>185</v>
      </c>
      <c r="D9" s="55" t="s">
        <v>35</v>
      </c>
      <c r="E9" s="55" t="s">
        <v>399</v>
      </c>
      <c r="F9" s="55" t="s">
        <v>40</v>
      </c>
      <c r="G9" s="55">
        <v>34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2036.7359999999999</v>
      </c>
      <c r="AC9" s="66">
        <f t="shared" si="4"/>
        <v>0</v>
      </c>
      <c r="AD9" s="66">
        <f t="shared" si="5"/>
        <v>2036.7359999999999</v>
      </c>
    </row>
    <row r="10" spans="1:30" ht="24.95" customHeight="1" x14ac:dyDescent="0.4">
      <c r="A10" s="54">
        <v>7</v>
      </c>
      <c r="B10" s="55" t="s">
        <v>808</v>
      </c>
      <c r="C10" s="55" t="s">
        <v>185</v>
      </c>
      <c r="D10" s="55" t="s">
        <v>35</v>
      </c>
      <c r="E10" s="55" t="s">
        <v>248</v>
      </c>
      <c r="F10" s="55" t="s">
        <v>391</v>
      </c>
      <c r="G10" s="55">
        <v>26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1557.5040000000001</v>
      </c>
      <c r="AC10" s="66">
        <f t="shared" si="4"/>
        <v>0</v>
      </c>
      <c r="AD10" s="66">
        <f t="shared" si="5"/>
        <v>1557.5040000000001</v>
      </c>
    </row>
    <row r="11" spans="1:30" ht="24.95" customHeight="1" x14ac:dyDescent="0.4">
      <c r="A11" s="54">
        <v>8</v>
      </c>
      <c r="B11" s="55" t="s">
        <v>808</v>
      </c>
      <c r="C11" s="55" t="s">
        <v>786</v>
      </c>
      <c r="D11" s="55" t="s">
        <v>35</v>
      </c>
      <c r="E11" s="55" t="s">
        <v>370</v>
      </c>
      <c r="F11" s="55" t="s">
        <v>800</v>
      </c>
      <c r="G11" s="55">
        <v>34</v>
      </c>
      <c r="H11" s="56">
        <v>2</v>
      </c>
      <c r="I11" s="57">
        <v>1</v>
      </c>
      <c r="J11" s="58">
        <v>2</v>
      </c>
      <c r="K11" s="59"/>
      <c r="L11" s="60" t="s">
        <v>222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4073.4719999999998</v>
      </c>
      <c r="AC11" s="66">
        <f t="shared" si="4"/>
        <v>0</v>
      </c>
      <c r="AD11" s="66">
        <f t="shared" si="5"/>
        <v>4073.4719999999998</v>
      </c>
    </row>
    <row r="12" spans="1:30" ht="24.95" customHeight="1" x14ac:dyDescent="0.4">
      <c r="A12" s="54">
        <v>9</v>
      </c>
      <c r="B12" s="55" t="s">
        <v>808</v>
      </c>
      <c r="C12" s="55" t="s">
        <v>786</v>
      </c>
      <c r="D12" s="55" t="s">
        <v>35</v>
      </c>
      <c r="E12" s="55" t="s">
        <v>248</v>
      </c>
      <c r="F12" s="55" t="s">
        <v>391</v>
      </c>
      <c r="G12" s="55">
        <v>26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1557.5040000000001</v>
      </c>
      <c r="AC12" s="66">
        <f t="shared" si="4"/>
        <v>0</v>
      </c>
      <c r="AD12" s="66">
        <f t="shared" si="5"/>
        <v>1557.5040000000001</v>
      </c>
    </row>
    <row r="13" spans="1:30" ht="24.95" customHeight="1" x14ac:dyDescent="0.4">
      <c r="A13" s="54">
        <v>10</v>
      </c>
      <c r="B13" s="55" t="s">
        <v>808</v>
      </c>
      <c r="C13" s="55" t="s">
        <v>787</v>
      </c>
      <c r="D13" s="55" t="s">
        <v>35</v>
      </c>
      <c r="E13" s="55" t="s">
        <v>370</v>
      </c>
      <c r="F13" s="55" t="s">
        <v>800</v>
      </c>
      <c r="G13" s="55">
        <v>34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2036.7359999999999</v>
      </c>
      <c r="AC13" s="66">
        <f t="shared" si="4"/>
        <v>0</v>
      </c>
      <c r="AD13" s="66">
        <f t="shared" si="5"/>
        <v>2036.7359999999999</v>
      </c>
    </row>
    <row r="14" spans="1:30" ht="24.95" customHeight="1" x14ac:dyDescent="0.4">
      <c r="A14" s="54">
        <v>11</v>
      </c>
      <c r="B14" s="55" t="s">
        <v>808</v>
      </c>
      <c r="C14" s="55" t="s">
        <v>787</v>
      </c>
      <c r="D14" s="55" t="s">
        <v>35</v>
      </c>
      <c r="E14" s="55" t="s">
        <v>248</v>
      </c>
      <c r="F14" s="55" t="s">
        <v>391</v>
      </c>
      <c r="G14" s="55">
        <v>26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1557.5040000000001</v>
      </c>
      <c r="AC14" s="66">
        <f t="shared" si="4"/>
        <v>0</v>
      </c>
      <c r="AD14" s="66">
        <f t="shared" si="5"/>
        <v>1557.5040000000001</v>
      </c>
    </row>
    <row r="15" spans="1:30" ht="24.95" customHeight="1" x14ac:dyDescent="0.4">
      <c r="A15" s="54">
        <v>12</v>
      </c>
      <c r="B15" s="55" t="s">
        <v>808</v>
      </c>
      <c r="C15" s="55" t="s">
        <v>788</v>
      </c>
      <c r="D15" s="55" t="s">
        <v>35</v>
      </c>
      <c r="E15" s="55" t="s">
        <v>248</v>
      </c>
      <c r="F15" s="55" t="s">
        <v>419</v>
      </c>
      <c r="G15" s="55">
        <v>26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1557.5040000000001</v>
      </c>
      <c r="AC15" s="66">
        <f t="shared" si="4"/>
        <v>0</v>
      </c>
      <c r="AD15" s="66">
        <f t="shared" si="5"/>
        <v>1557.5040000000001</v>
      </c>
    </row>
    <row r="16" spans="1:30" ht="24.95" customHeight="1" x14ac:dyDescent="0.4">
      <c r="A16" s="54">
        <v>13</v>
      </c>
      <c r="B16" s="55" t="s">
        <v>808</v>
      </c>
      <c r="C16" s="55" t="s">
        <v>789</v>
      </c>
      <c r="D16" s="55" t="s">
        <v>35</v>
      </c>
      <c r="E16" s="55" t="s">
        <v>248</v>
      </c>
      <c r="F16" s="55" t="s">
        <v>419</v>
      </c>
      <c r="G16" s="55">
        <v>26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1557.5040000000001</v>
      </c>
      <c r="AC16" s="66">
        <f t="shared" si="4"/>
        <v>0</v>
      </c>
      <c r="AD16" s="66">
        <f t="shared" si="5"/>
        <v>1557.5040000000001</v>
      </c>
    </row>
    <row r="17" spans="1:30" ht="24.95" customHeight="1" x14ac:dyDescent="0.4">
      <c r="A17" s="54">
        <v>14</v>
      </c>
      <c r="B17" s="55" t="s">
        <v>808</v>
      </c>
      <c r="C17" s="55" t="s">
        <v>430</v>
      </c>
      <c r="D17" s="55" t="s">
        <v>35</v>
      </c>
      <c r="E17" s="55" t="s">
        <v>370</v>
      </c>
      <c r="F17" s="55" t="s">
        <v>801</v>
      </c>
      <c r="G17" s="55">
        <v>34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2036.7359999999999</v>
      </c>
      <c r="AC17" s="66">
        <f t="shared" si="4"/>
        <v>0</v>
      </c>
      <c r="AD17" s="66">
        <f t="shared" si="5"/>
        <v>2036.7359999999999</v>
      </c>
    </row>
    <row r="18" spans="1:30" ht="24.95" customHeight="1" x14ac:dyDescent="0.4">
      <c r="A18" s="54">
        <v>15</v>
      </c>
      <c r="B18" s="55" t="s">
        <v>808</v>
      </c>
      <c r="C18" s="55" t="s">
        <v>431</v>
      </c>
      <c r="D18" s="55" t="s">
        <v>343</v>
      </c>
      <c r="E18" s="55" t="s">
        <v>488</v>
      </c>
      <c r="F18" s="55" t="s">
        <v>802</v>
      </c>
      <c r="G18" s="55">
        <v>17</v>
      </c>
      <c r="H18" s="56">
        <v>13</v>
      </c>
      <c r="I18" s="57">
        <v>1</v>
      </c>
      <c r="J18" s="58">
        <v>13</v>
      </c>
      <c r="K18" s="59"/>
      <c r="L18" s="60" t="s">
        <v>222</v>
      </c>
      <c r="M18" s="76"/>
      <c r="N18" s="61" t="s">
        <v>220</v>
      </c>
      <c r="O18" s="77"/>
      <c r="P18" s="76"/>
      <c r="Q18" s="62">
        <v>13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13238.784000000001</v>
      </c>
      <c r="AC18" s="66">
        <f t="shared" si="4"/>
        <v>0</v>
      </c>
      <c r="AD18" s="66">
        <f t="shared" si="5"/>
        <v>13238.784000000001</v>
      </c>
    </row>
    <row r="19" spans="1:30" ht="24.95" customHeight="1" x14ac:dyDescent="0.4">
      <c r="A19" s="54">
        <v>16</v>
      </c>
      <c r="B19" s="55" t="s">
        <v>811</v>
      </c>
      <c r="C19" s="55" t="s">
        <v>790</v>
      </c>
      <c r="D19" s="55" t="s">
        <v>35</v>
      </c>
      <c r="E19" s="55" t="s">
        <v>200</v>
      </c>
      <c r="F19" s="55" t="s">
        <v>803</v>
      </c>
      <c r="G19" s="55">
        <v>42</v>
      </c>
      <c r="H19" s="56">
        <v>6</v>
      </c>
      <c r="I19" s="57">
        <v>2</v>
      </c>
      <c r="J19" s="58">
        <v>12</v>
      </c>
      <c r="K19" s="59"/>
      <c r="L19" s="60" t="s">
        <v>222</v>
      </c>
      <c r="M19" s="76"/>
      <c r="N19" s="61" t="s">
        <v>220</v>
      </c>
      <c r="O19" s="77"/>
      <c r="P19" s="76"/>
      <c r="Q19" s="62">
        <v>6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30191.615999999998</v>
      </c>
      <c r="AC19" s="66">
        <f t="shared" si="4"/>
        <v>0</v>
      </c>
      <c r="AD19" s="66">
        <f t="shared" si="5"/>
        <v>30191.615999999998</v>
      </c>
    </row>
    <row r="20" spans="1:30" ht="24.95" customHeight="1" x14ac:dyDescent="0.4">
      <c r="A20" s="54">
        <v>17</v>
      </c>
      <c r="B20" s="55" t="s">
        <v>811</v>
      </c>
      <c r="C20" s="55" t="s">
        <v>790</v>
      </c>
      <c r="D20" s="55" t="s">
        <v>35</v>
      </c>
      <c r="E20" s="55" t="s">
        <v>35</v>
      </c>
      <c r="F20" s="55" t="s">
        <v>804</v>
      </c>
      <c r="G20" s="55">
        <v>0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0</v>
      </c>
      <c r="AC20" s="66">
        <f t="shared" si="4"/>
        <v>0</v>
      </c>
      <c r="AD20" s="66">
        <f t="shared" si="5"/>
        <v>0</v>
      </c>
    </row>
    <row r="21" spans="1:30" ht="24.95" customHeight="1" x14ac:dyDescent="0.4">
      <c r="A21" s="54">
        <v>18</v>
      </c>
      <c r="B21" s="55" t="s">
        <v>811</v>
      </c>
      <c r="C21" s="55" t="s">
        <v>791</v>
      </c>
      <c r="D21" s="55" t="s">
        <v>35</v>
      </c>
      <c r="E21" s="55" t="s">
        <v>248</v>
      </c>
      <c r="F21" s="55" t="s">
        <v>805</v>
      </c>
      <c r="G21" s="55">
        <v>26</v>
      </c>
      <c r="H21" s="56">
        <v>2</v>
      </c>
      <c r="I21" s="57">
        <v>2</v>
      </c>
      <c r="J21" s="58">
        <v>4</v>
      </c>
      <c r="K21" s="59"/>
      <c r="L21" s="60" t="s">
        <v>222</v>
      </c>
      <c r="M21" s="76"/>
      <c r="N21" s="61" t="s">
        <v>220</v>
      </c>
      <c r="O21" s="77"/>
      <c r="P21" s="76"/>
      <c r="Q21" s="62">
        <v>2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6230.0160000000005</v>
      </c>
      <c r="AC21" s="66">
        <f t="shared" si="4"/>
        <v>0</v>
      </c>
      <c r="AD21" s="66">
        <f t="shared" si="5"/>
        <v>6230.0160000000005</v>
      </c>
    </row>
    <row r="22" spans="1:30" ht="24.95" customHeight="1" x14ac:dyDescent="0.4">
      <c r="A22" s="54">
        <v>19</v>
      </c>
      <c r="B22" s="55" t="s">
        <v>811</v>
      </c>
      <c r="C22" s="55" t="s">
        <v>792</v>
      </c>
      <c r="D22" s="55" t="s">
        <v>35</v>
      </c>
      <c r="E22" s="55" t="s">
        <v>370</v>
      </c>
      <c r="F22" s="55" t="s">
        <v>798</v>
      </c>
      <c r="G22" s="55">
        <v>34</v>
      </c>
      <c r="H22" s="56">
        <v>9</v>
      </c>
      <c r="I22" s="57">
        <v>2</v>
      </c>
      <c r="J22" s="58">
        <v>18</v>
      </c>
      <c r="K22" s="59"/>
      <c r="L22" s="60" t="s">
        <v>222</v>
      </c>
      <c r="M22" s="76"/>
      <c r="N22" s="61" t="s">
        <v>220</v>
      </c>
      <c r="O22" s="77"/>
      <c r="P22" s="76"/>
      <c r="Q22" s="62">
        <v>9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36661.248</v>
      </c>
      <c r="AC22" s="66">
        <f t="shared" si="4"/>
        <v>0</v>
      </c>
      <c r="AD22" s="66">
        <f t="shared" si="5"/>
        <v>36661.248</v>
      </c>
    </row>
    <row r="23" spans="1:30" ht="24.95" customHeight="1" x14ac:dyDescent="0.4">
      <c r="A23" s="54">
        <v>20</v>
      </c>
      <c r="B23" s="55" t="s">
        <v>811</v>
      </c>
      <c r="C23" s="55" t="s">
        <v>792</v>
      </c>
      <c r="D23" s="55" t="s">
        <v>35</v>
      </c>
      <c r="E23" s="55" t="s">
        <v>35</v>
      </c>
      <c r="F23" s="55" t="s">
        <v>806</v>
      </c>
      <c r="G23" s="55">
        <v>0</v>
      </c>
      <c r="H23" s="56">
        <v>2</v>
      </c>
      <c r="I23" s="57">
        <v>1</v>
      </c>
      <c r="J23" s="58">
        <v>2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0</v>
      </c>
      <c r="AC23" s="66">
        <f t="shared" si="4"/>
        <v>0</v>
      </c>
      <c r="AD23" s="66">
        <f t="shared" si="5"/>
        <v>0</v>
      </c>
    </row>
    <row r="24" spans="1:30" ht="24.95" customHeight="1" x14ac:dyDescent="0.4">
      <c r="A24" s="54">
        <v>21</v>
      </c>
      <c r="B24" s="55" t="s">
        <v>811</v>
      </c>
      <c r="C24" s="55" t="s">
        <v>793</v>
      </c>
      <c r="D24" s="55" t="s">
        <v>35</v>
      </c>
      <c r="E24" s="55" t="s">
        <v>200</v>
      </c>
      <c r="F24" s="55" t="s">
        <v>803</v>
      </c>
      <c r="G24" s="55">
        <v>42</v>
      </c>
      <c r="H24" s="56">
        <v>6</v>
      </c>
      <c r="I24" s="57">
        <v>2</v>
      </c>
      <c r="J24" s="58">
        <v>12</v>
      </c>
      <c r="K24" s="59"/>
      <c r="L24" s="60" t="s">
        <v>222</v>
      </c>
      <c r="M24" s="76"/>
      <c r="N24" s="61" t="s">
        <v>220</v>
      </c>
      <c r="O24" s="77"/>
      <c r="P24" s="76"/>
      <c r="Q24" s="62">
        <v>6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30191.615999999998</v>
      </c>
      <c r="AC24" s="66">
        <f t="shared" si="4"/>
        <v>0</v>
      </c>
      <c r="AD24" s="66">
        <f t="shared" si="5"/>
        <v>30191.615999999998</v>
      </c>
    </row>
    <row r="25" spans="1:30" ht="24.95" customHeight="1" x14ac:dyDescent="0.4">
      <c r="A25" s="54">
        <v>22</v>
      </c>
      <c r="B25" s="55" t="s">
        <v>811</v>
      </c>
      <c r="C25" s="55" t="s">
        <v>793</v>
      </c>
      <c r="D25" s="55" t="s">
        <v>35</v>
      </c>
      <c r="E25" s="55" t="s">
        <v>35</v>
      </c>
      <c r="F25" s="55" t="s">
        <v>804</v>
      </c>
      <c r="G25" s="55">
        <v>0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0</v>
      </c>
      <c r="AC25" s="66">
        <f t="shared" si="4"/>
        <v>0</v>
      </c>
      <c r="AD25" s="66">
        <f t="shared" si="5"/>
        <v>0</v>
      </c>
    </row>
    <row r="26" spans="1:30" ht="24.95" customHeight="1" x14ac:dyDescent="0.4">
      <c r="A26" s="54">
        <v>23</v>
      </c>
      <c r="B26" s="55" t="s">
        <v>811</v>
      </c>
      <c r="C26" s="55" t="s">
        <v>794</v>
      </c>
      <c r="D26" s="55" t="s">
        <v>35</v>
      </c>
      <c r="E26" s="55" t="s">
        <v>200</v>
      </c>
      <c r="F26" s="55" t="s">
        <v>803</v>
      </c>
      <c r="G26" s="55">
        <v>42</v>
      </c>
      <c r="H26" s="56">
        <v>2</v>
      </c>
      <c r="I26" s="57">
        <v>2</v>
      </c>
      <c r="J26" s="58">
        <v>4</v>
      </c>
      <c r="K26" s="59"/>
      <c r="L26" s="60" t="s">
        <v>222</v>
      </c>
      <c r="M26" s="76"/>
      <c r="N26" s="61" t="s">
        <v>220</v>
      </c>
      <c r="O26" s="77"/>
      <c r="P26" s="76"/>
      <c r="Q26" s="62">
        <v>2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10063.871999999999</v>
      </c>
      <c r="AC26" s="66">
        <f t="shared" si="4"/>
        <v>0</v>
      </c>
      <c r="AD26" s="66">
        <f t="shared" si="5"/>
        <v>10063.871999999999</v>
      </c>
    </row>
    <row r="27" spans="1:30" ht="24.95" customHeight="1" x14ac:dyDescent="0.4">
      <c r="A27" s="54">
        <v>24</v>
      </c>
      <c r="B27" s="55" t="s">
        <v>811</v>
      </c>
      <c r="C27" s="55" t="s">
        <v>794</v>
      </c>
      <c r="D27" s="55" t="s">
        <v>35</v>
      </c>
      <c r="E27" s="55" t="s">
        <v>35</v>
      </c>
      <c r="F27" s="55" t="s">
        <v>804</v>
      </c>
      <c r="G27" s="55">
        <v>0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0</v>
      </c>
      <c r="AC27" s="66">
        <f t="shared" si="4"/>
        <v>0</v>
      </c>
      <c r="AD27" s="66">
        <f t="shared" si="5"/>
        <v>0</v>
      </c>
    </row>
    <row r="28" spans="1:30" ht="24.95" customHeight="1" x14ac:dyDescent="0.4">
      <c r="A28" s="54">
        <v>25</v>
      </c>
      <c r="B28" s="55" t="s">
        <v>811</v>
      </c>
      <c r="C28" s="55" t="s">
        <v>795</v>
      </c>
      <c r="D28" s="55" t="s">
        <v>35</v>
      </c>
      <c r="E28" s="55" t="s">
        <v>200</v>
      </c>
      <c r="F28" s="55" t="s">
        <v>803</v>
      </c>
      <c r="G28" s="55">
        <v>42</v>
      </c>
      <c r="H28" s="56">
        <v>2</v>
      </c>
      <c r="I28" s="57">
        <v>2</v>
      </c>
      <c r="J28" s="58">
        <v>4</v>
      </c>
      <c r="K28" s="59"/>
      <c r="L28" s="60" t="s">
        <v>222</v>
      </c>
      <c r="M28" s="76"/>
      <c r="N28" s="61" t="s">
        <v>220</v>
      </c>
      <c r="O28" s="77"/>
      <c r="P28" s="76"/>
      <c r="Q28" s="62">
        <v>2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10063.871999999999</v>
      </c>
      <c r="AC28" s="66">
        <f t="shared" si="4"/>
        <v>0</v>
      </c>
      <c r="AD28" s="66">
        <f t="shared" si="5"/>
        <v>10063.871999999999</v>
      </c>
    </row>
    <row r="29" spans="1:30" ht="24.95" customHeight="1" x14ac:dyDescent="0.4">
      <c r="A29" s="54">
        <v>26</v>
      </c>
      <c r="B29" s="55" t="s">
        <v>811</v>
      </c>
      <c r="C29" s="55" t="s">
        <v>796</v>
      </c>
      <c r="D29" s="55" t="s">
        <v>35</v>
      </c>
      <c r="E29" s="55" t="s">
        <v>200</v>
      </c>
      <c r="F29" s="55" t="s">
        <v>803</v>
      </c>
      <c r="G29" s="55">
        <v>42</v>
      </c>
      <c r="H29" s="56">
        <v>4</v>
      </c>
      <c r="I29" s="57">
        <v>2</v>
      </c>
      <c r="J29" s="58">
        <v>8</v>
      </c>
      <c r="K29" s="59"/>
      <c r="L29" s="60" t="s">
        <v>222</v>
      </c>
      <c r="M29" s="76"/>
      <c r="N29" s="61" t="s">
        <v>220</v>
      </c>
      <c r="O29" s="77"/>
      <c r="P29" s="76"/>
      <c r="Q29" s="62">
        <v>4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20127.743999999999</v>
      </c>
      <c r="AC29" s="66">
        <f t="shared" si="4"/>
        <v>0</v>
      </c>
      <c r="AD29" s="66">
        <f t="shared" si="5"/>
        <v>20127.743999999999</v>
      </c>
    </row>
    <row r="30" spans="1:30" ht="24.95" customHeight="1" x14ac:dyDescent="0.4">
      <c r="A30" s="54">
        <v>27</v>
      </c>
      <c r="B30" s="55" t="s">
        <v>811</v>
      </c>
      <c r="C30" s="55" t="s">
        <v>796</v>
      </c>
      <c r="D30" s="55" t="s">
        <v>35</v>
      </c>
      <c r="E30" s="55" t="s">
        <v>35</v>
      </c>
      <c r="F30" s="55" t="s">
        <v>804</v>
      </c>
      <c r="G30" s="55">
        <v>0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0</v>
      </c>
      <c r="AC30" s="66">
        <f t="shared" si="4"/>
        <v>0</v>
      </c>
      <c r="AD30" s="66">
        <f t="shared" si="5"/>
        <v>0</v>
      </c>
    </row>
    <row r="31" spans="1:30" ht="24.95" customHeight="1" x14ac:dyDescent="0.4">
      <c r="A31" s="54">
        <v>28</v>
      </c>
      <c r="B31" s="55" t="s">
        <v>811</v>
      </c>
      <c r="C31" s="55" t="s">
        <v>431</v>
      </c>
      <c r="D31" s="55" t="s">
        <v>343</v>
      </c>
      <c r="E31" s="55" t="s">
        <v>488</v>
      </c>
      <c r="F31" s="55" t="s">
        <v>802</v>
      </c>
      <c r="G31" s="55">
        <v>17</v>
      </c>
      <c r="H31" s="56">
        <v>10</v>
      </c>
      <c r="I31" s="57">
        <v>1</v>
      </c>
      <c r="J31" s="58">
        <v>10</v>
      </c>
      <c r="K31" s="59"/>
      <c r="L31" s="60" t="s">
        <v>222</v>
      </c>
      <c r="M31" s="76"/>
      <c r="N31" s="61" t="s">
        <v>220</v>
      </c>
      <c r="O31" s="77"/>
      <c r="P31" s="76"/>
      <c r="Q31" s="62">
        <v>10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10183.68</v>
      </c>
      <c r="AC31" s="66">
        <f t="shared" si="4"/>
        <v>0</v>
      </c>
      <c r="AD31" s="66">
        <f t="shared" si="5"/>
        <v>10183.68</v>
      </c>
    </row>
    <row r="32" spans="1:30" ht="24.95" customHeight="1" x14ac:dyDescent="0.4">
      <c r="A32" s="54">
        <v>29</v>
      </c>
      <c r="B32" s="55" t="s">
        <v>811</v>
      </c>
      <c r="C32" s="55" t="s">
        <v>431</v>
      </c>
      <c r="D32" s="55" t="s">
        <v>343</v>
      </c>
      <c r="E32" s="55" t="s">
        <v>488</v>
      </c>
      <c r="F32" s="55" t="s">
        <v>807</v>
      </c>
      <c r="G32" s="55">
        <v>17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1018.3679999999999</v>
      </c>
      <c r="AC32" s="66">
        <f t="shared" si="4"/>
        <v>0</v>
      </c>
      <c r="AD32" s="66">
        <f t="shared" si="5"/>
        <v>1018.3679999999999</v>
      </c>
    </row>
    <row r="33" spans="1:30" ht="36.75" customHeight="1" x14ac:dyDescent="0.4">
      <c r="A33" s="68"/>
      <c r="B33" s="69"/>
      <c r="C33" s="69"/>
      <c r="D33" s="69"/>
      <c r="E33" s="69"/>
      <c r="L33" s="70"/>
      <c r="R33" s="71"/>
      <c r="S33" s="71"/>
      <c r="T33" s="71"/>
      <c r="U33" s="72"/>
      <c r="V33" s="72"/>
      <c r="W33" s="65"/>
      <c r="AA33" s="65"/>
      <c r="AB33" s="73">
        <f>SUM(AB4:AB32)</f>
        <v>346844.15999999992</v>
      </c>
      <c r="AC33" s="73">
        <f>SUM(AC4:AC32)</f>
        <v>0</v>
      </c>
      <c r="AD33" s="66">
        <f t="shared" si="5"/>
        <v>346844.15999999992</v>
      </c>
    </row>
    <row r="35" spans="1:30" x14ac:dyDescent="0.4">
      <c r="T35" s="179" t="s">
        <v>22</v>
      </c>
      <c r="U35" s="180"/>
      <c r="V35" s="181"/>
      <c r="W35" s="75">
        <f>SUM(U4:U32)</f>
        <v>0</v>
      </c>
    </row>
    <row r="36" spans="1:30" x14ac:dyDescent="0.4">
      <c r="T36" s="179" t="s">
        <v>23</v>
      </c>
      <c r="U36" s="180"/>
      <c r="V36" s="181"/>
      <c r="W36" s="75">
        <f>SUM(V4:V32)</f>
        <v>0</v>
      </c>
    </row>
    <row r="37" spans="1:30" x14ac:dyDescent="0.4">
      <c r="T37" s="179" t="s">
        <v>25</v>
      </c>
      <c r="U37" s="180"/>
      <c r="V37" s="181"/>
      <c r="W37" s="83"/>
    </row>
    <row r="38" spans="1:30" x14ac:dyDescent="0.4">
      <c r="T38" s="179" t="s">
        <v>26</v>
      </c>
      <c r="U38" s="180"/>
      <c r="V38" s="181"/>
      <c r="W38" s="83"/>
    </row>
    <row r="39" spans="1:30" x14ac:dyDescent="0.4">
      <c r="T39" s="179" t="s">
        <v>24</v>
      </c>
      <c r="U39" s="180"/>
      <c r="V39" s="181"/>
      <c r="W39" s="83"/>
    </row>
    <row r="40" spans="1:30" x14ac:dyDescent="0.4">
      <c r="T40" s="179" t="s">
        <v>27</v>
      </c>
      <c r="U40" s="180"/>
      <c r="V40" s="181"/>
      <c r="W40" s="83"/>
    </row>
    <row r="41" spans="1:30" x14ac:dyDescent="0.4">
      <c r="T41" s="179" t="s">
        <v>29</v>
      </c>
      <c r="U41" s="180"/>
      <c r="V41" s="181"/>
      <c r="W41" s="75">
        <f>SUM(W35:W40)</f>
        <v>0</v>
      </c>
    </row>
    <row r="42" spans="1:30" x14ac:dyDescent="0.4">
      <c r="T42" s="179" t="s">
        <v>30</v>
      </c>
      <c r="U42" s="180"/>
      <c r="V42" s="181"/>
      <c r="W42" s="75">
        <f>W41*1.1</f>
        <v>0</v>
      </c>
    </row>
  </sheetData>
  <sheetProtection algorithmName="SHA-512" hashValue="jyAt9wUhORoCqRgkYpEHk247ASzbks+4aundYQ9I4UW7pzRKIFx+NvosI3FUw58gZCWcruItK4g1zrZZZ+vVTA==" saltValue="gBT30eSOvVkF4pEWbM2aJg==" spinCount="100000" sheet="1" formatCells="0" formatColumns="0" formatRows="0" insertHyperlinks="0" sort="0" autoFilter="0" pivotTables="0"/>
  <autoFilter ref="A3:AD3"/>
  <mergeCells count="12">
    <mergeCell ref="T42:V42"/>
    <mergeCell ref="T37:V37"/>
    <mergeCell ref="T38:V38"/>
    <mergeCell ref="T39:V39"/>
    <mergeCell ref="T40:V40"/>
    <mergeCell ref="T41:V41"/>
    <mergeCell ref="T36:V36"/>
    <mergeCell ref="E2:J2"/>
    <mergeCell ref="L2:Q2"/>
    <mergeCell ref="AB2:AC2"/>
    <mergeCell ref="AD2:AD3"/>
    <mergeCell ref="T35:V35"/>
  </mergeCells>
  <phoneticPr fontId="4"/>
  <conditionalFormatting sqref="B4:J32 X4:Z32 L4:Q32">
    <cfRule type="containsBlanks" dxfId="39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  <pageSetUpPr fitToPage="1"/>
  </sheetPr>
  <dimension ref="A1:AD55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2434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335</v>
      </c>
      <c r="D4" s="55" t="s">
        <v>830</v>
      </c>
      <c r="E4" s="55" t="s">
        <v>239</v>
      </c>
      <c r="F4" s="55" t="s">
        <v>831</v>
      </c>
      <c r="G4" s="55">
        <v>42</v>
      </c>
      <c r="H4" s="56">
        <v>6</v>
      </c>
      <c r="I4" s="57">
        <v>2</v>
      </c>
      <c r="J4" s="58">
        <v>12</v>
      </c>
      <c r="K4" s="59"/>
      <c r="L4" s="60" t="s">
        <v>222</v>
      </c>
      <c r="M4" s="76"/>
      <c r="N4" s="61" t="s">
        <v>220</v>
      </c>
      <c r="O4" s="77"/>
      <c r="P4" s="76"/>
      <c r="Q4" s="62">
        <v>6</v>
      </c>
      <c r="R4" s="63"/>
      <c r="S4" s="78"/>
      <c r="T4" s="78"/>
      <c r="U4" s="64">
        <f t="shared" ref="U4:U45" si="0">S4*Q4</f>
        <v>0</v>
      </c>
      <c r="V4" s="64">
        <f t="shared" ref="V4:V45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45" si="2">G4*J4*X4*Y4*Z4/1000*$Z$1</f>
        <v>30191.615999999998</v>
      </c>
      <c r="AC4" s="66">
        <f>P4*Q4*X4*Y4*Z4/1000*$Z$1</f>
        <v>0</v>
      </c>
      <c r="AD4" s="66">
        <f t="shared" ref="AD4:AD45" si="3">AB4-AC4</f>
        <v>30191.615999999998</v>
      </c>
    </row>
    <row r="5" spans="1:30" ht="24.95" customHeight="1" x14ac:dyDescent="0.4">
      <c r="A5" s="54">
        <v>2</v>
      </c>
      <c r="B5" s="55" t="s">
        <v>37</v>
      </c>
      <c r="C5" s="55" t="s">
        <v>335</v>
      </c>
      <c r="D5" s="55" t="s">
        <v>812</v>
      </c>
      <c r="E5" s="55" t="s">
        <v>239</v>
      </c>
      <c r="F5" s="55" t="s">
        <v>832</v>
      </c>
      <c r="G5" s="55">
        <v>42</v>
      </c>
      <c r="H5" s="56">
        <v>3</v>
      </c>
      <c r="I5" s="57">
        <v>2</v>
      </c>
      <c r="J5" s="58">
        <v>6</v>
      </c>
      <c r="K5" s="59"/>
      <c r="L5" s="60" t="s">
        <v>222</v>
      </c>
      <c r="M5" s="76"/>
      <c r="N5" s="61" t="s">
        <v>220</v>
      </c>
      <c r="O5" s="77"/>
      <c r="P5" s="76"/>
      <c r="Q5" s="62">
        <v>3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15095.807999999999</v>
      </c>
      <c r="AC5" s="66">
        <f t="shared" ref="AC5:AC45" si="4">P5*Q5*X5*Y5*Z5/1000*$Z$1</f>
        <v>0</v>
      </c>
      <c r="AD5" s="66">
        <f t="shared" si="3"/>
        <v>15095.807999999999</v>
      </c>
    </row>
    <row r="6" spans="1:30" ht="24.95" customHeight="1" x14ac:dyDescent="0.4">
      <c r="A6" s="54">
        <v>3</v>
      </c>
      <c r="B6" s="55" t="s">
        <v>37</v>
      </c>
      <c r="C6" s="55" t="s">
        <v>228</v>
      </c>
      <c r="D6" s="55" t="s">
        <v>813</v>
      </c>
      <c r="E6" s="55" t="s">
        <v>239</v>
      </c>
      <c r="F6" s="55" t="s">
        <v>831</v>
      </c>
      <c r="G6" s="55">
        <v>42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10063.871999999999</v>
      </c>
      <c r="AC6" s="66">
        <f t="shared" si="4"/>
        <v>0</v>
      </c>
      <c r="AD6" s="66">
        <f t="shared" si="3"/>
        <v>10063.871999999999</v>
      </c>
    </row>
    <row r="7" spans="1:30" ht="24.95" customHeight="1" x14ac:dyDescent="0.4">
      <c r="A7" s="54">
        <v>4</v>
      </c>
      <c r="B7" s="55" t="s">
        <v>37</v>
      </c>
      <c r="C7" s="55" t="s">
        <v>228</v>
      </c>
      <c r="D7" s="55" t="s">
        <v>35</v>
      </c>
      <c r="E7" s="55" t="s">
        <v>239</v>
      </c>
      <c r="F7" s="55" t="s">
        <v>832</v>
      </c>
      <c r="G7" s="55">
        <v>42</v>
      </c>
      <c r="H7" s="56">
        <v>1</v>
      </c>
      <c r="I7" s="57">
        <v>2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5031.9359999999997</v>
      </c>
      <c r="AC7" s="66">
        <f t="shared" si="4"/>
        <v>0</v>
      </c>
      <c r="AD7" s="66">
        <f t="shared" si="3"/>
        <v>5031.9359999999997</v>
      </c>
    </row>
    <row r="8" spans="1:30" ht="24.95" customHeight="1" x14ac:dyDescent="0.4">
      <c r="A8" s="54">
        <v>5</v>
      </c>
      <c r="B8" s="55" t="s">
        <v>37</v>
      </c>
      <c r="C8" s="55" t="s">
        <v>814</v>
      </c>
      <c r="D8" s="55" t="s">
        <v>35</v>
      </c>
      <c r="E8" s="55" t="s">
        <v>239</v>
      </c>
      <c r="F8" s="55" t="s">
        <v>240</v>
      </c>
      <c r="G8" s="55">
        <v>42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2515.9679999999998</v>
      </c>
      <c r="AC8" s="66">
        <f t="shared" si="4"/>
        <v>0</v>
      </c>
      <c r="AD8" s="66">
        <f t="shared" si="3"/>
        <v>2515.9679999999998</v>
      </c>
    </row>
    <row r="9" spans="1:30" ht="24.95" customHeight="1" x14ac:dyDescent="0.4">
      <c r="A9" s="54">
        <v>6</v>
      </c>
      <c r="B9" s="55" t="s">
        <v>37</v>
      </c>
      <c r="C9" s="55" t="s">
        <v>814</v>
      </c>
      <c r="D9" s="55" t="s">
        <v>815</v>
      </c>
      <c r="E9" s="55" t="s">
        <v>41</v>
      </c>
      <c r="F9" s="55" t="s">
        <v>225</v>
      </c>
      <c r="G9" s="55">
        <v>15</v>
      </c>
      <c r="H9" s="56">
        <v>1</v>
      </c>
      <c r="I9" s="57">
        <v>1</v>
      </c>
      <c r="J9" s="58">
        <v>1</v>
      </c>
      <c r="K9" s="59"/>
      <c r="L9" s="60" t="s">
        <v>221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898.56000000000006</v>
      </c>
      <c r="AC9" s="66">
        <f t="shared" si="4"/>
        <v>0</v>
      </c>
      <c r="AD9" s="66">
        <f t="shared" si="3"/>
        <v>898.56000000000006</v>
      </c>
    </row>
    <row r="10" spans="1:30" ht="24.95" customHeight="1" x14ac:dyDescent="0.4">
      <c r="A10" s="54">
        <v>7</v>
      </c>
      <c r="B10" s="55" t="s">
        <v>37</v>
      </c>
      <c r="C10" s="55" t="s">
        <v>816</v>
      </c>
      <c r="D10" s="55" t="s">
        <v>35</v>
      </c>
      <c r="E10" s="55" t="s">
        <v>248</v>
      </c>
      <c r="F10" s="55" t="s">
        <v>617</v>
      </c>
      <c r="G10" s="55">
        <v>26</v>
      </c>
      <c r="H10" s="56">
        <v>1</v>
      </c>
      <c r="I10" s="57">
        <v>2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3115.0080000000003</v>
      </c>
      <c r="AC10" s="66">
        <f t="shared" si="4"/>
        <v>0</v>
      </c>
      <c r="AD10" s="66">
        <f t="shared" si="3"/>
        <v>3115.0080000000003</v>
      </c>
    </row>
    <row r="11" spans="1:30" ht="24.95" customHeight="1" x14ac:dyDescent="0.4">
      <c r="A11" s="54">
        <v>8</v>
      </c>
      <c r="B11" s="55" t="s">
        <v>37</v>
      </c>
      <c r="C11" s="55" t="s">
        <v>470</v>
      </c>
      <c r="D11" s="55" t="s">
        <v>817</v>
      </c>
      <c r="E11" s="55" t="s">
        <v>239</v>
      </c>
      <c r="F11" s="55" t="s">
        <v>244</v>
      </c>
      <c r="G11" s="55">
        <v>42</v>
      </c>
      <c r="H11" s="56">
        <v>26</v>
      </c>
      <c r="I11" s="57">
        <v>2</v>
      </c>
      <c r="J11" s="58">
        <v>52</v>
      </c>
      <c r="K11" s="59"/>
      <c r="L11" s="60" t="s">
        <v>222</v>
      </c>
      <c r="M11" s="76"/>
      <c r="N11" s="61" t="s">
        <v>220</v>
      </c>
      <c r="O11" s="77"/>
      <c r="P11" s="76"/>
      <c r="Q11" s="62">
        <v>26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130830.336</v>
      </c>
      <c r="AC11" s="66">
        <f t="shared" si="4"/>
        <v>0</v>
      </c>
      <c r="AD11" s="66">
        <f t="shared" si="3"/>
        <v>130830.336</v>
      </c>
    </row>
    <row r="12" spans="1:30" ht="24.95" customHeight="1" x14ac:dyDescent="0.4">
      <c r="A12" s="54">
        <v>9</v>
      </c>
      <c r="B12" s="55" t="s">
        <v>37</v>
      </c>
      <c r="C12" s="55" t="s">
        <v>470</v>
      </c>
      <c r="D12" s="55" t="s">
        <v>818</v>
      </c>
      <c r="E12" s="55" t="s">
        <v>235</v>
      </c>
      <c r="F12" s="55" t="s">
        <v>40</v>
      </c>
      <c r="G12" s="55">
        <v>29</v>
      </c>
      <c r="H12" s="56">
        <v>4</v>
      </c>
      <c r="I12" s="57">
        <v>1</v>
      </c>
      <c r="J12" s="58">
        <v>4</v>
      </c>
      <c r="K12" s="59"/>
      <c r="L12" s="60" t="s">
        <v>222</v>
      </c>
      <c r="M12" s="76"/>
      <c r="N12" s="61" t="s">
        <v>220</v>
      </c>
      <c r="O12" s="77"/>
      <c r="P12" s="76"/>
      <c r="Q12" s="62">
        <v>4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6948.8640000000005</v>
      </c>
      <c r="AC12" s="66">
        <f t="shared" si="4"/>
        <v>0</v>
      </c>
      <c r="AD12" s="66">
        <f t="shared" si="3"/>
        <v>6948.8640000000005</v>
      </c>
    </row>
    <row r="13" spans="1:30" ht="24.95" customHeight="1" x14ac:dyDescent="0.4">
      <c r="A13" s="54">
        <v>10</v>
      </c>
      <c r="B13" s="55" t="s">
        <v>37</v>
      </c>
      <c r="C13" s="55" t="s">
        <v>334</v>
      </c>
      <c r="D13" s="55" t="s">
        <v>35</v>
      </c>
      <c r="E13" s="55" t="s">
        <v>239</v>
      </c>
      <c r="F13" s="55" t="s">
        <v>240</v>
      </c>
      <c r="G13" s="55">
        <v>42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2515.9679999999998</v>
      </c>
      <c r="AC13" s="66">
        <f t="shared" si="4"/>
        <v>0</v>
      </c>
      <c r="AD13" s="66">
        <f t="shared" si="3"/>
        <v>2515.9679999999998</v>
      </c>
    </row>
    <row r="14" spans="1:30" ht="24.95" customHeight="1" x14ac:dyDescent="0.4">
      <c r="A14" s="54">
        <v>11</v>
      </c>
      <c r="B14" s="55" t="s">
        <v>37</v>
      </c>
      <c r="C14" s="55" t="s">
        <v>234</v>
      </c>
      <c r="D14" s="55" t="s">
        <v>35</v>
      </c>
      <c r="E14" s="55" t="s">
        <v>231</v>
      </c>
      <c r="F14" s="55" t="s">
        <v>833</v>
      </c>
      <c r="G14" s="55">
        <v>40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219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2396.16</v>
      </c>
      <c r="AC14" s="66">
        <f t="shared" si="4"/>
        <v>0</v>
      </c>
      <c r="AD14" s="66">
        <f t="shared" si="3"/>
        <v>2396.16</v>
      </c>
    </row>
    <row r="15" spans="1:30" ht="24.95" customHeight="1" x14ac:dyDescent="0.4">
      <c r="A15" s="54">
        <v>12</v>
      </c>
      <c r="B15" s="55" t="s">
        <v>37</v>
      </c>
      <c r="C15" s="55" t="s">
        <v>819</v>
      </c>
      <c r="D15" s="55" t="s">
        <v>35</v>
      </c>
      <c r="E15" s="55" t="s">
        <v>239</v>
      </c>
      <c r="F15" s="55" t="s">
        <v>831</v>
      </c>
      <c r="G15" s="55">
        <v>42</v>
      </c>
      <c r="H15" s="56">
        <v>4</v>
      </c>
      <c r="I15" s="57">
        <v>2</v>
      </c>
      <c r="J15" s="58">
        <v>8</v>
      </c>
      <c r="K15" s="59"/>
      <c r="L15" s="60" t="s">
        <v>222</v>
      </c>
      <c r="M15" s="76"/>
      <c r="N15" s="61" t="s">
        <v>220</v>
      </c>
      <c r="O15" s="77"/>
      <c r="P15" s="76"/>
      <c r="Q15" s="62">
        <v>4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20127.743999999999</v>
      </c>
      <c r="AC15" s="66">
        <f t="shared" si="4"/>
        <v>0</v>
      </c>
      <c r="AD15" s="66">
        <f t="shared" si="3"/>
        <v>20127.743999999999</v>
      </c>
    </row>
    <row r="16" spans="1:30" ht="24.95" customHeight="1" x14ac:dyDescent="0.4">
      <c r="A16" s="54">
        <v>13</v>
      </c>
      <c r="B16" s="55" t="s">
        <v>37</v>
      </c>
      <c r="C16" s="55" t="s">
        <v>819</v>
      </c>
      <c r="D16" s="55" t="s">
        <v>820</v>
      </c>
      <c r="E16" s="55" t="s">
        <v>239</v>
      </c>
      <c r="F16" s="55" t="s">
        <v>832</v>
      </c>
      <c r="G16" s="55">
        <v>42</v>
      </c>
      <c r="H16" s="56">
        <v>2</v>
      </c>
      <c r="I16" s="57">
        <v>2</v>
      </c>
      <c r="J16" s="58">
        <v>4</v>
      </c>
      <c r="K16" s="59"/>
      <c r="L16" s="60" t="s">
        <v>222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10063.871999999999</v>
      </c>
      <c r="AC16" s="66">
        <f t="shared" si="4"/>
        <v>0</v>
      </c>
      <c r="AD16" s="66">
        <f t="shared" si="3"/>
        <v>10063.871999999999</v>
      </c>
    </row>
    <row r="17" spans="1:30" ht="24.95" customHeight="1" x14ac:dyDescent="0.4">
      <c r="A17" s="54">
        <v>14</v>
      </c>
      <c r="B17" s="55" t="s">
        <v>37</v>
      </c>
      <c r="C17" s="55" t="s">
        <v>268</v>
      </c>
      <c r="D17" s="55" t="s">
        <v>35</v>
      </c>
      <c r="E17" s="55" t="s">
        <v>239</v>
      </c>
      <c r="F17" s="55" t="s">
        <v>240</v>
      </c>
      <c r="G17" s="55">
        <v>42</v>
      </c>
      <c r="H17" s="56">
        <v>2</v>
      </c>
      <c r="I17" s="57">
        <v>1</v>
      </c>
      <c r="J17" s="58">
        <v>2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5031.9359999999997</v>
      </c>
      <c r="AC17" s="66">
        <f t="shared" si="4"/>
        <v>0</v>
      </c>
      <c r="AD17" s="66">
        <f t="shared" si="3"/>
        <v>5031.9359999999997</v>
      </c>
    </row>
    <row r="18" spans="1:30" ht="24.95" customHeight="1" x14ac:dyDescent="0.4">
      <c r="A18" s="54">
        <v>15</v>
      </c>
      <c r="B18" s="55" t="s">
        <v>37</v>
      </c>
      <c r="C18" s="55" t="s">
        <v>268</v>
      </c>
      <c r="D18" s="55" t="s">
        <v>35</v>
      </c>
      <c r="E18" s="55" t="s">
        <v>248</v>
      </c>
      <c r="F18" s="55" t="s">
        <v>541</v>
      </c>
      <c r="G18" s="55">
        <v>26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1557.5040000000001</v>
      </c>
      <c r="AC18" s="66">
        <f t="shared" si="4"/>
        <v>0</v>
      </c>
      <c r="AD18" s="66">
        <f t="shared" si="3"/>
        <v>1557.5040000000001</v>
      </c>
    </row>
    <row r="19" spans="1:30" ht="24.95" customHeight="1" x14ac:dyDescent="0.4">
      <c r="A19" s="54">
        <v>16</v>
      </c>
      <c r="B19" s="55" t="s">
        <v>37</v>
      </c>
      <c r="C19" s="55" t="s">
        <v>269</v>
      </c>
      <c r="D19" s="55" t="s">
        <v>35</v>
      </c>
      <c r="E19" s="55" t="s">
        <v>239</v>
      </c>
      <c r="F19" s="55" t="s">
        <v>240</v>
      </c>
      <c r="G19" s="55">
        <v>42</v>
      </c>
      <c r="H19" s="56">
        <v>2</v>
      </c>
      <c r="I19" s="57">
        <v>1</v>
      </c>
      <c r="J19" s="58">
        <v>2</v>
      </c>
      <c r="K19" s="59"/>
      <c r="L19" s="60" t="s">
        <v>222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5031.9359999999997</v>
      </c>
      <c r="AC19" s="66">
        <f t="shared" si="4"/>
        <v>0</v>
      </c>
      <c r="AD19" s="66">
        <f t="shared" si="3"/>
        <v>5031.9359999999997</v>
      </c>
    </row>
    <row r="20" spans="1:30" ht="24.95" customHeight="1" x14ac:dyDescent="0.4">
      <c r="A20" s="54">
        <v>17</v>
      </c>
      <c r="B20" s="55" t="s">
        <v>37</v>
      </c>
      <c r="C20" s="55" t="s">
        <v>269</v>
      </c>
      <c r="D20" s="55" t="s">
        <v>35</v>
      </c>
      <c r="E20" s="55" t="s">
        <v>248</v>
      </c>
      <c r="F20" s="55" t="s">
        <v>541</v>
      </c>
      <c r="G20" s="55">
        <v>26</v>
      </c>
      <c r="H20" s="56">
        <v>2</v>
      </c>
      <c r="I20" s="57">
        <v>1</v>
      </c>
      <c r="J20" s="58">
        <v>2</v>
      </c>
      <c r="K20" s="59"/>
      <c r="L20" s="60" t="s">
        <v>222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3115.0080000000003</v>
      </c>
      <c r="AC20" s="66">
        <f t="shared" si="4"/>
        <v>0</v>
      </c>
      <c r="AD20" s="66">
        <f t="shared" si="3"/>
        <v>3115.0080000000003</v>
      </c>
    </row>
    <row r="21" spans="1:30" ht="24.95" customHeight="1" x14ac:dyDescent="0.4">
      <c r="A21" s="54">
        <v>18</v>
      </c>
      <c r="B21" s="55" t="s">
        <v>37</v>
      </c>
      <c r="C21" s="55" t="s">
        <v>269</v>
      </c>
      <c r="D21" s="55" t="s">
        <v>35</v>
      </c>
      <c r="E21" s="55" t="s">
        <v>248</v>
      </c>
      <c r="F21" s="55" t="s">
        <v>697</v>
      </c>
      <c r="G21" s="55">
        <v>26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1557.5040000000001</v>
      </c>
      <c r="AC21" s="66">
        <f t="shared" si="4"/>
        <v>0</v>
      </c>
      <c r="AD21" s="66">
        <f t="shared" si="3"/>
        <v>1557.5040000000001</v>
      </c>
    </row>
    <row r="22" spans="1:30" ht="24.95" customHeight="1" x14ac:dyDescent="0.4">
      <c r="A22" s="54">
        <v>19</v>
      </c>
      <c r="B22" s="55" t="s">
        <v>37</v>
      </c>
      <c r="C22" s="55" t="s">
        <v>236</v>
      </c>
      <c r="D22" s="55" t="s">
        <v>35</v>
      </c>
      <c r="E22" s="55" t="s">
        <v>248</v>
      </c>
      <c r="F22" s="55" t="s">
        <v>210</v>
      </c>
      <c r="G22" s="55">
        <v>26</v>
      </c>
      <c r="H22" s="56">
        <v>5</v>
      </c>
      <c r="I22" s="57">
        <v>4</v>
      </c>
      <c r="J22" s="58">
        <v>20</v>
      </c>
      <c r="K22" s="59"/>
      <c r="L22" s="60" t="s">
        <v>222</v>
      </c>
      <c r="M22" s="76"/>
      <c r="N22" s="61" t="s">
        <v>220</v>
      </c>
      <c r="O22" s="77"/>
      <c r="P22" s="76"/>
      <c r="Q22" s="62">
        <v>5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31150.079999999998</v>
      </c>
      <c r="AC22" s="66">
        <f t="shared" si="4"/>
        <v>0</v>
      </c>
      <c r="AD22" s="66">
        <f t="shared" si="3"/>
        <v>31150.079999999998</v>
      </c>
    </row>
    <row r="23" spans="1:30" ht="24.95" customHeight="1" x14ac:dyDescent="0.4">
      <c r="A23" s="54">
        <v>21</v>
      </c>
      <c r="B23" s="55" t="s">
        <v>37</v>
      </c>
      <c r="C23" s="55" t="s">
        <v>288</v>
      </c>
      <c r="D23" s="55" t="s">
        <v>821</v>
      </c>
      <c r="E23" s="55" t="s">
        <v>553</v>
      </c>
      <c r="F23" s="55" t="s">
        <v>834</v>
      </c>
      <c r="G23" s="55">
        <v>420</v>
      </c>
      <c r="H23" s="56">
        <v>4</v>
      </c>
      <c r="I23" s="57">
        <v>1</v>
      </c>
      <c r="J23" s="58">
        <v>4</v>
      </c>
      <c r="K23" s="59"/>
      <c r="L23" s="60" t="s">
        <v>222</v>
      </c>
      <c r="M23" s="76"/>
      <c r="N23" s="61" t="s">
        <v>220</v>
      </c>
      <c r="O23" s="77"/>
      <c r="P23" s="76"/>
      <c r="Q23" s="62">
        <v>4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100638.72</v>
      </c>
      <c r="AC23" s="66">
        <f t="shared" si="4"/>
        <v>0</v>
      </c>
      <c r="AD23" s="66">
        <f t="shared" si="3"/>
        <v>100638.72</v>
      </c>
    </row>
    <row r="24" spans="1:30" ht="24.95" customHeight="1" x14ac:dyDescent="0.4">
      <c r="A24" s="54">
        <v>22</v>
      </c>
      <c r="B24" s="55" t="s">
        <v>37</v>
      </c>
      <c r="C24" s="55" t="s">
        <v>744</v>
      </c>
      <c r="D24" s="55" t="s">
        <v>35</v>
      </c>
      <c r="E24" s="55" t="s">
        <v>248</v>
      </c>
      <c r="F24" s="55" t="s">
        <v>210</v>
      </c>
      <c r="G24" s="55">
        <v>26</v>
      </c>
      <c r="H24" s="56">
        <v>2</v>
      </c>
      <c r="I24" s="57">
        <v>4</v>
      </c>
      <c r="J24" s="58">
        <v>8</v>
      </c>
      <c r="K24" s="59"/>
      <c r="L24" s="60" t="s">
        <v>222</v>
      </c>
      <c r="M24" s="76"/>
      <c r="N24" s="61" t="s">
        <v>220</v>
      </c>
      <c r="O24" s="77"/>
      <c r="P24" s="76"/>
      <c r="Q24" s="62">
        <v>2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12460.032000000001</v>
      </c>
      <c r="AC24" s="66">
        <f t="shared" si="4"/>
        <v>0</v>
      </c>
      <c r="AD24" s="66">
        <f t="shared" si="3"/>
        <v>12460.032000000001</v>
      </c>
    </row>
    <row r="25" spans="1:30" ht="24.95" customHeight="1" x14ac:dyDescent="0.4">
      <c r="A25" s="54">
        <v>23</v>
      </c>
      <c r="B25" s="55" t="s">
        <v>37</v>
      </c>
      <c r="C25" s="55" t="s">
        <v>744</v>
      </c>
      <c r="D25" s="55" t="s">
        <v>35</v>
      </c>
      <c r="E25" s="55" t="s">
        <v>235</v>
      </c>
      <c r="F25" s="55" t="s">
        <v>40</v>
      </c>
      <c r="G25" s="55">
        <v>29</v>
      </c>
      <c r="H25" s="56">
        <v>5</v>
      </c>
      <c r="I25" s="57">
        <v>1</v>
      </c>
      <c r="J25" s="58">
        <v>5</v>
      </c>
      <c r="K25" s="59"/>
      <c r="L25" s="60" t="s">
        <v>222</v>
      </c>
      <c r="M25" s="76"/>
      <c r="N25" s="61" t="s">
        <v>220</v>
      </c>
      <c r="O25" s="77"/>
      <c r="P25" s="76"/>
      <c r="Q25" s="62">
        <v>5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8686.08</v>
      </c>
      <c r="AC25" s="66">
        <f t="shared" si="4"/>
        <v>0</v>
      </c>
      <c r="AD25" s="66">
        <f t="shared" si="3"/>
        <v>8686.08</v>
      </c>
    </row>
    <row r="26" spans="1:30" ht="24.95" customHeight="1" x14ac:dyDescent="0.4">
      <c r="A26" s="54">
        <v>24</v>
      </c>
      <c r="B26" s="55" t="s">
        <v>37</v>
      </c>
      <c r="C26" s="55" t="s">
        <v>822</v>
      </c>
      <c r="D26" s="55" t="s">
        <v>35</v>
      </c>
      <c r="E26" s="55" t="s">
        <v>235</v>
      </c>
      <c r="F26" s="55" t="s">
        <v>40</v>
      </c>
      <c r="G26" s="55">
        <v>29</v>
      </c>
      <c r="H26" s="56">
        <v>3</v>
      </c>
      <c r="I26" s="57">
        <v>1</v>
      </c>
      <c r="J26" s="58">
        <v>3</v>
      </c>
      <c r="K26" s="59"/>
      <c r="L26" s="60" t="s">
        <v>222</v>
      </c>
      <c r="M26" s="76"/>
      <c r="N26" s="61" t="s">
        <v>219</v>
      </c>
      <c r="O26" s="77"/>
      <c r="P26" s="76"/>
      <c r="Q26" s="62">
        <v>3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5211.6480000000001</v>
      </c>
      <c r="AC26" s="66">
        <f t="shared" si="4"/>
        <v>0</v>
      </c>
      <c r="AD26" s="66">
        <f t="shared" si="3"/>
        <v>5211.6480000000001</v>
      </c>
    </row>
    <row r="27" spans="1:30" ht="24.95" customHeight="1" x14ac:dyDescent="0.4">
      <c r="A27" s="54">
        <v>25</v>
      </c>
      <c r="B27" s="55" t="s">
        <v>37</v>
      </c>
      <c r="C27" s="55" t="s">
        <v>606</v>
      </c>
      <c r="D27" s="55" t="s">
        <v>823</v>
      </c>
      <c r="E27" s="55" t="s">
        <v>665</v>
      </c>
      <c r="F27" s="55" t="s">
        <v>835</v>
      </c>
      <c r="G27" s="55">
        <v>14</v>
      </c>
      <c r="H27" s="56">
        <v>3</v>
      </c>
      <c r="I27" s="57">
        <v>1</v>
      </c>
      <c r="J27" s="58">
        <v>3</v>
      </c>
      <c r="K27" s="59"/>
      <c r="L27" s="60" t="s">
        <v>222</v>
      </c>
      <c r="M27" s="76"/>
      <c r="N27" s="61" t="s">
        <v>219</v>
      </c>
      <c r="O27" s="77"/>
      <c r="P27" s="76"/>
      <c r="Q27" s="62">
        <v>3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2515.9679999999998</v>
      </c>
      <c r="AC27" s="66">
        <f t="shared" si="4"/>
        <v>0</v>
      </c>
      <c r="AD27" s="66">
        <f t="shared" si="3"/>
        <v>2515.9679999999998</v>
      </c>
    </row>
    <row r="28" spans="1:30" ht="24.95" customHeight="1" x14ac:dyDescent="0.4">
      <c r="A28" s="54">
        <v>28</v>
      </c>
      <c r="B28" s="55" t="s">
        <v>37</v>
      </c>
      <c r="C28" s="55" t="s">
        <v>637</v>
      </c>
      <c r="D28" s="55" t="s">
        <v>35</v>
      </c>
      <c r="E28" s="55" t="s">
        <v>836</v>
      </c>
      <c r="F28" s="55" t="s">
        <v>837</v>
      </c>
      <c r="G28" s="55">
        <v>10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599.04</v>
      </c>
      <c r="AC28" s="66">
        <f t="shared" si="4"/>
        <v>0</v>
      </c>
      <c r="AD28" s="66">
        <f t="shared" si="3"/>
        <v>599.04</v>
      </c>
    </row>
    <row r="29" spans="1:30" ht="24.95" customHeight="1" x14ac:dyDescent="0.4">
      <c r="A29" s="54">
        <v>29</v>
      </c>
      <c r="B29" s="55" t="s">
        <v>241</v>
      </c>
      <c r="C29" s="55" t="s">
        <v>737</v>
      </c>
      <c r="D29" s="55" t="s">
        <v>35</v>
      </c>
      <c r="E29" s="55" t="s">
        <v>239</v>
      </c>
      <c r="F29" s="55" t="s">
        <v>831</v>
      </c>
      <c r="G29" s="55">
        <v>42</v>
      </c>
      <c r="H29" s="56">
        <v>6</v>
      </c>
      <c r="I29" s="57">
        <v>2</v>
      </c>
      <c r="J29" s="58">
        <v>12</v>
      </c>
      <c r="K29" s="59"/>
      <c r="L29" s="60" t="s">
        <v>222</v>
      </c>
      <c r="M29" s="76"/>
      <c r="N29" s="61" t="s">
        <v>220</v>
      </c>
      <c r="O29" s="77"/>
      <c r="P29" s="76"/>
      <c r="Q29" s="62">
        <v>6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30191.615999999998</v>
      </c>
      <c r="AC29" s="66">
        <f t="shared" si="4"/>
        <v>0</v>
      </c>
      <c r="AD29" s="66">
        <f t="shared" si="3"/>
        <v>30191.615999999998</v>
      </c>
    </row>
    <row r="30" spans="1:30" ht="24.95" customHeight="1" x14ac:dyDescent="0.4">
      <c r="A30" s="54">
        <v>30</v>
      </c>
      <c r="B30" s="55" t="s">
        <v>241</v>
      </c>
      <c r="C30" s="55" t="s">
        <v>737</v>
      </c>
      <c r="D30" s="55" t="s">
        <v>35</v>
      </c>
      <c r="E30" s="55" t="s">
        <v>239</v>
      </c>
      <c r="F30" s="55" t="s">
        <v>832</v>
      </c>
      <c r="G30" s="55">
        <v>42</v>
      </c>
      <c r="H30" s="56">
        <v>2</v>
      </c>
      <c r="I30" s="57">
        <v>2</v>
      </c>
      <c r="J30" s="58">
        <v>4</v>
      </c>
      <c r="K30" s="59"/>
      <c r="L30" s="60" t="s">
        <v>222</v>
      </c>
      <c r="M30" s="76"/>
      <c r="N30" s="61" t="s">
        <v>220</v>
      </c>
      <c r="O30" s="77"/>
      <c r="P30" s="76"/>
      <c r="Q30" s="62">
        <v>2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10063.871999999999</v>
      </c>
      <c r="AC30" s="66">
        <f t="shared" si="4"/>
        <v>0</v>
      </c>
      <c r="AD30" s="66">
        <f t="shared" si="3"/>
        <v>10063.871999999999</v>
      </c>
    </row>
    <row r="31" spans="1:30" ht="24.95" customHeight="1" x14ac:dyDescent="0.4">
      <c r="A31" s="54">
        <v>31</v>
      </c>
      <c r="B31" s="55" t="s">
        <v>241</v>
      </c>
      <c r="C31" s="55" t="s">
        <v>824</v>
      </c>
      <c r="D31" s="55" t="s">
        <v>35</v>
      </c>
      <c r="E31" s="55" t="s">
        <v>239</v>
      </c>
      <c r="F31" s="55" t="s">
        <v>831</v>
      </c>
      <c r="G31" s="55">
        <v>42</v>
      </c>
      <c r="H31" s="56">
        <v>3</v>
      </c>
      <c r="I31" s="57">
        <v>2</v>
      </c>
      <c r="J31" s="58">
        <v>6</v>
      </c>
      <c r="K31" s="59"/>
      <c r="L31" s="60" t="s">
        <v>222</v>
      </c>
      <c r="M31" s="76"/>
      <c r="N31" s="61" t="s">
        <v>220</v>
      </c>
      <c r="O31" s="77"/>
      <c r="P31" s="76"/>
      <c r="Q31" s="62">
        <v>3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15095.807999999999</v>
      </c>
      <c r="AC31" s="66">
        <f t="shared" si="4"/>
        <v>0</v>
      </c>
      <c r="AD31" s="66">
        <f t="shared" si="3"/>
        <v>15095.807999999999</v>
      </c>
    </row>
    <row r="32" spans="1:30" ht="24.95" customHeight="1" x14ac:dyDescent="0.4">
      <c r="A32" s="54">
        <v>32</v>
      </c>
      <c r="B32" s="55" t="s">
        <v>241</v>
      </c>
      <c r="C32" s="55" t="s">
        <v>825</v>
      </c>
      <c r="D32" s="55" t="s">
        <v>35</v>
      </c>
      <c r="E32" s="55" t="s">
        <v>239</v>
      </c>
      <c r="F32" s="55" t="s">
        <v>832</v>
      </c>
      <c r="G32" s="55">
        <v>42</v>
      </c>
      <c r="H32" s="56">
        <v>1</v>
      </c>
      <c r="I32" s="57">
        <v>2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5031.9359999999997</v>
      </c>
      <c r="AC32" s="66">
        <f t="shared" si="4"/>
        <v>0</v>
      </c>
      <c r="AD32" s="66">
        <f t="shared" si="3"/>
        <v>5031.9359999999997</v>
      </c>
    </row>
    <row r="33" spans="1:30" ht="24.95" customHeight="1" x14ac:dyDescent="0.4">
      <c r="A33" s="54">
        <v>33</v>
      </c>
      <c r="B33" s="55" t="s">
        <v>241</v>
      </c>
      <c r="C33" s="55" t="s">
        <v>267</v>
      </c>
      <c r="D33" s="55" t="s">
        <v>35</v>
      </c>
      <c r="E33" s="55" t="s">
        <v>248</v>
      </c>
      <c r="F33" s="55" t="s">
        <v>697</v>
      </c>
      <c r="G33" s="55">
        <v>26</v>
      </c>
      <c r="H33" s="56">
        <v>3</v>
      </c>
      <c r="I33" s="57">
        <v>1</v>
      </c>
      <c r="J33" s="58">
        <v>3</v>
      </c>
      <c r="K33" s="59"/>
      <c r="L33" s="60" t="s">
        <v>222</v>
      </c>
      <c r="M33" s="76"/>
      <c r="N33" s="61" t="s">
        <v>220</v>
      </c>
      <c r="O33" s="77"/>
      <c r="P33" s="76"/>
      <c r="Q33" s="62">
        <v>3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4672.5119999999997</v>
      </c>
      <c r="AC33" s="66">
        <f t="shared" si="4"/>
        <v>0</v>
      </c>
      <c r="AD33" s="66">
        <f t="shared" si="3"/>
        <v>4672.5119999999997</v>
      </c>
    </row>
    <row r="34" spans="1:30" ht="24.95" customHeight="1" x14ac:dyDescent="0.4">
      <c r="A34" s="54">
        <v>34</v>
      </c>
      <c r="B34" s="55" t="s">
        <v>241</v>
      </c>
      <c r="C34" s="55" t="s">
        <v>268</v>
      </c>
      <c r="D34" s="55" t="s">
        <v>35</v>
      </c>
      <c r="E34" s="55" t="s">
        <v>248</v>
      </c>
      <c r="F34" s="55" t="s">
        <v>697</v>
      </c>
      <c r="G34" s="55">
        <v>26</v>
      </c>
      <c r="H34" s="55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1557.5040000000001</v>
      </c>
      <c r="AC34" s="66">
        <f t="shared" si="4"/>
        <v>0</v>
      </c>
      <c r="AD34" s="66">
        <f t="shared" si="3"/>
        <v>1557.5040000000001</v>
      </c>
    </row>
    <row r="35" spans="1:30" ht="24.95" customHeight="1" x14ac:dyDescent="0.4">
      <c r="A35" s="54">
        <v>35</v>
      </c>
      <c r="B35" s="55" t="s">
        <v>241</v>
      </c>
      <c r="C35" s="55" t="s">
        <v>268</v>
      </c>
      <c r="D35" s="55" t="s">
        <v>35</v>
      </c>
      <c r="E35" s="55" t="s">
        <v>239</v>
      </c>
      <c r="F35" s="55" t="s">
        <v>240</v>
      </c>
      <c r="G35" s="55">
        <v>42</v>
      </c>
      <c r="H35" s="55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2515.9679999999998</v>
      </c>
      <c r="AC35" s="66">
        <f t="shared" si="4"/>
        <v>0</v>
      </c>
      <c r="AD35" s="66">
        <f t="shared" si="3"/>
        <v>2515.9679999999998</v>
      </c>
    </row>
    <row r="36" spans="1:30" ht="24.95" customHeight="1" x14ac:dyDescent="0.4">
      <c r="A36" s="54">
        <v>36</v>
      </c>
      <c r="B36" s="55" t="s">
        <v>241</v>
      </c>
      <c r="C36" s="55" t="s">
        <v>268</v>
      </c>
      <c r="D36" s="55" t="s">
        <v>35</v>
      </c>
      <c r="E36" s="55" t="s">
        <v>248</v>
      </c>
      <c r="F36" s="55" t="s">
        <v>541</v>
      </c>
      <c r="G36" s="55">
        <v>26</v>
      </c>
      <c r="H36" s="55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2"/>
        <v>1557.5040000000001</v>
      </c>
      <c r="AC36" s="66">
        <f t="shared" si="4"/>
        <v>0</v>
      </c>
      <c r="AD36" s="66">
        <f t="shared" si="3"/>
        <v>1557.5040000000001</v>
      </c>
    </row>
    <row r="37" spans="1:30" ht="24.95" customHeight="1" x14ac:dyDescent="0.4">
      <c r="A37" s="54">
        <v>37</v>
      </c>
      <c r="B37" s="55" t="s">
        <v>241</v>
      </c>
      <c r="C37" s="55" t="s">
        <v>269</v>
      </c>
      <c r="D37" s="55" t="s">
        <v>35</v>
      </c>
      <c r="E37" s="55" t="s">
        <v>248</v>
      </c>
      <c r="F37" s="55" t="s">
        <v>697</v>
      </c>
      <c r="G37" s="55">
        <v>26</v>
      </c>
      <c r="H37" s="55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2"/>
        <v>1557.5040000000001</v>
      </c>
      <c r="AC37" s="66">
        <f t="shared" si="4"/>
        <v>0</v>
      </c>
      <c r="AD37" s="66">
        <f t="shared" si="3"/>
        <v>1557.5040000000001</v>
      </c>
    </row>
    <row r="38" spans="1:30" ht="24.95" customHeight="1" x14ac:dyDescent="0.4">
      <c r="A38" s="54">
        <v>38</v>
      </c>
      <c r="B38" s="55" t="s">
        <v>241</v>
      </c>
      <c r="C38" s="55" t="s">
        <v>269</v>
      </c>
      <c r="D38" s="55" t="s">
        <v>35</v>
      </c>
      <c r="E38" s="55" t="s">
        <v>239</v>
      </c>
      <c r="F38" s="55" t="s">
        <v>240</v>
      </c>
      <c r="G38" s="55">
        <v>42</v>
      </c>
      <c r="H38" s="55">
        <v>1</v>
      </c>
      <c r="I38" s="57">
        <v>1</v>
      </c>
      <c r="J38" s="58">
        <v>1</v>
      </c>
      <c r="K38" s="59"/>
      <c r="L38" s="60" t="s">
        <v>222</v>
      </c>
      <c r="M38" s="76"/>
      <c r="N38" s="61" t="s">
        <v>220</v>
      </c>
      <c r="O38" s="77"/>
      <c r="P38" s="76"/>
      <c r="Q38" s="62">
        <v>1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2"/>
        <v>2515.9679999999998</v>
      </c>
      <c r="AC38" s="66">
        <f t="shared" si="4"/>
        <v>0</v>
      </c>
      <c r="AD38" s="66">
        <f t="shared" si="3"/>
        <v>2515.9679999999998</v>
      </c>
    </row>
    <row r="39" spans="1:30" ht="24.95" customHeight="1" x14ac:dyDescent="0.4">
      <c r="A39" s="54">
        <v>39</v>
      </c>
      <c r="B39" s="55" t="s">
        <v>241</v>
      </c>
      <c r="C39" s="55" t="s">
        <v>269</v>
      </c>
      <c r="D39" s="55" t="s">
        <v>35</v>
      </c>
      <c r="E39" s="55" t="s">
        <v>248</v>
      </c>
      <c r="F39" s="55" t="s">
        <v>541</v>
      </c>
      <c r="G39" s="55">
        <v>26</v>
      </c>
      <c r="H39" s="55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2"/>
        <v>1557.5040000000001</v>
      </c>
      <c r="AC39" s="66">
        <f t="shared" si="4"/>
        <v>0</v>
      </c>
      <c r="AD39" s="66">
        <f t="shared" si="3"/>
        <v>1557.5040000000001</v>
      </c>
    </row>
    <row r="40" spans="1:30" ht="24.95" customHeight="1" x14ac:dyDescent="0.4">
      <c r="A40" s="54">
        <v>40</v>
      </c>
      <c r="B40" s="55" t="s">
        <v>241</v>
      </c>
      <c r="C40" s="55" t="s">
        <v>593</v>
      </c>
      <c r="D40" s="55" t="s">
        <v>35</v>
      </c>
      <c r="E40" s="55" t="s">
        <v>665</v>
      </c>
      <c r="F40" s="55" t="s">
        <v>387</v>
      </c>
      <c r="G40" s="55">
        <v>14</v>
      </c>
      <c r="H40" s="55">
        <v>6</v>
      </c>
      <c r="I40" s="57">
        <v>1</v>
      </c>
      <c r="J40" s="58">
        <v>6</v>
      </c>
      <c r="K40" s="59"/>
      <c r="L40" s="60" t="s">
        <v>222</v>
      </c>
      <c r="M40" s="76"/>
      <c r="N40" s="61" t="s">
        <v>219</v>
      </c>
      <c r="O40" s="77"/>
      <c r="P40" s="76"/>
      <c r="Q40" s="62">
        <v>6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2"/>
        <v>5031.9359999999997</v>
      </c>
      <c r="AC40" s="66">
        <f t="shared" si="4"/>
        <v>0</v>
      </c>
      <c r="AD40" s="66">
        <f t="shared" si="3"/>
        <v>5031.9359999999997</v>
      </c>
    </row>
    <row r="41" spans="1:30" ht="24.95" customHeight="1" x14ac:dyDescent="0.4">
      <c r="A41" s="54">
        <v>41</v>
      </c>
      <c r="B41" s="55" t="s">
        <v>241</v>
      </c>
      <c r="C41" s="55" t="s">
        <v>593</v>
      </c>
      <c r="D41" s="55" t="s">
        <v>35</v>
      </c>
      <c r="E41" s="55" t="s">
        <v>239</v>
      </c>
      <c r="F41" s="55" t="s">
        <v>838</v>
      </c>
      <c r="G41" s="55">
        <v>42</v>
      </c>
      <c r="H41" s="55">
        <v>5</v>
      </c>
      <c r="I41" s="57">
        <v>2</v>
      </c>
      <c r="J41" s="58">
        <v>10</v>
      </c>
      <c r="K41" s="59"/>
      <c r="L41" s="60" t="s">
        <v>222</v>
      </c>
      <c r="M41" s="76"/>
      <c r="N41" s="61" t="s">
        <v>220</v>
      </c>
      <c r="O41" s="77"/>
      <c r="P41" s="76"/>
      <c r="Q41" s="62">
        <v>5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2"/>
        <v>25159.68</v>
      </c>
      <c r="AC41" s="66">
        <f t="shared" si="4"/>
        <v>0</v>
      </c>
      <c r="AD41" s="66">
        <f t="shared" si="3"/>
        <v>25159.68</v>
      </c>
    </row>
    <row r="42" spans="1:30" ht="24.95" customHeight="1" x14ac:dyDescent="0.4">
      <c r="A42" s="54">
        <v>42</v>
      </c>
      <c r="B42" s="55" t="s">
        <v>241</v>
      </c>
      <c r="C42" s="55" t="s">
        <v>593</v>
      </c>
      <c r="D42" s="55" t="s">
        <v>35</v>
      </c>
      <c r="E42" s="55" t="s">
        <v>248</v>
      </c>
      <c r="F42" s="55" t="s">
        <v>249</v>
      </c>
      <c r="G42" s="55">
        <v>26</v>
      </c>
      <c r="H42" s="55">
        <v>2</v>
      </c>
      <c r="I42" s="57">
        <v>1</v>
      </c>
      <c r="J42" s="58">
        <v>2</v>
      </c>
      <c r="K42" s="59"/>
      <c r="L42" s="60" t="s">
        <v>222</v>
      </c>
      <c r="M42" s="76"/>
      <c r="N42" s="61" t="s">
        <v>220</v>
      </c>
      <c r="O42" s="77"/>
      <c r="P42" s="76"/>
      <c r="Q42" s="62">
        <v>2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2"/>
        <v>3115.0080000000003</v>
      </c>
      <c r="AC42" s="66">
        <f t="shared" si="4"/>
        <v>0</v>
      </c>
      <c r="AD42" s="66">
        <f t="shared" si="3"/>
        <v>3115.0080000000003</v>
      </c>
    </row>
    <row r="43" spans="1:30" ht="24.95" customHeight="1" x14ac:dyDescent="0.4">
      <c r="A43" s="54">
        <v>44</v>
      </c>
      <c r="B43" s="55" t="s">
        <v>241</v>
      </c>
      <c r="C43" s="55" t="s">
        <v>236</v>
      </c>
      <c r="D43" s="55" t="s">
        <v>826</v>
      </c>
      <c r="E43" s="55" t="s">
        <v>248</v>
      </c>
      <c r="F43" s="55" t="s">
        <v>210</v>
      </c>
      <c r="G43" s="55">
        <v>26</v>
      </c>
      <c r="H43" s="55">
        <v>5</v>
      </c>
      <c r="I43" s="57">
        <v>4</v>
      </c>
      <c r="J43" s="58">
        <v>20</v>
      </c>
      <c r="K43" s="59"/>
      <c r="L43" s="60" t="s">
        <v>222</v>
      </c>
      <c r="M43" s="76"/>
      <c r="N43" s="61" t="s">
        <v>220</v>
      </c>
      <c r="O43" s="77"/>
      <c r="P43" s="76"/>
      <c r="Q43" s="62">
        <v>5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2"/>
        <v>31150.079999999998</v>
      </c>
      <c r="AC43" s="66">
        <f t="shared" si="4"/>
        <v>0</v>
      </c>
      <c r="AD43" s="66">
        <f t="shared" si="3"/>
        <v>31150.079999999998</v>
      </c>
    </row>
    <row r="44" spans="1:30" ht="24.95" customHeight="1" x14ac:dyDescent="0.4">
      <c r="A44" s="54">
        <v>46</v>
      </c>
      <c r="B44" s="55" t="s">
        <v>241</v>
      </c>
      <c r="C44" s="55" t="s">
        <v>636</v>
      </c>
      <c r="D44" s="55" t="s">
        <v>35</v>
      </c>
      <c r="E44" s="55" t="s">
        <v>836</v>
      </c>
      <c r="F44" s="55" t="s">
        <v>837</v>
      </c>
      <c r="G44" s="55">
        <v>10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2"/>
        <v>599.04</v>
      </c>
      <c r="AC44" s="66">
        <f t="shared" si="4"/>
        <v>0</v>
      </c>
      <c r="AD44" s="66">
        <f t="shared" si="3"/>
        <v>599.04</v>
      </c>
    </row>
    <row r="45" spans="1:30" ht="24.95" customHeight="1" x14ac:dyDescent="0.4">
      <c r="A45" s="54">
        <v>47</v>
      </c>
      <c r="B45" s="55" t="s">
        <v>241</v>
      </c>
      <c r="C45" s="55" t="s">
        <v>827</v>
      </c>
      <c r="D45" s="55" t="s">
        <v>828</v>
      </c>
      <c r="E45" s="55" t="s">
        <v>248</v>
      </c>
      <c r="F45" s="55" t="s">
        <v>210</v>
      </c>
      <c r="G45" s="55">
        <v>26</v>
      </c>
      <c r="H45" s="55">
        <v>1</v>
      </c>
      <c r="I45" s="57">
        <v>4</v>
      </c>
      <c r="J45" s="58">
        <v>4</v>
      </c>
      <c r="K45" s="59"/>
      <c r="L45" s="60" t="s">
        <v>222</v>
      </c>
      <c r="M45" s="76"/>
      <c r="N45" s="61" t="s">
        <v>220</v>
      </c>
      <c r="O45" s="77"/>
      <c r="P45" s="76"/>
      <c r="Q45" s="62">
        <v>1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2"/>
        <v>6230.0160000000005</v>
      </c>
      <c r="AC45" s="66">
        <f t="shared" si="4"/>
        <v>0</v>
      </c>
      <c r="AD45" s="66">
        <f t="shared" si="3"/>
        <v>6230.0160000000005</v>
      </c>
    </row>
    <row r="46" spans="1:30" ht="36.75" customHeight="1" x14ac:dyDescent="0.4">
      <c r="A46" s="68"/>
      <c r="B46" s="69"/>
      <c r="C46" s="69"/>
      <c r="D46" s="69"/>
      <c r="E46" s="69"/>
      <c r="L46" s="70"/>
      <c r="R46" s="71"/>
      <c r="S46" s="71"/>
      <c r="T46" s="71"/>
      <c r="U46" s="72"/>
      <c r="V46" s="72"/>
      <c r="W46" s="65"/>
      <c r="AA46" s="65"/>
      <c r="AB46" s="73">
        <f>SUM(AB4:AB45)</f>
        <v>564954.62399999984</v>
      </c>
      <c r="AC46" s="73">
        <f>SUM(AC4:AC45)</f>
        <v>0</v>
      </c>
      <c r="AD46" s="73">
        <f>SUM(AD4:AD45)</f>
        <v>564954.62399999984</v>
      </c>
    </row>
    <row r="48" spans="1:30" x14ac:dyDescent="0.4">
      <c r="T48" s="179" t="s">
        <v>22</v>
      </c>
      <c r="U48" s="180"/>
      <c r="V48" s="181"/>
      <c r="W48" s="75">
        <f>SUM(U4:U45)</f>
        <v>0</v>
      </c>
    </row>
    <row r="49" spans="20:23" x14ac:dyDescent="0.4">
      <c r="T49" s="179" t="s">
        <v>23</v>
      </c>
      <c r="U49" s="180"/>
      <c r="V49" s="181"/>
      <c r="W49" s="75">
        <f>SUM(V4:V45)</f>
        <v>0</v>
      </c>
    </row>
    <row r="50" spans="20:23" x14ac:dyDescent="0.4">
      <c r="T50" s="179" t="s">
        <v>25</v>
      </c>
      <c r="U50" s="180"/>
      <c r="V50" s="181"/>
      <c r="W50" s="83"/>
    </row>
    <row r="51" spans="20:23" x14ac:dyDescent="0.4">
      <c r="T51" s="179" t="s">
        <v>26</v>
      </c>
      <c r="U51" s="180"/>
      <c r="V51" s="181"/>
      <c r="W51" s="83"/>
    </row>
    <row r="52" spans="20:23" x14ac:dyDescent="0.4">
      <c r="T52" s="179" t="s">
        <v>24</v>
      </c>
      <c r="U52" s="180"/>
      <c r="V52" s="181"/>
      <c r="W52" s="83"/>
    </row>
    <row r="53" spans="20:23" x14ac:dyDescent="0.4">
      <c r="T53" s="179" t="s">
        <v>27</v>
      </c>
      <c r="U53" s="180"/>
      <c r="V53" s="181"/>
      <c r="W53" s="83"/>
    </row>
    <row r="54" spans="20:23" x14ac:dyDescent="0.4">
      <c r="T54" s="179" t="s">
        <v>29</v>
      </c>
      <c r="U54" s="180"/>
      <c r="V54" s="181"/>
      <c r="W54" s="75">
        <f>SUM(W48:W53)</f>
        <v>0</v>
      </c>
    </row>
    <row r="55" spans="20:23" x14ac:dyDescent="0.4">
      <c r="T55" s="179" t="s">
        <v>30</v>
      </c>
      <c r="U55" s="180"/>
      <c r="V55" s="181"/>
      <c r="W55" s="75">
        <f>W54*1.1</f>
        <v>0</v>
      </c>
    </row>
  </sheetData>
  <sheetProtection algorithmName="SHA-512" hashValue="AZaNmgdcnqMyqsyiXenl75NUw3PkeipYBWaRbtHgRhh/foEYgJMHonlsPbiQ0W3io/AEFCmFDAE4by+OC6a7YQ==" saltValue="hV4YHdB2zsdvjRuixElTog==" spinCount="100000" sheet="1" formatCells="0" formatColumns="0" formatRows="0" insertHyperlinks="0" sort="0" autoFilter="0" pivotTables="0"/>
  <autoFilter ref="A3:AD45"/>
  <mergeCells count="12">
    <mergeCell ref="T55:V55"/>
    <mergeCell ref="T50:V50"/>
    <mergeCell ref="T51:V51"/>
    <mergeCell ref="T52:V52"/>
    <mergeCell ref="T53:V53"/>
    <mergeCell ref="T54:V54"/>
    <mergeCell ref="T49:V49"/>
    <mergeCell ref="E2:J2"/>
    <mergeCell ref="L2:Q2"/>
    <mergeCell ref="AB2:AC2"/>
    <mergeCell ref="AD2:AD3"/>
    <mergeCell ref="T48:V48"/>
  </mergeCells>
  <phoneticPr fontId="4"/>
  <conditionalFormatting sqref="B4:J45 X4:Z45 L4:Q45">
    <cfRule type="containsBlanks" dxfId="38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  <pageSetUpPr fitToPage="1"/>
  </sheetPr>
  <dimension ref="A1:AE66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5" style="40" bestFit="1" customWidth="1"/>
    <col min="29" max="29" width="20.25" style="32" bestFit="1" customWidth="1"/>
    <col min="30" max="30" width="24.125" style="40" customWidth="1"/>
    <col min="31" max="31" width="11.75" style="32" bestFit="1" customWidth="1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2435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839</v>
      </c>
      <c r="C4" s="55" t="s">
        <v>840</v>
      </c>
      <c r="D4" s="55" t="s">
        <v>35</v>
      </c>
      <c r="E4" s="55" t="s">
        <v>415</v>
      </c>
      <c r="F4" s="55" t="s">
        <v>208</v>
      </c>
      <c r="G4" s="55">
        <v>26</v>
      </c>
      <c r="H4" s="56">
        <v>21</v>
      </c>
      <c r="I4" s="57">
        <v>1</v>
      </c>
      <c r="J4" s="58">
        <v>21</v>
      </c>
      <c r="K4" s="59"/>
      <c r="L4" s="60" t="s">
        <v>222</v>
      </c>
      <c r="M4" s="76"/>
      <c r="N4" s="61" t="s">
        <v>220</v>
      </c>
      <c r="O4" s="77"/>
      <c r="P4" s="76"/>
      <c r="Q4" s="62">
        <v>21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32707.583999999999</v>
      </c>
      <c r="AC4" s="66">
        <f>P4*Q4*X4*Y4*Z4/1000*$Z$1</f>
        <v>0</v>
      </c>
      <c r="AD4" s="66">
        <f t="shared" ref="AD4" si="1">AB4-AC4</f>
        <v>32707.583999999999</v>
      </c>
    </row>
    <row r="5" spans="1:30" ht="24.95" customHeight="1" x14ac:dyDescent="0.4">
      <c r="A5" s="54">
        <v>2</v>
      </c>
      <c r="B5" s="55" t="s">
        <v>839</v>
      </c>
      <c r="C5" s="55" t="s">
        <v>38</v>
      </c>
      <c r="D5" s="55" t="s">
        <v>35</v>
      </c>
      <c r="E5" s="55" t="s">
        <v>415</v>
      </c>
      <c r="F5" s="55" t="s">
        <v>40</v>
      </c>
      <c r="G5" s="55">
        <v>26</v>
      </c>
      <c r="H5" s="56">
        <v>6</v>
      </c>
      <c r="I5" s="57">
        <v>1</v>
      </c>
      <c r="J5" s="58">
        <v>6</v>
      </c>
      <c r="K5" s="59"/>
      <c r="L5" s="60" t="s">
        <v>222</v>
      </c>
      <c r="M5" s="76"/>
      <c r="N5" s="61" t="s">
        <v>220</v>
      </c>
      <c r="O5" s="77"/>
      <c r="P5" s="76"/>
      <c r="Q5" s="62">
        <v>6</v>
      </c>
      <c r="R5" s="63"/>
      <c r="S5" s="78"/>
      <c r="T5" s="78"/>
      <c r="U5" s="64">
        <f t="shared" ref="U5:U56" si="2">Q5*S5</f>
        <v>0</v>
      </c>
      <c r="V5" s="64">
        <f t="shared" ref="V5:V56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9345.0239999999994</v>
      </c>
      <c r="AC5" s="66">
        <f t="shared" ref="AC5:AC56" si="4">P5*Q5*X5*Y5*Z5/1000*$Z$1</f>
        <v>0</v>
      </c>
      <c r="AD5" s="66">
        <f t="shared" ref="AD5:AD57" si="5">AB5-AC5</f>
        <v>9345.0239999999994</v>
      </c>
    </row>
    <row r="6" spans="1:30" ht="24.95" customHeight="1" x14ac:dyDescent="0.4">
      <c r="A6" s="54">
        <v>3</v>
      </c>
      <c r="B6" s="55" t="s">
        <v>839</v>
      </c>
      <c r="C6" s="55" t="s">
        <v>179</v>
      </c>
      <c r="D6" s="55" t="s">
        <v>35</v>
      </c>
      <c r="E6" s="55" t="s">
        <v>415</v>
      </c>
      <c r="F6" s="55" t="s">
        <v>40</v>
      </c>
      <c r="G6" s="55">
        <v>26</v>
      </c>
      <c r="H6" s="56">
        <v>18</v>
      </c>
      <c r="I6" s="57">
        <v>1</v>
      </c>
      <c r="J6" s="58">
        <v>18</v>
      </c>
      <c r="K6" s="59"/>
      <c r="L6" s="60" t="s">
        <v>222</v>
      </c>
      <c r="M6" s="76"/>
      <c r="N6" s="61" t="s">
        <v>220</v>
      </c>
      <c r="O6" s="77"/>
      <c r="P6" s="76"/>
      <c r="Q6" s="62">
        <v>18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28035.072</v>
      </c>
      <c r="AC6" s="66">
        <f t="shared" si="4"/>
        <v>0</v>
      </c>
      <c r="AD6" s="66">
        <f t="shared" si="5"/>
        <v>28035.072</v>
      </c>
    </row>
    <row r="7" spans="1:30" ht="24.95" customHeight="1" x14ac:dyDescent="0.4">
      <c r="A7" s="54">
        <v>4</v>
      </c>
      <c r="B7" s="55" t="s">
        <v>839</v>
      </c>
      <c r="C7" s="55" t="s">
        <v>841</v>
      </c>
      <c r="D7" s="55" t="s">
        <v>35</v>
      </c>
      <c r="E7" s="55" t="s">
        <v>415</v>
      </c>
      <c r="F7" s="55" t="s">
        <v>40</v>
      </c>
      <c r="G7" s="55">
        <v>26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1557.5040000000001</v>
      </c>
      <c r="AC7" s="66">
        <f t="shared" si="4"/>
        <v>0</v>
      </c>
      <c r="AD7" s="66">
        <f t="shared" si="5"/>
        <v>1557.5040000000001</v>
      </c>
    </row>
    <row r="8" spans="1:30" ht="24.95" customHeight="1" x14ac:dyDescent="0.4">
      <c r="A8" s="54">
        <v>5</v>
      </c>
      <c r="B8" s="55" t="s">
        <v>839</v>
      </c>
      <c r="C8" s="55" t="s">
        <v>194</v>
      </c>
      <c r="D8" s="55" t="s">
        <v>876</v>
      </c>
      <c r="E8" s="55" t="s">
        <v>415</v>
      </c>
      <c r="F8" s="55" t="s">
        <v>40</v>
      </c>
      <c r="G8" s="55">
        <v>26</v>
      </c>
      <c r="H8" s="56">
        <v>23</v>
      </c>
      <c r="I8" s="57">
        <v>1</v>
      </c>
      <c r="J8" s="58">
        <v>23</v>
      </c>
      <c r="K8" s="59"/>
      <c r="L8" s="60" t="s">
        <v>222</v>
      </c>
      <c r="M8" s="76"/>
      <c r="N8" s="61" t="s">
        <v>220</v>
      </c>
      <c r="O8" s="77"/>
      <c r="P8" s="76"/>
      <c r="Q8" s="62">
        <v>23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35822.591999999997</v>
      </c>
      <c r="AC8" s="66">
        <f t="shared" si="4"/>
        <v>0</v>
      </c>
      <c r="AD8" s="66">
        <f t="shared" si="5"/>
        <v>35822.591999999997</v>
      </c>
    </row>
    <row r="9" spans="1:30" ht="24.95" customHeight="1" x14ac:dyDescent="0.4">
      <c r="A9" s="54">
        <v>6</v>
      </c>
      <c r="B9" s="55" t="s">
        <v>839</v>
      </c>
      <c r="C9" s="55" t="s">
        <v>194</v>
      </c>
      <c r="D9" s="55" t="s">
        <v>876</v>
      </c>
      <c r="E9" s="55" t="s">
        <v>866</v>
      </c>
      <c r="F9" s="55" t="s">
        <v>867</v>
      </c>
      <c r="G9" s="55">
        <v>48</v>
      </c>
      <c r="H9" s="56">
        <v>20</v>
      </c>
      <c r="I9" s="57">
        <v>1</v>
      </c>
      <c r="J9" s="58">
        <v>20</v>
      </c>
      <c r="K9" s="59"/>
      <c r="L9" s="60" t="s">
        <v>222</v>
      </c>
      <c r="M9" s="76"/>
      <c r="N9" s="61" t="s">
        <v>220</v>
      </c>
      <c r="O9" s="77"/>
      <c r="P9" s="76"/>
      <c r="Q9" s="62">
        <v>20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57507.840000000004</v>
      </c>
      <c r="AC9" s="66">
        <f t="shared" si="4"/>
        <v>0</v>
      </c>
      <c r="AD9" s="66">
        <f t="shared" si="5"/>
        <v>57507.840000000004</v>
      </c>
    </row>
    <row r="10" spans="1:30" ht="24.95" customHeight="1" x14ac:dyDescent="0.4">
      <c r="A10" s="54">
        <v>7</v>
      </c>
      <c r="B10" s="55" t="s">
        <v>839</v>
      </c>
      <c r="C10" s="55" t="s">
        <v>194</v>
      </c>
      <c r="D10" s="55" t="s">
        <v>876</v>
      </c>
      <c r="E10" s="55" t="s">
        <v>866</v>
      </c>
      <c r="F10" s="55" t="s">
        <v>867</v>
      </c>
      <c r="G10" s="55">
        <v>48</v>
      </c>
      <c r="H10" s="56">
        <v>43</v>
      </c>
      <c r="I10" s="57">
        <v>2</v>
      </c>
      <c r="J10" s="58">
        <v>86</v>
      </c>
      <c r="K10" s="59"/>
      <c r="L10" s="60" t="s">
        <v>222</v>
      </c>
      <c r="M10" s="76"/>
      <c r="N10" s="61" t="s">
        <v>220</v>
      </c>
      <c r="O10" s="77"/>
      <c r="P10" s="76"/>
      <c r="Q10" s="62">
        <v>43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247283.712</v>
      </c>
      <c r="AC10" s="66">
        <f t="shared" si="4"/>
        <v>0</v>
      </c>
      <c r="AD10" s="66">
        <f t="shared" si="5"/>
        <v>247283.712</v>
      </c>
    </row>
    <row r="11" spans="1:30" ht="24.95" customHeight="1" x14ac:dyDescent="0.4">
      <c r="A11" s="54">
        <v>8</v>
      </c>
      <c r="B11" s="55" t="s">
        <v>839</v>
      </c>
      <c r="C11" s="55" t="s">
        <v>842</v>
      </c>
      <c r="D11" s="55" t="s">
        <v>35</v>
      </c>
      <c r="E11" s="55" t="s">
        <v>415</v>
      </c>
      <c r="F11" s="55" t="s">
        <v>40</v>
      </c>
      <c r="G11" s="55">
        <v>26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1557.5040000000001</v>
      </c>
      <c r="AC11" s="66">
        <f t="shared" si="4"/>
        <v>0</v>
      </c>
      <c r="AD11" s="66">
        <f t="shared" si="5"/>
        <v>1557.5040000000001</v>
      </c>
    </row>
    <row r="12" spans="1:30" ht="24.95" customHeight="1" x14ac:dyDescent="0.4">
      <c r="A12" s="54">
        <v>9</v>
      </c>
      <c r="B12" s="55" t="s">
        <v>839</v>
      </c>
      <c r="C12" s="55" t="s">
        <v>842</v>
      </c>
      <c r="D12" s="55" t="s">
        <v>35</v>
      </c>
      <c r="E12" s="55" t="s">
        <v>399</v>
      </c>
      <c r="F12" s="55" t="s">
        <v>40</v>
      </c>
      <c r="G12" s="55">
        <v>34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219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2036.7359999999999</v>
      </c>
      <c r="AC12" s="66">
        <f t="shared" si="4"/>
        <v>0</v>
      </c>
      <c r="AD12" s="66">
        <f t="shared" si="5"/>
        <v>2036.7359999999999</v>
      </c>
    </row>
    <row r="13" spans="1:30" ht="24.95" customHeight="1" x14ac:dyDescent="0.4">
      <c r="A13" s="54">
        <v>10</v>
      </c>
      <c r="B13" s="55" t="s">
        <v>839</v>
      </c>
      <c r="C13" s="55" t="s">
        <v>842</v>
      </c>
      <c r="D13" s="55" t="s">
        <v>35</v>
      </c>
      <c r="E13" s="55" t="s">
        <v>866</v>
      </c>
      <c r="F13" s="55" t="s">
        <v>867</v>
      </c>
      <c r="G13" s="55">
        <v>48</v>
      </c>
      <c r="H13" s="56">
        <v>13</v>
      </c>
      <c r="I13" s="57">
        <v>1</v>
      </c>
      <c r="J13" s="58">
        <v>13</v>
      </c>
      <c r="K13" s="59"/>
      <c r="L13" s="60" t="s">
        <v>222</v>
      </c>
      <c r="M13" s="76"/>
      <c r="N13" s="61" t="s">
        <v>220</v>
      </c>
      <c r="O13" s="77"/>
      <c r="P13" s="76"/>
      <c r="Q13" s="62">
        <v>13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37380.095999999998</v>
      </c>
      <c r="AC13" s="66">
        <f t="shared" si="4"/>
        <v>0</v>
      </c>
      <c r="AD13" s="66">
        <f t="shared" si="5"/>
        <v>37380.095999999998</v>
      </c>
    </row>
    <row r="14" spans="1:30" ht="24.95" customHeight="1" x14ac:dyDescent="0.4">
      <c r="A14" s="54">
        <v>11</v>
      </c>
      <c r="B14" s="55" t="s">
        <v>839</v>
      </c>
      <c r="C14" s="55" t="s">
        <v>842</v>
      </c>
      <c r="D14" s="55" t="s">
        <v>35</v>
      </c>
      <c r="E14" s="55" t="s">
        <v>866</v>
      </c>
      <c r="F14" s="55" t="s">
        <v>867</v>
      </c>
      <c r="G14" s="55">
        <v>48</v>
      </c>
      <c r="H14" s="56">
        <v>1</v>
      </c>
      <c r="I14" s="57">
        <v>2</v>
      </c>
      <c r="J14" s="58">
        <v>2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5750.7839999999997</v>
      </c>
      <c r="AC14" s="66">
        <f t="shared" si="4"/>
        <v>0</v>
      </c>
      <c r="AD14" s="66">
        <f t="shared" si="5"/>
        <v>5750.7839999999997</v>
      </c>
    </row>
    <row r="15" spans="1:30" ht="24.95" customHeight="1" x14ac:dyDescent="0.4">
      <c r="A15" s="54">
        <v>12</v>
      </c>
      <c r="B15" s="55" t="s">
        <v>839</v>
      </c>
      <c r="C15" s="55" t="s">
        <v>843</v>
      </c>
      <c r="D15" s="55" t="s">
        <v>35</v>
      </c>
      <c r="E15" s="55" t="s">
        <v>866</v>
      </c>
      <c r="F15" s="55" t="s">
        <v>867</v>
      </c>
      <c r="G15" s="55">
        <v>48</v>
      </c>
      <c r="H15" s="56">
        <v>13</v>
      </c>
      <c r="I15" s="57">
        <v>1</v>
      </c>
      <c r="J15" s="58">
        <v>13</v>
      </c>
      <c r="K15" s="59"/>
      <c r="L15" s="60" t="s">
        <v>222</v>
      </c>
      <c r="M15" s="76"/>
      <c r="N15" s="61" t="s">
        <v>220</v>
      </c>
      <c r="O15" s="77"/>
      <c r="P15" s="76"/>
      <c r="Q15" s="62">
        <v>13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37380.095999999998</v>
      </c>
      <c r="AC15" s="66">
        <f t="shared" si="4"/>
        <v>0</v>
      </c>
      <c r="AD15" s="66">
        <f t="shared" si="5"/>
        <v>37380.095999999998</v>
      </c>
    </row>
    <row r="16" spans="1:30" ht="24.95" customHeight="1" x14ac:dyDescent="0.4">
      <c r="A16" s="54">
        <v>13</v>
      </c>
      <c r="B16" s="55" t="s">
        <v>839</v>
      </c>
      <c r="C16" s="55" t="s">
        <v>843</v>
      </c>
      <c r="D16" s="55" t="s">
        <v>35</v>
      </c>
      <c r="E16" s="55" t="s">
        <v>866</v>
      </c>
      <c r="F16" s="55" t="s">
        <v>867</v>
      </c>
      <c r="G16" s="55">
        <v>48</v>
      </c>
      <c r="H16" s="56">
        <v>1</v>
      </c>
      <c r="I16" s="57">
        <v>2</v>
      </c>
      <c r="J16" s="58">
        <v>2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5750.7839999999997</v>
      </c>
      <c r="AC16" s="66">
        <f t="shared" si="4"/>
        <v>0</v>
      </c>
      <c r="AD16" s="66">
        <f t="shared" si="5"/>
        <v>5750.7839999999997</v>
      </c>
    </row>
    <row r="17" spans="1:30" ht="24.95" customHeight="1" x14ac:dyDescent="0.4">
      <c r="A17" s="54">
        <v>14</v>
      </c>
      <c r="B17" s="55" t="s">
        <v>839</v>
      </c>
      <c r="C17" s="55" t="s">
        <v>843</v>
      </c>
      <c r="D17" s="55" t="s">
        <v>35</v>
      </c>
      <c r="E17" s="55" t="s">
        <v>415</v>
      </c>
      <c r="F17" s="55" t="s">
        <v>40</v>
      </c>
      <c r="G17" s="55">
        <v>26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1557.5040000000001</v>
      </c>
      <c r="AC17" s="66">
        <f t="shared" si="4"/>
        <v>0</v>
      </c>
      <c r="AD17" s="66">
        <f t="shared" si="5"/>
        <v>1557.5040000000001</v>
      </c>
    </row>
    <row r="18" spans="1:30" ht="24.95" customHeight="1" x14ac:dyDescent="0.4">
      <c r="A18" s="54">
        <v>15</v>
      </c>
      <c r="B18" s="55" t="s">
        <v>839</v>
      </c>
      <c r="C18" s="55" t="s">
        <v>39</v>
      </c>
      <c r="D18" s="55" t="s">
        <v>35</v>
      </c>
      <c r="E18" s="55" t="s">
        <v>415</v>
      </c>
      <c r="F18" s="55" t="s">
        <v>40</v>
      </c>
      <c r="G18" s="55">
        <v>26</v>
      </c>
      <c r="H18" s="56">
        <v>4</v>
      </c>
      <c r="I18" s="57">
        <v>1</v>
      </c>
      <c r="J18" s="58">
        <v>4</v>
      </c>
      <c r="K18" s="59"/>
      <c r="L18" s="60" t="s">
        <v>222</v>
      </c>
      <c r="M18" s="76"/>
      <c r="N18" s="61" t="s">
        <v>220</v>
      </c>
      <c r="O18" s="77"/>
      <c r="P18" s="76"/>
      <c r="Q18" s="62">
        <v>4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6230.0160000000005</v>
      </c>
      <c r="AC18" s="66">
        <f t="shared" si="4"/>
        <v>0</v>
      </c>
      <c r="AD18" s="66">
        <f t="shared" si="5"/>
        <v>6230.0160000000005</v>
      </c>
    </row>
    <row r="19" spans="1:30" ht="24.95" customHeight="1" x14ac:dyDescent="0.4">
      <c r="A19" s="54">
        <v>16</v>
      </c>
      <c r="B19" s="55" t="s">
        <v>839</v>
      </c>
      <c r="C19" s="55" t="s">
        <v>39</v>
      </c>
      <c r="D19" s="55" t="s">
        <v>35</v>
      </c>
      <c r="E19" s="55" t="s">
        <v>866</v>
      </c>
      <c r="F19" s="55" t="s">
        <v>867</v>
      </c>
      <c r="G19" s="55">
        <v>48</v>
      </c>
      <c r="H19" s="56">
        <v>14</v>
      </c>
      <c r="I19" s="57">
        <v>1</v>
      </c>
      <c r="J19" s="58">
        <v>14</v>
      </c>
      <c r="K19" s="59"/>
      <c r="L19" s="60" t="s">
        <v>222</v>
      </c>
      <c r="M19" s="76"/>
      <c r="N19" s="61" t="s">
        <v>220</v>
      </c>
      <c r="O19" s="77"/>
      <c r="P19" s="76"/>
      <c r="Q19" s="62">
        <v>14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40255.487999999998</v>
      </c>
      <c r="AC19" s="66">
        <f t="shared" si="4"/>
        <v>0</v>
      </c>
      <c r="AD19" s="66">
        <f t="shared" si="5"/>
        <v>40255.487999999998</v>
      </c>
    </row>
    <row r="20" spans="1:30" ht="24.95" customHeight="1" x14ac:dyDescent="0.4">
      <c r="A20" s="54">
        <v>17</v>
      </c>
      <c r="B20" s="55" t="s">
        <v>839</v>
      </c>
      <c r="C20" s="55" t="s">
        <v>844</v>
      </c>
      <c r="D20" s="55" t="s">
        <v>35</v>
      </c>
      <c r="E20" s="55" t="s">
        <v>866</v>
      </c>
      <c r="F20" s="55" t="s">
        <v>867</v>
      </c>
      <c r="G20" s="55">
        <v>48</v>
      </c>
      <c r="H20" s="56">
        <v>34</v>
      </c>
      <c r="I20" s="57">
        <v>1</v>
      </c>
      <c r="J20" s="58">
        <v>34</v>
      </c>
      <c r="K20" s="59"/>
      <c r="L20" s="60" t="s">
        <v>222</v>
      </c>
      <c r="M20" s="76"/>
      <c r="N20" s="61" t="s">
        <v>220</v>
      </c>
      <c r="O20" s="77"/>
      <c r="P20" s="76"/>
      <c r="Q20" s="62">
        <v>34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97763.328000000009</v>
      </c>
      <c r="AC20" s="66">
        <f t="shared" si="4"/>
        <v>0</v>
      </c>
      <c r="AD20" s="66">
        <f t="shared" si="5"/>
        <v>97763.328000000009</v>
      </c>
    </row>
    <row r="21" spans="1:30" ht="24.95" customHeight="1" x14ac:dyDescent="0.4">
      <c r="A21" s="54">
        <v>18</v>
      </c>
      <c r="B21" s="55" t="s">
        <v>839</v>
      </c>
      <c r="C21" s="55" t="s">
        <v>844</v>
      </c>
      <c r="D21" s="55" t="s">
        <v>35</v>
      </c>
      <c r="E21" s="55" t="s">
        <v>866</v>
      </c>
      <c r="F21" s="55" t="s">
        <v>867</v>
      </c>
      <c r="G21" s="55">
        <v>48</v>
      </c>
      <c r="H21" s="56">
        <v>14</v>
      </c>
      <c r="I21" s="57">
        <v>2</v>
      </c>
      <c r="J21" s="58">
        <v>28</v>
      </c>
      <c r="K21" s="59"/>
      <c r="L21" s="60" t="s">
        <v>222</v>
      </c>
      <c r="M21" s="76"/>
      <c r="N21" s="61" t="s">
        <v>220</v>
      </c>
      <c r="O21" s="77"/>
      <c r="P21" s="76"/>
      <c r="Q21" s="62">
        <v>14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80510.975999999995</v>
      </c>
      <c r="AC21" s="66">
        <f t="shared" si="4"/>
        <v>0</v>
      </c>
      <c r="AD21" s="66">
        <f t="shared" si="5"/>
        <v>80510.975999999995</v>
      </c>
    </row>
    <row r="22" spans="1:30" ht="24.95" customHeight="1" x14ac:dyDescent="0.4">
      <c r="A22" s="54">
        <v>19</v>
      </c>
      <c r="B22" s="55" t="s">
        <v>839</v>
      </c>
      <c r="C22" s="55" t="s">
        <v>844</v>
      </c>
      <c r="D22" s="55" t="s">
        <v>35</v>
      </c>
      <c r="E22" s="55" t="s">
        <v>415</v>
      </c>
      <c r="F22" s="55" t="s">
        <v>40</v>
      </c>
      <c r="G22" s="55">
        <v>26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1557.5040000000001</v>
      </c>
      <c r="AC22" s="66">
        <f t="shared" si="4"/>
        <v>0</v>
      </c>
      <c r="AD22" s="66">
        <f t="shared" si="5"/>
        <v>1557.5040000000001</v>
      </c>
    </row>
    <row r="23" spans="1:30" ht="24.95" customHeight="1" x14ac:dyDescent="0.4">
      <c r="A23" s="54">
        <v>20</v>
      </c>
      <c r="B23" s="55" t="s">
        <v>839</v>
      </c>
      <c r="C23" s="55" t="s">
        <v>844</v>
      </c>
      <c r="D23" s="55" t="s">
        <v>35</v>
      </c>
      <c r="E23" s="55" t="s">
        <v>200</v>
      </c>
      <c r="F23" s="55" t="s">
        <v>199</v>
      </c>
      <c r="G23" s="55">
        <v>42</v>
      </c>
      <c r="H23" s="56">
        <v>2</v>
      </c>
      <c r="I23" s="57">
        <v>1</v>
      </c>
      <c r="J23" s="58">
        <v>2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5031.9359999999997</v>
      </c>
      <c r="AC23" s="66">
        <f t="shared" si="4"/>
        <v>0</v>
      </c>
      <c r="AD23" s="66">
        <f t="shared" si="5"/>
        <v>5031.9359999999997</v>
      </c>
    </row>
    <row r="24" spans="1:30" ht="24.95" customHeight="1" x14ac:dyDescent="0.4">
      <c r="A24" s="54">
        <v>21</v>
      </c>
      <c r="B24" s="55" t="s">
        <v>839</v>
      </c>
      <c r="C24" s="55" t="s">
        <v>189</v>
      </c>
      <c r="D24" s="55" t="s">
        <v>35</v>
      </c>
      <c r="E24" s="55" t="s">
        <v>200</v>
      </c>
      <c r="F24" s="55" t="s">
        <v>868</v>
      </c>
      <c r="G24" s="55">
        <v>42</v>
      </c>
      <c r="H24" s="56">
        <v>5</v>
      </c>
      <c r="I24" s="57">
        <v>2</v>
      </c>
      <c r="J24" s="58">
        <v>10</v>
      </c>
      <c r="K24" s="59"/>
      <c r="L24" s="60" t="s">
        <v>222</v>
      </c>
      <c r="M24" s="76"/>
      <c r="N24" s="61" t="s">
        <v>220</v>
      </c>
      <c r="O24" s="77"/>
      <c r="P24" s="76"/>
      <c r="Q24" s="62">
        <v>5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25159.68</v>
      </c>
      <c r="AC24" s="66">
        <f t="shared" si="4"/>
        <v>0</v>
      </c>
      <c r="AD24" s="66">
        <f t="shared" si="5"/>
        <v>25159.68</v>
      </c>
    </row>
    <row r="25" spans="1:30" ht="24.95" customHeight="1" x14ac:dyDescent="0.4">
      <c r="A25" s="54">
        <v>22</v>
      </c>
      <c r="B25" s="55" t="s">
        <v>839</v>
      </c>
      <c r="C25" s="55" t="s">
        <v>189</v>
      </c>
      <c r="D25" s="55" t="s">
        <v>35</v>
      </c>
      <c r="E25" s="55" t="s">
        <v>42</v>
      </c>
      <c r="F25" s="55" t="s">
        <v>212</v>
      </c>
      <c r="G25" s="55">
        <v>10</v>
      </c>
      <c r="H25" s="56">
        <v>1</v>
      </c>
      <c r="I25" s="57">
        <v>1</v>
      </c>
      <c r="J25" s="58">
        <v>1</v>
      </c>
      <c r="K25" s="59"/>
      <c r="L25" s="60" t="s">
        <v>221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599.04</v>
      </c>
      <c r="AC25" s="66">
        <f t="shared" si="4"/>
        <v>0</v>
      </c>
      <c r="AD25" s="66">
        <f t="shared" si="5"/>
        <v>599.04</v>
      </c>
    </row>
    <row r="26" spans="1:30" ht="24.95" customHeight="1" x14ac:dyDescent="0.4">
      <c r="A26" s="54">
        <v>23</v>
      </c>
      <c r="B26" s="55" t="s">
        <v>839</v>
      </c>
      <c r="C26" s="55" t="s">
        <v>846</v>
      </c>
      <c r="D26" s="55" t="s">
        <v>35</v>
      </c>
      <c r="E26" s="55" t="s">
        <v>869</v>
      </c>
      <c r="F26" s="55" t="s">
        <v>587</v>
      </c>
      <c r="G26" s="55">
        <v>30</v>
      </c>
      <c r="H26" s="56">
        <v>1</v>
      </c>
      <c r="I26" s="57">
        <v>1</v>
      </c>
      <c r="J26" s="58">
        <v>1</v>
      </c>
      <c r="K26" s="59"/>
      <c r="L26" s="60" t="s">
        <v>222</v>
      </c>
      <c r="M26" s="76"/>
      <c r="N26" s="61" t="s">
        <v>517</v>
      </c>
      <c r="O26" s="77"/>
      <c r="P26" s="76"/>
      <c r="Q26" s="62">
        <v>1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1797.1200000000001</v>
      </c>
      <c r="AC26" s="66">
        <f t="shared" si="4"/>
        <v>0</v>
      </c>
      <c r="AD26" s="66">
        <f t="shared" si="5"/>
        <v>1797.1200000000001</v>
      </c>
    </row>
    <row r="27" spans="1:30" ht="24.95" customHeight="1" x14ac:dyDescent="0.4">
      <c r="A27" s="54">
        <v>24</v>
      </c>
      <c r="B27" s="55" t="s">
        <v>839</v>
      </c>
      <c r="C27" s="55" t="s">
        <v>847</v>
      </c>
      <c r="D27" s="55" t="s">
        <v>35</v>
      </c>
      <c r="E27" s="55" t="s">
        <v>870</v>
      </c>
      <c r="F27" s="55" t="s">
        <v>566</v>
      </c>
      <c r="G27" s="55">
        <v>60</v>
      </c>
      <c r="H27" s="56">
        <v>1</v>
      </c>
      <c r="I27" s="57">
        <v>1</v>
      </c>
      <c r="J27" s="58">
        <v>1</v>
      </c>
      <c r="K27" s="59"/>
      <c r="L27" s="60" t="s">
        <v>221</v>
      </c>
      <c r="M27" s="76"/>
      <c r="N27" s="61" t="s">
        <v>219</v>
      </c>
      <c r="O27" s="77"/>
      <c r="P27" s="76"/>
      <c r="Q27" s="62">
        <v>1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3594.2400000000002</v>
      </c>
      <c r="AC27" s="66">
        <f t="shared" si="4"/>
        <v>0</v>
      </c>
      <c r="AD27" s="66">
        <f t="shared" si="5"/>
        <v>3594.2400000000002</v>
      </c>
    </row>
    <row r="28" spans="1:30" ht="24.95" customHeight="1" x14ac:dyDescent="0.4">
      <c r="A28" s="54">
        <v>25</v>
      </c>
      <c r="B28" s="55" t="s">
        <v>839</v>
      </c>
      <c r="C28" s="55" t="s">
        <v>179</v>
      </c>
      <c r="D28" s="55" t="s">
        <v>35</v>
      </c>
      <c r="E28" s="55" t="s">
        <v>870</v>
      </c>
      <c r="F28" s="55" t="s">
        <v>541</v>
      </c>
      <c r="G28" s="55">
        <v>60</v>
      </c>
      <c r="H28" s="56">
        <v>2</v>
      </c>
      <c r="I28" s="57">
        <v>1</v>
      </c>
      <c r="J28" s="58">
        <v>2</v>
      </c>
      <c r="K28" s="59"/>
      <c r="L28" s="60" t="s">
        <v>221</v>
      </c>
      <c r="M28" s="76"/>
      <c r="N28" s="61" t="s">
        <v>219</v>
      </c>
      <c r="O28" s="77"/>
      <c r="P28" s="76"/>
      <c r="Q28" s="62">
        <v>2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7188.4800000000005</v>
      </c>
      <c r="AC28" s="66">
        <f t="shared" si="4"/>
        <v>0</v>
      </c>
      <c r="AD28" s="66">
        <f t="shared" si="5"/>
        <v>7188.4800000000005</v>
      </c>
    </row>
    <row r="29" spans="1:30" ht="24.95" customHeight="1" x14ac:dyDescent="0.4">
      <c r="A29" s="54">
        <v>26</v>
      </c>
      <c r="B29" s="55" t="s">
        <v>839</v>
      </c>
      <c r="C29" s="55" t="s">
        <v>179</v>
      </c>
      <c r="D29" s="55" t="s">
        <v>35</v>
      </c>
      <c r="E29" s="55" t="s">
        <v>415</v>
      </c>
      <c r="F29" s="55" t="s">
        <v>40</v>
      </c>
      <c r="G29" s="55">
        <v>26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1557.5040000000001</v>
      </c>
      <c r="AC29" s="66">
        <f t="shared" si="4"/>
        <v>0</v>
      </c>
      <c r="AD29" s="66">
        <f t="shared" si="5"/>
        <v>1557.5040000000001</v>
      </c>
    </row>
    <row r="30" spans="1:30" ht="24.95" customHeight="1" x14ac:dyDescent="0.4">
      <c r="A30" s="54">
        <v>27</v>
      </c>
      <c r="B30" s="55" t="s">
        <v>839</v>
      </c>
      <c r="C30" s="55" t="s">
        <v>848</v>
      </c>
      <c r="D30" s="55" t="s">
        <v>35</v>
      </c>
      <c r="E30" s="55" t="s">
        <v>248</v>
      </c>
      <c r="F30" s="55" t="s">
        <v>871</v>
      </c>
      <c r="G30" s="55">
        <v>26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1557.5040000000001</v>
      </c>
      <c r="AC30" s="66">
        <f t="shared" si="4"/>
        <v>0</v>
      </c>
      <c r="AD30" s="66">
        <f t="shared" si="5"/>
        <v>1557.5040000000001</v>
      </c>
    </row>
    <row r="31" spans="1:30" ht="24.95" customHeight="1" x14ac:dyDescent="0.4">
      <c r="A31" s="54">
        <v>28</v>
      </c>
      <c r="B31" s="55" t="s">
        <v>839</v>
      </c>
      <c r="C31" s="55" t="s">
        <v>38</v>
      </c>
      <c r="D31" s="55" t="s">
        <v>35</v>
      </c>
      <c r="E31" s="55" t="s">
        <v>415</v>
      </c>
      <c r="F31" s="55" t="s">
        <v>40</v>
      </c>
      <c r="G31" s="55">
        <v>26</v>
      </c>
      <c r="H31" s="56">
        <v>6</v>
      </c>
      <c r="I31" s="57">
        <v>1</v>
      </c>
      <c r="J31" s="58">
        <v>6</v>
      </c>
      <c r="K31" s="59"/>
      <c r="L31" s="60" t="s">
        <v>222</v>
      </c>
      <c r="M31" s="76"/>
      <c r="N31" s="61" t="s">
        <v>220</v>
      </c>
      <c r="O31" s="77"/>
      <c r="P31" s="76"/>
      <c r="Q31" s="62">
        <v>6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9345.0239999999994</v>
      </c>
      <c r="AC31" s="66">
        <f t="shared" si="4"/>
        <v>0</v>
      </c>
      <c r="AD31" s="66">
        <f t="shared" si="5"/>
        <v>9345.0239999999994</v>
      </c>
    </row>
    <row r="32" spans="1:30" ht="24.95" customHeight="1" x14ac:dyDescent="0.4">
      <c r="A32" s="54">
        <v>29</v>
      </c>
      <c r="B32" s="55" t="s">
        <v>839</v>
      </c>
      <c r="C32" s="55" t="s">
        <v>849</v>
      </c>
      <c r="D32" s="55" t="s">
        <v>35</v>
      </c>
      <c r="E32" s="55" t="s">
        <v>415</v>
      </c>
      <c r="F32" s="55" t="s">
        <v>40</v>
      </c>
      <c r="G32" s="55">
        <v>26</v>
      </c>
      <c r="H32" s="56">
        <v>16</v>
      </c>
      <c r="I32" s="57">
        <v>1</v>
      </c>
      <c r="J32" s="58">
        <v>16</v>
      </c>
      <c r="K32" s="59"/>
      <c r="L32" s="60" t="s">
        <v>222</v>
      </c>
      <c r="M32" s="76"/>
      <c r="N32" s="61" t="s">
        <v>220</v>
      </c>
      <c r="O32" s="77"/>
      <c r="P32" s="76"/>
      <c r="Q32" s="62">
        <v>16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24920.064000000002</v>
      </c>
      <c r="AC32" s="66">
        <f t="shared" si="4"/>
        <v>0</v>
      </c>
      <c r="AD32" s="66">
        <f t="shared" si="5"/>
        <v>24920.064000000002</v>
      </c>
    </row>
    <row r="33" spans="1:30" ht="24.95" customHeight="1" x14ac:dyDescent="0.4">
      <c r="A33" s="54">
        <v>30</v>
      </c>
      <c r="B33" s="55" t="s">
        <v>839</v>
      </c>
      <c r="C33" s="55" t="s">
        <v>850</v>
      </c>
      <c r="D33" s="55" t="s">
        <v>35</v>
      </c>
      <c r="E33" s="55" t="s">
        <v>415</v>
      </c>
      <c r="F33" s="55" t="s">
        <v>40</v>
      </c>
      <c r="G33" s="55">
        <v>26</v>
      </c>
      <c r="H33" s="56">
        <v>8</v>
      </c>
      <c r="I33" s="57">
        <v>1</v>
      </c>
      <c r="J33" s="58">
        <v>8</v>
      </c>
      <c r="K33" s="59"/>
      <c r="L33" s="60" t="s">
        <v>222</v>
      </c>
      <c r="M33" s="76"/>
      <c r="N33" s="61" t="s">
        <v>220</v>
      </c>
      <c r="O33" s="77"/>
      <c r="P33" s="76"/>
      <c r="Q33" s="62">
        <v>8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12460.032000000001</v>
      </c>
      <c r="AC33" s="66">
        <f t="shared" si="4"/>
        <v>0</v>
      </c>
      <c r="AD33" s="66">
        <f t="shared" si="5"/>
        <v>12460.032000000001</v>
      </c>
    </row>
    <row r="34" spans="1:30" ht="24.95" customHeight="1" x14ac:dyDescent="0.4">
      <c r="A34" s="54">
        <v>31</v>
      </c>
      <c r="B34" s="55" t="s">
        <v>839</v>
      </c>
      <c r="C34" s="55" t="s">
        <v>850</v>
      </c>
      <c r="D34" s="55" t="s">
        <v>35</v>
      </c>
      <c r="E34" s="55" t="s">
        <v>866</v>
      </c>
      <c r="F34" s="55" t="s">
        <v>867</v>
      </c>
      <c r="G34" s="55">
        <v>48</v>
      </c>
      <c r="H34" s="56">
        <v>41</v>
      </c>
      <c r="I34" s="57">
        <v>2</v>
      </c>
      <c r="J34" s="58">
        <v>82</v>
      </c>
      <c r="K34" s="59"/>
      <c r="L34" s="60" t="s">
        <v>222</v>
      </c>
      <c r="M34" s="76"/>
      <c r="N34" s="61" t="s">
        <v>220</v>
      </c>
      <c r="O34" s="77"/>
      <c r="P34" s="76"/>
      <c r="Q34" s="62">
        <v>41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235782.144</v>
      </c>
      <c r="AC34" s="66">
        <f t="shared" si="4"/>
        <v>0</v>
      </c>
      <c r="AD34" s="66">
        <f t="shared" si="5"/>
        <v>235782.144</v>
      </c>
    </row>
    <row r="35" spans="1:30" ht="24.95" customHeight="1" x14ac:dyDescent="0.4">
      <c r="A35" s="54">
        <v>32</v>
      </c>
      <c r="B35" s="55" t="s">
        <v>839</v>
      </c>
      <c r="C35" s="55" t="s">
        <v>850</v>
      </c>
      <c r="D35" s="55" t="s">
        <v>877</v>
      </c>
      <c r="E35" s="55" t="s">
        <v>675</v>
      </c>
      <c r="F35" s="55" t="s">
        <v>700</v>
      </c>
      <c r="G35" s="55">
        <v>420</v>
      </c>
      <c r="H35" s="56">
        <v>4</v>
      </c>
      <c r="I35" s="57">
        <v>1</v>
      </c>
      <c r="J35" s="58">
        <v>4</v>
      </c>
      <c r="K35" s="59"/>
      <c r="L35" s="60" t="s">
        <v>222</v>
      </c>
      <c r="M35" s="76"/>
      <c r="N35" s="61" t="s">
        <v>220</v>
      </c>
      <c r="O35" s="77"/>
      <c r="P35" s="76"/>
      <c r="Q35" s="62">
        <v>4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100638.72</v>
      </c>
      <c r="AC35" s="66">
        <f t="shared" si="4"/>
        <v>0</v>
      </c>
      <c r="AD35" s="66">
        <f t="shared" si="5"/>
        <v>100638.72</v>
      </c>
    </row>
    <row r="36" spans="1:30" ht="24.95" customHeight="1" x14ac:dyDescent="0.4">
      <c r="A36" s="54">
        <v>33</v>
      </c>
      <c r="B36" s="55" t="s">
        <v>839</v>
      </c>
      <c r="C36" s="55" t="s">
        <v>850</v>
      </c>
      <c r="D36" s="55" t="s">
        <v>35</v>
      </c>
      <c r="E36" s="55" t="s">
        <v>872</v>
      </c>
      <c r="F36" s="55" t="s">
        <v>873</v>
      </c>
      <c r="G36" s="55">
        <v>263</v>
      </c>
      <c r="H36" s="56">
        <v>3</v>
      </c>
      <c r="I36" s="57">
        <v>1</v>
      </c>
      <c r="J36" s="58">
        <v>3</v>
      </c>
      <c r="K36" s="59"/>
      <c r="L36" s="60" t="s">
        <v>222</v>
      </c>
      <c r="M36" s="76"/>
      <c r="N36" s="61" t="s">
        <v>220</v>
      </c>
      <c r="O36" s="77"/>
      <c r="P36" s="76"/>
      <c r="Q36" s="62">
        <v>3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56" si="6">G36*J36*X36*Y36*Z36/1000*$Z$1</f>
        <v>47264.256000000001</v>
      </c>
      <c r="AC36" s="66">
        <f t="shared" si="4"/>
        <v>0</v>
      </c>
      <c r="AD36" s="66">
        <f t="shared" si="5"/>
        <v>47264.256000000001</v>
      </c>
    </row>
    <row r="37" spans="1:30" ht="24.95" customHeight="1" x14ac:dyDescent="0.4">
      <c r="A37" s="54">
        <v>34</v>
      </c>
      <c r="B37" s="55" t="s">
        <v>839</v>
      </c>
      <c r="C37" s="55" t="s">
        <v>851</v>
      </c>
      <c r="D37" s="55" t="s">
        <v>35</v>
      </c>
      <c r="E37" s="55" t="s">
        <v>866</v>
      </c>
      <c r="F37" s="55" t="s">
        <v>867</v>
      </c>
      <c r="G37" s="55">
        <v>48</v>
      </c>
      <c r="H37" s="56">
        <v>20</v>
      </c>
      <c r="I37" s="57">
        <v>1</v>
      </c>
      <c r="J37" s="58">
        <v>20</v>
      </c>
      <c r="K37" s="59"/>
      <c r="L37" s="60" t="s">
        <v>222</v>
      </c>
      <c r="M37" s="76"/>
      <c r="N37" s="61" t="s">
        <v>220</v>
      </c>
      <c r="O37" s="77"/>
      <c r="P37" s="76"/>
      <c r="Q37" s="62">
        <v>20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57507.840000000004</v>
      </c>
      <c r="AC37" s="66">
        <f t="shared" si="4"/>
        <v>0</v>
      </c>
      <c r="AD37" s="66">
        <f t="shared" si="5"/>
        <v>57507.840000000004</v>
      </c>
    </row>
    <row r="38" spans="1:30" ht="24.95" customHeight="1" x14ac:dyDescent="0.4">
      <c r="A38" s="54">
        <v>35</v>
      </c>
      <c r="B38" s="55" t="s">
        <v>839</v>
      </c>
      <c r="C38" s="55" t="s">
        <v>851</v>
      </c>
      <c r="D38" s="55" t="s">
        <v>35</v>
      </c>
      <c r="E38" s="55" t="s">
        <v>866</v>
      </c>
      <c r="F38" s="55" t="s">
        <v>867</v>
      </c>
      <c r="G38" s="55">
        <v>48</v>
      </c>
      <c r="H38" s="56">
        <v>20</v>
      </c>
      <c r="I38" s="57">
        <v>2</v>
      </c>
      <c r="J38" s="58">
        <v>40</v>
      </c>
      <c r="K38" s="59"/>
      <c r="L38" s="60" t="s">
        <v>222</v>
      </c>
      <c r="M38" s="76"/>
      <c r="N38" s="61" t="s">
        <v>220</v>
      </c>
      <c r="O38" s="77"/>
      <c r="P38" s="76"/>
      <c r="Q38" s="62">
        <v>20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115015.68000000001</v>
      </c>
      <c r="AC38" s="66">
        <f t="shared" si="4"/>
        <v>0</v>
      </c>
      <c r="AD38" s="66">
        <f t="shared" si="5"/>
        <v>115015.68000000001</v>
      </c>
    </row>
    <row r="39" spans="1:30" ht="24.95" customHeight="1" x14ac:dyDescent="0.4">
      <c r="A39" s="54">
        <v>36</v>
      </c>
      <c r="B39" s="55" t="s">
        <v>839</v>
      </c>
      <c r="C39" s="55" t="s">
        <v>851</v>
      </c>
      <c r="D39" s="55" t="s">
        <v>35</v>
      </c>
      <c r="E39" s="55" t="s">
        <v>415</v>
      </c>
      <c r="F39" s="55" t="s">
        <v>40</v>
      </c>
      <c r="G39" s="55">
        <v>26</v>
      </c>
      <c r="H39" s="56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1557.5040000000001</v>
      </c>
      <c r="AC39" s="66">
        <f t="shared" si="4"/>
        <v>0</v>
      </c>
      <c r="AD39" s="66">
        <f t="shared" si="5"/>
        <v>1557.5040000000001</v>
      </c>
    </row>
    <row r="40" spans="1:30" ht="24.95" customHeight="1" x14ac:dyDescent="0.4">
      <c r="A40" s="54">
        <v>37</v>
      </c>
      <c r="B40" s="55" t="s">
        <v>839</v>
      </c>
      <c r="C40" s="55" t="s">
        <v>851</v>
      </c>
      <c r="D40" s="55" t="s">
        <v>35</v>
      </c>
      <c r="E40" s="55" t="s">
        <v>200</v>
      </c>
      <c r="F40" s="55" t="s">
        <v>199</v>
      </c>
      <c r="G40" s="55">
        <v>42</v>
      </c>
      <c r="H40" s="55">
        <v>4</v>
      </c>
      <c r="I40" s="57">
        <v>1</v>
      </c>
      <c r="J40" s="58">
        <v>4</v>
      </c>
      <c r="K40" s="59"/>
      <c r="L40" s="60" t="s">
        <v>222</v>
      </c>
      <c r="M40" s="76"/>
      <c r="N40" s="61" t="s">
        <v>220</v>
      </c>
      <c r="O40" s="77"/>
      <c r="P40" s="76"/>
      <c r="Q40" s="62">
        <v>4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10063.871999999999</v>
      </c>
      <c r="AC40" s="66">
        <f t="shared" si="4"/>
        <v>0</v>
      </c>
      <c r="AD40" s="66">
        <f t="shared" si="5"/>
        <v>10063.871999999999</v>
      </c>
    </row>
    <row r="41" spans="1:30" ht="24.95" customHeight="1" x14ac:dyDescent="0.4">
      <c r="A41" s="54">
        <v>38</v>
      </c>
      <c r="B41" s="55" t="s">
        <v>839</v>
      </c>
      <c r="C41" s="55" t="s">
        <v>852</v>
      </c>
      <c r="D41" s="55" t="s">
        <v>35</v>
      </c>
      <c r="E41" s="55" t="s">
        <v>415</v>
      </c>
      <c r="F41" s="55" t="s">
        <v>40</v>
      </c>
      <c r="G41" s="55">
        <v>26</v>
      </c>
      <c r="H41" s="55">
        <v>6</v>
      </c>
      <c r="I41" s="57">
        <v>1</v>
      </c>
      <c r="J41" s="58">
        <v>6</v>
      </c>
      <c r="K41" s="59"/>
      <c r="L41" s="60" t="s">
        <v>222</v>
      </c>
      <c r="M41" s="76"/>
      <c r="N41" s="61" t="s">
        <v>220</v>
      </c>
      <c r="O41" s="77"/>
      <c r="P41" s="76"/>
      <c r="Q41" s="62">
        <v>6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9345.0239999999994</v>
      </c>
      <c r="AC41" s="66">
        <f t="shared" si="4"/>
        <v>0</v>
      </c>
      <c r="AD41" s="66">
        <f t="shared" si="5"/>
        <v>9345.0239999999994</v>
      </c>
    </row>
    <row r="42" spans="1:30" ht="24.95" customHeight="1" x14ac:dyDescent="0.4">
      <c r="A42" s="54">
        <v>39</v>
      </c>
      <c r="B42" s="55" t="s">
        <v>839</v>
      </c>
      <c r="C42" s="55" t="s">
        <v>853</v>
      </c>
      <c r="D42" s="55" t="s">
        <v>35</v>
      </c>
      <c r="E42" s="55" t="s">
        <v>200</v>
      </c>
      <c r="F42" s="55" t="s">
        <v>201</v>
      </c>
      <c r="G42" s="55">
        <v>42</v>
      </c>
      <c r="H42" s="55">
        <v>4</v>
      </c>
      <c r="I42" s="57">
        <v>2</v>
      </c>
      <c r="J42" s="58">
        <v>8</v>
      </c>
      <c r="K42" s="59"/>
      <c r="L42" s="60" t="s">
        <v>222</v>
      </c>
      <c r="M42" s="76"/>
      <c r="N42" s="61" t="s">
        <v>220</v>
      </c>
      <c r="O42" s="77"/>
      <c r="P42" s="76"/>
      <c r="Q42" s="62">
        <v>4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20127.743999999999</v>
      </c>
      <c r="AC42" s="66">
        <f t="shared" si="4"/>
        <v>0</v>
      </c>
      <c r="AD42" s="66">
        <f t="shared" si="5"/>
        <v>20127.743999999999</v>
      </c>
    </row>
    <row r="43" spans="1:30" ht="24.95" customHeight="1" x14ac:dyDescent="0.4">
      <c r="A43" s="54">
        <v>40</v>
      </c>
      <c r="B43" s="55" t="s">
        <v>839</v>
      </c>
      <c r="C43" s="55" t="s">
        <v>854</v>
      </c>
      <c r="D43" s="55" t="s">
        <v>35</v>
      </c>
      <c r="E43" s="55" t="s">
        <v>200</v>
      </c>
      <c r="F43" s="55" t="s">
        <v>201</v>
      </c>
      <c r="G43" s="55">
        <v>42</v>
      </c>
      <c r="H43" s="55">
        <v>4</v>
      </c>
      <c r="I43" s="57">
        <v>2</v>
      </c>
      <c r="J43" s="58">
        <v>8</v>
      </c>
      <c r="K43" s="59"/>
      <c r="L43" s="60" t="s">
        <v>222</v>
      </c>
      <c r="M43" s="76"/>
      <c r="N43" s="61" t="s">
        <v>220</v>
      </c>
      <c r="O43" s="77"/>
      <c r="P43" s="76"/>
      <c r="Q43" s="62">
        <v>4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20127.743999999999</v>
      </c>
      <c r="AC43" s="66">
        <f t="shared" si="4"/>
        <v>0</v>
      </c>
      <c r="AD43" s="66">
        <f t="shared" si="5"/>
        <v>20127.743999999999</v>
      </c>
    </row>
    <row r="44" spans="1:30" ht="24.95" customHeight="1" x14ac:dyDescent="0.4">
      <c r="A44" s="54">
        <v>41</v>
      </c>
      <c r="B44" s="55" t="s">
        <v>839</v>
      </c>
      <c r="C44" s="55" t="s">
        <v>855</v>
      </c>
      <c r="D44" s="55" t="s">
        <v>35</v>
      </c>
      <c r="E44" s="55" t="s">
        <v>200</v>
      </c>
      <c r="F44" s="55" t="s">
        <v>766</v>
      </c>
      <c r="G44" s="55">
        <v>42</v>
      </c>
      <c r="H44" s="55">
        <v>20</v>
      </c>
      <c r="I44" s="57">
        <v>2</v>
      </c>
      <c r="J44" s="58">
        <v>40</v>
      </c>
      <c r="K44" s="59"/>
      <c r="L44" s="60" t="s">
        <v>222</v>
      </c>
      <c r="M44" s="76"/>
      <c r="N44" s="61" t="s">
        <v>220</v>
      </c>
      <c r="O44" s="77"/>
      <c r="P44" s="76"/>
      <c r="Q44" s="62">
        <v>20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100638.72</v>
      </c>
      <c r="AC44" s="66">
        <f t="shared" si="4"/>
        <v>0</v>
      </c>
      <c r="AD44" s="66">
        <f t="shared" si="5"/>
        <v>100638.72</v>
      </c>
    </row>
    <row r="45" spans="1:30" ht="24.95" customHeight="1" x14ac:dyDescent="0.4">
      <c r="A45" s="54">
        <v>42</v>
      </c>
      <c r="B45" s="55" t="s">
        <v>839</v>
      </c>
      <c r="C45" s="55" t="s">
        <v>856</v>
      </c>
      <c r="D45" s="55" t="s">
        <v>35</v>
      </c>
      <c r="E45" s="55" t="s">
        <v>200</v>
      </c>
      <c r="F45" s="55" t="s">
        <v>766</v>
      </c>
      <c r="G45" s="55">
        <v>42</v>
      </c>
      <c r="H45" s="55">
        <v>5</v>
      </c>
      <c r="I45" s="57">
        <v>2</v>
      </c>
      <c r="J45" s="58">
        <v>10</v>
      </c>
      <c r="K45" s="59"/>
      <c r="L45" s="60" t="s">
        <v>222</v>
      </c>
      <c r="M45" s="76"/>
      <c r="N45" s="61" t="s">
        <v>220</v>
      </c>
      <c r="O45" s="77"/>
      <c r="P45" s="76"/>
      <c r="Q45" s="62">
        <v>5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25159.68</v>
      </c>
      <c r="AC45" s="66">
        <f t="shared" si="4"/>
        <v>0</v>
      </c>
      <c r="AD45" s="66">
        <f t="shared" si="5"/>
        <v>25159.68</v>
      </c>
    </row>
    <row r="46" spans="1:30" ht="24.95" customHeight="1" x14ac:dyDescent="0.4">
      <c r="A46" s="54">
        <v>43</v>
      </c>
      <c r="B46" s="55" t="s">
        <v>839</v>
      </c>
      <c r="C46" s="55" t="s">
        <v>857</v>
      </c>
      <c r="D46" s="55" t="s">
        <v>35</v>
      </c>
      <c r="E46" s="55" t="s">
        <v>200</v>
      </c>
      <c r="F46" s="55" t="s">
        <v>201</v>
      </c>
      <c r="G46" s="55">
        <v>42</v>
      </c>
      <c r="H46" s="55">
        <v>1</v>
      </c>
      <c r="I46" s="57">
        <v>2</v>
      </c>
      <c r="J46" s="58">
        <v>2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5031.9359999999997</v>
      </c>
      <c r="AC46" s="66">
        <f t="shared" si="4"/>
        <v>0</v>
      </c>
      <c r="AD46" s="66">
        <f t="shared" si="5"/>
        <v>5031.9359999999997</v>
      </c>
    </row>
    <row r="47" spans="1:30" ht="24.95" customHeight="1" x14ac:dyDescent="0.4">
      <c r="A47" s="54">
        <v>44</v>
      </c>
      <c r="B47" s="55" t="s">
        <v>839</v>
      </c>
      <c r="C47" s="55" t="s">
        <v>858</v>
      </c>
      <c r="D47" s="55" t="s">
        <v>35</v>
      </c>
      <c r="E47" s="55" t="s">
        <v>200</v>
      </c>
      <c r="F47" s="55" t="s">
        <v>201</v>
      </c>
      <c r="G47" s="55">
        <v>42</v>
      </c>
      <c r="H47" s="55">
        <v>2</v>
      </c>
      <c r="I47" s="57">
        <v>2</v>
      </c>
      <c r="J47" s="58">
        <v>4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10063.871999999999</v>
      </c>
      <c r="AC47" s="66">
        <f t="shared" si="4"/>
        <v>0</v>
      </c>
      <c r="AD47" s="66">
        <f t="shared" si="5"/>
        <v>10063.871999999999</v>
      </c>
    </row>
    <row r="48" spans="1:30" ht="24.95" customHeight="1" x14ac:dyDescent="0.4">
      <c r="A48" s="54">
        <v>45</v>
      </c>
      <c r="B48" s="55" t="s">
        <v>839</v>
      </c>
      <c r="C48" s="55" t="s">
        <v>859</v>
      </c>
      <c r="D48" s="55" t="s">
        <v>35</v>
      </c>
      <c r="E48" s="55" t="s">
        <v>200</v>
      </c>
      <c r="F48" s="55" t="s">
        <v>868</v>
      </c>
      <c r="G48" s="55">
        <v>42</v>
      </c>
      <c r="H48" s="55">
        <v>2</v>
      </c>
      <c r="I48" s="57">
        <v>2</v>
      </c>
      <c r="J48" s="58">
        <v>4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10063.871999999999</v>
      </c>
      <c r="AC48" s="66">
        <f t="shared" si="4"/>
        <v>0</v>
      </c>
      <c r="AD48" s="66">
        <f t="shared" si="5"/>
        <v>10063.871999999999</v>
      </c>
    </row>
    <row r="49" spans="1:31" ht="24.95" customHeight="1" x14ac:dyDescent="0.4">
      <c r="A49" s="54">
        <v>46</v>
      </c>
      <c r="B49" s="55" t="s">
        <v>839</v>
      </c>
      <c r="C49" s="55" t="s">
        <v>860</v>
      </c>
      <c r="D49" s="55" t="s">
        <v>35</v>
      </c>
      <c r="E49" s="55" t="s">
        <v>415</v>
      </c>
      <c r="F49" s="55" t="s">
        <v>40</v>
      </c>
      <c r="G49" s="55">
        <v>26</v>
      </c>
      <c r="H49" s="55">
        <v>1</v>
      </c>
      <c r="I49" s="57">
        <v>1</v>
      </c>
      <c r="J49" s="58">
        <v>1</v>
      </c>
      <c r="K49" s="59"/>
      <c r="L49" s="60" t="s">
        <v>222</v>
      </c>
      <c r="M49" s="76"/>
      <c r="N49" s="61" t="s">
        <v>220</v>
      </c>
      <c r="O49" s="77"/>
      <c r="P49" s="76"/>
      <c r="Q49" s="62">
        <v>1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1557.5040000000001</v>
      </c>
      <c r="AC49" s="66">
        <f t="shared" si="4"/>
        <v>0</v>
      </c>
      <c r="AD49" s="66">
        <f t="shared" si="5"/>
        <v>1557.5040000000001</v>
      </c>
    </row>
    <row r="50" spans="1:31" ht="24.95" customHeight="1" x14ac:dyDescent="0.4">
      <c r="A50" s="54">
        <v>47</v>
      </c>
      <c r="B50" s="55" t="s">
        <v>241</v>
      </c>
      <c r="C50" s="55" t="s">
        <v>861</v>
      </c>
      <c r="D50" s="55" t="s">
        <v>35</v>
      </c>
      <c r="E50" s="55" t="s">
        <v>200</v>
      </c>
      <c r="F50" s="55" t="s">
        <v>766</v>
      </c>
      <c r="G50" s="55">
        <v>42</v>
      </c>
      <c r="H50" s="55">
        <v>4</v>
      </c>
      <c r="I50" s="57">
        <v>2</v>
      </c>
      <c r="J50" s="58">
        <v>8</v>
      </c>
      <c r="K50" s="59"/>
      <c r="L50" s="60" t="s">
        <v>222</v>
      </c>
      <c r="M50" s="76"/>
      <c r="N50" s="61" t="s">
        <v>220</v>
      </c>
      <c r="O50" s="77"/>
      <c r="P50" s="76"/>
      <c r="Q50" s="62">
        <v>4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20127.743999999999</v>
      </c>
      <c r="AC50" s="66">
        <f t="shared" si="4"/>
        <v>0</v>
      </c>
      <c r="AD50" s="66">
        <f t="shared" si="5"/>
        <v>20127.743999999999</v>
      </c>
    </row>
    <row r="51" spans="1:31" ht="24.95" customHeight="1" x14ac:dyDescent="0.4">
      <c r="A51" s="54">
        <v>48</v>
      </c>
      <c r="B51" s="55" t="s">
        <v>241</v>
      </c>
      <c r="C51" s="55" t="s">
        <v>862</v>
      </c>
      <c r="D51" s="55" t="s">
        <v>35</v>
      </c>
      <c r="E51" s="55" t="s">
        <v>200</v>
      </c>
      <c r="F51" s="55" t="s">
        <v>766</v>
      </c>
      <c r="G51" s="55">
        <v>42</v>
      </c>
      <c r="H51" s="55">
        <v>4</v>
      </c>
      <c r="I51" s="57">
        <v>2</v>
      </c>
      <c r="J51" s="58">
        <v>8</v>
      </c>
      <c r="K51" s="59"/>
      <c r="L51" s="60" t="s">
        <v>222</v>
      </c>
      <c r="M51" s="76"/>
      <c r="N51" s="61" t="s">
        <v>220</v>
      </c>
      <c r="O51" s="77"/>
      <c r="P51" s="76"/>
      <c r="Q51" s="62">
        <v>4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20127.743999999999</v>
      </c>
      <c r="AC51" s="66">
        <f t="shared" si="4"/>
        <v>0</v>
      </c>
      <c r="AD51" s="66">
        <f t="shared" si="5"/>
        <v>20127.743999999999</v>
      </c>
    </row>
    <row r="52" spans="1:31" ht="24.95" customHeight="1" x14ac:dyDescent="0.4">
      <c r="A52" s="54">
        <v>49</v>
      </c>
      <c r="B52" s="55" t="s">
        <v>241</v>
      </c>
      <c r="C52" s="55" t="s">
        <v>863</v>
      </c>
      <c r="D52" s="55" t="s">
        <v>35</v>
      </c>
      <c r="E52" s="55" t="s">
        <v>200</v>
      </c>
      <c r="F52" s="55" t="s">
        <v>766</v>
      </c>
      <c r="G52" s="55">
        <v>42</v>
      </c>
      <c r="H52" s="55">
        <v>14</v>
      </c>
      <c r="I52" s="57">
        <v>2</v>
      </c>
      <c r="J52" s="58">
        <v>28</v>
      </c>
      <c r="K52" s="59"/>
      <c r="L52" s="60" t="s">
        <v>222</v>
      </c>
      <c r="M52" s="76"/>
      <c r="N52" s="61" t="s">
        <v>220</v>
      </c>
      <c r="O52" s="77"/>
      <c r="P52" s="76"/>
      <c r="Q52" s="62">
        <v>14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70447.103999999992</v>
      </c>
      <c r="AC52" s="66">
        <f t="shared" si="4"/>
        <v>0</v>
      </c>
      <c r="AD52" s="66">
        <f t="shared" si="5"/>
        <v>70447.103999999992</v>
      </c>
    </row>
    <row r="53" spans="1:31" ht="24.95" customHeight="1" x14ac:dyDescent="0.4">
      <c r="A53" s="54">
        <v>50</v>
      </c>
      <c r="B53" s="55" t="s">
        <v>241</v>
      </c>
      <c r="C53" s="55" t="s">
        <v>863</v>
      </c>
      <c r="D53" s="55" t="s">
        <v>35</v>
      </c>
      <c r="E53" s="55" t="s">
        <v>200</v>
      </c>
      <c r="F53" s="55" t="s">
        <v>874</v>
      </c>
      <c r="G53" s="55">
        <v>42</v>
      </c>
      <c r="H53" s="55">
        <v>1</v>
      </c>
      <c r="I53" s="57">
        <v>2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1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5031.9359999999997</v>
      </c>
      <c r="AC53" s="66">
        <f t="shared" si="4"/>
        <v>0</v>
      </c>
      <c r="AD53" s="66">
        <f t="shared" si="5"/>
        <v>5031.9359999999997</v>
      </c>
    </row>
    <row r="54" spans="1:31" ht="24.95" customHeight="1" x14ac:dyDescent="0.4">
      <c r="A54" s="54">
        <v>51</v>
      </c>
      <c r="B54" s="55" t="s">
        <v>241</v>
      </c>
      <c r="C54" s="55" t="s">
        <v>864</v>
      </c>
      <c r="D54" s="55" t="s">
        <v>35</v>
      </c>
      <c r="E54" s="55" t="s">
        <v>200</v>
      </c>
      <c r="F54" s="55" t="s">
        <v>766</v>
      </c>
      <c r="G54" s="55">
        <v>42</v>
      </c>
      <c r="H54" s="55">
        <v>4</v>
      </c>
      <c r="I54" s="57">
        <v>2</v>
      </c>
      <c r="J54" s="58">
        <v>8</v>
      </c>
      <c r="K54" s="59"/>
      <c r="L54" s="60" t="s">
        <v>222</v>
      </c>
      <c r="M54" s="76"/>
      <c r="N54" s="61" t="s">
        <v>220</v>
      </c>
      <c r="O54" s="77"/>
      <c r="P54" s="76"/>
      <c r="Q54" s="62">
        <v>4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20127.743999999999</v>
      </c>
      <c r="AC54" s="66">
        <f t="shared" si="4"/>
        <v>0</v>
      </c>
      <c r="AD54" s="66">
        <f t="shared" si="5"/>
        <v>20127.743999999999</v>
      </c>
    </row>
    <row r="55" spans="1:31" ht="24.95" customHeight="1" x14ac:dyDescent="0.4">
      <c r="A55" s="54">
        <v>52</v>
      </c>
      <c r="B55" s="55" t="s">
        <v>241</v>
      </c>
      <c r="C55" s="55" t="s">
        <v>865</v>
      </c>
      <c r="D55" s="55" t="s">
        <v>35</v>
      </c>
      <c r="E55" s="55" t="s">
        <v>200</v>
      </c>
      <c r="F55" s="55" t="s">
        <v>766</v>
      </c>
      <c r="G55" s="55">
        <v>42</v>
      </c>
      <c r="H55" s="55">
        <v>4</v>
      </c>
      <c r="I55" s="57">
        <v>2</v>
      </c>
      <c r="J55" s="58">
        <v>8</v>
      </c>
      <c r="K55" s="59"/>
      <c r="L55" s="60" t="s">
        <v>222</v>
      </c>
      <c r="M55" s="76"/>
      <c r="N55" s="61" t="s">
        <v>220</v>
      </c>
      <c r="O55" s="77"/>
      <c r="P55" s="76"/>
      <c r="Q55" s="62">
        <v>4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20127.743999999999</v>
      </c>
      <c r="AC55" s="66">
        <f t="shared" si="4"/>
        <v>0</v>
      </c>
      <c r="AD55" s="66">
        <f t="shared" si="5"/>
        <v>20127.743999999999</v>
      </c>
    </row>
    <row r="56" spans="1:31" ht="24.95" customHeight="1" x14ac:dyDescent="0.4">
      <c r="A56" s="54">
        <v>53</v>
      </c>
      <c r="B56" s="55" t="s">
        <v>35</v>
      </c>
      <c r="C56" s="55" t="s">
        <v>430</v>
      </c>
      <c r="D56" s="55" t="s">
        <v>35</v>
      </c>
      <c r="E56" s="55" t="s">
        <v>248</v>
      </c>
      <c r="F56" s="55" t="s">
        <v>295</v>
      </c>
      <c r="G56" s="55">
        <v>26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1557.5040000000001</v>
      </c>
      <c r="AC56" s="66">
        <f t="shared" si="4"/>
        <v>0</v>
      </c>
      <c r="AD56" s="66">
        <f t="shared" si="5"/>
        <v>1557.5040000000001</v>
      </c>
    </row>
    <row r="57" spans="1:31" ht="36.75" customHeight="1" x14ac:dyDescent="0.4">
      <c r="A57" s="68"/>
      <c r="B57" s="69"/>
      <c r="C57" s="69"/>
      <c r="D57" s="69"/>
      <c r="E57" s="69"/>
      <c r="L57" s="70"/>
      <c r="R57" s="71"/>
      <c r="S57" s="71"/>
      <c r="T57" s="71"/>
      <c r="U57" s="72"/>
      <c r="V57" s="72"/>
      <c r="W57" s="65"/>
      <c r="AA57" s="65"/>
      <c r="AB57" s="73">
        <f>SUM(AB4:AB56)</f>
        <v>1750694.3999999994</v>
      </c>
      <c r="AC57" s="73">
        <f>SUM(AC4:AC56)</f>
        <v>0</v>
      </c>
      <c r="AD57" s="66">
        <f t="shared" si="5"/>
        <v>1750694.3999999994</v>
      </c>
      <c r="AE57" s="40">
        <f>SUM(AB57:AC57)</f>
        <v>1750694.3999999994</v>
      </c>
    </row>
    <row r="59" spans="1:31" x14ac:dyDescent="0.4">
      <c r="T59" s="179" t="s">
        <v>22</v>
      </c>
      <c r="U59" s="180"/>
      <c r="V59" s="181"/>
      <c r="W59" s="75">
        <f>SUM(U4:U56)</f>
        <v>0</v>
      </c>
    </row>
    <row r="60" spans="1:31" x14ac:dyDescent="0.4">
      <c r="T60" s="179" t="s">
        <v>23</v>
      </c>
      <c r="U60" s="180"/>
      <c r="V60" s="181"/>
      <c r="W60" s="75">
        <f>SUM(V4:V56)</f>
        <v>0</v>
      </c>
    </row>
    <row r="61" spans="1:31" x14ac:dyDescent="0.4">
      <c r="T61" s="179" t="s">
        <v>25</v>
      </c>
      <c r="U61" s="180"/>
      <c r="V61" s="181"/>
      <c r="W61" s="83"/>
    </row>
    <row r="62" spans="1:31" x14ac:dyDescent="0.4">
      <c r="T62" s="179" t="s">
        <v>26</v>
      </c>
      <c r="U62" s="180"/>
      <c r="V62" s="181"/>
      <c r="W62" s="83"/>
    </row>
    <row r="63" spans="1:31" x14ac:dyDescent="0.4">
      <c r="T63" s="179" t="s">
        <v>24</v>
      </c>
      <c r="U63" s="180"/>
      <c r="V63" s="181"/>
      <c r="W63" s="83"/>
    </row>
    <row r="64" spans="1:31" x14ac:dyDescent="0.4">
      <c r="T64" s="179" t="s">
        <v>27</v>
      </c>
      <c r="U64" s="180"/>
      <c r="V64" s="181"/>
      <c r="W64" s="83"/>
    </row>
    <row r="65" spans="20:23" x14ac:dyDescent="0.4">
      <c r="T65" s="179" t="s">
        <v>29</v>
      </c>
      <c r="U65" s="180"/>
      <c r="V65" s="181"/>
      <c r="W65" s="75">
        <f>SUM(W59:W64)</f>
        <v>0</v>
      </c>
    </row>
    <row r="66" spans="20:23" x14ac:dyDescent="0.4">
      <c r="T66" s="179" t="s">
        <v>30</v>
      </c>
      <c r="U66" s="180"/>
      <c r="V66" s="181"/>
      <c r="W66" s="75">
        <f>W65*1.1</f>
        <v>0</v>
      </c>
    </row>
  </sheetData>
  <sheetProtection algorithmName="SHA-512" hashValue="EyFqgPNDvrDSCdTJ0B1cm3s1UsM7YUizQJjHrYzf1aYZJCnxD7BL6v3PNnoYE2RvxKLkBg3AxxrsPEHteMePqA==" saltValue="Ufx1WPsNluzpwK04GjrbCA==" spinCount="100000" sheet="1" formatCells="0" formatColumns="0" formatRows="0" insertHyperlinks="0" sort="0" autoFilter="0" pivotTables="0"/>
  <autoFilter ref="A3:AD3"/>
  <mergeCells count="12">
    <mergeCell ref="T66:V66"/>
    <mergeCell ref="T61:V61"/>
    <mergeCell ref="T62:V62"/>
    <mergeCell ref="T63:V63"/>
    <mergeCell ref="T64:V64"/>
    <mergeCell ref="T65:V65"/>
    <mergeCell ref="T60:V60"/>
    <mergeCell ref="E2:J2"/>
    <mergeCell ref="L2:Q2"/>
    <mergeCell ref="AB2:AC2"/>
    <mergeCell ref="AD2:AD3"/>
    <mergeCell ref="T59:V59"/>
  </mergeCells>
  <phoneticPr fontId="4"/>
  <conditionalFormatting sqref="B4:J56 X4:Z56 L4:Q56">
    <cfRule type="containsBlanks" dxfId="37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  <pageSetUpPr fitToPage="1"/>
  </sheetPr>
  <dimension ref="A1:AD66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2436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335</v>
      </c>
      <c r="D4" s="55" t="s">
        <v>35</v>
      </c>
      <c r="E4" s="55" t="s">
        <v>200</v>
      </c>
      <c r="F4" s="55" t="s">
        <v>201</v>
      </c>
      <c r="G4" s="55">
        <v>42</v>
      </c>
      <c r="H4" s="56">
        <v>15</v>
      </c>
      <c r="I4" s="57">
        <v>2</v>
      </c>
      <c r="J4" s="58">
        <v>30</v>
      </c>
      <c r="K4" s="59"/>
      <c r="L4" s="60" t="s">
        <v>222</v>
      </c>
      <c r="M4" s="76"/>
      <c r="N4" s="61" t="s">
        <v>220</v>
      </c>
      <c r="O4" s="77"/>
      <c r="P4" s="76"/>
      <c r="Q4" s="62">
        <v>15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75479.039999999994</v>
      </c>
      <c r="AC4" s="66">
        <f>P4*Q4*X4*Y4*Z4/1000*$Z$1</f>
        <v>0</v>
      </c>
      <c r="AD4" s="66">
        <f t="shared" ref="AD4" si="1">AB4-AC4</f>
        <v>75479.039999999994</v>
      </c>
    </row>
    <row r="5" spans="1:30" ht="24.95" customHeight="1" x14ac:dyDescent="0.4">
      <c r="A5" s="54">
        <v>2</v>
      </c>
      <c r="B5" s="55" t="s">
        <v>808</v>
      </c>
      <c r="C5" s="55" t="s">
        <v>878</v>
      </c>
      <c r="D5" s="55" t="s">
        <v>35</v>
      </c>
      <c r="E5" s="55" t="s">
        <v>200</v>
      </c>
      <c r="F5" s="55" t="s">
        <v>201</v>
      </c>
      <c r="G5" s="55">
        <v>42</v>
      </c>
      <c r="H5" s="56">
        <v>8</v>
      </c>
      <c r="I5" s="57">
        <v>2</v>
      </c>
      <c r="J5" s="58">
        <v>16</v>
      </c>
      <c r="K5" s="59"/>
      <c r="L5" s="60" t="s">
        <v>222</v>
      </c>
      <c r="M5" s="76"/>
      <c r="N5" s="61" t="s">
        <v>220</v>
      </c>
      <c r="O5" s="77"/>
      <c r="P5" s="76"/>
      <c r="Q5" s="62">
        <v>8</v>
      </c>
      <c r="R5" s="63"/>
      <c r="S5" s="78"/>
      <c r="T5" s="78"/>
      <c r="U5" s="64">
        <f t="shared" ref="U5:U56" si="2">Q5*S5</f>
        <v>0</v>
      </c>
      <c r="V5" s="64">
        <f t="shared" ref="V5:V56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40255.487999999998</v>
      </c>
      <c r="AC5" s="66">
        <f t="shared" ref="AC5:AC56" si="4">P5*Q5*X5*Y5*Z5/1000*$Z$1</f>
        <v>0</v>
      </c>
      <c r="AD5" s="66">
        <f t="shared" ref="AD5:AD57" si="5">AB5-AC5</f>
        <v>40255.487999999998</v>
      </c>
    </row>
    <row r="6" spans="1:30" ht="24.95" customHeight="1" x14ac:dyDescent="0.4">
      <c r="A6" s="54">
        <v>3</v>
      </c>
      <c r="B6" s="55" t="s">
        <v>808</v>
      </c>
      <c r="C6" s="55" t="s">
        <v>879</v>
      </c>
      <c r="D6" s="55" t="s">
        <v>35</v>
      </c>
      <c r="E6" s="55" t="s">
        <v>248</v>
      </c>
      <c r="F6" s="55" t="s">
        <v>697</v>
      </c>
      <c r="G6" s="55">
        <v>26</v>
      </c>
      <c r="H6" s="56">
        <v>2</v>
      </c>
      <c r="I6" s="57">
        <v>1</v>
      </c>
      <c r="J6" s="58">
        <v>2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3115.0080000000003</v>
      </c>
      <c r="AC6" s="66">
        <f t="shared" si="4"/>
        <v>0</v>
      </c>
      <c r="AD6" s="66">
        <f t="shared" si="5"/>
        <v>3115.0080000000003</v>
      </c>
    </row>
    <row r="7" spans="1:30" ht="24.95" customHeight="1" x14ac:dyDescent="0.4">
      <c r="A7" s="54">
        <v>4</v>
      </c>
      <c r="B7" s="55" t="s">
        <v>808</v>
      </c>
      <c r="C7" s="55" t="s">
        <v>880</v>
      </c>
      <c r="D7" s="55" t="s">
        <v>35</v>
      </c>
      <c r="E7" s="55" t="s">
        <v>200</v>
      </c>
      <c r="F7" s="55" t="s">
        <v>379</v>
      </c>
      <c r="G7" s="55">
        <v>42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5031.9359999999997</v>
      </c>
      <c r="AC7" s="66">
        <f t="shared" si="4"/>
        <v>0</v>
      </c>
      <c r="AD7" s="66">
        <f t="shared" si="5"/>
        <v>5031.9359999999997</v>
      </c>
    </row>
    <row r="8" spans="1:30" ht="24.95" customHeight="1" x14ac:dyDescent="0.4">
      <c r="A8" s="54">
        <v>5</v>
      </c>
      <c r="B8" s="55" t="s">
        <v>808</v>
      </c>
      <c r="C8" s="55" t="s">
        <v>881</v>
      </c>
      <c r="D8" s="55" t="s">
        <v>35</v>
      </c>
      <c r="E8" s="55" t="s">
        <v>200</v>
      </c>
      <c r="F8" s="55" t="s">
        <v>379</v>
      </c>
      <c r="G8" s="55">
        <v>42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2515.9679999999998</v>
      </c>
      <c r="AC8" s="66">
        <f t="shared" si="4"/>
        <v>0</v>
      </c>
      <c r="AD8" s="66">
        <f t="shared" si="5"/>
        <v>2515.9679999999998</v>
      </c>
    </row>
    <row r="9" spans="1:30" ht="24.95" customHeight="1" x14ac:dyDescent="0.4">
      <c r="A9" s="54">
        <v>6</v>
      </c>
      <c r="B9" s="55" t="s">
        <v>808</v>
      </c>
      <c r="C9" s="55" t="s">
        <v>317</v>
      </c>
      <c r="D9" s="55" t="s">
        <v>35</v>
      </c>
      <c r="E9" s="55" t="s">
        <v>200</v>
      </c>
      <c r="F9" s="55" t="s">
        <v>898</v>
      </c>
      <c r="G9" s="55">
        <v>42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2515.9679999999998</v>
      </c>
      <c r="AC9" s="66">
        <f t="shared" si="4"/>
        <v>0</v>
      </c>
      <c r="AD9" s="66">
        <f t="shared" si="5"/>
        <v>2515.9679999999998</v>
      </c>
    </row>
    <row r="10" spans="1:30" ht="24.95" customHeight="1" x14ac:dyDescent="0.4">
      <c r="A10" s="54">
        <v>7</v>
      </c>
      <c r="B10" s="55" t="s">
        <v>808</v>
      </c>
      <c r="C10" s="55" t="s">
        <v>882</v>
      </c>
      <c r="D10" s="55" t="s">
        <v>35</v>
      </c>
      <c r="E10" s="55" t="s">
        <v>200</v>
      </c>
      <c r="F10" s="55" t="s">
        <v>899</v>
      </c>
      <c r="G10" s="55">
        <v>42</v>
      </c>
      <c r="H10" s="56">
        <v>1</v>
      </c>
      <c r="I10" s="57">
        <v>2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5031.9359999999997</v>
      </c>
      <c r="AC10" s="66">
        <f t="shared" si="4"/>
        <v>0</v>
      </c>
      <c r="AD10" s="66">
        <f t="shared" si="5"/>
        <v>5031.9359999999997</v>
      </c>
    </row>
    <row r="11" spans="1:30" ht="24.95" customHeight="1" x14ac:dyDescent="0.4">
      <c r="A11" s="54">
        <v>8</v>
      </c>
      <c r="B11" s="55" t="s">
        <v>808</v>
      </c>
      <c r="C11" s="55" t="s">
        <v>882</v>
      </c>
      <c r="D11" s="55" t="s">
        <v>35</v>
      </c>
      <c r="E11" s="55" t="s">
        <v>41</v>
      </c>
      <c r="F11" s="55" t="s">
        <v>381</v>
      </c>
      <c r="G11" s="55">
        <v>15</v>
      </c>
      <c r="H11" s="56">
        <v>1</v>
      </c>
      <c r="I11" s="57">
        <v>1</v>
      </c>
      <c r="J11" s="58">
        <v>1</v>
      </c>
      <c r="K11" s="59"/>
      <c r="L11" s="60" t="s">
        <v>221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898.56000000000006</v>
      </c>
      <c r="AC11" s="66">
        <f t="shared" si="4"/>
        <v>0</v>
      </c>
      <c r="AD11" s="66">
        <f t="shared" si="5"/>
        <v>898.56000000000006</v>
      </c>
    </row>
    <row r="12" spans="1:30" ht="24.95" customHeight="1" x14ac:dyDescent="0.4">
      <c r="A12" s="54">
        <v>9</v>
      </c>
      <c r="B12" s="55" t="s">
        <v>808</v>
      </c>
      <c r="C12" s="55" t="s">
        <v>262</v>
      </c>
      <c r="D12" s="55" t="s">
        <v>35</v>
      </c>
      <c r="E12" s="55" t="s">
        <v>416</v>
      </c>
      <c r="F12" s="55" t="s">
        <v>271</v>
      </c>
      <c r="G12" s="55">
        <v>60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219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3594.2400000000002</v>
      </c>
      <c r="AC12" s="66">
        <f t="shared" si="4"/>
        <v>0</v>
      </c>
      <c r="AD12" s="66">
        <f t="shared" si="5"/>
        <v>3594.2400000000002</v>
      </c>
    </row>
    <row r="13" spans="1:30" ht="24.95" customHeight="1" x14ac:dyDescent="0.4">
      <c r="A13" s="54">
        <v>10</v>
      </c>
      <c r="B13" s="55" t="s">
        <v>808</v>
      </c>
      <c r="C13" s="55" t="s">
        <v>262</v>
      </c>
      <c r="D13" s="55" t="s">
        <v>35</v>
      </c>
      <c r="E13" s="55" t="s">
        <v>263</v>
      </c>
      <c r="F13" s="55" t="s">
        <v>900</v>
      </c>
      <c r="G13" s="55">
        <v>28</v>
      </c>
      <c r="H13" s="56">
        <v>3</v>
      </c>
      <c r="I13" s="57">
        <v>1</v>
      </c>
      <c r="J13" s="58">
        <v>3</v>
      </c>
      <c r="K13" s="59"/>
      <c r="L13" s="60" t="s">
        <v>222</v>
      </c>
      <c r="M13" s="76"/>
      <c r="N13" s="61" t="s">
        <v>220</v>
      </c>
      <c r="O13" s="77"/>
      <c r="P13" s="76"/>
      <c r="Q13" s="62">
        <v>3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5031.9359999999997</v>
      </c>
      <c r="AC13" s="66">
        <f t="shared" si="4"/>
        <v>0</v>
      </c>
      <c r="AD13" s="66">
        <f t="shared" si="5"/>
        <v>5031.9359999999997</v>
      </c>
    </row>
    <row r="14" spans="1:30" ht="24.95" customHeight="1" x14ac:dyDescent="0.4">
      <c r="A14" s="54">
        <v>11</v>
      </c>
      <c r="B14" s="55" t="s">
        <v>808</v>
      </c>
      <c r="C14" s="55" t="s">
        <v>883</v>
      </c>
      <c r="D14" s="55" t="s">
        <v>35</v>
      </c>
      <c r="E14" s="55" t="s">
        <v>200</v>
      </c>
      <c r="F14" s="55" t="s">
        <v>766</v>
      </c>
      <c r="G14" s="55">
        <v>42</v>
      </c>
      <c r="H14" s="56">
        <v>3</v>
      </c>
      <c r="I14" s="57">
        <v>2</v>
      </c>
      <c r="J14" s="58">
        <v>6</v>
      </c>
      <c r="K14" s="59"/>
      <c r="L14" s="60" t="s">
        <v>221</v>
      </c>
      <c r="M14" s="76"/>
      <c r="N14" s="61" t="s">
        <v>220</v>
      </c>
      <c r="O14" s="77"/>
      <c r="P14" s="76"/>
      <c r="Q14" s="62">
        <v>6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15095.807999999999</v>
      </c>
      <c r="AC14" s="66">
        <f t="shared" si="4"/>
        <v>0</v>
      </c>
      <c r="AD14" s="66">
        <f t="shared" si="5"/>
        <v>15095.807999999999</v>
      </c>
    </row>
    <row r="15" spans="1:30" ht="24.95" customHeight="1" x14ac:dyDescent="0.4">
      <c r="A15" s="54">
        <v>12</v>
      </c>
      <c r="B15" s="55" t="s">
        <v>808</v>
      </c>
      <c r="C15" s="55" t="s">
        <v>884</v>
      </c>
      <c r="D15" s="55" t="s">
        <v>35</v>
      </c>
      <c r="E15" s="55" t="s">
        <v>200</v>
      </c>
      <c r="F15" s="55" t="s">
        <v>201</v>
      </c>
      <c r="G15" s="55">
        <v>42</v>
      </c>
      <c r="H15" s="56">
        <v>9</v>
      </c>
      <c r="I15" s="57">
        <v>2</v>
      </c>
      <c r="J15" s="58">
        <v>18</v>
      </c>
      <c r="K15" s="59"/>
      <c r="L15" s="60" t="s">
        <v>222</v>
      </c>
      <c r="M15" s="76"/>
      <c r="N15" s="61" t="s">
        <v>220</v>
      </c>
      <c r="O15" s="77"/>
      <c r="P15" s="76"/>
      <c r="Q15" s="62">
        <v>9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45287.423999999999</v>
      </c>
      <c r="AC15" s="66">
        <f t="shared" si="4"/>
        <v>0</v>
      </c>
      <c r="AD15" s="66">
        <f t="shared" si="5"/>
        <v>45287.423999999999</v>
      </c>
    </row>
    <row r="16" spans="1:30" ht="24.95" customHeight="1" x14ac:dyDescent="0.4">
      <c r="A16" s="54">
        <v>13</v>
      </c>
      <c r="B16" s="55" t="s">
        <v>808</v>
      </c>
      <c r="C16" s="55" t="s">
        <v>884</v>
      </c>
      <c r="D16" s="55" t="s">
        <v>35</v>
      </c>
      <c r="E16" s="55" t="s">
        <v>901</v>
      </c>
      <c r="F16" s="55" t="s">
        <v>902</v>
      </c>
      <c r="G16" s="55">
        <v>32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1916.9279999999999</v>
      </c>
      <c r="AC16" s="66">
        <f t="shared" si="4"/>
        <v>0</v>
      </c>
      <c r="AD16" s="66">
        <f t="shared" si="5"/>
        <v>1916.9279999999999</v>
      </c>
    </row>
    <row r="17" spans="1:30" ht="24.95" customHeight="1" x14ac:dyDescent="0.4">
      <c r="A17" s="54">
        <v>14</v>
      </c>
      <c r="B17" s="55" t="s">
        <v>808</v>
      </c>
      <c r="C17" s="55" t="s">
        <v>600</v>
      </c>
      <c r="D17" s="55" t="s">
        <v>35</v>
      </c>
      <c r="E17" s="55" t="s">
        <v>200</v>
      </c>
      <c r="F17" s="55" t="s">
        <v>766</v>
      </c>
      <c r="G17" s="55">
        <v>42</v>
      </c>
      <c r="H17" s="56">
        <v>6</v>
      </c>
      <c r="I17" s="57">
        <v>2</v>
      </c>
      <c r="J17" s="58">
        <v>12</v>
      </c>
      <c r="K17" s="59"/>
      <c r="L17" s="60" t="s">
        <v>222</v>
      </c>
      <c r="M17" s="76"/>
      <c r="N17" s="61" t="s">
        <v>220</v>
      </c>
      <c r="O17" s="77"/>
      <c r="P17" s="76"/>
      <c r="Q17" s="62">
        <v>6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30191.615999999998</v>
      </c>
      <c r="AC17" s="66">
        <f t="shared" si="4"/>
        <v>0</v>
      </c>
      <c r="AD17" s="66">
        <f t="shared" si="5"/>
        <v>30191.615999999998</v>
      </c>
    </row>
    <row r="18" spans="1:30" ht="24.95" customHeight="1" x14ac:dyDescent="0.4">
      <c r="A18" s="54">
        <v>15</v>
      </c>
      <c r="B18" s="55" t="s">
        <v>808</v>
      </c>
      <c r="C18" s="55" t="s">
        <v>885</v>
      </c>
      <c r="D18" s="55" t="s">
        <v>35</v>
      </c>
      <c r="E18" s="55" t="s">
        <v>416</v>
      </c>
      <c r="F18" s="55" t="s">
        <v>271</v>
      </c>
      <c r="G18" s="55">
        <v>60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219</v>
      </c>
      <c r="O18" s="77"/>
      <c r="P18" s="76"/>
      <c r="Q18" s="62">
        <v>1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3594.2400000000002</v>
      </c>
      <c r="AC18" s="66">
        <f t="shared" si="4"/>
        <v>0</v>
      </c>
      <c r="AD18" s="66">
        <f t="shared" si="5"/>
        <v>3594.2400000000002</v>
      </c>
    </row>
    <row r="19" spans="1:30" ht="24.95" customHeight="1" x14ac:dyDescent="0.4">
      <c r="A19" s="54">
        <v>16</v>
      </c>
      <c r="B19" s="55" t="s">
        <v>808</v>
      </c>
      <c r="C19" s="55" t="s">
        <v>330</v>
      </c>
      <c r="D19" s="55" t="s">
        <v>35</v>
      </c>
      <c r="E19" s="55" t="s">
        <v>200</v>
      </c>
      <c r="F19" s="55" t="s">
        <v>379</v>
      </c>
      <c r="G19" s="55">
        <v>42</v>
      </c>
      <c r="H19" s="56">
        <v>2</v>
      </c>
      <c r="I19" s="57">
        <v>1</v>
      </c>
      <c r="J19" s="58">
        <v>2</v>
      </c>
      <c r="K19" s="59"/>
      <c r="L19" s="60" t="s">
        <v>222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5031.9359999999997</v>
      </c>
      <c r="AC19" s="66">
        <f t="shared" si="4"/>
        <v>0</v>
      </c>
      <c r="AD19" s="66">
        <f t="shared" si="5"/>
        <v>5031.9359999999997</v>
      </c>
    </row>
    <row r="20" spans="1:30" ht="24.95" customHeight="1" x14ac:dyDescent="0.4">
      <c r="A20" s="54">
        <v>17</v>
      </c>
      <c r="B20" s="55" t="s">
        <v>808</v>
      </c>
      <c r="C20" s="55" t="s">
        <v>328</v>
      </c>
      <c r="D20" s="55" t="s">
        <v>35</v>
      </c>
      <c r="E20" s="55" t="s">
        <v>200</v>
      </c>
      <c r="F20" s="55" t="s">
        <v>379</v>
      </c>
      <c r="G20" s="55">
        <v>42</v>
      </c>
      <c r="H20" s="56">
        <v>2</v>
      </c>
      <c r="I20" s="57">
        <v>1</v>
      </c>
      <c r="J20" s="58">
        <v>2</v>
      </c>
      <c r="K20" s="59"/>
      <c r="L20" s="60" t="s">
        <v>222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5031.9359999999997</v>
      </c>
      <c r="AC20" s="66">
        <f t="shared" si="4"/>
        <v>0</v>
      </c>
      <c r="AD20" s="66">
        <f t="shared" si="5"/>
        <v>5031.9359999999997</v>
      </c>
    </row>
    <row r="21" spans="1:30" ht="24.95" customHeight="1" x14ac:dyDescent="0.4">
      <c r="A21" s="54">
        <v>18</v>
      </c>
      <c r="B21" s="55" t="s">
        <v>808</v>
      </c>
      <c r="C21" s="55" t="s">
        <v>446</v>
      </c>
      <c r="D21" s="55" t="s">
        <v>35</v>
      </c>
      <c r="E21" s="55" t="s">
        <v>200</v>
      </c>
      <c r="F21" s="55" t="s">
        <v>201</v>
      </c>
      <c r="G21" s="55">
        <v>42</v>
      </c>
      <c r="H21" s="56">
        <v>6</v>
      </c>
      <c r="I21" s="57">
        <v>2</v>
      </c>
      <c r="J21" s="58">
        <v>12</v>
      </c>
      <c r="K21" s="59"/>
      <c r="L21" s="60" t="s">
        <v>222</v>
      </c>
      <c r="M21" s="76"/>
      <c r="N21" s="61" t="s">
        <v>220</v>
      </c>
      <c r="O21" s="77"/>
      <c r="P21" s="76"/>
      <c r="Q21" s="62">
        <v>6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30191.615999999998</v>
      </c>
      <c r="AC21" s="66">
        <f t="shared" si="4"/>
        <v>0</v>
      </c>
      <c r="AD21" s="66">
        <f t="shared" si="5"/>
        <v>30191.615999999998</v>
      </c>
    </row>
    <row r="22" spans="1:30" ht="24.95" customHeight="1" x14ac:dyDescent="0.4">
      <c r="A22" s="54">
        <v>19</v>
      </c>
      <c r="B22" s="55" t="s">
        <v>808</v>
      </c>
      <c r="C22" s="55" t="s">
        <v>261</v>
      </c>
      <c r="D22" s="55" t="s">
        <v>35</v>
      </c>
      <c r="E22" s="55" t="s">
        <v>200</v>
      </c>
      <c r="F22" s="55" t="s">
        <v>898</v>
      </c>
      <c r="G22" s="55">
        <v>42</v>
      </c>
      <c r="H22" s="56">
        <v>2</v>
      </c>
      <c r="I22" s="57">
        <v>1</v>
      </c>
      <c r="J22" s="58">
        <v>2</v>
      </c>
      <c r="K22" s="59"/>
      <c r="L22" s="60" t="s">
        <v>222</v>
      </c>
      <c r="M22" s="76"/>
      <c r="N22" s="61" t="s">
        <v>220</v>
      </c>
      <c r="O22" s="77"/>
      <c r="P22" s="76"/>
      <c r="Q22" s="62">
        <v>2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5031.9359999999997</v>
      </c>
      <c r="AC22" s="66">
        <f t="shared" si="4"/>
        <v>0</v>
      </c>
      <c r="AD22" s="66">
        <f t="shared" si="5"/>
        <v>5031.9359999999997</v>
      </c>
    </row>
    <row r="23" spans="1:30" ht="24.95" customHeight="1" x14ac:dyDescent="0.4">
      <c r="A23" s="54">
        <v>20</v>
      </c>
      <c r="B23" s="55" t="s">
        <v>808</v>
      </c>
      <c r="C23" s="55" t="s">
        <v>261</v>
      </c>
      <c r="D23" s="55" t="s">
        <v>35</v>
      </c>
      <c r="E23" s="55" t="s">
        <v>41</v>
      </c>
      <c r="F23" s="55" t="s">
        <v>903</v>
      </c>
      <c r="G23" s="55">
        <v>15</v>
      </c>
      <c r="H23" s="56">
        <v>1</v>
      </c>
      <c r="I23" s="57">
        <v>1</v>
      </c>
      <c r="J23" s="58">
        <v>1</v>
      </c>
      <c r="K23" s="59"/>
      <c r="L23" s="60" t="s">
        <v>221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898.56000000000006</v>
      </c>
      <c r="AC23" s="66">
        <f t="shared" si="4"/>
        <v>0</v>
      </c>
      <c r="AD23" s="66">
        <f t="shared" si="5"/>
        <v>898.56000000000006</v>
      </c>
    </row>
    <row r="24" spans="1:30" ht="24.95" customHeight="1" x14ac:dyDescent="0.4">
      <c r="A24" s="54">
        <v>21</v>
      </c>
      <c r="B24" s="55" t="s">
        <v>808</v>
      </c>
      <c r="C24" s="55" t="s">
        <v>886</v>
      </c>
      <c r="D24" s="55" t="s">
        <v>35</v>
      </c>
      <c r="E24" s="55" t="s">
        <v>200</v>
      </c>
      <c r="F24" s="55" t="s">
        <v>379</v>
      </c>
      <c r="G24" s="55">
        <v>42</v>
      </c>
      <c r="H24" s="56">
        <v>1</v>
      </c>
      <c r="I24" s="57">
        <v>1</v>
      </c>
      <c r="J24" s="58">
        <v>1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2515.9679999999998</v>
      </c>
      <c r="AC24" s="66">
        <f t="shared" si="4"/>
        <v>0</v>
      </c>
      <c r="AD24" s="66">
        <f t="shared" si="5"/>
        <v>2515.9679999999998</v>
      </c>
    </row>
    <row r="25" spans="1:30" ht="24.95" customHeight="1" x14ac:dyDescent="0.4">
      <c r="A25" s="54">
        <v>22</v>
      </c>
      <c r="B25" s="55" t="s">
        <v>808</v>
      </c>
      <c r="C25" s="55" t="s">
        <v>886</v>
      </c>
      <c r="D25" s="55" t="s">
        <v>35</v>
      </c>
      <c r="E25" s="55" t="s">
        <v>904</v>
      </c>
      <c r="F25" s="55" t="s">
        <v>573</v>
      </c>
      <c r="G25" s="55">
        <v>58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908</v>
      </c>
      <c r="O25" s="77"/>
      <c r="P25" s="76"/>
      <c r="Q25" s="62">
        <v>1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3474.4320000000002</v>
      </c>
      <c r="AC25" s="66">
        <f t="shared" si="4"/>
        <v>0</v>
      </c>
      <c r="AD25" s="66">
        <f t="shared" si="5"/>
        <v>3474.4320000000002</v>
      </c>
    </row>
    <row r="26" spans="1:30" ht="24.95" customHeight="1" x14ac:dyDescent="0.4">
      <c r="A26" s="54">
        <v>23</v>
      </c>
      <c r="B26" s="55" t="s">
        <v>808</v>
      </c>
      <c r="C26" s="55" t="s">
        <v>887</v>
      </c>
      <c r="D26" s="55" t="s">
        <v>35</v>
      </c>
      <c r="E26" s="55" t="s">
        <v>200</v>
      </c>
      <c r="F26" s="55" t="s">
        <v>803</v>
      </c>
      <c r="G26" s="55">
        <v>42</v>
      </c>
      <c r="H26" s="56">
        <v>3</v>
      </c>
      <c r="I26" s="57">
        <v>3</v>
      </c>
      <c r="J26" s="58">
        <v>9</v>
      </c>
      <c r="K26" s="59"/>
      <c r="L26" s="60" t="s">
        <v>222</v>
      </c>
      <c r="M26" s="76"/>
      <c r="N26" s="61" t="s">
        <v>220</v>
      </c>
      <c r="O26" s="77"/>
      <c r="P26" s="76"/>
      <c r="Q26" s="62">
        <v>3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22643.712</v>
      </c>
      <c r="AC26" s="66">
        <f t="shared" si="4"/>
        <v>0</v>
      </c>
      <c r="AD26" s="66">
        <f t="shared" si="5"/>
        <v>22643.712</v>
      </c>
    </row>
    <row r="27" spans="1:30" ht="24.95" customHeight="1" x14ac:dyDescent="0.4">
      <c r="A27" s="54">
        <v>24</v>
      </c>
      <c r="B27" s="55" t="s">
        <v>808</v>
      </c>
      <c r="C27" s="55" t="s">
        <v>687</v>
      </c>
      <c r="D27" s="55" t="s">
        <v>35</v>
      </c>
      <c r="E27" s="55" t="s">
        <v>248</v>
      </c>
      <c r="F27" s="55" t="s">
        <v>704</v>
      </c>
      <c r="G27" s="55">
        <v>26</v>
      </c>
      <c r="H27" s="56">
        <v>4</v>
      </c>
      <c r="I27" s="57">
        <v>4</v>
      </c>
      <c r="J27" s="58">
        <v>16</v>
      </c>
      <c r="K27" s="59"/>
      <c r="L27" s="60" t="s">
        <v>222</v>
      </c>
      <c r="M27" s="76"/>
      <c r="N27" s="61" t="s">
        <v>220</v>
      </c>
      <c r="O27" s="77"/>
      <c r="P27" s="76"/>
      <c r="Q27" s="62">
        <v>4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24920.064000000002</v>
      </c>
      <c r="AC27" s="66">
        <f t="shared" si="4"/>
        <v>0</v>
      </c>
      <c r="AD27" s="66">
        <f t="shared" si="5"/>
        <v>24920.064000000002</v>
      </c>
    </row>
    <row r="28" spans="1:30" ht="24.95" customHeight="1" x14ac:dyDescent="0.4">
      <c r="A28" s="54">
        <v>25</v>
      </c>
      <c r="B28" s="55" t="s">
        <v>808</v>
      </c>
      <c r="C28" s="55" t="s">
        <v>822</v>
      </c>
      <c r="D28" s="55" t="s">
        <v>35</v>
      </c>
      <c r="E28" s="55" t="s">
        <v>416</v>
      </c>
      <c r="F28" s="55" t="s">
        <v>398</v>
      </c>
      <c r="G28" s="55">
        <v>60</v>
      </c>
      <c r="H28" s="56">
        <v>2</v>
      </c>
      <c r="I28" s="57">
        <v>1</v>
      </c>
      <c r="J28" s="58">
        <v>2</v>
      </c>
      <c r="K28" s="59"/>
      <c r="L28" s="60" t="s">
        <v>222</v>
      </c>
      <c r="M28" s="76"/>
      <c r="N28" s="61" t="s">
        <v>219</v>
      </c>
      <c r="O28" s="77"/>
      <c r="P28" s="76"/>
      <c r="Q28" s="62">
        <v>2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7188.4800000000005</v>
      </c>
      <c r="AC28" s="66">
        <f t="shared" si="4"/>
        <v>0</v>
      </c>
      <c r="AD28" s="66">
        <f t="shared" si="5"/>
        <v>7188.4800000000005</v>
      </c>
    </row>
    <row r="29" spans="1:30" ht="24.95" customHeight="1" x14ac:dyDescent="0.4">
      <c r="A29" s="54">
        <v>26</v>
      </c>
      <c r="B29" s="55" t="s">
        <v>808</v>
      </c>
      <c r="C29" s="55" t="s">
        <v>339</v>
      </c>
      <c r="D29" s="55" t="s">
        <v>35</v>
      </c>
      <c r="E29" s="55" t="s">
        <v>200</v>
      </c>
      <c r="F29" s="55" t="s">
        <v>379</v>
      </c>
      <c r="G29" s="55">
        <v>42</v>
      </c>
      <c r="H29" s="56">
        <v>9</v>
      </c>
      <c r="I29" s="57">
        <v>1</v>
      </c>
      <c r="J29" s="58">
        <v>9</v>
      </c>
      <c r="K29" s="59"/>
      <c r="L29" s="60" t="s">
        <v>222</v>
      </c>
      <c r="M29" s="76"/>
      <c r="N29" s="61" t="s">
        <v>220</v>
      </c>
      <c r="O29" s="77"/>
      <c r="P29" s="76"/>
      <c r="Q29" s="62">
        <v>9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22643.712</v>
      </c>
      <c r="AC29" s="66">
        <f t="shared" si="4"/>
        <v>0</v>
      </c>
      <c r="AD29" s="66">
        <f t="shared" si="5"/>
        <v>22643.712</v>
      </c>
    </row>
    <row r="30" spans="1:30" ht="24.95" customHeight="1" x14ac:dyDescent="0.4">
      <c r="A30" s="54">
        <v>27</v>
      </c>
      <c r="B30" s="55" t="s">
        <v>808</v>
      </c>
      <c r="C30" s="55" t="s">
        <v>888</v>
      </c>
      <c r="D30" s="55" t="s">
        <v>35</v>
      </c>
      <c r="E30" s="55" t="s">
        <v>248</v>
      </c>
      <c r="F30" s="55" t="s">
        <v>419</v>
      </c>
      <c r="G30" s="55">
        <v>26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1557.5040000000001</v>
      </c>
      <c r="AC30" s="66">
        <f t="shared" si="4"/>
        <v>0</v>
      </c>
      <c r="AD30" s="66">
        <f t="shared" si="5"/>
        <v>1557.5040000000001</v>
      </c>
    </row>
    <row r="31" spans="1:30" ht="24.95" customHeight="1" x14ac:dyDescent="0.4">
      <c r="A31" s="54">
        <v>28</v>
      </c>
      <c r="B31" s="55" t="s">
        <v>808</v>
      </c>
      <c r="C31" s="55" t="s">
        <v>340</v>
      </c>
      <c r="D31" s="55" t="s">
        <v>889</v>
      </c>
      <c r="E31" s="55" t="s">
        <v>248</v>
      </c>
      <c r="F31" s="55" t="s">
        <v>704</v>
      </c>
      <c r="G31" s="55">
        <v>26</v>
      </c>
      <c r="H31" s="56">
        <v>2</v>
      </c>
      <c r="I31" s="57">
        <v>4</v>
      </c>
      <c r="J31" s="58">
        <v>8</v>
      </c>
      <c r="K31" s="59"/>
      <c r="L31" s="60" t="s">
        <v>222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12460.032000000001</v>
      </c>
      <c r="AC31" s="66">
        <f t="shared" si="4"/>
        <v>0</v>
      </c>
      <c r="AD31" s="66">
        <f t="shared" si="5"/>
        <v>12460.032000000001</v>
      </c>
    </row>
    <row r="32" spans="1:30" ht="24.95" customHeight="1" x14ac:dyDescent="0.4">
      <c r="A32" s="54">
        <v>29</v>
      </c>
      <c r="B32" s="55" t="s">
        <v>808</v>
      </c>
      <c r="C32" s="55" t="s">
        <v>890</v>
      </c>
      <c r="D32" s="55" t="s">
        <v>35</v>
      </c>
      <c r="E32" s="55" t="s">
        <v>200</v>
      </c>
      <c r="F32" s="55" t="s">
        <v>898</v>
      </c>
      <c r="G32" s="55">
        <v>42</v>
      </c>
      <c r="H32" s="56">
        <v>5</v>
      </c>
      <c r="I32" s="57">
        <v>1</v>
      </c>
      <c r="J32" s="58">
        <v>5</v>
      </c>
      <c r="K32" s="59"/>
      <c r="L32" s="60" t="s">
        <v>222</v>
      </c>
      <c r="M32" s="76"/>
      <c r="N32" s="61" t="s">
        <v>220</v>
      </c>
      <c r="O32" s="77"/>
      <c r="P32" s="76"/>
      <c r="Q32" s="62">
        <v>5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12579.84</v>
      </c>
      <c r="AC32" s="66">
        <f t="shared" si="4"/>
        <v>0</v>
      </c>
      <c r="AD32" s="66">
        <f t="shared" si="5"/>
        <v>12579.84</v>
      </c>
    </row>
    <row r="33" spans="1:30" ht="24.95" customHeight="1" x14ac:dyDescent="0.4">
      <c r="A33" s="54">
        <v>30</v>
      </c>
      <c r="B33" s="55" t="s">
        <v>811</v>
      </c>
      <c r="C33" s="55" t="s">
        <v>470</v>
      </c>
      <c r="D33" s="55" t="s">
        <v>302</v>
      </c>
      <c r="E33" s="55" t="s">
        <v>200</v>
      </c>
      <c r="F33" s="55" t="s">
        <v>754</v>
      </c>
      <c r="G33" s="55">
        <v>42</v>
      </c>
      <c r="H33" s="56">
        <v>40</v>
      </c>
      <c r="I33" s="57">
        <v>2</v>
      </c>
      <c r="J33" s="58">
        <v>80</v>
      </c>
      <c r="K33" s="59"/>
      <c r="L33" s="60" t="s">
        <v>222</v>
      </c>
      <c r="M33" s="76"/>
      <c r="N33" s="61" t="s">
        <v>220</v>
      </c>
      <c r="O33" s="77"/>
      <c r="P33" s="76"/>
      <c r="Q33" s="62">
        <v>40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201277.44</v>
      </c>
      <c r="AC33" s="66">
        <f t="shared" si="4"/>
        <v>0</v>
      </c>
      <c r="AD33" s="66">
        <f t="shared" si="5"/>
        <v>201277.44</v>
      </c>
    </row>
    <row r="34" spans="1:30" ht="24.95" customHeight="1" x14ac:dyDescent="0.4">
      <c r="A34" s="54">
        <v>31</v>
      </c>
      <c r="B34" s="55" t="s">
        <v>811</v>
      </c>
      <c r="C34" s="55" t="s">
        <v>470</v>
      </c>
      <c r="D34" s="55" t="s">
        <v>891</v>
      </c>
      <c r="E34" s="55" t="s">
        <v>416</v>
      </c>
      <c r="F34" s="55" t="s">
        <v>387</v>
      </c>
      <c r="G34" s="55">
        <v>60</v>
      </c>
      <c r="H34" s="56">
        <v>12</v>
      </c>
      <c r="I34" s="57">
        <v>1</v>
      </c>
      <c r="J34" s="58">
        <v>12</v>
      </c>
      <c r="K34" s="59"/>
      <c r="L34" s="60" t="s">
        <v>222</v>
      </c>
      <c r="M34" s="76"/>
      <c r="N34" s="61" t="s">
        <v>219</v>
      </c>
      <c r="O34" s="77"/>
      <c r="P34" s="76"/>
      <c r="Q34" s="62">
        <v>12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43130.880000000005</v>
      </c>
      <c r="AC34" s="66">
        <f t="shared" si="4"/>
        <v>0</v>
      </c>
      <c r="AD34" s="66">
        <f t="shared" si="5"/>
        <v>43130.880000000005</v>
      </c>
    </row>
    <row r="35" spans="1:30" ht="24.95" customHeight="1" x14ac:dyDescent="0.4">
      <c r="A35" s="54">
        <v>32</v>
      </c>
      <c r="B35" s="55" t="s">
        <v>811</v>
      </c>
      <c r="C35" s="55" t="s">
        <v>892</v>
      </c>
      <c r="D35" s="55" t="s">
        <v>35</v>
      </c>
      <c r="E35" s="55" t="s">
        <v>200</v>
      </c>
      <c r="F35" s="55" t="s">
        <v>905</v>
      </c>
      <c r="G35" s="55">
        <v>42</v>
      </c>
      <c r="H35" s="56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2515.9679999999998</v>
      </c>
      <c r="AC35" s="66">
        <f t="shared" si="4"/>
        <v>0</v>
      </c>
      <c r="AD35" s="66">
        <f t="shared" si="5"/>
        <v>2515.9679999999998</v>
      </c>
    </row>
    <row r="36" spans="1:30" ht="24.95" customHeight="1" x14ac:dyDescent="0.4">
      <c r="A36" s="54">
        <v>33</v>
      </c>
      <c r="B36" s="55" t="s">
        <v>811</v>
      </c>
      <c r="C36" s="55" t="s">
        <v>466</v>
      </c>
      <c r="D36" s="55" t="s">
        <v>35</v>
      </c>
      <c r="E36" s="55" t="s">
        <v>200</v>
      </c>
      <c r="F36" s="55" t="s">
        <v>754</v>
      </c>
      <c r="G36" s="55">
        <v>42</v>
      </c>
      <c r="H36" s="55">
        <v>9</v>
      </c>
      <c r="I36" s="57">
        <v>2</v>
      </c>
      <c r="J36" s="58">
        <v>18</v>
      </c>
      <c r="K36" s="59"/>
      <c r="L36" s="60" t="s">
        <v>222</v>
      </c>
      <c r="M36" s="76"/>
      <c r="N36" s="61" t="s">
        <v>220</v>
      </c>
      <c r="O36" s="77"/>
      <c r="P36" s="76"/>
      <c r="Q36" s="62">
        <v>9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56" si="6">G36*J36*X36*Y36*Z36/1000*$Z$1</f>
        <v>45287.423999999999</v>
      </c>
      <c r="AC36" s="66">
        <f t="shared" si="4"/>
        <v>0</v>
      </c>
      <c r="AD36" s="66">
        <f t="shared" si="5"/>
        <v>45287.423999999999</v>
      </c>
    </row>
    <row r="37" spans="1:30" ht="24.95" customHeight="1" x14ac:dyDescent="0.4">
      <c r="A37" s="54">
        <v>34</v>
      </c>
      <c r="B37" s="55" t="s">
        <v>811</v>
      </c>
      <c r="C37" s="55" t="s">
        <v>893</v>
      </c>
      <c r="D37" s="55" t="s">
        <v>35</v>
      </c>
      <c r="E37" s="55" t="s">
        <v>200</v>
      </c>
      <c r="F37" s="55" t="s">
        <v>899</v>
      </c>
      <c r="G37" s="55">
        <v>42</v>
      </c>
      <c r="H37" s="55">
        <v>8</v>
      </c>
      <c r="I37" s="57">
        <v>2</v>
      </c>
      <c r="J37" s="58">
        <v>16</v>
      </c>
      <c r="K37" s="59"/>
      <c r="L37" s="60" t="s">
        <v>222</v>
      </c>
      <c r="M37" s="76"/>
      <c r="N37" s="61" t="s">
        <v>220</v>
      </c>
      <c r="O37" s="77"/>
      <c r="P37" s="76"/>
      <c r="Q37" s="62">
        <v>8</v>
      </c>
      <c r="R37" s="63"/>
      <c r="S37" s="78"/>
      <c r="T37" s="78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40255.487999999998</v>
      </c>
      <c r="AC37" s="66">
        <f t="shared" si="4"/>
        <v>0</v>
      </c>
      <c r="AD37" s="66">
        <f t="shared" si="5"/>
        <v>40255.487999999998</v>
      </c>
    </row>
    <row r="38" spans="1:30" ht="24.95" customHeight="1" x14ac:dyDescent="0.4">
      <c r="A38" s="54">
        <v>35</v>
      </c>
      <c r="B38" s="55" t="s">
        <v>811</v>
      </c>
      <c r="C38" s="55" t="s">
        <v>894</v>
      </c>
      <c r="D38" s="55" t="s">
        <v>35</v>
      </c>
      <c r="E38" s="55" t="s">
        <v>200</v>
      </c>
      <c r="F38" s="55" t="s">
        <v>201</v>
      </c>
      <c r="G38" s="55">
        <v>42</v>
      </c>
      <c r="H38" s="55">
        <v>8</v>
      </c>
      <c r="I38" s="57">
        <v>2</v>
      </c>
      <c r="J38" s="58">
        <v>16</v>
      </c>
      <c r="K38" s="59"/>
      <c r="L38" s="60" t="s">
        <v>222</v>
      </c>
      <c r="M38" s="76"/>
      <c r="N38" s="61" t="s">
        <v>220</v>
      </c>
      <c r="O38" s="77"/>
      <c r="P38" s="76"/>
      <c r="Q38" s="62">
        <v>8</v>
      </c>
      <c r="R38" s="63"/>
      <c r="S38" s="78"/>
      <c r="T38" s="78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40255.487999999998</v>
      </c>
      <c r="AC38" s="66">
        <f t="shared" si="4"/>
        <v>0</v>
      </c>
      <c r="AD38" s="66">
        <f t="shared" si="5"/>
        <v>40255.487999999998</v>
      </c>
    </row>
    <row r="39" spans="1:30" ht="24.95" customHeight="1" x14ac:dyDescent="0.4">
      <c r="A39" s="54">
        <v>36</v>
      </c>
      <c r="B39" s="55" t="s">
        <v>811</v>
      </c>
      <c r="C39" s="55" t="s">
        <v>895</v>
      </c>
      <c r="D39" s="55" t="s">
        <v>35</v>
      </c>
      <c r="E39" s="55" t="s">
        <v>200</v>
      </c>
      <c r="F39" s="55" t="s">
        <v>379</v>
      </c>
      <c r="G39" s="55">
        <v>42</v>
      </c>
      <c r="H39" s="55">
        <v>2</v>
      </c>
      <c r="I39" s="57">
        <v>1</v>
      </c>
      <c r="J39" s="58">
        <v>2</v>
      </c>
      <c r="K39" s="59"/>
      <c r="L39" s="60" t="s">
        <v>222</v>
      </c>
      <c r="M39" s="76"/>
      <c r="N39" s="61" t="s">
        <v>220</v>
      </c>
      <c r="O39" s="77"/>
      <c r="P39" s="76"/>
      <c r="Q39" s="62">
        <v>2</v>
      </c>
      <c r="R39" s="63"/>
      <c r="S39" s="78"/>
      <c r="T39" s="78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5031.9359999999997</v>
      </c>
      <c r="AC39" s="66">
        <f t="shared" si="4"/>
        <v>0</v>
      </c>
      <c r="AD39" s="66">
        <f t="shared" si="5"/>
        <v>5031.9359999999997</v>
      </c>
    </row>
    <row r="40" spans="1:30" ht="24.95" customHeight="1" x14ac:dyDescent="0.4">
      <c r="A40" s="54">
        <v>37</v>
      </c>
      <c r="B40" s="55" t="s">
        <v>811</v>
      </c>
      <c r="C40" s="55" t="s">
        <v>896</v>
      </c>
      <c r="D40" s="55" t="s">
        <v>35</v>
      </c>
      <c r="E40" s="55" t="s">
        <v>200</v>
      </c>
      <c r="F40" s="55" t="s">
        <v>379</v>
      </c>
      <c r="G40" s="55">
        <v>42</v>
      </c>
      <c r="H40" s="55">
        <v>2</v>
      </c>
      <c r="I40" s="57">
        <v>1</v>
      </c>
      <c r="J40" s="58">
        <v>2</v>
      </c>
      <c r="K40" s="59"/>
      <c r="L40" s="60" t="s">
        <v>222</v>
      </c>
      <c r="M40" s="76"/>
      <c r="N40" s="61" t="s">
        <v>220</v>
      </c>
      <c r="O40" s="77"/>
      <c r="P40" s="76"/>
      <c r="Q40" s="62">
        <v>2</v>
      </c>
      <c r="R40" s="63"/>
      <c r="S40" s="78"/>
      <c r="T40" s="78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5031.9359999999997</v>
      </c>
      <c r="AC40" s="66">
        <f t="shared" si="4"/>
        <v>0</v>
      </c>
      <c r="AD40" s="66">
        <f t="shared" si="5"/>
        <v>5031.9359999999997</v>
      </c>
    </row>
    <row r="41" spans="1:30" ht="24.95" customHeight="1" x14ac:dyDescent="0.4">
      <c r="A41" s="54">
        <v>38</v>
      </c>
      <c r="B41" s="55" t="s">
        <v>811</v>
      </c>
      <c r="C41" s="55" t="s">
        <v>897</v>
      </c>
      <c r="D41" s="55" t="s">
        <v>35</v>
      </c>
      <c r="E41" s="55" t="s">
        <v>416</v>
      </c>
      <c r="F41" s="55" t="s">
        <v>387</v>
      </c>
      <c r="G41" s="55">
        <v>60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219</v>
      </c>
      <c r="O41" s="77"/>
      <c r="P41" s="76"/>
      <c r="Q41" s="62">
        <v>1</v>
      </c>
      <c r="R41" s="63"/>
      <c r="S41" s="78"/>
      <c r="T41" s="78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3594.2400000000002</v>
      </c>
      <c r="AC41" s="66">
        <f t="shared" si="4"/>
        <v>0</v>
      </c>
      <c r="AD41" s="66">
        <f t="shared" si="5"/>
        <v>3594.2400000000002</v>
      </c>
    </row>
    <row r="42" spans="1:30" ht="24.95" customHeight="1" x14ac:dyDescent="0.4">
      <c r="A42" s="54">
        <v>39</v>
      </c>
      <c r="B42" s="55" t="s">
        <v>811</v>
      </c>
      <c r="C42" s="55" t="s">
        <v>897</v>
      </c>
      <c r="D42" s="55" t="s">
        <v>35</v>
      </c>
      <c r="E42" s="55" t="s">
        <v>248</v>
      </c>
      <c r="F42" s="55" t="s">
        <v>906</v>
      </c>
      <c r="G42" s="55">
        <v>26</v>
      </c>
      <c r="H42" s="55">
        <v>8</v>
      </c>
      <c r="I42" s="57">
        <v>4</v>
      </c>
      <c r="J42" s="58">
        <v>32</v>
      </c>
      <c r="K42" s="59"/>
      <c r="L42" s="60" t="s">
        <v>222</v>
      </c>
      <c r="M42" s="76"/>
      <c r="N42" s="61" t="s">
        <v>620</v>
      </c>
      <c r="O42" s="77"/>
      <c r="P42" s="76"/>
      <c r="Q42" s="62">
        <v>8</v>
      </c>
      <c r="R42" s="63"/>
      <c r="S42" s="78"/>
      <c r="T42" s="78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49840.128000000004</v>
      </c>
      <c r="AC42" s="66">
        <f t="shared" si="4"/>
        <v>0</v>
      </c>
      <c r="AD42" s="66">
        <f t="shared" si="5"/>
        <v>49840.128000000004</v>
      </c>
    </row>
    <row r="43" spans="1:30" ht="24.95" customHeight="1" x14ac:dyDescent="0.4">
      <c r="A43" s="54">
        <v>40</v>
      </c>
      <c r="B43" s="55" t="s">
        <v>811</v>
      </c>
      <c r="C43" s="55" t="s">
        <v>601</v>
      </c>
      <c r="D43" s="55" t="s">
        <v>35</v>
      </c>
      <c r="E43" s="55" t="s">
        <v>416</v>
      </c>
      <c r="F43" s="55" t="s">
        <v>387</v>
      </c>
      <c r="G43" s="55">
        <v>60</v>
      </c>
      <c r="H43" s="55">
        <v>1</v>
      </c>
      <c r="I43" s="57">
        <v>1</v>
      </c>
      <c r="J43" s="58">
        <v>1</v>
      </c>
      <c r="K43" s="59"/>
      <c r="L43" s="60" t="s">
        <v>222</v>
      </c>
      <c r="M43" s="76"/>
      <c r="N43" s="61" t="s">
        <v>219</v>
      </c>
      <c r="O43" s="77"/>
      <c r="P43" s="76"/>
      <c r="Q43" s="62">
        <v>1</v>
      </c>
      <c r="R43" s="63"/>
      <c r="S43" s="78"/>
      <c r="T43" s="78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3594.2400000000002</v>
      </c>
      <c r="AC43" s="66">
        <f t="shared" si="4"/>
        <v>0</v>
      </c>
      <c r="AD43" s="66">
        <f t="shared" si="5"/>
        <v>3594.2400000000002</v>
      </c>
    </row>
    <row r="44" spans="1:30" ht="24.95" customHeight="1" x14ac:dyDescent="0.4">
      <c r="A44" s="54">
        <v>41</v>
      </c>
      <c r="B44" s="55" t="s">
        <v>811</v>
      </c>
      <c r="C44" s="55" t="s">
        <v>601</v>
      </c>
      <c r="D44" s="55" t="s">
        <v>35</v>
      </c>
      <c r="E44" s="55" t="s">
        <v>248</v>
      </c>
      <c r="F44" s="55" t="s">
        <v>906</v>
      </c>
      <c r="G44" s="55">
        <v>26</v>
      </c>
      <c r="H44" s="55">
        <v>9</v>
      </c>
      <c r="I44" s="57">
        <v>4</v>
      </c>
      <c r="J44" s="58">
        <v>36</v>
      </c>
      <c r="K44" s="59"/>
      <c r="L44" s="60" t="s">
        <v>222</v>
      </c>
      <c r="M44" s="76"/>
      <c r="N44" s="61" t="s">
        <v>620</v>
      </c>
      <c r="O44" s="77"/>
      <c r="P44" s="76"/>
      <c r="Q44" s="62">
        <v>9</v>
      </c>
      <c r="R44" s="63"/>
      <c r="S44" s="78"/>
      <c r="T44" s="78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56070.144</v>
      </c>
      <c r="AC44" s="66">
        <f t="shared" si="4"/>
        <v>0</v>
      </c>
      <c r="AD44" s="66">
        <f t="shared" si="5"/>
        <v>56070.144</v>
      </c>
    </row>
    <row r="45" spans="1:30" ht="24.95" customHeight="1" x14ac:dyDescent="0.4">
      <c r="A45" s="54">
        <v>42</v>
      </c>
      <c r="B45" s="55" t="s">
        <v>811</v>
      </c>
      <c r="C45" s="55" t="s">
        <v>602</v>
      </c>
      <c r="D45" s="55" t="s">
        <v>35</v>
      </c>
      <c r="E45" s="55" t="s">
        <v>416</v>
      </c>
      <c r="F45" s="55" t="s">
        <v>387</v>
      </c>
      <c r="G45" s="55">
        <v>60</v>
      </c>
      <c r="H45" s="55">
        <v>1</v>
      </c>
      <c r="I45" s="57">
        <v>1</v>
      </c>
      <c r="J45" s="58">
        <v>1</v>
      </c>
      <c r="K45" s="59"/>
      <c r="L45" s="60" t="s">
        <v>222</v>
      </c>
      <c r="M45" s="76"/>
      <c r="N45" s="61" t="s">
        <v>219</v>
      </c>
      <c r="O45" s="77"/>
      <c r="P45" s="76"/>
      <c r="Q45" s="62">
        <v>1</v>
      </c>
      <c r="R45" s="63"/>
      <c r="S45" s="78"/>
      <c r="T45" s="78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3594.2400000000002</v>
      </c>
      <c r="AC45" s="66">
        <f t="shared" si="4"/>
        <v>0</v>
      </c>
      <c r="AD45" s="66">
        <f t="shared" si="5"/>
        <v>3594.2400000000002</v>
      </c>
    </row>
    <row r="46" spans="1:30" ht="24.95" customHeight="1" x14ac:dyDescent="0.4">
      <c r="A46" s="54">
        <v>43</v>
      </c>
      <c r="B46" s="55" t="s">
        <v>811</v>
      </c>
      <c r="C46" s="55" t="s">
        <v>602</v>
      </c>
      <c r="D46" s="55" t="s">
        <v>35</v>
      </c>
      <c r="E46" s="55" t="s">
        <v>248</v>
      </c>
      <c r="F46" s="55" t="s">
        <v>906</v>
      </c>
      <c r="G46" s="55">
        <v>26</v>
      </c>
      <c r="H46" s="55">
        <v>6</v>
      </c>
      <c r="I46" s="57">
        <v>4</v>
      </c>
      <c r="J46" s="58">
        <v>24</v>
      </c>
      <c r="K46" s="59"/>
      <c r="L46" s="60" t="s">
        <v>222</v>
      </c>
      <c r="M46" s="76"/>
      <c r="N46" s="61" t="s">
        <v>620</v>
      </c>
      <c r="O46" s="77"/>
      <c r="P46" s="76"/>
      <c r="Q46" s="62">
        <v>6</v>
      </c>
      <c r="R46" s="63"/>
      <c r="S46" s="78"/>
      <c r="T46" s="78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37380.095999999998</v>
      </c>
      <c r="AC46" s="66">
        <f t="shared" si="4"/>
        <v>0</v>
      </c>
      <c r="AD46" s="66">
        <f t="shared" si="5"/>
        <v>37380.095999999998</v>
      </c>
    </row>
    <row r="47" spans="1:30" ht="24.95" customHeight="1" x14ac:dyDescent="0.4">
      <c r="A47" s="54">
        <v>44</v>
      </c>
      <c r="B47" s="55" t="s">
        <v>811</v>
      </c>
      <c r="C47" s="55" t="s">
        <v>261</v>
      </c>
      <c r="D47" s="55" t="s">
        <v>35</v>
      </c>
      <c r="E47" s="55" t="s">
        <v>248</v>
      </c>
      <c r="F47" s="55" t="s">
        <v>697</v>
      </c>
      <c r="G47" s="55">
        <v>26</v>
      </c>
      <c r="H47" s="55">
        <v>1</v>
      </c>
      <c r="I47" s="57">
        <v>1</v>
      </c>
      <c r="J47" s="58">
        <v>1</v>
      </c>
      <c r="K47" s="59"/>
      <c r="L47" s="60" t="s">
        <v>222</v>
      </c>
      <c r="M47" s="76"/>
      <c r="N47" s="61" t="s">
        <v>220</v>
      </c>
      <c r="O47" s="77"/>
      <c r="P47" s="76"/>
      <c r="Q47" s="62">
        <v>1</v>
      </c>
      <c r="R47" s="63"/>
      <c r="S47" s="78"/>
      <c r="T47" s="78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1557.5040000000001</v>
      </c>
      <c r="AC47" s="66">
        <f t="shared" si="4"/>
        <v>0</v>
      </c>
      <c r="AD47" s="66">
        <f t="shared" si="5"/>
        <v>1557.5040000000001</v>
      </c>
    </row>
    <row r="48" spans="1:30" ht="24.95" customHeight="1" x14ac:dyDescent="0.4">
      <c r="A48" s="54">
        <v>45</v>
      </c>
      <c r="B48" s="55" t="s">
        <v>811</v>
      </c>
      <c r="C48" s="55" t="s">
        <v>262</v>
      </c>
      <c r="D48" s="55" t="s">
        <v>35</v>
      </c>
      <c r="E48" s="55" t="s">
        <v>200</v>
      </c>
      <c r="F48" s="55" t="s">
        <v>379</v>
      </c>
      <c r="G48" s="55">
        <v>42</v>
      </c>
      <c r="H48" s="55">
        <v>1</v>
      </c>
      <c r="I48" s="57">
        <v>1</v>
      </c>
      <c r="J48" s="58">
        <v>1</v>
      </c>
      <c r="K48" s="59"/>
      <c r="L48" s="60" t="s">
        <v>222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2515.9679999999998</v>
      </c>
      <c r="AC48" s="66">
        <f t="shared" si="4"/>
        <v>0</v>
      </c>
      <c r="AD48" s="66">
        <f t="shared" si="5"/>
        <v>2515.9679999999998</v>
      </c>
    </row>
    <row r="49" spans="1:30" ht="24.95" customHeight="1" x14ac:dyDescent="0.4">
      <c r="A49" s="54">
        <v>46</v>
      </c>
      <c r="B49" s="55" t="s">
        <v>811</v>
      </c>
      <c r="C49" s="55" t="s">
        <v>262</v>
      </c>
      <c r="D49" s="55" t="s">
        <v>35</v>
      </c>
      <c r="E49" s="55" t="s">
        <v>200</v>
      </c>
      <c r="F49" s="55" t="s">
        <v>898</v>
      </c>
      <c r="G49" s="55">
        <v>42</v>
      </c>
      <c r="H49" s="55">
        <v>1</v>
      </c>
      <c r="I49" s="57">
        <v>1</v>
      </c>
      <c r="J49" s="58">
        <v>1</v>
      </c>
      <c r="K49" s="59"/>
      <c r="L49" s="60" t="s">
        <v>222</v>
      </c>
      <c r="M49" s="76"/>
      <c r="N49" s="61" t="s">
        <v>220</v>
      </c>
      <c r="O49" s="77"/>
      <c r="P49" s="76"/>
      <c r="Q49" s="62">
        <v>1</v>
      </c>
      <c r="R49" s="63"/>
      <c r="S49" s="78"/>
      <c r="T49" s="78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2515.9679999999998</v>
      </c>
      <c r="AC49" s="66">
        <f t="shared" si="4"/>
        <v>0</v>
      </c>
      <c r="AD49" s="66">
        <f t="shared" si="5"/>
        <v>2515.9679999999998</v>
      </c>
    </row>
    <row r="50" spans="1:30" ht="24.95" customHeight="1" x14ac:dyDescent="0.4">
      <c r="A50" s="54">
        <v>47</v>
      </c>
      <c r="B50" s="55" t="s">
        <v>811</v>
      </c>
      <c r="C50" s="55" t="s">
        <v>262</v>
      </c>
      <c r="D50" s="55" t="s">
        <v>35</v>
      </c>
      <c r="E50" s="55" t="s">
        <v>263</v>
      </c>
      <c r="F50" s="55" t="s">
        <v>900</v>
      </c>
      <c r="G50" s="55">
        <v>28</v>
      </c>
      <c r="H50" s="55">
        <v>3</v>
      </c>
      <c r="I50" s="57">
        <v>1</v>
      </c>
      <c r="J50" s="58">
        <v>3</v>
      </c>
      <c r="K50" s="59"/>
      <c r="L50" s="60" t="s">
        <v>222</v>
      </c>
      <c r="M50" s="76"/>
      <c r="N50" s="61" t="s">
        <v>220</v>
      </c>
      <c r="O50" s="77"/>
      <c r="P50" s="76"/>
      <c r="Q50" s="62">
        <v>3</v>
      </c>
      <c r="R50" s="63"/>
      <c r="S50" s="78"/>
      <c r="T50" s="78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5031.9359999999997</v>
      </c>
      <c r="AC50" s="66">
        <f t="shared" si="4"/>
        <v>0</v>
      </c>
      <c r="AD50" s="66">
        <f t="shared" si="5"/>
        <v>5031.9359999999997</v>
      </c>
    </row>
    <row r="51" spans="1:30" ht="24.95" customHeight="1" x14ac:dyDescent="0.4">
      <c r="A51" s="54">
        <v>48</v>
      </c>
      <c r="B51" s="55" t="s">
        <v>811</v>
      </c>
      <c r="C51" s="55" t="s">
        <v>330</v>
      </c>
      <c r="D51" s="55" t="s">
        <v>35</v>
      </c>
      <c r="E51" s="55" t="s">
        <v>200</v>
      </c>
      <c r="F51" s="55" t="s">
        <v>379</v>
      </c>
      <c r="G51" s="55">
        <v>42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5031.9359999999997</v>
      </c>
      <c r="AC51" s="66">
        <f t="shared" si="4"/>
        <v>0</v>
      </c>
      <c r="AD51" s="66">
        <f t="shared" si="5"/>
        <v>5031.9359999999997</v>
      </c>
    </row>
    <row r="52" spans="1:30" ht="24.95" customHeight="1" x14ac:dyDescent="0.4">
      <c r="A52" s="54">
        <v>49</v>
      </c>
      <c r="B52" s="55" t="s">
        <v>811</v>
      </c>
      <c r="C52" s="55" t="s">
        <v>328</v>
      </c>
      <c r="D52" s="55" t="s">
        <v>35</v>
      </c>
      <c r="E52" s="55" t="s">
        <v>200</v>
      </c>
      <c r="F52" s="55" t="s">
        <v>379</v>
      </c>
      <c r="G52" s="55">
        <v>42</v>
      </c>
      <c r="H52" s="55">
        <v>2</v>
      </c>
      <c r="I52" s="57">
        <v>1</v>
      </c>
      <c r="J52" s="58">
        <v>2</v>
      </c>
      <c r="K52" s="59"/>
      <c r="L52" s="60" t="s">
        <v>222</v>
      </c>
      <c r="M52" s="76"/>
      <c r="N52" s="61" t="s">
        <v>220</v>
      </c>
      <c r="O52" s="77"/>
      <c r="P52" s="76"/>
      <c r="Q52" s="62">
        <v>2</v>
      </c>
      <c r="R52" s="63"/>
      <c r="S52" s="78"/>
      <c r="T52" s="78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5031.9359999999997</v>
      </c>
      <c r="AC52" s="66">
        <f t="shared" si="4"/>
        <v>0</v>
      </c>
      <c r="AD52" s="66">
        <f t="shared" si="5"/>
        <v>5031.9359999999997</v>
      </c>
    </row>
    <row r="53" spans="1:30" ht="24.95" customHeight="1" x14ac:dyDescent="0.4">
      <c r="A53" s="54">
        <v>50</v>
      </c>
      <c r="B53" s="55" t="s">
        <v>811</v>
      </c>
      <c r="C53" s="55" t="s">
        <v>339</v>
      </c>
      <c r="D53" s="55" t="s">
        <v>35</v>
      </c>
      <c r="E53" s="55" t="s">
        <v>248</v>
      </c>
      <c r="F53" s="55" t="s">
        <v>704</v>
      </c>
      <c r="G53" s="55">
        <v>26</v>
      </c>
      <c r="H53" s="55">
        <v>7</v>
      </c>
      <c r="I53" s="57">
        <v>4</v>
      </c>
      <c r="J53" s="58">
        <v>28</v>
      </c>
      <c r="K53" s="59"/>
      <c r="L53" s="60" t="s">
        <v>222</v>
      </c>
      <c r="M53" s="76"/>
      <c r="N53" s="61" t="s">
        <v>220</v>
      </c>
      <c r="O53" s="77"/>
      <c r="P53" s="76"/>
      <c r="Q53" s="62">
        <v>7</v>
      </c>
      <c r="R53" s="63"/>
      <c r="S53" s="78"/>
      <c r="T53" s="78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43610.111999999994</v>
      </c>
      <c r="AC53" s="66">
        <f t="shared" si="4"/>
        <v>0</v>
      </c>
      <c r="AD53" s="66">
        <f t="shared" si="5"/>
        <v>43610.111999999994</v>
      </c>
    </row>
    <row r="54" spans="1:30" ht="24.95" customHeight="1" x14ac:dyDescent="0.4">
      <c r="A54" s="54">
        <v>51</v>
      </c>
      <c r="B54" s="55" t="s">
        <v>811</v>
      </c>
      <c r="C54" s="55" t="s">
        <v>339</v>
      </c>
      <c r="D54" s="55" t="s">
        <v>35</v>
      </c>
      <c r="E54" s="55" t="s">
        <v>200</v>
      </c>
      <c r="F54" s="55" t="s">
        <v>754</v>
      </c>
      <c r="G54" s="55">
        <v>42</v>
      </c>
      <c r="H54" s="55">
        <v>4</v>
      </c>
      <c r="I54" s="57">
        <v>2</v>
      </c>
      <c r="J54" s="58">
        <v>8</v>
      </c>
      <c r="K54" s="59"/>
      <c r="L54" s="60" t="s">
        <v>222</v>
      </c>
      <c r="M54" s="76"/>
      <c r="N54" s="61" t="s">
        <v>220</v>
      </c>
      <c r="O54" s="77"/>
      <c r="P54" s="76"/>
      <c r="Q54" s="62">
        <v>4</v>
      </c>
      <c r="R54" s="63"/>
      <c r="S54" s="78"/>
      <c r="T54" s="78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20127.743999999999</v>
      </c>
      <c r="AC54" s="66">
        <f t="shared" si="4"/>
        <v>0</v>
      </c>
      <c r="AD54" s="66">
        <f t="shared" si="5"/>
        <v>20127.743999999999</v>
      </c>
    </row>
    <row r="55" spans="1:30" ht="24.95" customHeight="1" x14ac:dyDescent="0.4">
      <c r="A55" s="54">
        <v>52</v>
      </c>
      <c r="B55" s="55" t="s">
        <v>875</v>
      </c>
      <c r="C55" s="55" t="s">
        <v>606</v>
      </c>
      <c r="D55" s="55" t="s">
        <v>35</v>
      </c>
      <c r="E55" s="55" t="s">
        <v>907</v>
      </c>
      <c r="F55" s="55" t="s">
        <v>400</v>
      </c>
      <c r="G55" s="55">
        <v>14</v>
      </c>
      <c r="H55" s="55">
        <v>5</v>
      </c>
      <c r="I55" s="57">
        <v>1</v>
      </c>
      <c r="J55" s="58">
        <v>5</v>
      </c>
      <c r="K55" s="59"/>
      <c r="L55" s="60" t="s">
        <v>222</v>
      </c>
      <c r="M55" s="76"/>
      <c r="N55" s="61" t="s">
        <v>219</v>
      </c>
      <c r="O55" s="77"/>
      <c r="P55" s="76"/>
      <c r="Q55" s="62">
        <v>5</v>
      </c>
      <c r="R55" s="63"/>
      <c r="S55" s="78"/>
      <c r="T55" s="78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4193.28</v>
      </c>
      <c r="AC55" s="66">
        <f t="shared" si="4"/>
        <v>0</v>
      </c>
      <c r="AD55" s="66">
        <f t="shared" si="5"/>
        <v>4193.28</v>
      </c>
    </row>
    <row r="56" spans="1:30" ht="24.95" customHeight="1" x14ac:dyDescent="0.4">
      <c r="A56" s="54">
        <v>53</v>
      </c>
      <c r="B56" s="55" t="s">
        <v>875</v>
      </c>
      <c r="C56" s="55" t="s">
        <v>606</v>
      </c>
      <c r="D56" s="55" t="s">
        <v>35</v>
      </c>
      <c r="E56" s="55" t="s">
        <v>907</v>
      </c>
      <c r="F56" s="55" t="s">
        <v>400</v>
      </c>
      <c r="G56" s="55">
        <v>14</v>
      </c>
      <c r="H56" s="55">
        <v>7</v>
      </c>
      <c r="I56" s="57">
        <v>1</v>
      </c>
      <c r="J56" s="58">
        <v>7</v>
      </c>
      <c r="K56" s="59"/>
      <c r="L56" s="60" t="s">
        <v>222</v>
      </c>
      <c r="M56" s="76"/>
      <c r="N56" s="61" t="s">
        <v>219</v>
      </c>
      <c r="O56" s="77"/>
      <c r="P56" s="76"/>
      <c r="Q56" s="62">
        <v>7</v>
      </c>
      <c r="R56" s="63"/>
      <c r="S56" s="78"/>
      <c r="T56" s="78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5870.5919999999996</v>
      </c>
      <c r="AC56" s="66">
        <f t="shared" si="4"/>
        <v>0</v>
      </c>
      <c r="AD56" s="66">
        <f t="shared" si="5"/>
        <v>5870.5919999999996</v>
      </c>
    </row>
    <row r="57" spans="1:30" ht="36.75" customHeight="1" x14ac:dyDescent="0.4">
      <c r="A57" s="68"/>
      <c r="B57" s="69"/>
      <c r="C57" s="69"/>
      <c r="D57" s="69"/>
      <c r="E57" s="69"/>
      <c r="L57" s="70" t="s">
        <v>32</v>
      </c>
      <c r="R57" s="71"/>
      <c r="S57" s="71"/>
      <c r="T57" s="71"/>
      <c r="U57" s="72"/>
      <c r="V57" s="72"/>
      <c r="W57" s="65"/>
      <c r="AA57" s="65"/>
      <c r="AB57" s="73">
        <f>SUM(AB4:AB56)</f>
        <v>1028072.4479999997</v>
      </c>
      <c r="AC57" s="73">
        <f>SUM(AC4:AC56)</f>
        <v>0</v>
      </c>
      <c r="AD57" s="66">
        <f t="shared" si="5"/>
        <v>1028072.4479999997</v>
      </c>
    </row>
    <row r="58" spans="1:30" x14ac:dyDescent="0.4">
      <c r="L58" s="32" t="s">
        <v>32</v>
      </c>
    </row>
    <row r="59" spans="1:30" x14ac:dyDescent="0.4">
      <c r="T59" s="179" t="s">
        <v>22</v>
      </c>
      <c r="U59" s="180"/>
      <c r="V59" s="181"/>
      <c r="W59" s="75">
        <f>SUM(U4:U56)</f>
        <v>0</v>
      </c>
    </row>
    <row r="60" spans="1:30" x14ac:dyDescent="0.4">
      <c r="T60" s="179" t="s">
        <v>23</v>
      </c>
      <c r="U60" s="180"/>
      <c r="V60" s="181"/>
      <c r="W60" s="75">
        <f>SUM(V4:V56)</f>
        <v>0</v>
      </c>
    </row>
    <row r="61" spans="1:30" x14ac:dyDescent="0.4">
      <c r="T61" s="179" t="s">
        <v>25</v>
      </c>
      <c r="U61" s="180"/>
      <c r="V61" s="181"/>
      <c r="W61" s="83"/>
    </row>
    <row r="62" spans="1:30" x14ac:dyDescent="0.4">
      <c r="T62" s="179" t="s">
        <v>26</v>
      </c>
      <c r="U62" s="180"/>
      <c r="V62" s="181"/>
      <c r="W62" s="83"/>
    </row>
    <row r="63" spans="1:30" x14ac:dyDescent="0.4">
      <c r="T63" s="179" t="s">
        <v>24</v>
      </c>
      <c r="U63" s="180"/>
      <c r="V63" s="181"/>
      <c r="W63" s="83"/>
    </row>
    <row r="64" spans="1:30" x14ac:dyDescent="0.4">
      <c r="T64" s="179" t="s">
        <v>27</v>
      </c>
      <c r="U64" s="180"/>
      <c r="V64" s="181"/>
      <c r="W64" s="83"/>
    </row>
    <row r="65" spans="20:23" x14ac:dyDescent="0.4">
      <c r="T65" s="179" t="s">
        <v>29</v>
      </c>
      <c r="U65" s="180"/>
      <c r="V65" s="181"/>
      <c r="W65" s="75">
        <f>SUM(W59:W64)</f>
        <v>0</v>
      </c>
    </row>
    <row r="66" spans="20:23" x14ac:dyDescent="0.4">
      <c r="T66" s="179" t="s">
        <v>30</v>
      </c>
      <c r="U66" s="180"/>
      <c r="V66" s="181"/>
      <c r="W66" s="75">
        <f>W65*1.1</f>
        <v>0</v>
      </c>
    </row>
  </sheetData>
  <sheetProtection algorithmName="SHA-512" hashValue="OgP6PlFqA9Ctxn58BxB1bu2z6GGtfcp6zyIUDXUsU6qPaPlnT9ostxJFaeABt4b8Pey4TowJJkDf+PPJbMvZCA==" saltValue="x2kGAHSR06cnm4Tt4QRwRQ==" spinCount="100000" sheet="1" formatCells="0" formatColumns="0" formatRows="0" insertHyperlinks="0" sort="0" autoFilter="0" pivotTables="0"/>
  <autoFilter ref="A3:AD56"/>
  <mergeCells count="12">
    <mergeCell ref="T66:V66"/>
    <mergeCell ref="T61:V61"/>
    <mergeCell ref="T62:V62"/>
    <mergeCell ref="T63:V63"/>
    <mergeCell ref="T64:V64"/>
    <mergeCell ref="T65:V65"/>
    <mergeCell ref="T60:V60"/>
    <mergeCell ref="E2:J2"/>
    <mergeCell ref="L2:Q2"/>
    <mergeCell ref="AB2:AC2"/>
    <mergeCell ref="AD2:AD3"/>
    <mergeCell ref="T59:V59"/>
  </mergeCells>
  <phoneticPr fontId="4"/>
  <conditionalFormatting sqref="B4:J56 X4:Z56 L4:Q56">
    <cfRule type="containsBlanks" dxfId="36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  <pageSetUpPr fitToPage="1"/>
  </sheetPr>
  <dimension ref="A1:AD2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2437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335</v>
      </c>
      <c r="D4" s="55" t="s">
        <v>35</v>
      </c>
      <c r="E4" s="55" t="s">
        <v>200</v>
      </c>
      <c r="F4" s="55" t="s">
        <v>910</v>
      </c>
      <c r="G4" s="55">
        <v>42</v>
      </c>
      <c r="H4" s="56">
        <v>2</v>
      </c>
      <c r="I4" s="57">
        <v>2</v>
      </c>
      <c r="J4" s="58">
        <v>4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0" si="0">G4*J4*X4*Y4*Z4/1000*$Z$1</f>
        <v>10063.871999999999</v>
      </c>
      <c r="AC4" s="66">
        <f>P4*Q4*X4*Y4*Z4/1000*$Z$1</f>
        <v>0</v>
      </c>
      <c r="AD4" s="66">
        <f t="shared" ref="AD4" si="1">AB4-AC4</f>
        <v>10063.871999999999</v>
      </c>
    </row>
    <row r="5" spans="1:30" ht="24.95" customHeight="1" x14ac:dyDescent="0.4">
      <c r="A5" s="54">
        <v>2</v>
      </c>
      <c r="B5" s="55" t="s">
        <v>808</v>
      </c>
      <c r="C5" s="55" t="s">
        <v>909</v>
      </c>
      <c r="D5" s="55" t="s">
        <v>35</v>
      </c>
      <c r="E5" s="55" t="s">
        <v>200</v>
      </c>
      <c r="F5" s="55" t="s">
        <v>911</v>
      </c>
      <c r="G5" s="55">
        <v>42</v>
      </c>
      <c r="H5" s="56">
        <v>12</v>
      </c>
      <c r="I5" s="57">
        <v>1</v>
      </c>
      <c r="J5" s="58">
        <v>12</v>
      </c>
      <c r="K5" s="59"/>
      <c r="L5" s="60" t="s">
        <v>222</v>
      </c>
      <c r="M5" s="76"/>
      <c r="N5" s="61" t="s">
        <v>220</v>
      </c>
      <c r="O5" s="77"/>
      <c r="P5" s="76"/>
      <c r="Q5" s="62">
        <v>12</v>
      </c>
      <c r="R5" s="63"/>
      <c r="S5" s="78"/>
      <c r="T5" s="78"/>
      <c r="U5" s="64">
        <f t="shared" ref="U5:U10" si="2">Q5*S5</f>
        <v>0</v>
      </c>
      <c r="V5" s="64">
        <f t="shared" ref="V5:V10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30191.615999999998</v>
      </c>
      <c r="AC5" s="66">
        <f t="shared" ref="AC5:AC10" si="4">P5*Q5*X5*Y5*Z5/1000*$Z$1</f>
        <v>0</v>
      </c>
      <c r="AD5" s="66">
        <f t="shared" ref="AD5:AD11" si="5">AB5-AC5</f>
        <v>30191.615999999998</v>
      </c>
    </row>
    <row r="6" spans="1:30" ht="24.95" customHeight="1" x14ac:dyDescent="0.4">
      <c r="A6" s="54">
        <v>3</v>
      </c>
      <c r="B6" s="55" t="s">
        <v>808</v>
      </c>
      <c r="C6" s="55" t="s">
        <v>909</v>
      </c>
      <c r="D6" s="55" t="s">
        <v>35</v>
      </c>
      <c r="E6" s="55" t="s">
        <v>717</v>
      </c>
      <c r="F6" s="55" t="s">
        <v>912</v>
      </c>
      <c r="G6" s="55">
        <v>116</v>
      </c>
      <c r="H6" s="56">
        <v>10</v>
      </c>
      <c r="I6" s="57">
        <v>1</v>
      </c>
      <c r="J6" s="58">
        <v>10</v>
      </c>
      <c r="K6" s="59"/>
      <c r="L6" s="60" t="s">
        <v>222</v>
      </c>
      <c r="M6" s="76"/>
      <c r="N6" s="61" t="s">
        <v>220</v>
      </c>
      <c r="O6" s="77"/>
      <c r="P6" s="76"/>
      <c r="Q6" s="62">
        <v>10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69488.639999999999</v>
      </c>
      <c r="AC6" s="66">
        <f t="shared" si="4"/>
        <v>0</v>
      </c>
      <c r="AD6" s="66">
        <f t="shared" si="5"/>
        <v>69488.639999999999</v>
      </c>
    </row>
    <row r="7" spans="1:30" ht="24.95" customHeight="1" x14ac:dyDescent="0.4">
      <c r="A7" s="54">
        <v>4</v>
      </c>
      <c r="B7" s="55" t="s">
        <v>808</v>
      </c>
      <c r="C7" s="55" t="s">
        <v>909</v>
      </c>
      <c r="D7" s="55" t="s">
        <v>35</v>
      </c>
      <c r="E7" s="55" t="s">
        <v>416</v>
      </c>
      <c r="F7" s="55" t="s">
        <v>913</v>
      </c>
      <c r="G7" s="55">
        <v>60</v>
      </c>
      <c r="H7" s="56">
        <v>19</v>
      </c>
      <c r="I7" s="57">
        <v>1</v>
      </c>
      <c r="J7" s="58">
        <v>19</v>
      </c>
      <c r="K7" s="59"/>
      <c r="L7" s="60" t="s">
        <v>222</v>
      </c>
      <c r="M7" s="76"/>
      <c r="N7" s="61" t="s">
        <v>219</v>
      </c>
      <c r="O7" s="77"/>
      <c r="P7" s="76"/>
      <c r="Q7" s="62">
        <v>19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68290.559999999998</v>
      </c>
      <c r="AC7" s="66">
        <f t="shared" si="4"/>
        <v>0</v>
      </c>
      <c r="AD7" s="66">
        <f t="shared" si="5"/>
        <v>68290.559999999998</v>
      </c>
    </row>
    <row r="8" spans="1:30" ht="24.95" customHeight="1" x14ac:dyDescent="0.4">
      <c r="A8" s="54">
        <v>5</v>
      </c>
      <c r="B8" s="55" t="s">
        <v>808</v>
      </c>
      <c r="C8" s="55" t="s">
        <v>687</v>
      </c>
      <c r="D8" s="55" t="s">
        <v>35</v>
      </c>
      <c r="E8" s="55" t="s">
        <v>914</v>
      </c>
      <c r="F8" s="55" t="s">
        <v>915</v>
      </c>
      <c r="G8" s="55">
        <v>66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7907.3279999999995</v>
      </c>
      <c r="AC8" s="66">
        <f t="shared" si="4"/>
        <v>0</v>
      </c>
      <c r="AD8" s="66">
        <f t="shared" si="5"/>
        <v>7907.3279999999995</v>
      </c>
    </row>
    <row r="9" spans="1:30" ht="24.95" customHeight="1" x14ac:dyDescent="0.4">
      <c r="A9" s="54">
        <v>6</v>
      </c>
      <c r="B9" s="55" t="s">
        <v>808</v>
      </c>
      <c r="C9" s="55" t="s">
        <v>822</v>
      </c>
      <c r="D9" s="55" t="s">
        <v>35</v>
      </c>
      <c r="E9" s="55" t="s">
        <v>416</v>
      </c>
      <c r="F9" s="55" t="s">
        <v>400</v>
      </c>
      <c r="G9" s="55">
        <v>60</v>
      </c>
      <c r="H9" s="56">
        <v>1</v>
      </c>
      <c r="I9" s="57">
        <v>1</v>
      </c>
      <c r="J9" s="58">
        <v>1</v>
      </c>
      <c r="K9" s="59"/>
      <c r="L9" s="60" t="s">
        <v>221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3594.2400000000002</v>
      </c>
      <c r="AC9" s="66">
        <f t="shared" si="4"/>
        <v>0</v>
      </c>
      <c r="AD9" s="66">
        <f t="shared" si="5"/>
        <v>3594.2400000000002</v>
      </c>
    </row>
    <row r="10" spans="1:30" ht="24.95" customHeight="1" x14ac:dyDescent="0.4">
      <c r="A10" s="54">
        <v>7</v>
      </c>
      <c r="B10" s="55" t="s">
        <v>808</v>
      </c>
      <c r="C10" s="55" t="s">
        <v>233</v>
      </c>
      <c r="D10" s="55" t="s">
        <v>35</v>
      </c>
      <c r="E10" s="55" t="s">
        <v>200</v>
      </c>
      <c r="F10" s="55" t="s">
        <v>698</v>
      </c>
      <c r="G10" s="55">
        <v>42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2515.9679999999998</v>
      </c>
      <c r="AC10" s="66">
        <f t="shared" si="4"/>
        <v>0</v>
      </c>
      <c r="AD10" s="66">
        <f t="shared" si="5"/>
        <v>2515.9679999999998</v>
      </c>
    </row>
    <row r="11" spans="1:30" ht="36.75" customHeight="1" x14ac:dyDescent="0.4">
      <c r="A11" s="68"/>
      <c r="B11" s="69"/>
      <c r="C11" s="69"/>
      <c r="D11" s="69"/>
      <c r="E11" s="69"/>
      <c r="L11" s="70"/>
      <c r="R11" s="71"/>
      <c r="S11" s="71"/>
      <c r="T11" s="71"/>
      <c r="U11" s="72"/>
      <c r="V11" s="72"/>
      <c r="W11" s="65"/>
      <c r="AA11" s="65"/>
      <c r="AB11" s="73">
        <f>SUM(AB4:AB10)</f>
        <v>192052.22399999999</v>
      </c>
      <c r="AC11" s="73">
        <f>SUM(AC4:AC10)</f>
        <v>0</v>
      </c>
      <c r="AD11" s="66">
        <f t="shared" si="5"/>
        <v>192052.22399999999</v>
      </c>
    </row>
    <row r="13" spans="1:30" x14ac:dyDescent="0.4">
      <c r="T13" s="179" t="s">
        <v>22</v>
      </c>
      <c r="U13" s="180"/>
      <c r="V13" s="181"/>
      <c r="W13" s="75">
        <f>SUM(U4:U10)</f>
        <v>0</v>
      </c>
    </row>
    <row r="14" spans="1:30" x14ac:dyDescent="0.4">
      <c r="T14" s="179" t="s">
        <v>23</v>
      </c>
      <c r="U14" s="180"/>
      <c r="V14" s="181"/>
      <c r="W14" s="75">
        <f>SUM(V4:V10)</f>
        <v>0</v>
      </c>
    </row>
    <row r="15" spans="1:30" x14ac:dyDescent="0.4">
      <c r="T15" s="179" t="s">
        <v>25</v>
      </c>
      <c r="U15" s="180"/>
      <c r="V15" s="181"/>
      <c r="W15" s="83"/>
    </row>
    <row r="16" spans="1:30" x14ac:dyDescent="0.4">
      <c r="T16" s="179" t="s">
        <v>26</v>
      </c>
      <c r="U16" s="180"/>
      <c r="V16" s="181"/>
      <c r="W16" s="83"/>
    </row>
    <row r="17" spans="20:23" x14ac:dyDescent="0.4">
      <c r="T17" s="179" t="s">
        <v>24</v>
      </c>
      <c r="U17" s="180"/>
      <c r="V17" s="181"/>
      <c r="W17" s="83"/>
    </row>
    <row r="18" spans="20:23" x14ac:dyDescent="0.4">
      <c r="T18" s="179" t="s">
        <v>27</v>
      </c>
      <c r="U18" s="180"/>
      <c r="V18" s="181"/>
      <c r="W18" s="83"/>
    </row>
    <row r="19" spans="20:23" x14ac:dyDescent="0.4">
      <c r="T19" s="179" t="s">
        <v>29</v>
      </c>
      <c r="U19" s="180"/>
      <c r="V19" s="181"/>
      <c r="W19" s="75">
        <f>SUM(W13:W18)</f>
        <v>0</v>
      </c>
    </row>
    <row r="20" spans="20:23" x14ac:dyDescent="0.4">
      <c r="T20" s="179" t="s">
        <v>30</v>
      </c>
      <c r="U20" s="180"/>
      <c r="V20" s="181"/>
      <c r="W20" s="75">
        <f>W19*1.1</f>
        <v>0</v>
      </c>
    </row>
  </sheetData>
  <sheetProtection algorithmName="SHA-512" hashValue="7vYbDRyMNuQx2sQO43txT7Eish0/RyqbqFcPyYfdau0gJy3kgdw7N4eiJ1mG5XNeeQ898X+YIbfsRek76NJ7Ew==" saltValue="GVdVgy3+qxF2Sc0GGIe+NQ==" spinCount="100000" sheet="1" formatCells="0" formatColumns="0" formatRows="0" insertHyperlinks="0" sort="0" autoFilter="0" pivotTables="0"/>
  <autoFilter ref="A3:AD3"/>
  <mergeCells count="12">
    <mergeCell ref="T20:V20"/>
    <mergeCell ref="T15:V15"/>
    <mergeCell ref="T16:V16"/>
    <mergeCell ref="T17:V17"/>
    <mergeCell ref="T18:V18"/>
    <mergeCell ref="T19:V19"/>
    <mergeCell ref="T14:V14"/>
    <mergeCell ref="E2:J2"/>
    <mergeCell ref="L2:Q2"/>
    <mergeCell ref="AB2:AC2"/>
    <mergeCell ref="AD2:AD3"/>
    <mergeCell ref="T13:V13"/>
  </mergeCells>
  <phoneticPr fontId="4"/>
  <conditionalFormatting sqref="B4:J10 X4:Z10 L4:Q10">
    <cfRule type="containsBlanks" dxfId="35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  <pageSetUpPr fitToPage="1"/>
  </sheetPr>
  <dimension ref="A1:AD45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2438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36</v>
      </c>
      <c r="D4" s="55" t="s">
        <v>197</v>
      </c>
      <c r="E4" s="55" t="s">
        <v>198</v>
      </c>
      <c r="F4" s="55" t="s">
        <v>199</v>
      </c>
      <c r="G4" s="55">
        <v>40</v>
      </c>
      <c r="H4" s="56">
        <v>3</v>
      </c>
      <c r="I4" s="57">
        <v>1</v>
      </c>
      <c r="J4" s="58">
        <v>3</v>
      </c>
      <c r="K4" s="59"/>
      <c r="L4" s="60" t="s">
        <v>221</v>
      </c>
      <c r="M4" s="76"/>
      <c r="N4" s="61" t="s">
        <v>219</v>
      </c>
      <c r="O4" s="87"/>
      <c r="P4" s="76"/>
      <c r="Q4" s="62">
        <v>3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7188.4800000000005</v>
      </c>
      <c r="AC4" s="66">
        <f>P4*Q4*X4*Y4*Z4/1000*$Z$1</f>
        <v>0</v>
      </c>
      <c r="AD4" s="66">
        <f t="shared" ref="AD4" si="1">AB4-AC4</f>
        <v>7188.4800000000005</v>
      </c>
    </row>
    <row r="5" spans="1:30" ht="24.95" customHeight="1" x14ac:dyDescent="0.4">
      <c r="A5" s="54">
        <v>2</v>
      </c>
      <c r="B5" s="55" t="s">
        <v>37</v>
      </c>
      <c r="C5" s="55" t="s">
        <v>173</v>
      </c>
      <c r="D5" s="55" t="s">
        <v>197</v>
      </c>
      <c r="E5" s="55" t="s">
        <v>200</v>
      </c>
      <c r="F5" s="55" t="s">
        <v>201</v>
      </c>
      <c r="G5" s="55">
        <v>42</v>
      </c>
      <c r="H5" s="56">
        <v>2</v>
      </c>
      <c r="I5" s="57">
        <v>2</v>
      </c>
      <c r="J5" s="58">
        <v>4</v>
      </c>
      <c r="K5" s="59"/>
      <c r="L5" s="60" t="s">
        <v>222</v>
      </c>
      <c r="M5" s="76"/>
      <c r="N5" s="61" t="s">
        <v>220</v>
      </c>
      <c r="O5" s="87"/>
      <c r="P5" s="76"/>
      <c r="Q5" s="62">
        <v>2</v>
      </c>
      <c r="R5" s="63"/>
      <c r="S5" s="78"/>
      <c r="T5" s="78"/>
      <c r="U5" s="64">
        <f t="shared" ref="U5:U35" si="2">Q5*S5</f>
        <v>0</v>
      </c>
      <c r="V5" s="64">
        <f t="shared" ref="V5:V35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10063.871999999999</v>
      </c>
      <c r="AC5" s="66">
        <f t="shared" ref="AC5:AC35" si="4">P5*Q5*X5*Y5*Z5/1000*$Z$1</f>
        <v>0</v>
      </c>
      <c r="AD5" s="66">
        <f t="shared" ref="AD5:AD36" si="5">AB5-AC5</f>
        <v>10063.871999999999</v>
      </c>
    </row>
    <row r="6" spans="1:30" ht="24.95" customHeight="1" x14ac:dyDescent="0.4">
      <c r="A6" s="54">
        <v>3</v>
      </c>
      <c r="B6" s="55" t="s">
        <v>37</v>
      </c>
      <c r="C6" s="55" t="s">
        <v>174</v>
      </c>
      <c r="D6" s="55" t="s">
        <v>197</v>
      </c>
      <c r="E6" s="55" t="s">
        <v>200</v>
      </c>
      <c r="F6" s="55" t="s">
        <v>201</v>
      </c>
      <c r="G6" s="55">
        <v>42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87"/>
      <c r="P6" s="76"/>
      <c r="Q6" s="62">
        <v>2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10063.871999999999</v>
      </c>
      <c r="AC6" s="66">
        <f t="shared" si="4"/>
        <v>0</v>
      </c>
      <c r="AD6" s="66">
        <f t="shared" si="5"/>
        <v>10063.871999999999</v>
      </c>
    </row>
    <row r="7" spans="1:30" ht="24.95" customHeight="1" x14ac:dyDescent="0.4">
      <c r="A7" s="54">
        <v>4</v>
      </c>
      <c r="B7" s="55" t="s">
        <v>37</v>
      </c>
      <c r="C7" s="55" t="s">
        <v>175</v>
      </c>
      <c r="D7" s="55" t="s">
        <v>197</v>
      </c>
      <c r="E7" s="55" t="s">
        <v>200</v>
      </c>
      <c r="F7" s="55" t="s">
        <v>202</v>
      </c>
      <c r="G7" s="55">
        <v>42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8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2515.9679999999998</v>
      </c>
      <c r="AC7" s="66">
        <f t="shared" si="4"/>
        <v>0</v>
      </c>
      <c r="AD7" s="66">
        <f t="shared" si="5"/>
        <v>2515.9679999999998</v>
      </c>
    </row>
    <row r="8" spans="1:30" ht="24.95" customHeight="1" x14ac:dyDescent="0.4">
      <c r="A8" s="54">
        <v>5</v>
      </c>
      <c r="B8" s="55" t="s">
        <v>37</v>
      </c>
      <c r="C8" s="55" t="s">
        <v>176</v>
      </c>
      <c r="D8" s="55" t="s">
        <v>197</v>
      </c>
      <c r="E8" s="55" t="s">
        <v>200</v>
      </c>
      <c r="F8" s="55" t="s">
        <v>203</v>
      </c>
      <c r="G8" s="55">
        <v>42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8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2515.9679999999998</v>
      </c>
      <c r="AC8" s="66">
        <f t="shared" si="4"/>
        <v>0</v>
      </c>
      <c r="AD8" s="66">
        <f t="shared" si="5"/>
        <v>2515.9679999999998</v>
      </c>
    </row>
    <row r="9" spans="1:30" ht="24.95" customHeight="1" x14ac:dyDescent="0.4">
      <c r="A9" s="54">
        <v>6</v>
      </c>
      <c r="B9" s="55" t="s">
        <v>37</v>
      </c>
      <c r="C9" s="55" t="s">
        <v>177</v>
      </c>
      <c r="D9" s="55" t="s">
        <v>197</v>
      </c>
      <c r="E9" s="55" t="s">
        <v>200</v>
      </c>
      <c r="F9" s="55" t="s">
        <v>203</v>
      </c>
      <c r="G9" s="55">
        <v>42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8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2515.9679999999998</v>
      </c>
      <c r="AC9" s="66">
        <f t="shared" si="4"/>
        <v>0</v>
      </c>
      <c r="AD9" s="66">
        <f t="shared" si="5"/>
        <v>2515.9679999999998</v>
      </c>
    </row>
    <row r="10" spans="1:30" ht="24.95" customHeight="1" x14ac:dyDescent="0.4">
      <c r="A10" s="54">
        <v>7</v>
      </c>
      <c r="B10" s="55" t="s">
        <v>37</v>
      </c>
      <c r="C10" s="55" t="s">
        <v>178</v>
      </c>
      <c r="D10" s="55" t="s">
        <v>197</v>
      </c>
      <c r="E10" s="55" t="s">
        <v>204</v>
      </c>
      <c r="F10" s="55" t="s">
        <v>205</v>
      </c>
      <c r="G10" s="55">
        <v>19</v>
      </c>
      <c r="H10" s="56">
        <v>2</v>
      </c>
      <c r="I10" s="57">
        <v>1</v>
      </c>
      <c r="J10" s="58">
        <v>2</v>
      </c>
      <c r="K10" s="59"/>
      <c r="L10" s="60" t="s">
        <v>222</v>
      </c>
      <c r="M10" s="76"/>
      <c r="N10" s="61" t="s">
        <v>220</v>
      </c>
      <c r="O10" s="87"/>
      <c r="P10" s="76"/>
      <c r="Q10" s="62">
        <v>2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2276.3520000000003</v>
      </c>
      <c r="AC10" s="66">
        <f t="shared" si="4"/>
        <v>0</v>
      </c>
      <c r="AD10" s="66">
        <f t="shared" si="5"/>
        <v>2276.3520000000003</v>
      </c>
    </row>
    <row r="11" spans="1:30" ht="24.95" customHeight="1" x14ac:dyDescent="0.4">
      <c r="A11" s="54">
        <v>8</v>
      </c>
      <c r="B11" s="55" t="s">
        <v>37</v>
      </c>
      <c r="C11" s="55" t="s">
        <v>39</v>
      </c>
      <c r="D11" s="55" t="s">
        <v>197</v>
      </c>
      <c r="E11" s="55" t="s">
        <v>204</v>
      </c>
      <c r="F11" s="55" t="s">
        <v>40</v>
      </c>
      <c r="G11" s="55">
        <v>19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8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1138.1760000000002</v>
      </c>
      <c r="AC11" s="66">
        <f t="shared" si="4"/>
        <v>0</v>
      </c>
      <c r="AD11" s="66">
        <f t="shared" si="5"/>
        <v>1138.1760000000002</v>
      </c>
    </row>
    <row r="12" spans="1:30" ht="24.95" customHeight="1" x14ac:dyDescent="0.4">
      <c r="A12" s="54">
        <v>9</v>
      </c>
      <c r="B12" s="55" t="s">
        <v>37</v>
      </c>
      <c r="C12" s="55" t="s">
        <v>179</v>
      </c>
      <c r="D12" s="55" t="s">
        <v>197</v>
      </c>
      <c r="E12" s="55" t="s">
        <v>204</v>
      </c>
      <c r="F12" s="55" t="s">
        <v>206</v>
      </c>
      <c r="G12" s="55">
        <v>19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219</v>
      </c>
      <c r="O12" s="8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1138.1760000000002</v>
      </c>
      <c r="AC12" s="66">
        <f t="shared" si="4"/>
        <v>0</v>
      </c>
      <c r="AD12" s="66">
        <f t="shared" si="5"/>
        <v>1138.1760000000002</v>
      </c>
    </row>
    <row r="13" spans="1:30" ht="24.95" customHeight="1" x14ac:dyDescent="0.4">
      <c r="A13" s="54">
        <v>10</v>
      </c>
      <c r="B13" s="55" t="s">
        <v>37</v>
      </c>
      <c r="C13" s="55" t="s">
        <v>179</v>
      </c>
      <c r="D13" s="55" t="s">
        <v>197</v>
      </c>
      <c r="E13" s="55" t="s">
        <v>198</v>
      </c>
      <c r="F13" s="55" t="s">
        <v>207</v>
      </c>
      <c r="G13" s="55">
        <v>40</v>
      </c>
      <c r="H13" s="56">
        <v>1</v>
      </c>
      <c r="I13" s="57">
        <v>1</v>
      </c>
      <c r="J13" s="58">
        <v>1</v>
      </c>
      <c r="K13" s="59"/>
      <c r="L13" s="60" t="s">
        <v>221</v>
      </c>
      <c r="M13" s="76"/>
      <c r="N13" s="61" t="s">
        <v>219</v>
      </c>
      <c r="O13" s="8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2396.16</v>
      </c>
      <c r="AC13" s="66">
        <f t="shared" si="4"/>
        <v>0</v>
      </c>
      <c r="AD13" s="66">
        <f t="shared" si="5"/>
        <v>2396.16</v>
      </c>
    </row>
    <row r="14" spans="1:30" ht="24.95" customHeight="1" x14ac:dyDescent="0.4">
      <c r="A14" s="54">
        <v>11</v>
      </c>
      <c r="B14" s="55" t="s">
        <v>37</v>
      </c>
      <c r="C14" s="55" t="s">
        <v>180</v>
      </c>
      <c r="D14" s="55" t="s">
        <v>197</v>
      </c>
      <c r="E14" s="55" t="s">
        <v>200</v>
      </c>
      <c r="F14" s="55" t="s">
        <v>201</v>
      </c>
      <c r="G14" s="55">
        <v>42</v>
      </c>
      <c r="H14" s="56">
        <v>1</v>
      </c>
      <c r="I14" s="57">
        <v>2</v>
      </c>
      <c r="J14" s="58">
        <v>2</v>
      </c>
      <c r="K14" s="59"/>
      <c r="L14" s="60" t="s">
        <v>222</v>
      </c>
      <c r="M14" s="76"/>
      <c r="N14" s="61" t="s">
        <v>220</v>
      </c>
      <c r="O14" s="8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5031.9359999999997</v>
      </c>
      <c r="AC14" s="66">
        <f t="shared" si="4"/>
        <v>0</v>
      </c>
      <c r="AD14" s="66">
        <f t="shared" si="5"/>
        <v>5031.9359999999997</v>
      </c>
    </row>
    <row r="15" spans="1:30" ht="24.95" customHeight="1" x14ac:dyDescent="0.4">
      <c r="A15" s="54">
        <v>12</v>
      </c>
      <c r="B15" s="55" t="s">
        <v>37</v>
      </c>
      <c r="C15" s="55" t="s">
        <v>181</v>
      </c>
      <c r="D15" s="55" t="s">
        <v>197</v>
      </c>
      <c r="E15" s="55" t="s">
        <v>204</v>
      </c>
      <c r="F15" s="55" t="s">
        <v>208</v>
      </c>
      <c r="G15" s="55">
        <v>19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8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1138.1760000000002</v>
      </c>
      <c r="AC15" s="66">
        <f t="shared" si="4"/>
        <v>0</v>
      </c>
      <c r="AD15" s="66">
        <f t="shared" si="5"/>
        <v>1138.1760000000002</v>
      </c>
    </row>
    <row r="16" spans="1:30" ht="24.95" customHeight="1" x14ac:dyDescent="0.4">
      <c r="A16" s="54">
        <v>13</v>
      </c>
      <c r="B16" s="55" t="s">
        <v>37</v>
      </c>
      <c r="C16" s="55" t="s">
        <v>178</v>
      </c>
      <c r="D16" s="55" t="s">
        <v>197</v>
      </c>
      <c r="E16" s="55" t="s">
        <v>204</v>
      </c>
      <c r="F16" s="55" t="s">
        <v>205</v>
      </c>
      <c r="G16" s="55">
        <v>19</v>
      </c>
      <c r="H16" s="56">
        <v>3</v>
      </c>
      <c r="I16" s="57">
        <v>1</v>
      </c>
      <c r="J16" s="58">
        <v>3</v>
      </c>
      <c r="K16" s="59"/>
      <c r="L16" s="60" t="s">
        <v>222</v>
      </c>
      <c r="M16" s="76"/>
      <c r="N16" s="61" t="s">
        <v>220</v>
      </c>
      <c r="O16" s="87"/>
      <c r="P16" s="76"/>
      <c r="Q16" s="62">
        <v>3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3414.5280000000002</v>
      </c>
      <c r="AC16" s="66">
        <f t="shared" si="4"/>
        <v>0</v>
      </c>
      <c r="AD16" s="66">
        <f t="shared" si="5"/>
        <v>3414.5280000000002</v>
      </c>
    </row>
    <row r="17" spans="1:30" ht="24.95" customHeight="1" x14ac:dyDescent="0.4">
      <c r="A17" s="54">
        <v>14</v>
      </c>
      <c r="B17" s="55" t="s">
        <v>37</v>
      </c>
      <c r="C17" s="55" t="s">
        <v>39</v>
      </c>
      <c r="D17" s="55" t="s">
        <v>197</v>
      </c>
      <c r="E17" s="55" t="s">
        <v>204</v>
      </c>
      <c r="F17" s="55" t="s">
        <v>40</v>
      </c>
      <c r="G17" s="55">
        <v>19</v>
      </c>
      <c r="H17" s="56">
        <v>2</v>
      </c>
      <c r="I17" s="57">
        <v>1</v>
      </c>
      <c r="J17" s="58">
        <v>2</v>
      </c>
      <c r="K17" s="59"/>
      <c r="L17" s="60" t="s">
        <v>222</v>
      </c>
      <c r="M17" s="76"/>
      <c r="N17" s="61" t="s">
        <v>220</v>
      </c>
      <c r="O17" s="87"/>
      <c r="P17" s="76"/>
      <c r="Q17" s="62">
        <v>2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2276.3520000000003</v>
      </c>
      <c r="AC17" s="66">
        <f t="shared" si="4"/>
        <v>0</v>
      </c>
      <c r="AD17" s="66">
        <f t="shared" si="5"/>
        <v>2276.3520000000003</v>
      </c>
    </row>
    <row r="18" spans="1:30" ht="24.95" customHeight="1" x14ac:dyDescent="0.4">
      <c r="A18" s="54">
        <v>15</v>
      </c>
      <c r="B18" s="55" t="s">
        <v>37</v>
      </c>
      <c r="C18" s="55" t="s">
        <v>182</v>
      </c>
      <c r="D18" s="55" t="s">
        <v>197</v>
      </c>
      <c r="E18" s="55" t="s">
        <v>204</v>
      </c>
      <c r="F18" s="55" t="s">
        <v>40</v>
      </c>
      <c r="G18" s="55">
        <v>19</v>
      </c>
      <c r="H18" s="56">
        <v>12</v>
      </c>
      <c r="I18" s="57">
        <v>1</v>
      </c>
      <c r="J18" s="58">
        <v>12</v>
      </c>
      <c r="K18" s="59"/>
      <c r="L18" s="60" t="s">
        <v>222</v>
      </c>
      <c r="M18" s="76"/>
      <c r="N18" s="61" t="s">
        <v>220</v>
      </c>
      <c r="O18" s="87"/>
      <c r="P18" s="76"/>
      <c r="Q18" s="62">
        <v>12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13658.112000000001</v>
      </c>
      <c r="AC18" s="66">
        <f t="shared" si="4"/>
        <v>0</v>
      </c>
      <c r="AD18" s="66">
        <f t="shared" si="5"/>
        <v>13658.112000000001</v>
      </c>
    </row>
    <row r="19" spans="1:30" ht="24.95" customHeight="1" x14ac:dyDescent="0.4">
      <c r="A19" s="54">
        <v>16</v>
      </c>
      <c r="B19" s="55" t="s">
        <v>37</v>
      </c>
      <c r="C19" s="55" t="s">
        <v>183</v>
      </c>
      <c r="D19" s="55" t="s">
        <v>197</v>
      </c>
      <c r="E19" s="55" t="s">
        <v>204</v>
      </c>
      <c r="F19" s="55" t="s">
        <v>40</v>
      </c>
      <c r="G19" s="55">
        <v>19</v>
      </c>
      <c r="H19" s="56">
        <v>11</v>
      </c>
      <c r="I19" s="57">
        <v>1</v>
      </c>
      <c r="J19" s="58">
        <v>11</v>
      </c>
      <c r="K19" s="59"/>
      <c r="L19" s="60" t="s">
        <v>222</v>
      </c>
      <c r="M19" s="76"/>
      <c r="N19" s="61" t="s">
        <v>220</v>
      </c>
      <c r="O19" s="87"/>
      <c r="P19" s="76"/>
      <c r="Q19" s="62">
        <v>11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12519.936</v>
      </c>
      <c r="AC19" s="66">
        <f t="shared" si="4"/>
        <v>0</v>
      </c>
      <c r="AD19" s="66">
        <f t="shared" si="5"/>
        <v>12519.936</v>
      </c>
    </row>
    <row r="20" spans="1:30" ht="24.95" customHeight="1" x14ac:dyDescent="0.4">
      <c r="A20" s="54">
        <v>17</v>
      </c>
      <c r="B20" s="55" t="s">
        <v>37</v>
      </c>
      <c r="C20" s="55" t="s">
        <v>184</v>
      </c>
      <c r="D20" s="55" t="s">
        <v>197</v>
      </c>
      <c r="E20" s="55" t="s">
        <v>204</v>
      </c>
      <c r="F20" s="55" t="s">
        <v>40</v>
      </c>
      <c r="G20" s="55">
        <v>19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87"/>
      <c r="P20" s="76"/>
      <c r="Q20" s="62">
        <v>1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1138.1760000000002</v>
      </c>
      <c r="AC20" s="66">
        <f t="shared" si="4"/>
        <v>0</v>
      </c>
      <c r="AD20" s="66">
        <f t="shared" si="5"/>
        <v>1138.1760000000002</v>
      </c>
    </row>
    <row r="21" spans="1:30" ht="24.95" customHeight="1" x14ac:dyDescent="0.4">
      <c r="A21" s="54">
        <v>18</v>
      </c>
      <c r="B21" s="55" t="s">
        <v>37</v>
      </c>
      <c r="C21" s="55" t="s">
        <v>185</v>
      </c>
      <c r="D21" s="55" t="s">
        <v>197</v>
      </c>
      <c r="E21" s="55" t="s">
        <v>41</v>
      </c>
      <c r="F21" s="55" t="s">
        <v>207</v>
      </c>
      <c r="G21" s="55">
        <v>15</v>
      </c>
      <c r="H21" s="56">
        <v>1</v>
      </c>
      <c r="I21" s="57">
        <v>1</v>
      </c>
      <c r="J21" s="58">
        <v>1</v>
      </c>
      <c r="K21" s="59"/>
      <c r="L21" s="60" t="s">
        <v>221</v>
      </c>
      <c r="M21" s="76"/>
      <c r="N21" s="61" t="s">
        <v>220</v>
      </c>
      <c r="O21" s="87"/>
      <c r="P21" s="76"/>
      <c r="Q21" s="62">
        <v>1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898.56000000000006</v>
      </c>
      <c r="AC21" s="66">
        <f t="shared" si="4"/>
        <v>0</v>
      </c>
      <c r="AD21" s="66">
        <f t="shared" si="5"/>
        <v>898.56000000000006</v>
      </c>
    </row>
    <row r="22" spans="1:30" ht="24.95" customHeight="1" x14ac:dyDescent="0.4">
      <c r="A22" s="54">
        <v>19</v>
      </c>
      <c r="B22" s="55" t="s">
        <v>37</v>
      </c>
      <c r="C22" s="55" t="s">
        <v>186</v>
      </c>
      <c r="D22" s="55" t="s">
        <v>197</v>
      </c>
      <c r="E22" s="55" t="s">
        <v>209</v>
      </c>
      <c r="F22" s="55" t="s">
        <v>210</v>
      </c>
      <c r="G22" s="55">
        <v>58</v>
      </c>
      <c r="H22" s="56">
        <v>2</v>
      </c>
      <c r="I22" s="57">
        <v>4</v>
      </c>
      <c r="J22" s="58">
        <v>8</v>
      </c>
      <c r="K22" s="59"/>
      <c r="L22" s="60" t="s">
        <v>222</v>
      </c>
      <c r="M22" s="76"/>
      <c r="N22" s="61" t="s">
        <v>220</v>
      </c>
      <c r="O22" s="87"/>
      <c r="P22" s="76"/>
      <c r="Q22" s="62">
        <v>2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27795.456000000002</v>
      </c>
      <c r="AC22" s="66">
        <f t="shared" si="4"/>
        <v>0</v>
      </c>
      <c r="AD22" s="66">
        <f t="shared" si="5"/>
        <v>27795.456000000002</v>
      </c>
    </row>
    <row r="23" spans="1:30" ht="24.95" customHeight="1" x14ac:dyDescent="0.4">
      <c r="A23" s="54">
        <v>20</v>
      </c>
      <c r="B23" s="55" t="s">
        <v>37</v>
      </c>
      <c r="C23" s="55" t="s">
        <v>187</v>
      </c>
      <c r="D23" s="55" t="s">
        <v>197</v>
      </c>
      <c r="E23" s="55" t="s">
        <v>204</v>
      </c>
      <c r="F23" s="55" t="s">
        <v>40</v>
      </c>
      <c r="G23" s="55">
        <v>19</v>
      </c>
      <c r="H23" s="56">
        <v>2</v>
      </c>
      <c r="I23" s="57">
        <v>1</v>
      </c>
      <c r="J23" s="58">
        <v>2</v>
      </c>
      <c r="K23" s="59"/>
      <c r="L23" s="60" t="s">
        <v>222</v>
      </c>
      <c r="M23" s="76"/>
      <c r="N23" s="61" t="s">
        <v>220</v>
      </c>
      <c r="O23" s="87"/>
      <c r="P23" s="76"/>
      <c r="Q23" s="62">
        <v>2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2276.3520000000003</v>
      </c>
      <c r="AC23" s="66">
        <f t="shared" si="4"/>
        <v>0</v>
      </c>
      <c r="AD23" s="66">
        <f t="shared" si="5"/>
        <v>2276.3520000000003</v>
      </c>
    </row>
    <row r="24" spans="1:30" ht="24.95" customHeight="1" x14ac:dyDescent="0.4">
      <c r="A24" s="54">
        <v>21</v>
      </c>
      <c r="B24" s="55" t="s">
        <v>37</v>
      </c>
      <c r="C24" s="55" t="s">
        <v>188</v>
      </c>
      <c r="D24" s="55" t="s">
        <v>197</v>
      </c>
      <c r="E24" s="55" t="s">
        <v>200</v>
      </c>
      <c r="F24" s="55" t="s">
        <v>211</v>
      </c>
      <c r="G24" s="55">
        <v>42</v>
      </c>
      <c r="H24" s="56">
        <v>5</v>
      </c>
      <c r="I24" s="57">
        <v>2</v>
      </c>
      <c r="J24" s="58">
        <v>10</v>
      </c>
      <c r="K24" s="59"/>
      <c r="L24" s="60" t="s">
        <v>222</v>
      </c>
      <c r="M24" s="76"/>
      <c r="N24" s="61" t="s">
        <v>220</v>
      </c>
      <c r="O24" s="87"/>
      <c r="P24" s="76"/>
      <c r="Q24" s="62">
        <v>5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25159.68</v>
      </c>
      <c r="AC24" s="66">
        <f t="shared" si="4"/>
        <v>0</v>
      </c>
      <c r="AD24" s="66">
        <f t="shared" si="5"/>
        <v>25159.68</v>
      </c>
    </row>
    <row r="25" spans="1:30" ht="24.95" customHeight="1" x14ac:dyDescent="0.4">
      <c r="A25" s="54">
        <v>22</v>
      </c>
      <c r="B25" s="55" t="s">
        <v>37</v>
      </c>
      <c r="C25" s="55" t="s">
        <v>189</v>
      </c>
      <c r="D25" s="55" t="s">
        <v>197</v>
      </c>
      <c r="E25" s="55" t="s">
        <v>42</v>
      </c>
      <c r="F25" s="55" t="s">
        <v>212</v>
      </c>
      <c r="G25" s="55">
        <v>10</v>
      </c>
      <c r="H25" s="56">
        <v>1</v>
      </c>
      <c r="I25" s="57">
        <v>1</v>
      </c>
      <c r="J25" s="58">
        <v>1</v>
      </c>
      <c r="K25" s="59"/>
      <c r="L25" s="60" t="s">
        <v>221</v>
      </c>
      <c r="M25" s="76"/>
      <c r="N25" s="61" t="s">
        <v>220</v>
      </c>
      <c r="O25" s="87"/>
      <c r="P25" s="76"/>
      <c r="Q25" s="62">
        <v>1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599.04</v>
      </c>
      <c r="AC25" s="66">
        <f t="shared" si="4"/>
        <v>0</v>
      </c>
      <c r="AD25" s="66">
        <f t="shared" si="5"/>
        <v>599.04</v>
      </c>
    </row>
    <row r="26" spans="1:30" ht="24.95" customHeight="1" x14ac:dyDescent="0.4">
      <c r="A26" s="54">
        <v>23</v>
      </c>
      <c r="B26" s="55" t="s">
        <v>37</v>
      </c>
      <c r="C26" s="55" t="s">
        <v>190</v>
      </c>
      <c r="D26" s="55" t="s">
        <v>197</v>
      </c>
      <c r="E26" s="55" t="s">
        <v>198</v>
      </c>
      <c r="F26" s="55" t="s">
        <v>199</v>
      </c>
      <c r="G26" s="55">
        <v>40</v>
      </c>
      <c r="H26" s="56">
        <v>7</v>
      </c>
      <c r="I26" s="57">
        <v>1</v>
      </c>
      <c r="J26" s="58">
        <v>7</v>
      </c>
      <c r="K26" s="59"/>
      <c r="L26" s="60" t="s">
        <v>221</v>
      </c>
      <c r="M26" s="76"/>
      <c r="N26" s="61" t="s">
        <v>219</v>
      </c>
      <c r="O26" s="87"/>
      <c r="P26" s="76"/>
      <c r="Q26" s="62">
        <v>7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16773.12</v>
      </c>
      <c r="AC26" s="66">
        <f t="shared" si="4"/>
        <v>0</v>
      </c>
      <c r="AD26" s="66">
        <f t="shared" si="5"/>
        <v>16773.12</v>
      </c>
    </row>
    <row r="27" spans="1:30" ht="24.95" customHeight="1" x14ac:dyDescent="0.4">
      <c r="A27" s="54">
        <v>24</v>
      </c>
      <c r="B27" s="55" t="s">
        <v>37</v>
      </c>
      <c r="C27" s="55" t="s">
        <v>191</v>
      </c>
      <c r="D27" s="55" t="s">
        <v>197</v>
      </c>
      <c r="E27" s="55" t="s">
        <v>213</v>
      </c>
      <c r="F27" s="55" t="s">
        <v>214</v>
      </c>
      <c r="G27" s="55">
        <v>25</v>
      </c>
      <c r="H27" s="56">
        <v>2</v>
      </c>
      <c r="I27" s="57">
        <v>1</v>
      </c>
      <c r="J27" s="58">
        <v>2</v>
      </c>
      <c r="K27" s="59"/>
      <c r="L27" s="60" t="s">
        <v>221</v>
      </c>
      <c r="M27" s="76"/>
      <c r="N27" s="61" t="s">
        <v>219</v>
      </c>
      <c r="O27" s="87"/>
      <c r="P27" s="76"/>
      <c r="Q27" s="62">
        <v>2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2995.2000000000003</v>
      </c>
      <c r="AC27" s="66">
        <f t="shared" si="4"/>
        <v>0</v>
      </c>
      <c r="AD27" s="66">
        <f t="shared" si="5"/>
        <v>2995.2000000000003</v>
      </c>
    </row>
    <row r="28" spans="1:30" ht="24.95" customHeight="1" x14ac:dyDescent="0.4">
      <c r="A28" s="54">
        <v>25</v>
      </c>
      <c r="B28" s="55" t="s">
        <v>37</v>
      </c>
      <c r="C28" s="55" t="s">
        <v>192</v>
      </c>
      <c r="D28" s="55" t="s">
        <v>197</v>
      </c>
      <c r="E28" s="55" t="s">
        <v>204</v>
      </c>
      <c r="F28" s="55" t="s">
        <v>40</v>
      </c>
      <c r="G28" s="55">
        <v>19</v>
      </c>
      <c r="H28" s="56">
        <v>4</v>
      </c>
      <c r="I28" s="57">
        <v>1</v>
      </c>
      <c r="J28" s="58">
        <v>4</v>
      </c>
      <c r="K28" s="59"/>
      <c r="L28" s="60" t="s">
        <v>222</v>
      </c>
      <c r="M28" s="76"/>
      <c r="N28" s="61" t="s">
        <v>220</v>
      </c>
      <c r="O28" s="87"/>
      <c r="P28" s="76"/>
      <c r="Q28" s="62">
        <v>4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4552.7040000000006</v>
      </c>
      <c r="AC28" s="66">
        <f t="shared" si="4"/>
        <v>0</v>
      </c>
      <c r="AD28" s="66">
        <f t="shared" si="5"/>
        <v>4552.7040000000006</v>
      </c>
    </row>
    <row r="29" spans="1:30" ht="24.95" customHeight="1" x14ac:dyDescent="0.4">
      <c r="A29" s="54">
        <v>26</v>
      </c>
      <c r="B29" s="55" t="s">
        <v>37</v>
      </c>
      <c r="C29" s="55" t="s">
        <v>193</v>
      </c>
      <c r="D29" s="55" t="s">
        <v>197</v>
      </c>
      <c r="E29" s="55" t="s">
        <v>204</v>
      </c>
      <c r="F29" s="55" t="s">
        <v>40</v>
      </c>
      <c r="G29" s="55">
        <v>19</v>
      </c>
      <c r="H29" s="56">
        <v>5</v>
      </c>
      <c r="I29" s="57">
        <v>1</v>
      </c>
      <c r="J29" s="58">
        <v>5</v>
      </c>
      <c r="K29" s="59"/>
      <c r="L29" s="60" t="s">
        <v>222</v>
      </c>
      <c r="M29" s="76"/>
      <c r="N29" s="61" t="s">
        <v>220</v>
      </c>
      <c r="O29" s="87"/>
      <c r="P29" s="76"/>
      <c r="Q29" s="62">
        <v>5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5690.88</v>
      </c>
      <c r="AC29" s="66">
        <f t="shared" si="4"/>
        <v>0</v>
      </c>
      <c r="AD29" s="66">
        <f t="shared" si="5"/>
        <v>5690.88</v>
      </c>
    </row>
    <row r="30" spans="1:30" ht="24.95" customHeight="1" x14ac:dyDescent="0.4">
      <c r="A30" s="54">
        <v>27</v>
      </c>
      <c r="B30" s="55" t="s">
        <v>37</v>
      </c>
      <c r="C30" s="55" t="s">
        <v>38</v>
      </c>
      <c r="D30" s="55" t="s">
        <v>197</v>
      </c>
      <c r="E30" s="55" t="s">
        <v>204</v>
      </c>
      <c r="F30" s="55" t="s">
        <v>205</v>
      </c>
      <c r="G30" s="55">
        <v>19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8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1138.1760000000002</v>
      </c>
      <c r="AC30" s="66">
        <f t="shared" si="4"/>
        <v>0</v>
      </c>
      <c r="AD30" s="66">
        <f t="shared" si="5"/>
        <v>1138.1760000000002</v>
      </c>
    </row>
    <row r="31" spans="1:30" ht="24.95" customHeight="1" x14ac:dyDescent="0.4">
      <c r="A31" s="54">
        <v>28</v>
      </c>
      <c r="B31" s="55" t="s">
        <v>37</v>
      </c>
      <c r="C31" s="55" t="s">
        <v>194</v>
      </c>
      <c r="D31" s="55" t="s">
        <v>197</v>
      </c>
      <c r="E31" s="55" t="s">
        <v>213</v>
      </c>
      <c r="F31" s="55" t="s">
        <v>215</v>
      </c>
      <c r="G31" s="55">
        <v>25</v>
      </c>
      <c r="H31" s="56">
        <v>1</v>
      </c>
      <c r="I31" s="57">
        <v>1</v>
      </c>
      <c r="J31" s="58">
        <v>1</v>
      </c>
      <c r="K31" s="59"/>
      <c r="L31" s="60" t="s">
        <v>221</v>
      </c>
      <c r="M31" s="76"/>
      <c r="N31" s="61" t="s">
        <v>219</v>
      </c>
      <c r="O31" s="87"/>
      <c r="P31" s="76"/>
      <c r="Q31" s="62">
        <v>1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1497.6000000000001</v>
      </c>
      <c r="AC31" s="66">
        <f t="shared" si="4"/>
        <v>0</v>
      </c>
      <c r="AD31" s="66">
        <f t="shared" si="5"/>
        <v>1497.6000000000001</v>
      </c>
    </row>
    <row r="32" spans="1:30" ht="24.95" customHeight="1" x14ac:dyDescent="0.4">
      <c r="A32" s="54">
        <v>29</v>
      </c>
      <c r="B32" s="55" t="s">
        <v>37</v>
      </c>
      <c r="C32" s="55" t="s">
        <v>195</v>
      </c>
      <c r="D32" s="55" t="s">
        <v>197</v>
      </c>
      <c r="E32" s="55" t="s">
        <v>204</v>
      </c>
      <c r="F32" s="55" t="s">
        <v>208</v>
      </c>
      <c r="G32" s="55">
        <v>19</v>
      </c>
      <c r="H32" s="56">
        <v>8</v>
      </c>
      <c r="I32" s="57">
        <v>1</v>
      </c>
      <c r="J32" s="58">
        <v>8</v>
      </c>
      <c r="K32" s="59"/>
      <c r="L32" s="60" t="s">
        <v>222</v>
      </c>
      <c r="M32" s="76"/>
      <c r="N32" s="61" t="s">
        <v>220</v>
      </c>
      <c r="O32" s="87"/>
      <c r="P32" s="76"/>
      <c r="Q32" s="62">
        <v>8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9105.4080000000013</v>
      </c>
      <c r="AC32" s="66">
        <f t="shared" si="4"/>
        <v>0</v>
      </c>
      <c r="AD32" s="66">
        <f t="shared" si="5"/>
        <v>9105.4080000000013</v>
      </c>
    </row>
    <row r="33" spans="1:30" ht="24.95" customHeight="1" x14ac:dyDescent="0.4">
      <c r="A33" s="54">
        <v>30</v>
      </c>
      <c r="B33" s="55" t="s">
        <v>35</v>
      </c>
      <c r="C33" s="55" t="s">
        <v>196</v>
      </c>
      <c r="D33" s="55" t="s">
        <v>197</v>
      </c>
      <c r="E33" s="55" t="s">
        <v>204</v>
      </c>
      <c r="F33" s="55" t="s">
        <v>208</v>
      </c>
      <c r="G33" s="55">
        <v>19</v>
      </c>
      <c r="H33" s="56">
        <v>4</v>
      </c>
      <c r="I33" s="57">
        <v>1</v>
      </c>
      <c r="J33" s="58">
        <v>4</v>
      </c>
      <c r="K33" s="59"/>
      <c r="L33" s="60" t="s">
        <v>222</v>
      </c>
      <c r="M33" s="76"/>
      <c r="N33" s="61" t="s">
        <v>220</v>
      </c>
      <c r="O33" s="87"/>
      <c r="P33" s="76"/>
      <c r="Q33" s="62">
        <v>4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4552.7040000000006</v>
      </c>
      <c r="AC33" s="66">
        <f t="shared" si="4"/>
        <v>0</v>
      </c>
      <c r="AD33" s="66">
        <f t="shared" si="5"/>
        <v>4552.7040000000006</v>
      </c>
    </row>
    <row r="34" spans="1:30" ht="24.95" customHeight="1" x14ac:dyDescent="0.4">
      <c r="A34" s="54">
        <v>31</v>
      </c>
      <c r="B34" s="55" t="s">
        <v>35</v>
      </c>
      <c r="C34" s="55" t="s">
        <v>196</v>
      </c>
      <c r="D34" s="55" t="s">
        <v>197</v>
      </c>
      <c r="E34" s="55" t="s">
        <v>216</v>
      </c>
      <c r="F34" s="55" t="s">
        <v>217</v>
      </c>
      <c r="G34" s="55">
        <v>263</v>
      </c>
      <c r="H34" s="56">
        <v>16</v>
      </c>
      <c r="I34" s="57">
        <v>1</v>
      </c>
      <c r="J34" s="58">
        <v>16</v>
      </c>
      <c r="K34" s="59"/>
      <c r="L34" s="60" t="s">
        <v>221</v>
      </c>
      <c r="M34" s="76"/>
      <c r="N34" s="61" t="s">
        <v>220</v>
      </c>
      <c r="O34" s="87"/>
      <c r="P34" s="76"/>
      <c r="Q34" s="62">
        <v>16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252076.03200000001</v>
      </c>
      <c r="AC34" s="66">
        <f t="shared" si="4"/>
        <v>0</v>
      </c>
      <c r="AD34" s="66">
        <f t="shared" si="5"/>
        <v>252076.03200000001</v>
      </c>
    </row>
    <row r="35" spans="1:30" ht="24.95" customHeight="1" x14ac:dyDescent="0.4">
      <c r="A35" s="54">
        <v>32</v>
      </c>
      <c r="B35" s="55" t="s">
        <v>35</v>
      </c>
      <c r="C35" s="55" t="s">
        <v>196</v>
      </c>
      <c r="D35" s="55" t="s">
        <v>197</v>
      </c>
      <c r="E35" s="55" t="s">
        <v>218</v>
      </c>
      <c r="F35" s="55" t="s">
        <v>217</v>
      </c>
      <c r="G35" s="55">
        <v>168</v>
      </c>
      <c r="H35" s="56">
        <v>2</v>
      </c>
      <c r="I35" s="57">
        <v>1</v>
      </c>
      <c r="J35" s="58">
        <v>2</v>
      </c>
      <c r="K35" s="59"/>
      <c r="L35" s="60" t="s">
        <v>222</v>
      </c>
      <c r="M35" s="76"/>
      <c r="N35" s="61" t="s">
        <v>220</v>
      </c>
      <c r="O35" s="87"/>
      <c r="P35" s="76"/>
      <c r="Q35" s="62">
        <v>2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20127.743999999999</v>
      </c>
      <c r="AC35" s="66">
        <f t="shared" si="4"/>
        <v>0</v>
      </c>
      <c r="AD35" s="66">
        <f t="shared" si="5"/>
        <v>20127.743999999999</v>
      </c>
    </row>
    <row r="36" spans="1:30" ht="36.75" customHeight="1" x14ac:dyDescent="0.4">
      <c r="A36" s="68"/>
      <c r="B36" s="69"/>
      <c r="C36" s="69"/>
      <c r="D36" s="69"/>
      <c r="E36" s="69"/>
      <c r="L36" s="70"/>
      <c r="R36" s="71"/>
      <c r="S36" s="71"/>
      <c r="T36" s="71"/>
      <c r="U36" s="72"/>
      <c r="V36" s="72"/>
      <c r="W36" s="65"/>
      <c r="AA36" s="65"/>
      <c r="AB36" s="73">
        <f>SUM(AB4:AB35)</f>
        <v>456228.864</v>
      </c>
      <c r="AC36" s="73">
        <f>SUM(AC4:AC35)</f>
        <v>0</v>
      </c>
      <c r="AD36" s="66">
        <f t="shared" si="5"/>
        <v>456228.864</v>
      </c>
    </row>
    <row r="38" spans="1:30" x14ac:dyDescent="0.4">
      <c r="T38" s="179" t="s">
        <v>22</v>
      </c>
      <c r="U38" s="180"/>
      <c r="V38" s="181"/>
      <c r="W38" s="75">
        <f>SUM(U4:U35)</f>
        <v>0</v>
      </c>
    </row>
    <row r="39" spans="1:30" x14ac:dyDescent="0.4">
      <c r="T39" s="179" t="s">
        <v>23</v>
      </c>
      <c r="U39" s="180"/>
      <c r="V39" s="181"/>
      <c r="W39" s="75">
        <f>SUM(V4:V35)</f>
        <v>0</v>
      </c>
    </row>
    <row r="40" spans="1:30" x14ac:dyDescent="0.4">
      <c r="T40" s="179" t="s">
        <v>25</v>
      </c>
      <c r="U40" s="180"/>
      <c r="V40" s="181"/>
      <c r="W40" s="83"/>
    </row>
    <row r="41" spans="1:30" x14ac:dyDescent="0.4">
      <c r="T41" s="179" t="s">
        <v>26</v>
      </c>
      <c r="U41" s="180"/>
      <c r="V41" s="181"/>
      <c r="W41" s="83"/>
    </row>
    <row r="42" spans="1:30" x14ac:dyDescent="0.4">
      <c r="T42" s="179" t="s">
        <v>24</v>
      </c>
      <c r="U42" s="180"/>
      <c r="V42" s="181"/>
      <c r="W42" s="83"/>
    </row>
    <row r="43" spans="1:30" x14ac:dyDescent="0.4">
      <c r="T43" s="179" t="s">
        <v>27</v>
      </c>
      <c r="U43" s="180"/>
      <c r="V43" s="181"/>
      <c r="W43" s="83"/>
    </row>
    <row r="44" spans="1:30" x14ac:dyDescent="0.4">
      <c r="T44" s="179" t="s">
        <v>29</v>
      </c>
      <c r="U44" s="180"/>
      <c r="V44" s="181"/>
      <c r="W44" s="75">
        <f>SUM(W38:W43)</f>
        <v>0</v>
      </c>
    </row>
    <row r="45" spans="1:30" x14ac:dyDescent="0.4">
      <c r="T45" s="179" t="s">
        <v>30</v>
      </c>
      <c r="U45" s="180"/>
      <c r="V45" s="181"/>
      <c r="W45" s="75">
        <f>W44*1.1</f>
        <v>0</v>
      </c>
    </row>
  </sheetData>
  <sheetProtection algorithmName="SHA-512" hashValue="GGjlUTBpk94Z+wrf5S6QnvQNIZS33Hq3D0/l9io8rdnQtsgs4RW5MpY1XhkYrxPkGwfAn/bFDTbHKfYo9yM+Jw==" saltValue="0pjvuMhy+ifWy9Ahq68zZA==" spinCount="100000" sheet="1" formatCells="0" formatColumns="0" formatRows="0" insertHyperlinks="0" sort="0" autoFilter="0" pivotTables="0"/>
  <autoFilter ref="A3:AD3"/>
  <mergeCells count="12">
    <mergeCell ref="T45:V45"/>
    <mergeCell ref="T40:V40"/>
    <mergeCell ref="T41:V41"/>
    <mergeCell ref="T42:V42"/>
    <mergeCell ref="T43:V43"/>
    <mergeCell ref="T44:V44"/>
    <mergeCell ref="T39:V39"/>
    <mergeCell ref="E2:J2"/>
    <mergeCell ref="L2:Q2"/>
    <mergeCell ref="AB2:AC2"/>
    <mergeCell ref="AD2:AD3"/>
    <mergeCell ref="T38:V38"/>
  </mergeCells>
  <phoneticPr fontId="4"/>
  <conditionalFormatting sqref="B4:J35 X4:Z35 L4:Q35">
    <cfRule type="containsBlanks" dxfId="34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  <pageSetUpPr fitToPage="1"/>
  </sheetPr>
  <dimension ref="A1:AD23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2439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893</v>
      </c>
      <c r="D4" s="55" t="s">
        <v>35</v>
      </c>
      <c r="E4" s="55" t="s">
        <v>370</v>
      </c>
      <c r="F4" s="55" t="s">
        <v>921</v>
      </c>
      <c r="G4" s="55">
        <v>34</v>
      </c>
      <c r="H4" s="56">
        <v>4</v>
      </c>
      <c r="I4" s="57">
        <v>2</v>
      </c>
      <c r="J4" s="58">
        <v>8</v>
      </c>
      <c r="K4" s="59"/>
      <c r="L4" s="60" t="s">
        <v>222</v>
      </c>
      <c r="M4" s="76"/>
      <c r="N4" s="61" t="s">
        <v>220</v>
      </c>
      <c r="O4" s="77"/>
      <c r="P4" s="76"/>
      <c r="Q4" s="62">
        <v>4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3" si="0">G4*J4*X4*Y4*Z4/1000*$Z$1</f>
        <v>16293.887999999999</v>
      </c>
      <c r="AC4" s="66">
        <f>P4*Q4*X4*Y4*Z4/1000*$Z$1</f>
        <v>0</v>
      </c>
      <c r="AD4" s="66">
        <f t="shared" ref="AD4" si="1">AB4-AC4</f>
        <v>16293.887999999999</v>
      </c>
    </row>
    <row r="5" spans="1:30" ht="24.95" customHeight="1" x14ac:dyDescent="0.4">
      <c r="A5" s="54">
        <v>2</v>
      </c>
      <c r="B5" s="55" t="s">
        <v>808</v>
      </c>
      <c r="C5" s="55" t="s">
        <v>893</v>
      </c>
      <c r="D5" s="55" t="s">
        <v>35</v>
      </c>
      <c r="E5" s="55" t="s">
        <v>370</v>
      </c>
      <c r="F5" s="55" t="s">
        <v>497</v>
      </c>
      <c r="G5" s="55">
        <v>34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ref="U5:U13" si="2">Q5*S5</f>
        <v>0</v>
      </c>
      <c r="V5" s="64">
        <f t="shared" ref="V5:V13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4073.4719999999998</v>
      </c>
      <c r="AC5" s="66">
        <f t="shared" ref="AC5:AC13" si="4">P5*Q5*X5*Y5*Z5/1000*$Z$1</f>
        <v>0</v>
      </c>
      <c r="AD5" s="66">
        <f t="shared" ref="AD5:AD14" si="5">AB5-AC5</f>
        <v>4073.4719999999998</v>
      </c>
    </row>
    <row r="6" spans="1:30" ht="24.95" customHeight="1" x14ac:dyDescent="0.4">
      <c r="A6" s="54">
        <v>3</v>
      </c>
      <c r="B6" s="55" t="s">
        <v>808</v>
      </c>
      <c r="C6" s="55" t="s">
        <v>916</v>
      </c>
      <c r="D6" s="55" t="s">
        <v>35</v>
      </c>
      <c r="E6" s="55" t="s">
        <v>370</v>
      </c>
      <c r="F6" s="55" t="s">
        <v>921</v>
      </c>
      <c r="G6" s="55">
        <v>34</v>
      </c>
      <c r="H6" s="56">
        <v>5</v>
      </c>
      <c r="I6" s="57">
        <v>2</v>
      </c>
      <c r="J6" s="58">
        <v>10</v>
      </c>
      <c r="K6" s="59"/>
      <c r="L6" s="60" t="s">
        <v>222</v>
      </c>
      <c r="M6" s="76"/>
      <c r="N6" s="61" t="s">
        <v>220</v>
      </c>
      <c r="O6" s="77"/>
      <c r="P6" s="76"/>
      <c r="Q6" s="62">
        <v>5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20367.36</v>
      </c>
      <c r="AC6" s="66">
        <f t="shared" si="4"/>
        <v>0</v>
      </c>
      <c r="AD6" s="66">
        <f t="shared" si="5"/>
        <v>20367.36</v>
      </c>
    </row>
    <row r="7" spans="1:30" ht="24.95" customHeight="1" x14ac:dyDescent="0.4">
      <c r="A7" s="54">
        <v>4</v>
      </c>
      <c r="B7" s="55" t="s">
        <v>808</v>
      </c>
      <c r="C7" s="55" t="s">
        <v>917</v>
      </c>
      <c r="D7" s="55" t="s">
        <v>35</v>
      </c>
      <c r="E7" s="55" t="s">
        <v>370</v>
      </c>
      <c r="F7" s="55" t="s">
        <v>759</v>
      </c>
      <c r="G7" s="55">
        <v>34</v>
      </c>
      <c r="H7" s="56">
        <v>1</v>
      </c>
      <c r="I7" s="57">
        <v>2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4073.4719999999998</v>
      </c>
      <c r="AC7" s="66">
        <f t="shared" si="4"/>
        <v>0</v>
      </c>
      <c r="AD7" s="66">
        <f t="shared" si="5"/>
        <v>4073.4719999999998</v>
      </c>
    </row>
    <row r="8" spans="1:30" ht="24.95" customHeight="1" x14ac:dyDescent="0.4">
      <c r="A8" s="54">
        <v>5</v>
      </c>
      <c r="B8" s="55" t="s">
        <v>808</v>
      </c>
      <c r="C8" s="55" t="s">
        <v>918</v>
      </c>
      <c r="D8" s="55" t="s">
        <v>35</v>
      </c>
      <c r="E8" s="55" t="s">
        <v>370</v>
      </c>
      <c r="F8" s="55" t="s">
        <v>921</v>
      </c>
      <c r="G8" s="55">
        <v>34</v>
      </c>
      <c r="H8" s="56">
        <v>6</v>
      </c>
      <c r="I8" s="57">
        <v>2</v>
      </c>
      <c r="J8" s="58">
        <v>12</v>
      </c>
      <c r="K8" s="59"/>
      <c r="L8" s="60" t="s">
        <v>222</v>
      </c>
      <c r="M8" s="76"/>
      <c r="N8" s="61" t="s">
        <v>220</v>
      </c>
      <c r="O8" s="77"/>
      <c r="P8" s="76"/>
      <c r="Q8" s="62">
        <v>6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24440.832000000002</v>
      </c>
      <c r="AC8" s="66">
        <f t="shared" si="4"/>
        <v>0</v>
      </c>
      <c r="AD8" s="66">
        <f t="shared" si="5"/>
        <v>24440.832000000002</v>
      </c>
    </row>
    <row r="9" spans="1:30" ht="24.95" customHeight="1" x14ac:dyDescent="0.4">
      <c r="A9" s="54">
        <v>6</v>
      </c>
      <c r="B9" s="55" t="s">
        <v>808</v>
      </c>
      <c r="C9" s="55" t="s">
        <v>919</v>
      </c>
      <c r="D9" s="55" t="s">
        <v>35</v>
      </c>
      <c r="E9" s="55" t="s">
        <v>416</v>
      </c>
      <c r="F9" s="55" t="s">
        <v>271</v>
      </c>
      <c r="G9" s="55">
        <v>60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3594.2400000000002</v>
      </c>
      <c r="AC9" s="66">
        <f t="shared" si="4"/>
        <v>0</v>
      </c>
      <c r="AD9" s="66">
        <f t="shared" si="5"/>
        <v>3594.2400000000002</v>
      </c>
    </row>
    <row r="10" spans="1:30" ht="24.95" customHeight="1" x14ac:dyDescent="0.4">
      <c r="A10" s="54">
        <v>7</v>
      </c>
      <c r="B10" s="55" t="s">
        <v>808</v>
      </c>
      <c r="C10" s="55" t="s">
        <v>268</v>
      </c>
      <c r="D10" s="55" t="s">
        <v>35</v>
      </c>
      <c r="E10" s="55" t="s">
        <v>416</v>
      </c>
      <c r="F10" s="55" t="s">
        <v>383</v>
      </c>
      <c r="G10" s="55">
        <v>60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219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3594.2400000000002</v>
      </c>
      <c r="AC10" s="66">
        <f t="shared" si="4"/>
        <v>0</v>
      </c>
      <c r="AD10" s="66">
        <f t="shared" si="5"/>
        <v>3594.2400000000002</v>
      </c>
    </row>
    <row r="11" spans="1:30" ht="24.95" customHeight="1" x14ac:dyDescent="0.4">
      <c r="A11" s="54">
        <v>8</v>
      </c>
      <c r="B11" s="55" t="s">
        <v>808</v>
      </c>
      <c r="C11" s="55" t="s">
        <v>269</v>
      </c>
      <c r="D11" s="55" t="s">
        <v>35</v>
      </c>
      <c r="E11" s="55" t="s">
        <v>416</v>
      </c>
      <c r="F11" s="55" t="s">
        <v>383</v>
      </c>
      <c r="G11" s="55">
        <v>60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219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3594.2400000000002</v>
      </c>
      <c r="AC11" s="66">
        <f t="shared" si="4"/>
        <v>0</v>
      </c>
      <c r="AD11" s="66">
        <f t="shared" si="5"/>
        <v>3594.2400000000002</v>
      </c>
    </row>
    <row r="12" spans="1:30" ht="24.95" customHeight="1" x14ac:dyDescent="0.4">
      <c r="A12" s="54">
        <v>9</v>
      </c>
      <c r="B12" s="55" t="s">
        <v>808</v>
      </c>
      <c r="C12" s="55" t="s">
        <v>606</v>
      </c>
      <c r="D12" s="55" t="s">
        <v>35</v>
      </c>
      <c r="E12" s="55" t="s">
        <v>248</v>
      </c>
      <c r="F12" s="55" t="s">
        <v>419</v>
      </c>
      <c r="G12" s="55">
        <v>26</v>
      </c>
      <c r="H12" s="56">
        <v>3</v>
      </c>
      <c r="I12" s="57">
        <v>1</v>
      </c>
      <c r="J12" s="58">
        <v>3</v>
      </c>
      <c r="K12" s="59"/>
      <c r="L12" s="60" t="s">
        <v>222</v>
      </c>
      <c r="M12" s="76"/>
      <c r="N12" s="61" t="s">
        <v>220</v>
      </c>
      <c r="O12" s="77"/>
      <c r="P12" s="76"/>
      <c r="Q12" s="62">
        <v>3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4672.5119999999997</v>
      </c>
      <c r="AC12" s="66">
        <f t="shared" si="4"/>
        <v>0</v>
      </c>
      <c r="AD12" s="66">
        <f t="shared" si="5"/>
        <v>4672.5119999999997</v>
      </c>
    </row>
    <row r="13" spans="1:30" ht="24.95" customHeight="1" x14ac:dyDescent="0.4">
      <c r="A13" s="54">
        <v>10</v>
      </c>
      <c r="B13" s="55" t="s">
        <v>808</v>
      </c>
      <c r="C13" s="55" t="s">
        <v>920</v>
      </c>
      <c r="D13" s="55" t="s">
        <v>35</v>
      </c>
      <c r="E13" s="55" t="s">
        <v>370</v>
      </c>
      <c r="F13" s="55" t="s">
        <v>759</v>
      </c>
      <c r="G13" s="55">
        <v>34</v>
      </c>
      <c r="H13" s="56">
        <v>6</v>
      </c>
      <c r="I13" s="57">
        <v>2</v>
      </c>
      <c r="J13" s="58">
        <v>12</v>
      </c>
      <c r="K13" s="59"/>
      <c r="L13" s="60" t="s">
        <v>222</v>
      </c>
      <c r="M13" s="76"/>
      <c r="N13" s="61" t="s">
        <v>220</v>
      </c>
      <c r="O13" s="77"/>
      <c r="P13" s="76"/>
      <c r="Q13" s="62">
        <v>6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24440.832000000002</v>
      </c>
      <c r="AC13" s="66">
        <f t="shared" si="4"/>
        <v>0</v>
      </c>
      <c r="AD13" s="66">
        <f t="shared" si="5"/>
        <v>24440.832000000002</v>
      </c>
    </row>
    <row r="14" spans="1:30" ht="36.75" customHeight="1" x14ac:dyDescent="0.4">
      <c r="A14" s="68"/>
      <c r="B14" s="69"/>
      <c r="C14" s="69"/>
      <c r="D14" s="69"/>
      <c r="E14" s="69"/>
      <c r="L14" s="70"/>
      <c r="R14" s="71"/>
      <c r="S14" s="71"/>
      <c r="T14" s="71"/>
      <c r="U14" s="72"/>
      <c r="V14" s="72"/>
      <c r="W14" s="65"/>
      <c r="AA14" s="65"/>
      <c r="AB14" s="73">
        <f>SUM(AB4:AB13)</f>
        <v>109145.08800000002</v>
      </c>
      <c r="AC14" s="73">
        <f>SUM(AC4:AC13)</f>
        <v>0</v>
      </c>
      <c r="AD14" s="66">
        <f t="shared" si="5"/>
        <v>109145.08800000002</v>
      </c>
    </row>
    <row r="16" spans="1:30" x14ac:dyDescent="0.4">
      <c r="T16" s="179" t="s">
        <v>22</v>
      </c>
      <c r="U16" s="180"/>
      <c r="V16" s="181"/>
      <c r="W16" s="75">
        <f>SUM(U4:U13)</f>
        <v>0</v>
      </c>
    </row>
    <row r="17" spans="20:23" x14ac:dyDescent="0.4">
      <c r="T17" s="179" t="s">
        <v>23</v>
      </c>
      <c r="U17" s="180"/>
      <c r="V17" s="181"/>
      <c r="W17" s="75">
        <f>SUM(V4:V13)</f>
        <v>0</v>
      </c>
    </row>
    <row r="18" spans="20:23" x14ac:dyDescent="0.4">
      <c r="T18" s="179" t="s">
        <v>25</v>
      </c>
      <c r="U18" s="180"/>
      <c r="V18" s="181"/>
      <c r="W18" s="83"/>
    </row>
    <row r="19" spans="20:23" x14ac:dyDescent="0.4">
      <c r="T19" s="179" t="s">
        <v>26</v>
      </c>
      <c r="U19" s="180"/>
      <c r="V19" s="181"/>
      <c r="W19" s="83"/>
    </row>
    <row r="20" spans="20:23" x14ac:dyDescent="0.4">
      <c r="T20" s="179" t="s">
        <v>24</v>
      </c>
      <c r="U20" s="180"/>
      <c r="V20" s="181"/>
      <c r="W20" s="83"/>
    </row>
    <row r="21" spans="20:23" x14ac:dyDescent="0.4">
      <c r="T21" s="179" t="s">
        <v>27</v>
      </c>
      <c r="U21" s="180"/>
      <c r="V21" s="181"/>
      <c r="W21" s="83"/>
    </row>
    <row r="22" spans="20:23" x14ac:dyDescent="0.4">
      <c r="T22" s="179" t="s">
        <v>29</v>
      </c>
      <c r="U22" s="180"/>
      <c r="V22" s="181"/>
      <c r="W22" s="75">
        <f>SUM(W16:W21)</f>
        <v>0</v>
      </c>
    </row>
    <row r="23" spans="20:23" x14ac:dyDescent="0.4">
      <c r="T23" s="179" t="s">
        <v>30</v>
      </c>
      <c r="U23" s="180"/>
      <c r="V23" s="181"/>
      <c r="W23" s="75">
        <f>W22*1.1</f>
        <v>0</v>
      </c>
    </row>
  </sheetData>
  <sheetProtection algorithmName="SHA-512" hashValue="Y+rMV43ZhPHUkPCDOhCgObTQbJYskV3/sKgX+V5e8mviO/opXS6RmfwRGAbK1gjf5bFEiwBdQU/+hRSeISrang==" saltValue="9TnUEybJDEP82xgiEc5Iug==" spinCount="100000" sheet="1" formatCells="0" formatColumns="0" formatRows="0" insertHyperlinks="0" sort="0" autoFilter="0" pivotTables="0"/>
  <autoFilter ref="A3:AD3"/>
  <mergeCells count="12">
    <mergeCell ref="T23:V23"/>
    <mergeCell ref="T18:V18"/>
    <mergeCell ref="T19:V19"/>
    <mergeCell ref="T20:V20"/>
    <mergeCell ref="T21:V21"/>
    <mergeCell ref="T22:V22"/>
    <mergeCell ref="T17:V17"/>
    <mergeCell ref="E2:J2"/>
    <mergeCell ref="L2:Q2"/>
    <mergeCell ref="AB2:AC2"/>
    <mergeCell ref="AD2:AD3"/>
    <mergeCell ref="T16:V16"/>
  </mergeCells>
  <phoneticPr fontId="4"/>
  <conditionalFormatting sqref="B4:J13 X4:Z13 L4:Q13">
    <cfRule type="containsBlanks" dxfId="33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  <pageSetUpPr fitToPage="1"/>
  </sheetPr>
  <dimension ref="A1:AD18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2440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922</v>
      </c>
      <c r="D4" s="55" t="s">
        <v>35</v>
      </c>
      <c r="E4" s="55" t="s">
        <v>416</v>
      </c>
      <c r="F4" s="55" t="s">
        <v>271</v>
      </c>
      <c r="G4" s="55">
        <v>60</v>
      </c>
      <c r="H4" s="56">
        <v>2</v>
      </c>
      <c r="I4" s="57">
        <v>1</v>
      </c>
      <c r="J4" s="58">
        <v>2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>G4*J4*X4*Y4*Z4/1000*$Z$1</f>
        <v>7188.4800000000005</v>
      </c>
      <c r="AC4" s="66">
        <f>P4*Q4*X4*Y4*Z4/1000*$Z$1</f>
        <v>0</v>
      </c>
      <c r="AD4" s="66">
        <f t="shared" ref="AD4" si="0">AB4-AC4</f>
        <v>7188.4800000000005</v>
      </c>
    </row>
    <row r="5" spans="1:30" ht="24.95" customHeight="1" x14ac:dyDescent="0.4">
      <c r="A5" s="54">
        <v>2</v>
      </c>
      <c r="B5" s="55" t="s">
        <v>808</v>
      </c>
      <c r="C5" s="55" t="s">
        <v>923</v>
      </c>
      <c r="D5" s="55" t="s">
        <v>35</v>
      </c>
      <c r="E5" s="55" t="s">
        <v>248</v>
      </c>
      <c r="F5" s="55" t="s">
        <v>419</v>
      </c>
      <c r="G5" s="55">
        <v>26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ref="U5:U8" si="1">Q5*S5</f>
        <v>0</v>
      </c>
      <c r="V5" s="64">
        <f t="shared" ref="V5:V8" si="2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>G5*J5*X5*Y5*Z5/1000*$Z$1</f>
        <v>1557.5040000000001</v>
      </c>
      <c r="AC5" s="66">
        <f t="shared" ref="AC5:AC8" si="3">P5*Q5*X5*Y5*Z5/1000*$Z$1</f>
        <v>0</v>
      </c>
      <c r="AD5" s="66">
        <f t="shared" ref="AD5:AD9" si="4">AB5-AC5</f>
        <v>1557.5040000000001</v>
      </c>
    </row>
    <row r="6" spans="1:30" ht="24.95" customHeight="1" x14ac:dyDescent="0.4">
      <c r="A6" s="54">
        <v>3</v>
      </c>
      <c r="B6" s="55" t="s">
        <v>808</v>
      </c>
      <c r="C6" s="55" t="s">
        <v>923</v>
      </c>
      <c r="D6" s="55" t="s">
        <v>35</v>
      </c>
      <c r="E6" s="55" t="s">
        <v>41</v>
      </c>
      <c r="F6" s="55" t="s">
        <v>926</v>
      </c>
      <c r="G6" s="55">
        <v>15</v>
      </c>
      <c r="H6" s="56">
        <v>1</v>
      </c>
      <c r="I6" s="57">
        <v>1</v>
      </c>
      <c r="J6" s="58">
        <v>1</v>
      </c>
      <c r="K6" s="59"/>
      <c r="L6" s="60" t="s">
        <v>221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1"/>
        <v>0</v>
      </c>
      <c r="V6" s="64">
        <f t="shared" si="2"/>
        <v>0</v>
      </c>
      <c r="W6" s="65"/>
      <c r="X6" s="58">
        <v>8</v>
      </c>
      <c r="Y6" s="58">
        <v>24</v>
      </c>
      <c r="Z6" s="58">
        <v>12</v>
      </c>
      <c r="AA6" s="65"/>
      <c r="AB6" s="66">
        <f>G6*J6*X6*Y6*Z6/1000*$Z$1</f>
        <v>898.56000000000006</v>
      </c>
      <c r="AC6" s="66">
        <f t="shared" si="3"/>
        <v>0</v>
      </c>
      <c r="AD6" s="66">
        <f t="shared" si="4"/>
        <v>898.56000000000006</v>
      </c>
    </row>
    <row r="7" spans="1:30" ht="24.95" customHeight="1" x14ac:dyDescent="0.4">
      <c r="A7" s="54">
        <v>4</v>
      </c>
      <c r="B7" s="55" t="s">
        <v>808</v>
      </c>
      <c r="C7" s="55" t="s">
        <v>924</v>
      </c>
      <c r="D7" s="55" t="s">
        <v>35</v>
      </c>
      <c r="E7" s="55" t="s">
        <v>416</v>
      </c>
      <c r="F7" s="55" t="s">
        <v>271</v>
      </c>
      <c r="G7" s="55">
        <v>60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1"/>
        <v>0</v>
      </c>
      <c r="V7" s="64">
        <f t="shared" si="2"/>
        <v>0</v>
      </c>
      <c r="W7" s="65"/>
      <c r="X7" s="58">
        <v>8</v>
      </c>
      <c r="Y7" s="58">
        <v>24</v>
      </c>
      <c r="Z7" s="58">
        <v>12</v>
      </c>
      <c r="AA7" s="65"/>
      <c r="AB7" s="66">
        <f>G7*J7*X7*Y7*Z7/1000*$Z$1</f>
        <v>7188.4800000000005</v>
      </c>
      <c r="AC7" s="66">
        <f t="shared" si="3"/>
        <v>0</v>
      </c>
      <c r="AD7" s="66">
        <f t="shared" si="4"/>
        <v>7188.4800000000005</v>
      </c>
    </row>
    <row r="8" spans="1:30" ht="24.95" customHeight="1" x14ac:dyDescent="0.4">
      <c r="A8" s="54">
        <v>5</v>
      </c>
      <c r="B8" s="55" t="s">
        <v>808</v>
      </c>
      <c r="C8" s="55" t="s">
        <v>925</v>
      </c>
      <c r="D8" s="55" t="s">
        <v>35</v>
      </c>
      <c r="E8" s="55" t="s">
        <v>927</v>
      </c>
      <c r="F8" s="55" t="s">
        <v>503</v>
      </c>
      <c r="G8" s="55">
        <v>525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219</v>
      </c>
      <c r="O8" s="77"/>
      <c r="P8" s="76"/>
      <c r="Q8" s="62">
        <v>1</v>
      </c>
      <c r="R8" s="63"/>
      <c r="S8" s="78"/>
      <c r="T8" s="78"/>
      <c r="U8" s="64">
        <f t="shared" si="1"/>
        <v>0</v>
      </c>
      <c r="V8" s="64">
        <f t="shared" si="2"/>
        <v>0</v>
      </c>
      <c r="W8" s="65"/>
      <c r="X8" s="58">
        <v>8</v>
      </c>
      <c r="Y8" s="58">
        <v>24</v>
      </c>
      <c r="Z8" s="58">
        <v>12</v>
      </c>
      <c r="AA8" s="65"/>
      <c r="AB8" s="66">
        <f>G8*J8*X8*Y8*Z8/1000*$Z$1</f>
        <v>31449.599999999999</v>
      </c>
      <c r="AC8" s="66">
        <f t="shared" si="3"/>
        <v>0</v>
      </c>
      <c r="AD8" s="66">
        <f t="shared" si="4"/>
        <v>31449.599999999999</v>
      </c>
    </row>
    <row r="9" spans="1:30" ht="36.75" customHeight="1" x14ac:dyDescent="0.4">
      <c r="A9" s="68"/>
      <c r="B9" s="69"/>
      <c r="C9" s="69"/>
      <c r="D9" s="69"/>
      <c r="E9" s="69"/>
      <c r="L9" s="70"/>
      <c r="R9" s="71"/>
      <c r="S9" s="71"/>
      <c r="T9" s="71"/>
      <c r="U9" s="72"/>
      <c r="V9" s="72"/>
      <c r="W9" s="65"/>
      <c r="AA9" s="65"/>
      <c r="AB9" s="73">
        <f>SUM(AB4:AB8)</f>
        <v>48282.623999999996</v>
      </c>
      <c r="AC9" s="73">
        <f>SUM(AC4:AC8)</f>
        <v>0</v>
      </c>
      <c r="AD9" s="66">
        <f t="shared" si="4"/>
        <v>48282.623999999996</v>
      </c>
    </row>
    <row r="11" spans="1:30" x14ac:dyDescent="0.4">
      <c r="T11" s="179" t="s">
        <v>22</v>
      </c>
      <c r="U11" s="180"/>
      <c r="V11" s="181"/>
      <c r="W11" s="75">
        <f>SUM(U4:U8)</f>
        <v>0</v>
      </c>
    </row>
    <row r="12" spans="1:30" x14ac:dyDescent="0.4">
      <c r="T12" s="179" t="s">
        <v>23</v>
      </c>
      <c r="U12" s="180"/>
      <c r="V12" s="181"/>
      <c r="W12" s="75">
        <f>SUM(V4:V8)</f>
        <v>0</v>
      </c>
    </row>
    <row r="13" spans="1:30" x14ac:dyDescent="0.4">
      <c r="T13" s="179" t="s">
        <v>25</v>
      </c>
      <c r="U13" s="180"/>
      <c r="V13" s="181"/>
      <c r="W13" s="83"/>
    </row>
    <row r="14" spans="1:30" x14ac:dyDescent="0.4">
      <c r="T14" s="179" t="s">
        <v>26</v>
      </c>
      <c r="U14" s="180"/>
      <c r="V14" s="181"/>
      <c r="W14" s="83"/>
    </row>
    <row r="15" spans="1:30" x14ac:dyDescent="0.4">
      <c r="T15" s="179" t="s">
        <v>24</v>
      </c>
      <c r="U15" s="180"/>
      <c r="V15" s="181"/>
      <c r="W15" s="83"/>
    </row>
    <row r="16" spans="1:30" x14ac:dyDescent="0.4">
      <c r="T16" s="179" t="s">
        <v>27</v>
      </c>
      <c r="U16" s="180"/>
      <c r="V16" s="181"/>
      <c r="W16" s="83"/>
    </row>
    <row r="17" spans="20:23" x14ac:dyDescent="0.4">
      <c r="T17" s="179" t="s">
        <v>29</v>
      </c>
      <c r="U17" s="180"/>
      <c r="V17" s="181"/>
      <c r="W17" s="75">
        <f>SUM(W11:W16)</f>
        <v>0</v>
      </c>
    </row>
    <row r="18" spans="20:23" x14ac:dyDescent="0.4">
      <c r="T18" s="179" t="s">
        <v>30</v>
      </c>
      <c r="U18" s="180"/>
      <c r="V18" s="181"/>
      <c r="W18" s="75">
        <f>W17*1.1</f>
        <v>0</v>
      </c>
    </row>
  </sheetData>
  <sheetProtection algorithmName="SHA-512" hashValue="KwsbGSpNG/enTIxKfgjU//FHYNqUB3QJHcgE2vZI7xWCDpHFvuI6zVLjXN1rg5Pq7NDDjN3L9q1bQf2i2BZfDQ==" saltValue="d5yC/sDwS1bz9fPLNJ6XjA==" spinCount="100000" sheet="1" formatCells="0" formatColumns="0" formatRows="0" insertHyperlinks="0" sort="0" autoFilter="0" pivotTables="0"/>
  <autoFilter ref="A3:AD3"/>
  <mergeCells count="12">
    <mergeCell ref="T18:V18"/>
    <mergeCell ref="T13:V13"/>
    <mergeCell ref="T14:V14"/>
    <mergeCell ref="T15:V15"/>
    <mergeCell ref="T16:V16"/>
    <mergeCell ref="T17:V17"/>
    <mergeCell ref="T12:V12"/>
    <mergeCell ref="E2:J2"/>
    <mergeCell ref="L2:Q2"/>
    <mergeCell ref="AB2:AC2"/>
    <mergeCell ref="AD2:AD3"/>
    <mergeCell ref="T11:V11"/>
  </mergeCells>
  <phoneticPr fontId="4"/>
  <conditionalFormatting sqref="B4:J8 X4:Z8 L4:Q8">
    <cfRule type="containsBlanks" dxfId="32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colBreaks count="1" manualBreakCount="1">
    <brk id="28" max="1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  <pageSetUpPr fitToPage="1"/>
  </sheetPr>
  <dimension ref="A1:AD39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2441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538</v>
      </c>
      <c r="D4" s="55" t="s">
        <v>35</v>
      </c>
      <c r="E4" s="55" t="s">
        <v>239</v>
      </c>
      <c r="F4" s="55" t="s">
        <v>240</v>
      </c>
      <c r="G4" s="55">
        <v>42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220</v>
      </c>
      <c r="O4" s="77"/>
      <c r="P4" s="76"/>
      <c r="Q4" s="62">
        <v>1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29" si="0">G4*J4*X4*Y4*Z4/1000*$Z$1</f>
        <v>2515.9679999999998</v>
      </c>
      <c r="AC4" s="66">
        <f>P4*Q4*X4*Y4*Z4/1000*$Z$1</f>
        <v>0</v>
      </c>
      <c r="AD4" s="66">
        <f t="shared" ref="AD4" si="1">AB4-AC4</f>
        <v>2515.9679999999998</v>
      </c>
    </row>
    <row r="5" spans="1:30" ht="24.95" customHeight="1" x14ac:dyDescent="0.4">
      <c r="A5" s="54">
        <v>2</v>
      </c>
      <c r="B5" s="55" t="s">
        <v>37</v>
      </c>
      <c r="C5" s="55" t="s">
        <v>538</v>
      </c>
      <c r="D5" s="55" t="s">
        <v>35</v>
      </c>
      <c r="E5" s="55" t="s">
        <v>265</v>
      </c>
      <c r="F5" s="55" t="s">
        <v>730</v>
      </c>
      <c r="G5" s="55">
        <v>60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219</v>
      </c>
      <c r="O5" s="77"/>
      <c r="P5" s="76"/>
      <c r="Q5" s="62">
        <v>1</v>
      </c>
      <c r="R5" s="63"/>
      <c r="S5" s="78"/>
      <c r="T5" s="78"/>
      <c r="U5" s="64">
        <f t="shared" ref="U5:U29" si="2">Q5*S5</f>
        <v>0</v>
      </c>
      <c r="V5" s="64">
        <f t="shared" ref="V5:V29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3594.2400000000002</v>
      </c>
      <c r="AC5" s="66">
        <f t="shared" ref="AC5:AC29" si="4">P5*Q5*X5*Y5*Z5/1000*$Z$1</f>
        <v>0</v>
      </c>
      <c r="AD5" s="66">
        <f t="shared" ref="AD5:AD30" si="5">AB5-AC5</f>
        <v>3594.2400000000002</v>
      </c>
    </row>
    <row r="6" spans="1:30" ht="24.95" customHeight="1" x14ac:dyDescent="0.4">
      <c r="A6" s="54">
        <v>3</v>
      </c>
      <c r="B6" s="55" t="s">
        <v>37</v>
      </c>
      <c r="C6" s="55" t="s">
        <v>538</v>
      </c>
      <c r="D6" s="55" t="s">
        <v>35</v>
      </c>
      <c r="E6" s="55" t="s">
        <v>41</v>
      </c>
      <c r="F6" s="55" t="s">
        <v>541</v>
      </c>
      <c r="G6" s="55">
        <v>15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898.56000000000006</v>
      </c>
      <c r="AC6" s="66">
        <f t="shared" si="4"/>
        <v>0</v>
      </c>
      <c r="AD6" s="66">
        <f t="shared" si="5"/>
        <v>898.56000000000006</v>
      </c>
    </row>
    <row r="7" spans="1:30" ht="24.95" customHeight="1" x14ac:dyDescent="0.4">
      <c r="A7" s="54">
        <v>4</v>
      </c>
      <c r="B7" s="55" t="s">
        <v>37</v>
      </c>
      <c r="C7" s="55" t="s">
        <v>928</v>
      </c>
      <c r="D7" s="55" t="s">
        <v>929</v>
      </c>
      <c r="E7" s="55" t="s">
        <v>239</v>
      </c>
      <c r="F7" s="55" t="s">
        <v>942</v>
      </c>
      <c r="G7" s="55">
        <v>42</v>
      </c>
      <c r="H7" s="56">
        <v>1</v>
      </c>
      <c r="I7" s="57">
        <v>2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5031.9359999999997</v>
      </c>
      <c r="AC7" s="66">
        <f t="shared" si="4"/>
        <v>0</v>
      </c>
      <c r="AD7" s="66">
        <f t="shared" si="5"/>
        <v>5031.9359999999997</v>
      </c>
    </row>
    <row r="8" spans="1:30" ht="24.95" customHeight="1" x14ac:dyDescent="0.4">
      <c r="A8" s="54">
        <v>5</v>
      </c>
      <c r="B8" s="55" t="s">
        <v>37</v>
      </c>
      <c r="C8" s="55" t="s">
        <v>928</v>
      </c>
      <c r="D8" s="55" t="s">
        <v>35</v>
      </c>
      <c r="E8" s="55" t="s">
        <v>652</v>
      </c>
      <c r="F8" s="55" t="s">
        <v>943</v>
      </c>
      <c r="G8" s="55">
        <v>34</v>
      </c>
      <c r="H8" s="56">
        <v>1</v>
      </c>
      <c r="I8" s="57">
        <v>2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4073.4719999999998</v>
      </c>
      <c r="AC8" s="66">
        <f t="shared" si="4"/>
        <v>0</v>
      </c>
      <c r="AD8" s="66">
        <f t="shared" si="5"/>
        <v>4073.4719999999998</v>
      </c>
    </row>
    <row r="9" spans="1:30" ht="24.95" customHeight="1" x14ac:dyDescent="0.4">
      <c r="A9" s="54">
        <v>6</v>
      </c>
      <c r="B9" s="55" t="s">
        <v>37</v>
      </c>
      <c r="C9" s="55" t="s">
        <v>930</v>
      </c>
      <c r="D9" s="55" t="s">
        <v>931</v>
      </c>
      <c r="E9" s="55" t="s">
        <v>265</v>
      </c>
      <c r="F9" s="55" t="s">
        <v>730</v>
      </c>
      <c r="G9" s="55">
        <v>60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3594.2400000000002</v>
      </c>
      <c r="AC9" s="66">
        <f t="shared" si="4"/>
        <v>0</v>
      </c>
      <c r="AD9" s="66">
        <f t="shared" si="5"/>
        <v>3594.2400000000002</v>
      </c>
    </row>
    <row r="10" spans="1:30" ht="24.95" customHeight="1" x14ac:dyDescent="0.4">
      <c r="A10" s="54">
        <v>7</v>
      </c>
      <c r="B10" s="55" t="s">
        <v>37</v>
      </c>
      <c r="C10" s="55" t="s">
        <v>930</v>
      </c>
      <c r="D10" s="55" t="s">
        <v>931</v>
      </c>
      <c r="E10" s="55" t="s">
        <v>41</v>
      </c>
      <c r="F10" s="55" t="s">
        <v>541</v>
      </c>
      <c r="G10" s="55">
        <v>15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898.56000000000006</v>
      </c>
      <c r="AC10" s="66">
        <f t="shared" si="4"/>
        <v>0</v>
      </c>
      <c r="AD10" s="66">
        <f t="shared" si="5"/>
        <v>898.56000000000006</v>
      </c>
    </row>
    <row r="11" spans="1:30" ht="24.95" customHeight="1" x14ac:dyDescent="0.4">
      <c r="A11" s="54">
        <v>8</v>
      </c>
      <c r="B11" s="55" t="s">
        <v>37</v>
      </c>
      <c r="C11" s="55" t="s">
        <v>932</v>
      </c>
      <c r="D11" s="55" t="s">
        <v>933</v>
      </c>
      <c r="E11" s="55" t="s">
        <v>239</v>
      </c>
      <c r="F11" s="55" t="s">
        <v>240</v>
      </c>
      <c r="G11" s="55">
        <v>42</v>
      </c>
      <c r="H11" s="56">
        <v>2</v>
      </c>
      <c r="I11" s="57">
        <v>1</v>
      </c>
      <c r="J11" s="58">
        <v>2</v>
      </c>
      <c r="K11" s="59"/>
      <c r="L11" s="60" t="s">
        <v>222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5031.9359999999997</v>
      </c>
      <c r="AC11" s="66">
        <f t="shared" si="4"/>
        <v>0</v>
      </c>
      <c r="AD11" s="66">
        <f t="shared" si="5"/>
        <v>5031.9359999999997</v>
      </c>
    </row>
    <row r="12" spans="1:30" ht="24.95" customHeight="1" x14ac:dyDescent="0.4">
      <c r="A12" s="54">
        <v>9</v>
      </c>
      <c r="B12" s="55" t="s">
        <v>37</v>
      </c>
      <c r="C12" s="55" t="s">
        <v>536</v>
      </c>
      <c r="D12" s="55" t="s">
        <v>35</v>
      </c>
      <c r="E12" s="55" t="s">
        <v>41</v>
      </c>
      <c r="F12" s="55" t="s">
        <v>541</v>
      </c>
      <c r="G12" s="55">
        <v>15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898.56000000000006</v>
      </c>
      <c r="AC12" s="66">
        <f t="shared" si="4"/>
        <v>0</v>
      </c>
      <c r="AD12" s="66">
        <f t="shared" si="5"/>
        <v>898.56000000000006</v>
      </c>
    </row>
    <row r="13" spans="1:30" ht="24.95" customHeight="1" x14ac:dyDescent="0.4">
      <c r="A13" s="54">
        <v>10</v>
      </c>
      <c r="B13" s="55" t="s">
        <v>37</v>
      </c>
      <c r="C13" s="55" t="s">
        <v>536</v>
      </c>
      <c r="D13" s="55" t="s">
        <v>934</v>
      </c>
      <c r="E13" s="55" t="s">
        <v>239</v>
      </c>
      <c r="F13" s="55" t="s">
        <v>944</v>
      </c>
      <c r="G13" s="55">
        <v>42</v>
      </c>
      <c r="H13" s="56">
        <v>1</v>
      </c>
      <c r="I13" s="57">
        <v>2</v>
      </c>
      <c r="J13" s="58">
        <v>2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5031.9359999999997</v>
      </c>
      <c r="AC13" s="66">
        <f t="shared" si="4"/>
        <v>0</v>
      </c>
      <c r="AD13" s="66">
        <f t="shared" si="5"/>
        <v>5031.9359999999997</v>
      </c>
    </row>
    <row r="14" spans="1:30" ht="24.95" customHeight="1" x14ac:dyDescent="0.4">
      <c r="A14" s="54">
        <v>11</v>
      </c>
      <c r="B14" s="55" t="s">
        <v>37</v>
      </c>
      <c r="C14" s="55" t="s">
        <v>536</v>
      </c>
      <c r="D14" s="55" t="s">
        <v>35</v>
      </c>
      <c r="E14" s="55" t="s">
        <v>248</v>
      </c>
      <c r="F14" s="55" t="s">
        <v>945</v>
      </c>
      <c r="G14" s="55">
        <v>26</v>
      </c>
      <c r="H14" s="56">
        <v>1</v>
      </c>
      <c r="I14" s="57">
        <v>2</v>
      </c>
      <c r="J14" s="58">
        <v>2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3115.0080000000003</v>
      </c>
      <c r="AC14" s="66">
        <f t="shared" si="4"/>
        <v>0</v>
      </c>
      <c r="AD14" s="66">
        <f t="shared" si="5"/>
        <v>3115.0080000000003</v>
      </c>
    </row>
    <row r="15" spans="1:30" ht="24.95" customHeight="1" x14ac:dyDescent="0.4">
      <c r="A15" s="54">
        <v>12</v>
      </c>
      <c r="B15" s="55" t="s">
        <v>37</v>
      </c>
      <c r="C15" s="55" t="s">
        <v>935</v>
      </c>
      <c r="D15" s="55" t="s">
        <v>35</v>
      </c>
      <c r="E15" s="55" t="s">
        <v>239</v>
      </c>
      <c r="F15" s="55" t="s">
        <v>240</v>
      </c>
      <c r="G15" s="55">
        <v>42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2515.9679999999998</v>
      </c>
      <c r="AC15" s="66">
        <f t="shared" si="4"/>
        <v>0</v>
      </c>
      <c r="AD15" s="66">
        <f t="shared" si="5"/>
        <v>2515.9679999999998</v>
      </c>
    </row>
    <row r="16" spans="1:30" ht="24.95" customHeight="1" x14ac:dyDescent="0.4">
      <c r="A16" s="54">
        <v>13</v>
      </c>
      <c r="B16" s="55" t="s">
        <v>37</v>
      </c>
      <c r="C16" s="55" t="s">
        <v>935</v>
      </c>
      <c r="D16" s="55" t="s">
        <v>35</v>
      </c>
      <c r="E16" s="55" t="s">
        <v>239</v>
      </c>
      <c r="F16" s="55" t="s">
        <v>944</v>
      </c>
      <c r="G16" s="55">
        <v>42</v>
      </c>
      <c r="H16" s="56">
        <v>6</v>
      </c>
      <c r="I16" s="57">
        <v>2</v>
      </c>
      <c r="J16" s="58">
        <v>12</v>
      </c>
      <c r="K16" s="59"/>
      <c r="L16" s="60" t="s">
        <v>222</v>
      </c>
      <c r="M16" s="76"/>
      <c r="N16" s="61" t="s">
        <v>220</v>
      </c>
      <c r="O16" s="77"/>
      <c r="P16" s="76"/>
      <c r="Q16" s="62">
        <v>6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30191.615999999998</v>
      </c>
      <c r="AC16" s="66">
        <f t="shared" si="4"/>
        <v>0</v>
      </c>
      <c r="AD16" s="66">
        <f t="shared" si="5"/>
        <v>30191.615999999998</v>
      </c>
    </row>
    <row r="17" spans="1:30" ht="24.95" customHeight="1" x14ac:dyDescent="0.4">
      <c r="A17" s="54">
        <v>14</v>
      </c>
      <c r="B17" s="55" t="s">
        <v>37</v>
      </c>
      <c r="C17" s="55" t="s">
        <v>936</v>
      </c>
      <c r="D17" s="55" t="s">
        <v>35</v>
      </c>
      <c r="E17" s="55" t="s">
        <v>248</v>
      </c>
      <c r="F17" s="55" t="s">
        <v>697</v>
      </c>
      <c r="G17" s="55">
        <v>26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1557.5040000000001</v>
      </c>
      <c r="AC17" s="66">
        <f t="shared" si="4"/>
        <v>0</v>
      </c>
      <c r="AD17" s="66">
        <f t="shared" si="5"/>
        <v>1557.5040000000001</v>
      </c>
    </row>
    <row r="18" spans="1:30" ht="24.95" customHeight="1" x14ac:dyDescent="0.4">
      <c r="A18" s="54">
        <v>15</v>
      </c>
      <c r="B18" s="55" t="s">
        <v>37</v>
      </c>
      <c r="C18" s="55" t="s">
        <v>936</v>
      </c>
      <c r="D18" s="55" t="s">
        <v>937</v>
      </c>
      <c r="E18" s="55" t="s">
        <v>239</v>
      </c>
      <c r="F18" s="55" t="s">
        <v>944</v>
      </c>
      <c r="G18" s="55">
        <v>42</v>
      </c>
      <c r="H18" s="56">
        <v>6</v>
      </c>
      <c r="I18" s="57">
        <v>2</v>
      </c>
      <c r="J18" s="58">
        <v>12</v>
      </c>
      <c r="K18" s="59"/>
      <c r="L18" s="60" t="s">
        <v>222</v>
      </c>
      <c r="M18" s="76"/>
      <c r="N18" s="61" t="s">
        <v>220</v>
      </c>
      <c r="O18" s="77"/>
      <c r="P18" s="76"/>
      <c r="Q18" s="62">
        <v>6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30191.615999999998</v>
      </c>
      <c r="AC18" s="66">
        <f t="shared" si="4"/>
        <v>0</v>
      </c>
      <c r="AD18" s="66">
        <f t="shared" si="5"/>
        <v>30191.615999999998</v>
      </c>
    </row>
    <row r="19" spans="1:30" ht="24.95" customHeight="1" x14ac:dyDescent="0.4">
      <c r="A19" s="54">
        <v>16</v>
      </c>
      <c r="B19" s="55" t="s">
        <v>37</v>
      </c>
      <c r="C19" s="55" t="s">
        <v>536</v>
      </c>
      <c r="D19" s="55" t="s">
        <v>35</v>
      </c>
      <c r="E19" s="55" t="s">
        <v>239</v>
      </c>
      <c r="F19" s="55" t="s">
        <v>946</v>
      </c>
      <c r="G19" s="55">
        <v>42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2515.9679999999998</v>
      </c>
      <c r="AC19" s="66">
        <f t="shared" si="4"/>
        <v>0</v>
      </c>
      <c r="AD19" s="66">
        <f t="shared" si="5"/>
        <v>2515.9679999999998</v>
      </c>
    </row>
    <row r="20" spans="1:30" ht="24.95" customHeight="1" x14ac:dyDescent="0.4">
      <c r="A20" s="54">
        <v>17</v>
      </c>
      <c r="B20" s="55" t="s">
        <v>37</v>
      </c>
      <c r="C20" s="55" t="s">
        <v>536</v>
      </c>
      <c r="D20" s="55" t="s">
        <v>35</v>
      </c>
      <c r="E20" s="55" t="s">
        <v>239</v>
      </c>
      <c r="F20" s="55" t="s">
        <v>944</v>
      </c>
      <c r="G20" s="55">
        <v>42</v>
      </c>
      <c r="H20" s="56">
        <v>2</v>
      </c>
      <c r="I20" s="57">
        <v>2</v>
      </c>
      <c r="J20" s="58">
        <v>4</v>
      </c>
      <c r="K20" s="59"/>
      <c r="L20" s="60" t="s">
        <v>222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10063.871999999999</v>
      </c>
      <c r="AC20" s="66">
        <f t="shared" si="4"/>
        <v>0</v>
      </c>
      <c r="AD20" s="66">
        <f t="shared" si="5"/>
        <v>10063.871999999999</v>
      </c>
    </row>
    <row r="21" spans="1:30" ht="24.95" customHeight="1" x14ac:dyDescent="0.4">
      <c r="A21" s="54">
        <v>18</v>
      </c>
      <c r="B21" s="55" t="s">
        <v>37</v>
      </c>
      <c r="C21" s="55" t="s">
        <v>938</v>
      </c>
      <c r="D21" s="55" t="s">
        <v>35</v>
      </c>
      <c r="E21" s="55" t="s">
        <v>239</v>
      </c>
      <c r="F21" s="55" t="s">
        <v>947</v>
      </c>
      <c r="G21" s="55">
        <v>42</v>
      </c>
      <c r="H21" s="56">
        <v>1</v>
      </c>
      <c r="I21" s="57">
        <v>2</v>
      </c>
      <c r="J21" s="58">
        <v>2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5031.9359999999997</v>
      </c>
      <c r="AC21" s="66">
        <f t="shared" si="4"/>
        <v>0</v>
      </c>
      <c r="AD21" s="66">
        <f t="shared" si="5"/>
        <v>5031.9359999999997</v>
      </c>
    </row>
    <row r="22" spans="1:30" ht="24.95" customHeight="1" x14ac:dyDescent="0.4">
      <c r="A22" s="54">
        <v>19</v>
      </c>
      <c r="B22" s="55" t="s">
        <v>37</v>
      </c>
      <c r="C22" s="55" t="s">
        <v>938</v>
      </c>
      <c r="D22" s="55" t="s">
        <v>35</v>
      </c>
      <c r="E22" s="55" t="s">
        <v>239</v>
      </c>
      <c r="F22" s="55" t="s">
        <v>944</v>
      </c>
      <c r="G22" s="55">
        <v>42</v>
      </c>
      <c r="H22" s="56">
        <v>5</v>
      </c>
      <c r="I22" s="57">
        <v>2</v>
      </c>
      <c r="J22" s="58">
        <v>10</v>
      </c>
      <c r="K22" s="59"/>
      <c r="L22" s="60" t="s">
        <v>222</v>
      </c>
      <c r="M22" s="76"/>
      <c r="N22" s="61" t="s">
        <v>220</v>
      </c>
      <c r="O22" s="77"/>
      <c r="P22" s="76"/>
      <c r="Q22" s="62">
        <v>5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25159.68</v>
      </c>
      <c r="AC22" s="66">
        <f t="shared" si="4"/>
        <v>0</v>
      </c>
      <c r="AD22" s="66">
        <f t="shared" si="5"/>
        <v>25159.68</v>
      </c>
    </row>
    <row r="23" spans="1:30" ht="24.95" customHeight="1" x14ac:dyDescent="0.4">
      <c r="A23" s="54">
        <v>20</v>
      </c>
      <c r="B23" s="55" t="s">
        <v>37</v>
      </c>
      <c r="C23" s="55" t="s">
        <v>938</v>
      </c>
      <c r="D23" s="55" t="s">
        <v>35</v>
      </c>
      <c r="E23" s="55" t="s">
        <v>248</v>
      </c>
      <c r="F23" s="55" t="s">
        <v>697</v>
      </c>
      <c r="G23" s="55">
        <v>26</v>
      </c>
      <c r="H23" s="56">
        <v>1</v>
      </c>
      <c r="I23" s="57">
        <v>1</v>
      </c>
      <c r="J23" s="58">
        <v>1</v>
      </c>
      <c r="K23" s="59"/>
      <c r="L23" s="60" t="s">
        <v>222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1557.5040000000001</v>
      </c>
      <c r="AC23" s="66">
        <f t="shared" si="4"/>
        <v>0</v>
      </c>
      <c r="AD23" s="66">
        <f t="shared" si="5"/>
        <v>1557.5040000000001</v>
      </c>
    </row>
    <row r="24" spans="1:30" ht="24.95" customHeight="1" x14ac:dyDescent="0.4">
      <c r="A24" s="54">
        <v>21</v>
      </c>
      <c r="B24" s="55" t="s">
        <v>37</v>
      </c>
      <c r="C24" s="55" t="s">
        <v>939</v>
      </c>
      <c r="D24" s="55" t="s">
        <v>35</v>
      </c>
      <c r="E24" s="55" t="s">
        <v>239</v>
      </c>
      <c r="F24" s="55" t="s">
        <v>947</v>
      </c>
      <c r="G24" s="55">
        <v>42</v>
      </c>
      <c r="H24" s="56">
        <v>1</v>
      </c>
      <c r="I24" s="57">
        <v>2</v>
      </c>
      <c r="J24" s="58">
        <v>2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5031.9359999999997</v>
      </c>
      <c r="AC24" s="66">
        <f t="shared" si="4"/>
        <v>0</v>
      </c>
      <c r="AD24" s="66">
        <f t="shared" si="5"/>
        <v>5031.9359999999997</v>
      </c>
    </row>
    <row r="25" spans="1:30" ht="24.95" customHeight="1" x14ac:dyDescent="0.4">
      <c r="A25" s="54">
        <v>22</v>
      </c>
      <c r="B25" s="55" t="s">
        <v>37</v>
      </c>
      <c r="C25" s="55" t="s">
        <v>939</v>
      </c>
      <c r="D25" s="55" t="s">
        <v>35</v>
      </c>
      <c r="E25" s="55" t="s">
        <v>239</v>
      </c>
      <c r="F25" s="55" t="s">
        <v>944</v>
      </c>
      <c r="G25" s="55">
        <v>42</v>
      </c>
      <c r="H25" s="56">
        <v>5</v>
      </c>
      <c r="I25" s="57">
        <v>2</v>
      </c>
      <c r="J25" s="58">
        <v>10</v>
      </c>
      <c r="K25" s="59"/>
      <c r="L25" s="60" t="s">
        <v>222</v>
      </c>
      <c r="M25" s="76"/>
      <c r="N25" s="61" t="s">
        <v>220</v>
      </c>
      <c r="O25" s="77"/>
      <c r="P25" s="76"/>
      <c r="Q25" s="62">
        <v>5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25159.68</v>
      </c>
      <c r="AC25" s="66">
        <f t="shared" si="4"/>
        <v>0</v>
      </c>
      <c r="AD25" s="66">
        <f t="shared" si="5"/>
        <v>25159.68</v>
      </c>
    </row>
    <row r="26" spans="1:30" ht="24.95" customHeight="1" x14ac:dyDescent="0.4">
      <c r="A26" s="54">
        <v>23</v>
      </c>
      <c r="B26" s="55" t="s">
        <v>37</v>
      </c>
      <c r="C26" s="55" t="s">
        <v>39</v>
      </c>
      <c r="D26" s="55" t="s">
        <v>35</v>
      </c>
      <c r="E26" s="55" t="s">
        <v>248</v>
      </c>
      <c r="F26" s="55" t="s">
        <v>673</v>
      </c>
      <c r="G26" s="55">
        <v>26</v>
      </c>
      <c r="H26" s="56">
        <v>3</v>
      </c>
      <c r="I26" s="57">
        <v>2</v>
      </c>
      <c r="J26" s="58">
        <v>6</v>
      </c>
      <c r="K26" s="59"/>
      <c r="L26" s="60" t="s">
        <v>221</v>
      </c>
      <c r="M26" s="76"/>
      <c r="N26" s="61" t="s">
        <v>220</v>
      </c>
      <c r="O26" s="77"/>
      <c r="P26" s="76"/>
      <c r="Q26" s="62">
        <v>6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9345.0239999999994</v>
      </c>
      <c r="AC26" s="66">
        <f t="shared" si="4"/>
        <v>0</v>
      </c>
      <c r="AD26" s="66">
        <f t="shared" si="5"/>
        <v>9345.0239999999994</v>
      </c>
    </row>
    <row r="27" spans="1:30" ht="24.95" customHeight="1" x14ac:dyDescent="0.4">
      <c r="A27" s="54">
        <v>24</v>
      </c>
      <c r="B27" s="55" t="s">
        <v>37</v>
      </c>
      <c r="C27" s="55" t="s">
        <v>39</v>
      </c>
      <c r="D27" s="55" t="s">
        <v>940</v>
      </c>
      <c r="E27" s="55" t="s">
        <v>248</v>
      </c>
      <c r="F27" s="55" t="s">
        <v>948</v>
      </c>
      <c r="G27" s="55">
        <v>26</v>
      </c>
      <c r="H27" s="56">
        <v>2</v>
      </c>
      <c r="I27" s="57">
        <v>2</v>
      </c>
      <c r="J27" s="58">
        <v>4</v>
      </c>
      <c r="K27" s="59"/>
      <c r="L27" s="60" t="s">
        <v>222</v>
      </c>
      <c r="M27" s="76"/>
      <c r="N27" s="61" t="s">
        <v>220</v>
      </c>
      <c r="O27" s="77"/>
      <c r="P27" s="76"/>
      <c r="Q27" s="62">
        <v>2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6230.0160000000005</v>
      </c>
      <c r="AC27" s="66">
        <f t="shared" si="4"/>
        <v>0</v>
      </c>
      <c r="AD27" s="66">
        <f t="shared" si="5"/>
        <v>6230.0160000000005</v>
      </c>
    </row>
    <row r="28" spans="1:30" ht="24.95" customHeight="1" x14ac:dyDescent="0.4">
      <c r="A28" s="54">
        <v>25</v>
      </c>
      <c r="B28" s="55" t="s">
        <v>37</v>
      </c>
      <c r="C28" s="55" t="s">
        <v>689</v>
      </c>
      <c r="D28" s="55" t="s">
        <v>875</v>
      </c>
      <c r="E28" s="55" t="s">
        <v>248</v>
      </c>
      <c r="F28" s="55" t="s">
        <v>949</v>
      </c>
      <c r="G28" s="55">
        <v>26</v>
      </c>
      <c r="H28" s="56">
        <v>1</v>
      </c>
      <c r="I28" s="57">
        <v>2</v>
      </c>
      <c r="J28" s="58">
        <v>2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3115.0080000000003</v>
      </c>
      <c r="AC28" s="66">
        <f t="shared" si="4"/>
        <v>0</v>
      </c>
      <c r="AD28" s="66">
        <f t="shared" si="5"/>
        <v>3115.0080000000003</v>
      </c>
    </row>
    <row r="29" spans="1:30" ht="24.95" customHeight="1" x14ac:dyDescent="0.4">
      <c r="A29" s="54">
        <v>26</v>
      </c>
      <c r="B29" s="55" t="s">
        <v>37</v>
      </c>
      <c r="C29" s="55" t="s">
        <v>941</v>
      </c>
      <c r="D29" s="55" t="s">
        <v>934</v>
      </c>
      <c r="E29" s="55" t="s">
        <v>248</v>
      </c>
      <c r="F29" s="55" t="s">
        <v>949</v>
      </c>
      <c r="G29" s="55">
        <v>26</v>
      </c>
      <c r="H29" s="56">
        <v>1</v>
      </c>
      <c r="I29" s="57">
        <v>2</v>
      </c>
      <c r="J29" s="58">
        <v>2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3115.0080000000003</v>
      </c>
      <c r="AC29" s="66">
        <f t="shared" si="4"/>
        <v>0</v>
      </c>
      <c r="AD29" s="66">
        <f t="shared" si="5"/>
        <v>3115.0080000000003</v>
      </c>
    </row>
    <row r="30" spans="1:30" ht="36.75" customHeight="1" x14ac:dyDescent="0.4">
      <c r="A30" s="68"/>
      <c r="B30" s="69"/>
      <c r="C30" s="69"/>
      <c r="D30" s="69"/>
      <c r="E30" s="69"/>
      <c r="L30" s="70"/>
      <c r="R30" s="71"/>
      <c r="S30" s="71"/>
      <c r="T30" s="71"/>
      <c r="U30" s="72"/>
      <c r="V30" s="72"/>
      <c r="W30" s="65"/>
      <c r="AA30" s="65"/>
      <c r="AB30" s="73">
        <f>SUM(AB4:AB29)</f>
        <v>195466.75199999998</v>
      </c>
      <c r="AC30" s="73">
        <f>SUM(AC4:AC29)</f>
        <v>0</v>
      </c>
      <c r="AD30" s="66">
        <f t="shared" si="5"/>
        <v>195466.75199999998</v>
      </c>
    </row>
    <row r="32" spans="1:30" x14ac:dyDescent="0.4">
      <c r="T32" s="179" t="s">
        <v>22</v>
      </c>
      <c r="U32" s="180"/>
      <c r="V32" s="181"/>
      <c r="W32" s="75">
        <f>SUM(U4:U29)</f>
        <v>0</v>
      </c>
    </row>
    <row r="33" spans="20:23" x14ac:dyDescent="0.4">
      <c r="T33" s="179" t="s">
        <v>23</v>
      </c>
      <c r="U33" s="180"/>
      <c r="V33" s="181"/>
      <c r="W33" s="75">
        <f>SUM(V4:V29)</f>
        <v>0</v>
      </c>
    </row>
    <row r="34" spans="20:23" x14ac:dyDescent="0.4">
      <c r="T34" s="179" t="s">
        <v>25</v>
      </c>
      <c r="U34" s="180"/>
      <c r="V34" s="181"/>
      <c r="W34" s="83"/>
    </row>
    <row r="35" spans="20:23" x14ac:dyDescent="0.4">
      <c r="T35" s="179" t="s">
        <v>26</v>
      </c>
      <c r="U35" s="180"/>
      <c r="V35" s="181"/>
      <c r="W35" s="83"/>
    </row>
    <row r="36" spans="20:23" x14ac:dyDescent="0.4">
      <c r="T36" s="179" t="s">
        <v>24</v>
      </c>
      <c r="U36" s="180"/>
      <c r="V36" s="181"/>
      <c r="W36" s="83"/>
    </row>
    <row r="37" spans="20:23" x14ac:dyDescent="0.4">
      <c r="T37" s="179" t="s">
        <v>27</v>
      </c>
      <c r="U37" s="180"/>
      <c r="V37" s="181"/>
      <c r="W37" s="83"/>
    </row>
    <row r="38" spans="20:23" x14ac:dyDescent="0.4">
      <c r="T38" s="179" t="s">
        <v>29</v>
      </c>
      <c r="U38" s="180"/>
      <c r="V38" s="181"/>
      <c r="W38" s="75">
        <f>SUM(W32:W37)</f>
        <v>0</v>
      </c>
    </row>
    <row r="39" spans="20:23" x14ac:dyDescent="0.4">
      <c r="T39" s="179" t="s">
        <v>30</v>
      </c>
      <c r="U39" s="180"/>
      <c r="V39" s="181"/>
      <c r="W39" s="75">
        <f>W38*1.1</f>
        <v>0</v>
      </c>
    </row>
  </sheetData>
  <sheetProtection algorithmName="SHA-512" hashValue="kT+Y8gW38rV4KSM5yujDPNULcXJUROJ49jBcszw06FtkeRi2TwEAcyi0XY6kRUA9FA8MM3WRM3ifbEnh+dBK9A==" saltValue="/SLsgJflxRNkp5i1jEw62w==" spinCount="100000" sheet="1" formatCells="0" formatColumns="0" formatRows="0" insertHyperlinks="0" sort="0" autoFilter="0" pivotTables="0"/>
  <autoFilter ref="A3:AD3"/>
  <mergeCells count="12">
    <mergeCell ref="T39:V39"/>
    <mergeCell ref="T34:V34"/>
    <mergeCell ref="T35:V35"/>
    <mergeCell ref="T36:V36"/>
    <mergeCell ref="T37:V37"/>
    <mergeCell ref="T38:V38"/>
    <mergeCell ref="T33:V33"/>
    <mergeCell ref="E2:J2"/>
    <mergeCell ref="L2:Q2"/>
    <mergeCell ref="AB2:AC2"/>
    <mergeCell ref="AD2:AD3"/>
    <mergeCell ref="T32:V32"/>
  </mergeCells>
  <phoneticPr fontId="4"/>
  <conditionalFormatting sqref="B4:J29 X4:Z29 L4:Q29">
    <cfRule type="containsBlanks" dxfId="31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FF00"/>
    <pageSetUpPr fitToPage="1"/>
  </sheetPr>
  <dimension ref="A1:AD46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2442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241</v>
      </c>
      <c r="C4" s="55" t="s">
        <v>951</v>
      </c>
      <c r="D4" s="81" t="s">
        <v>977</v>
      </c>
      <c r="E4" s="55" t="s">
        <v>265</v>
      </c>
      <c r="F4" s="55" t="s">
        <v>398</v>
      </c>
      <c r="G4" s="55">
        <v>60</v>
      </c>
      <c r="H4" s="56">
        <v>24</v>
      </c>
      <c r="I4" s="57">
        <v>1</v>
      </c>
      <c r="J4" s="58">
        <v>24</v>
      </c>
      <c r="K4" s="59"/>
      <c r="L4" s="60" t="s">
        <v>221</v>
      </c>
      <c r="M4" s="76"/>
      <c r="N4" s="61" t="s">
        <v>219</v>
      </c>
      <c r="O4" s="77"/>
      <c r="P4" s="76"/>
      <c r="Q4" s="62">
        <v>24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6" si="0">G4*J4*X4*Y4*Z4/1000*$Z$1</f>
        <v>86261.760000000009</v>
      </c>
      <c r="AC4" s="66">
        <f>P4*Q4*X4*Y4*Z4/1000*$Z$1</f>
        <v>0</v>
      </c>
      <c r="AD4" s="66">
        <f t="shared" ref="AD4" si="1">AB4-AC4</f>
        <v>86261.760000000009</v>
      </c>
    </row>
    <row r="5" spans="1:30" ht="24.95" customHeight="1" x14ac:dyDescent="0.4">
      <c r="A5" s="54">
        <v>2</v>
      </c>
      <c r="B5" s="55" t="s">
        <v>241</v>
      </c>
      <c r="C5" s="55" t="s">
        <v>951</v>
      </c>
      <c r="D5" s="55" t="s">
        <v>35</v>
      </c>
      <c r="E5" s="55" t="s">
        <v>531</v>
      </c>
      <c r="F5" s="55" t="s">
        <v>964</v>
      </c>
      <c r="G5" s="55">
        <v>100</v>
      </c>
      <c r="H5" s="56">
        <v>25</v>
      </c>
      <c r="I5" s="57">
        <v>1</v>
      </c>
      <c r="J5" s="58">
        <v>25</v>
      </c>
      <c r="K5" s="59"/>
      <c r="L5" s="60" t="s">
        <v>222</v>
      </c>
      <c r="M5" s="76"/>
      <c r="N5" s="61" t="s">
        <v>219</v>
      </c>
      <c r="O5" s="77"/>
      <c r="P5" s="76"/>
      <c r="Q5" s="62">
        <v>25</v>
      </c>
      <c r="R5" s="63"/>
      <c r="S5" s="78"/>
      <c r="T5" s="78"/>
      <c r="U5" s="64">
        <f t="shared" ref="U5:U36" si="2">Q5*S5</f>
        <v>0</v>
      </c>
      <c r="V5" s="64">
        <f t="shared" ref="V5:V36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149760</v>
      </c>
      <c r="AC5" s="66">
        <f t="shared" ref="AC5:AC36" si="4">P5*Q5*X5*Y5*Z5/1000*$Z$1</f>
        <v>0</v>
      </c>
      <c r="AD5" s="66">
        <f t="shared" ref="AD5:AD37" si="5">AB5-AC5</f>
        <v>149760</v>
      </c>
    </row>
    <row r="6" spans="1:30" ht="24.95" customHeight="1" x14ac:dyDescent="0.4">
      <c r="A6" s="54">
        <v>3</v>
      </c>
      <c r="B6" s="55" t="s">
        <v>241</v>
      </c>
      <c r="C6" s="55" t="s">
        <v>951</v>
      </c>
      <c r="D6" s="55" t="s">
        <v>35</v>
      </c>
      <c r="E6" s="55" t="s">
        <v>239</v>
      </c>
      <c r="F6" s="55" t="s">
        <v>965</v>
      </c>
      <c r="G6" s="55">
        <v>42</v>
      </c>
      <c r="H6" s="56">
        <v>5</v>
      </c>
      <c r="I6" s="57">
        <v>4</v>
      </c>
      <c r="J6" s="58">
        <v>20</v>
      </c>
      <c r="K6" s="59"/>
      <c r="L6" s="60" t="s">
        <v>221</v>
      </c>
      <c r="M6" s="76"/>
      <c r="N6" s="61" t="s">
        <v>220</v>
      </c>
      <c r="O6" s="77"/>
      <c r="P6" s="76"/>
      <c r="Q6" s="62">
        <v>20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50319.360000000001</v>
      </c>
      <c r="AC6" s="66">
        <f t="shared" si="4"/>
        <v>0</v>
      </c>
      <c r="AD6" s="66">
        <f t="shared" si="5"/>
        <v>50319.360000000001</v>
      </c>
    </row>
    <row r="7" spans="1:30" ht="24.95" customHeight="1" x14ac:dyDescent="0.4">
      <c r="A7" s="54">
        <v>4</v>
      </c>
      <c r="B7" s="55" t="s">
        <v>241</v>
      </c>
      <c r="C7" s="55" t="s">
        <v>951</v>
      </c>
      <c r="D7" s="55" t="s">
        <v>35</v>
      </c>
      <c r="E7" s="55" t="s">
        <v>239</v>
      </c>
      <c r="F7" s="55" t="s">
        <v>966</v>
      </c>
      <c r="G7" s="55">
        <v>42</v>
      </c>
      <c r="H7" s="56">
        <v>4</v>
      </c>
      <c r="I7" s="57">
        <v>4</v>
      </c>
      <c r="J7" s="58">
        <v>16</v>
      </c>
      <c r="K7" s="59"/>
      <c r="L7" s="60" t="s">
        <v>221</v>
      </c>
      <c r="M7" s="76"/>
      <c r="N7" s="61" t="s">
        <v>220</v>
      </c>
      <c r="O7" s="77"/>
      <c r="P7" s="76"/>
      <c r="Q7" s="62">
        <v>16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40255.487999999998</v>
      </c>
      <c r="AC7" s="66">
        <f t="shared" si="4"/>
        <v>0</v>
      </c>
      <c r="AD7" s="66">
        <f t="shared" si="5"/>
        <v>40255.487999999998</v>
      </c>
    </row>
    <row r="8" spans="1:30" ht="24.95" customHeight="1" x14ac:dyDescent="0.4">
      <c r="A8" s="54">
        <v>5</v>
      </c>
      <c r="B8" s="55" t="s">
        <v>241</v>
      </c>
      <c r="C8" s="55" t="s">
        <v>951</v>
      </c>
      <c r="D8" s="55" t="s">
        <v>35</v>
      </c>
      <c r="E8" s="55" t="s">
        <v>248</v>
      </c>
      <c r="F8" s="55" t="s">
        <v>697</v>
      </c>
      <c r="G8" s="55">
        <v>26</v>
      </c>
      <c r="H8" s="56">
        <v>6</v>
      </c>
      <c r="I8" s="57">
        <v>1</v>
      </c>
      <c r="J8" s="58">
        <v>6</v>
      </c>
      <c r="K8" s="59"/>
      <c r="L8" s="60" t="s">
        <v>222</v>
      </c>
      <c r="M8" s="76"/>
      <c r="N8" s="61" t="s">
        <v>220</v>
      </c>
      <c r="O8" s="77"/>
      <c r="P8" s="76"/>
      <c r="Q8" s="62">
        <v>6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9345.0239999999994</v>
      </c>
      <c r="AC8" s="66">
        <f t="shared" si="4"/>
        <v>0</v>
      </c>
      <c r="AD8" s="66">
        <f t="shared" si="5"/>
        <v>9345.0239999999994</v>
      </c>
    </row>
    <row r="9" spans="1:30" ht="24.95" customHeight="1" x14ac:dyDescent="0.4">
      <c r="A9" s="54">
        <v>6</v>
      </c>
      <c r="B9" s="55" t="s">
        <v>241</v>
      </c>
      <c r="C9" s="55" t="s">
        <v>952</v>
      </c>
      <c r="D9" s="55" t="s">
        <v>35</v>
      </c>
      <c r="E9" s="55" t="s">
        <v>239</v>
      </c>
      <c r="F9" s="55" t="s">
        <v>240</v>
      </c>
      <c r="G9" s="55">
        <v>42</v>
      </c>
      <c r="H9" s="56">
        <v>5</v>
      </c>
      <c r="I9" s="57">
        <v>1</v>
      </c>
      <c r="J9" s="58">
        <v>5</v>
      </c>
      <c r="K9" s="59"/>
      <c r="L9" s="60" t="s">
        <v>222</v>
      </c>
      <c r="M9" s="76"/>
      <c r="N9" s="61" t="s">
        <v>220</v>
      </c>
      <c r="O9" s="77"/>
      <c r="P9" s="76"/>
      <c r="Q9" s="62">
        <v>5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12579.84</v>
      </c>
      <c r="AC9" s="66">
        <f t="shared" si="4"/>
        <v>0</v>
      </c>
      <c r="AD9" s="66">
        <f t="shared" si="5"/>
        <v>12579.84</v>
      </c>
    </row>
    <row r="10" spans="1:30" ht="24.95" customHeight="1" x14ac:dyDescent="0.4">
      <c r="A10" s="54">
        <v>7</v>
      </c>
      <c r="B10" s="55" t="s">
        <v>241</v>
      </c>
      <c r="C10" s="55" t="s">
        <v>953</v>
      </c>
      <c r="D10" s="55" t="s">
        <v>35</v>
      </c>
      <c r="E10" s="55" t="s">
        <v>265</v>
      </c>
      <c r="F10" s="55" t="s">
        <v>398</v>
      </c>
      <c r="G10" s="55">
        <v>60</v>
      </c>
      <c r="H10" s="56">
        <v>10</v>
      </c>
      <c r="I10" s="57">
        <v>1</v>
      </c>
      <c r="J10" s="58">
        <v>10</v>
      </c>
      <c r="K10" s="59"/>
      <c r="L10" s="60" t="s">
        <v>221</v>
      </c>
      <c r="M10" s="76"/>
      <c r="N10" s="61" t="s">
        <v>219</v>
      </c>
      <c r="O10" s="77"/>
      <c r="P10" s="76"/>
      <c r="Q10" s="62">
        <v>10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35942.400000000001</v>
      </c>
      <c r="AC10" s="66">
        <f t="shared" si="4"/>
        <v>0</v>
      </c>
      <c r="AD10" s="66">
        <f t="shared" si="5"/>
        <v>35942.400000000001</v>
      </c>
    </row>
    <row r="11" spans="1:30" ht="24.95" customHeight="1" x14ac:dyDescent="0.4">
      <c r="A11" s="54">
        <v>8</v>
      </c>
      <c r="B11" s="55" t="s">
        <v>241</v>
      </c>
      <c r="C11" s="55" t="s">
        <v>953</v>
      </c>
      <c r="D11" s="55" t="s">
        <v>35</v>
      </c>
      <c r="E11" s="55" t="s">
        <v>531</v>
      </c>
      <c r="F11" s="55" t="s">
        <v>964</v>
      </c>
      <c r="G11" s="55">
        <v>100</v>
      </c>
      <c r="H11" s="56">
        <v>2</v>
      </c>
      <c r="I11" s="57">
        <v>1</v>
      </c>
      <c r="J11" s="58">
        <v>2</v>
      </c>
      <c r="K11" s="59"/>
      <c r="L11" s="60" t="s">
        <v>222</v>
      </c>
      <c r="M11" s="76"/>
      <c r="N11" s="61" t="s">
        <v>219</v>
      </c>
      <c r="O11" s="77"/>
      <c r="P11" s="76"/>
      <c r="Q11" s="62">
        <v>2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11980.800000000001</v>
      </c>
      <c r="AC11" s="66">
        <f t="shared" si="4"/>
        <v>0</v>
      </c>
      <c r="AD11" s="66">
        <f t="shared" si="5"/>
        <v>11980.800000000001</v>
      </c>
    </row>
    <row r="12" spans="1:30" ht="24.95" customHeight="1" x14ac:dyDescent="0.4">
      <c r="A12" s="54">
        <v>9</v>
      </c>
      <c r="B12" s="55" t="s">
        <v>241</v>
      </c>
      <c r="C12" s="55" t="s">
        <v>953</v>
      </c>
      <c r="D12" s="55" t="s">
        <v>35</v>
      </c>
      <c r="E12" s="55" t="s">
        <v>248</v>
      </c>
      <c r="F12" s="55" t="s">
        <v>697</v>
      </c>
      <c r="G12" s="55">
        <v>26</v>
      </c>
      <c r="H12" s="56">
        <v>2</v>
      </c>
      <c r="I12" s="57">
        <v>1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2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3115.0080000000003</v>
      </c>
      <c r="AC12" s="66">
        <f t="shared" si="4"/>
        <v>0</v>
      </c>
      <c r="AD12" s="66">
        <f t="shared" si="5"/>
        <v>3115.0080000000003</v>
      </c>
    </row>
    <row r="13" spans="1:30" ht="24.95" customHeight="1" x14ac:dyDescent="0.4">
      <c r="A13" s="54">
        <v>10</v>
      </c>
      <c r="B13" s="55" t="s">
        <v>241</v>
      </c>
      <c r="C13" s="55" t="s">
        <v>953</v>
      </c>
      <c r="D13" s="55" t="s">
        <v>35</v>
      </c>
      <c r="E13" s="55" t="s">
        <v>239</v>
      </c>
      <c r="F13" s="55" t="s">
        <v>244</v>
      </c>
      <c r="G13" s="55">
        <v>42</v>
      </c>
      <c r="H13" s="56">
        <v>10</v>
      </c>
      <c r="I13" s="57">
        <v>2</v>
      </c>
      <c r="J13" s="58">
        <v>20</v>
      </c>
      <c r="K13" s="59"/>
      <c r="L13" s="60" t="s">
        <v>222</v>
      </c>
      <c r="M13" s="76"/>
      <c r="N13" s="61" t="s">
        <v>220</v>
      </c>
      <c r="O13" s="77"/>
      <c r="P13" s="76"/>
      <c r="Q13" s="62">
        <v>10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50319.360000000001</v>
      </c>
      <c r="AC13" s="66">
        <f t="shared" si="4"/>
        <v>0</v>
      </c>
      <c r="AD13" s="66">
        <f t="shared" si="5"/>
        <v>50319.360000000001</v>
      </c>
    </row>
    <row r="14" spans="1:30" ht="24.95" customHeight="1" x14ac:dyDescent="0.4">
      <c r="A14" s="54">
        <v>11</v>
      </c>
      <c r="B14" s="55" t="s">
        <v>241</v>
      </c>
      <c r="C14" s="55" t="s">
        <v>953</v>
      </c>
      <c r="D14" s="55" t="s">
        <v>35</v>
      </c>
      <c r="E14" s="55" t="s">
        <v>239</v>
      </c>
      <c r="F14" s="55" t="s">
        <v>967</v>
      </c>
      <c r="G14" s="55">
        <v>42</v>
      </c>
      <c r="H14" s="56">
        <v>10</v>
      </c>
      <c r="I14" s="57">
        <v>1</v>
      </c>
      <c r="J14" s="58">
        <v>10</v>
      </c>
      <c r="K14" s="59"/>
      <c r="L14" s="60" t="s">
        <v>222</v>
      </c>
      <c r="M14" s="76"/>
      <c r="N14" s="61" t="s">
        <v>220</v>
      </c>
      <c r="O14" s="77"/>
      <c r="P14" s="76"/>
      <c r="Q14" s="62">
        <v>10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25159.68</v>
      </c>
      <c r="AC14" s="66">
        <f t="shared" si="4"/>
        <v>0</v>
      </c>
      <c r="AD14" s="66">
        <f t="shared" si="5"/>
        <v>25159.68</v>
      </c>
    </row>
    <row r="15" spans="1:30" ht="24.95" customHeight="1" x14ac:dyDescent="0.4">
      <c r="A15" s="54">
        <v>12</v>
      </c>
      <c r="B15" s="55" t="s">
        <v>241</v>
      </c>
      <c r="C15" s="55" t="s">
        <v>954</v>
      </c>
      <c r="D15" s="55" t="s">
        <v>35</v>
      </c>
      <c r="E15" s="55" t="s">
        <v>239</v>
      </c>
      <c r="F15" s="55" t="s">
        <v>240</v>
      </c>
      <c r="G15" s="55">
        <v>42</v>
      </c>
      <c r="H15" s="56">
        <v>3</v>
      </c>
      <c r="I15" s="57">
        <v>1</v>
      </c>
      <c r="J15" s="58">
        <v>3</v>
      </c>
      <c r="K15" s="59"/>
      <c r="L15" s="60" t="s">
        <v>222</v>
      </c>
      <c r="M15" s="76"/>
      <c r="N15" s="61" t="s">
        <v>220</v>
      </c>
      <c r="O15" s="77"/>
      <c r="P15" s="76"/>
      <c r="Q15" s="62">
        <v>3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7547.9039999999995</v>
      </c>
      <c r="AC15" s="66">
        <f t="shared" si="4"/>
        <v>0</v>
      </c>
      <c r="AD15" s="66">
        <f t="shared" si="5"/>
        <v>7547.9039999999995</v>
      </c>
    </row>
    <row r="16" spans="1:30" ht="24.95" customHeight="1" x14ac:dyDescent="0.4">
      <c r="A16" s="54">
        <v>13</v>
      </c>
      <c r="B16" s="55" t="s">
        <v>241</v>
      </c>
      <c r="C16" s="55" t="s">
        <v>955</v>
      </c>
      <c r="D16" s="55" t="s">
        <v>35</v>
      </c>
      <c r="E16" s="55" t="s">
        <v>239</v>
      </c>
      <c r="F16" s="55" t="s">
        <v>240</v>
      </c>
      <c r="G16" s="55">
        <v>42</v>
      </c>
      <c r="H16" s="56">
        <v>2</v>
      </c>
      <c r="I16" s="57">
        <v>1</v>
      </c>
      <c r="J16" s="58">
        <v>2</v>
      </c>
      <c r="K16" s="59"/>
      <c r="L16" s="60" t="s">
        <v>222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5031.9359999999997</v>
      </c>
      <c r="AC16" s="66">
        <f t="shared" si="4"/>
        <v>0</v>
      </c>
      <c r="AD16" s="66">
        <f t="shared" si="5"/>
        <v>5031.9359999999997</v>
      </c>
    </row>
    <row r="17" spans="1:30" ht="24.95" customHeight="1" x14ac:dyDescent="0.4">
      <c r="A17" s="54">
        <v>14</v>
      </c>
      <c r="B17" s="55" t="s">
        <v>37</v>
      </c>
      <c r="C17" s="55" t="s">
        <v>687</v>
      </c>
      <c r="D17" s="55" t="s">
        <v>35</v>
      </c>
      <c r="E17" s="55" t="s">
        <v>265</v>
      </c>
      <c r="F17" s="55" t="s">
        <v>398</v>
      </c>
      <c r="G17" s="55">
        <v>60</v>
      </c>
      <c r="H17" s="56">
        <v>18</v>
      </c>
      <c r="I17" s="57">
        <v>1</v>
      </c>
      <c r="J17" s="58">
        <v>18</v>
      </c>
      <c r="K17" s="59"/>
      <c r="L17" s="60" t="s">
        <v>221</v>
      </c>
      <c r="M17" s="76"/>
      <c r="N17" s="61" t="s">
        <v>219</v>
      </c>
      <c r="O17" s="77"/>
      <c r="P17" s="76"/>
      <c r="Q17" s="62">
        <v>18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64696.320000000007</v>
      </c>
      <c r="AC17" s="66">
        <f t="shared" si="4"/>
        <v>0</v>
      </c>
      <c r="AD17" s="66">
        <f t="shared" si="5"/>
        <v>64696.320000000007</v>
      </c>
    </row>
    <row r="18" spans="1:30" ht="24.95" customHeight="1" x14ac:dyDescent="0.4">
      <c r="A18" s="54">
        <v>15</v>
      </c>
      <c r="B18" s="55" t="s">
        <v>37</v>
      </c>
      <c r="C18" s="55" t="s">
        <v>687</v>
      </c>
      <c r="D18" s="55" t="s">
        <v>35</v>
      </c>
      <c r="E18" s="55" t="s">
        <v>531</v>
      </c>
      <c r="F18" s="55" t="s">
        <v>968</v>
      </c>
      <c r="G18" s="55">
        <v>100</v>
      </c>
      <c r="H18" s="56">
        <v>2</v>
      </c>
      <c r="I18" s="57">
        <v>1</v>
      </c>
      <c r="J18" s="58">
        <v>2</v>
      </c>
      <c r="K18" s="59"/>
      <c r="L18" s="60" t="s">
        <v>221</v>
      </c>
      <c r="M18" s="76"/>
      <c r="N18" s="61" t="s">
        <v>219</v>
      </c>
      <c r="O18" s="77"/>
      <c r="P18" s="76"/>
      <c r="Q18" s="62">
        <v>2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11980.800000000001</v>
      </c>
      <c r="AC18" s="66">
        <f t="shared" si="4"/>
        <v>0</v>
      </c>
      <c r="AD18" s="66">
        <f t="shared" si="5"/>
        <v>11980.800000000001</v>
      </c>
    </row>
    <row r="19" spans="1:30" ht="24.95" customHeight="1" x14ac:dyDescent="0.4">
      <c r="A19" s="54">
        <v>16</v>
      </c>
      <c r="B19" s="55" t="s">
        <v>37</v>
      </c>
      <c r="C19" s="55" t="s">
        <v>950</v>
      </c>
      <c r="D19" s="55" t="s">
        <v>35</v>
      </c>
      <c r="E19" s="55" t="s">
        <v>248</v>
      </c>
      <c r="F19" s="55" t="s">
        <v>969</v>
      </c>
      <c r="G19" s="55">
        <v>26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1557.5040000000001</v>
      </c>
      <c r="AC19" s="66">
        <f t="shared" si="4"/>
        <v>0</v>
      </c>
      <c r="AD19" s="66">
        <f t="shared" si="5"/>
        <v>1557.5040000000001</v>
      </c>
    </row>
    <row r="20" spans="1:30" ht="24.95" customHeight="1" x14ac:dyDescent="0.4">
      <c r="A20" s="54">
        <v>17</v>
      </c>
      <c r="B20" s="55" t="s">
        <v>37</v>
      </c>
      <c r="C20" s="55" t="s">
        <v>950</v>
      </c>
      <c r="D20" s="55" t="s">
        <v>35</v>
      </c>
      <c r="E20" s="55" t="s">
        <v>248</v>
      </c>
      <c r="F20" s="55" t="s">
        <v>970</v>
      </c>
      <c r="G20" s="55">
        <v>26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1557.5040000000001</v>
      </c>
      <c r="AC20" s="66">
        <f t="shared" si="4"/>
        <v>0</v>
      </c>
      <c r="AD20" s="66">
        <f t="shared" si="5"/>
        <v>1557.5040000000001</v>
      </c>
    </row>
    <row r="21" spans="1:30" ht="24.95" customHeight="1" x14ac:dyDescent="0.4">
      <c r="A21" s="54">
        <v>18</v>
      </c>
      <c r="B21" s="55" t="s">
        <v>37</v>
      </c>
      <c r="C21" s="55" t="s">
        <v>956</v>
      </c>
      <c r="D21" s="55" t="s">
        <v>35</v>
      </c>
      <c r="E21" s="55" t="s">
        <v>239</v>
      </c>
      <c r="F21" s="55" t="s">
        <v>971</v>
      </c>
      <c r="G21" s="55">
        <v>42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2515.9679999999998</v>
      </c>
      <c r="AC21" s="66">
        <f t="shared" si="4"/>
        <v>0</v>
      </c>
      <c r="AD21" s="66">
        <f t="shared" si="5"/>
        <v>2515.9679999999998</v>
      </c>
    </row>
    <row r="22" spans="1:30" ht="24.95" customHeight="1" x14ac:dyDescent="0.4">
      <c r="A22" s="54">
        <v>19</v>
      </c>
      <c r="B22" s="55" t="s">
        <v>37</v>
      </c>
      <c r="C22" s="55" t="s">
        <v>957</v>
      </c>
      <c r="D22" s="55" t="s">
        <v>35</v>
      </c>
      <c r="E22" s="55" t="s">
        <v>248</v>
      </c>
      <c r="F22" s="55" t="s">
        <v>969</v>
      </c>
      <c r="G22" s="55">
        <v>26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1557.5040000000001</v>
      </c>
      <c r="AC22" s="66">
        <f t="shared" si="4"/>
        <v>0</v>
      </c>
      <c r="AD22" s="66">
        <f t="shared" si="5"/>
        <v>1557.5040000000001</v>
      </c>
    </row>
    <row r="23" spans="1:30" ht="24.95" customHeight="1" x14ac:dyDescent="0.4">
      <c r="A23" s="54">
        <v>20</v>
      </c>
      <c r="B23" s="55" t="s">
        <v>37</v>
      </c>
      <c r="C23" s="55" t="s">
        <v>957</v>
      </c>
      <c r="D23" s="55" t="s">
        <v>35</v>
      </c>
      <c r="E23" s="55" t="s">
        <v>248</v>
      </c>
      <c r="F23" s="55" t="s">
        <v>970</v>
      </c>
      <c r="G23" s="55">
        <v>26</v>
      </c>
      <c r="H23" s="56">
        <v>1</v>
      </c>
      <c r="I23" s="57">
        <v>1</v>
      </c>
      <c r="J23" s="58">
        <v>1</v>
      </c>
      <c r="K23" s="59"/>
      <c r="L23" s="60" t="s">
        <v>222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1557.5040000000001</v>
      </c>
      <c r="AC23" s="66">
        <f t="shared" si="4"/>
        <v>0</v>
      </c>
      <c r="AD23" s="66">
        <f t="shared" si="5"/>
        <v>1557.5040000000001</v>
      </c>
    </row>
    <row r="24" spans="1:30" ht="24.95" customHeight="1" x14ac:dyDescent="0.4">
      <c r="A24" s="54">
        <v>21</v>
      </c>
      <c r="B24" s="55" t="s">
        <v>37</v>
      </c>
      <c r="C24" s="55" t="s">
        <v>958</v>
      </c>
      <c r="D24" s="55" t="s">
        <v>959</v>
      </c>
      <c r="E24" s="55" t="s">
        <v>239</v>
      </c>
      <c r="F24" s="55" t="s">
        <v>972</v>
      </c>
      <c r="G24" s="55">
        <v>42</v>
      </c>
      <c r="H24" s="56">
        <v>2</v>
      </c>
      <c r="I24" s="57">
        <v>2</v>
      </c>
      <c r="J24" s="58">
        <v>4</v>
      </c>
      <c r="K24" s="59"/>
      <c r="L24" s="60" t="s">
        <v>221</v>
      </c>
      <c r="M24" s="76"/>
      <c r="N24" s="61" t="s">
        <v>220</v>
      </c>
      <c r="O24" s="77"/>
      <c r="P24" s="76"/>
      <c r="Q24" s="62">
        <v>4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10063.871999999999</v>
      </c>
      <c r="AC24" s="66">
        <f t="shared" si="4"/>
        <v>0</v>
      </c>
      <c r="AD24" s="66">
        <f t="shared" si="5"/>
        <v>10063.871999999999</v>
      </c>
    </row>
    <row r="25" spans="1:30" ht="24.95" customHeight="1" x14ac:dyDescent="0.4">
      <c r="A25" s="54">
        <v>22</v>
      </c>
      <c r="B25" s="55" t="s">
        <v>37</v>
      </c>
      <c r="C25" s="55" t="s">
        <v>958</v>
      </c>
      <c r="D25" s="55" t="s">
        <v>960</v>
      </c>
      <c r="E25" s="55" t="s">
        <v>239</v>
      </c>
      <c r="F25" s="55" t="s">
        <v>972</v>
      </c>
      <c r="G25" s="55">
        <v>42</v>
      </c>
      <c r="H25" s="56">
        <v>1</v>
      </c>
      <c r="I25" s="57">
        <v>2</v>
      </c>
      <c r="J25" s="58">
        <v>2</v>
      </c>
      <c r="K25" s="59"/>
      <c r="L25" s="60" t="s">
        <v>221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5031.9359999999997</v>
      </c>
      <c r="AC25" s="66">
        <f t="shared" si="4"/>
        <v>0</v>
      </c>
      <c r="AD25" s="66">
        <f t="shared" si="5"/>
        <v>5031.9359999999997</v>
      </c>
    </row>
    <row r="26" spans="1:30" ht="24.95" customHeight="1" x14ac:dyDescent="0.4">
      <c r="A26" s="54">
        <v>23</v>
      </c>
      <c r="B26" s="55" t="s">
        <v>37</v>
      </c>
      <c r="C26" s="55" t="s">
        <v>961</v>
      </c>
      <c r="D26" s="55" t="s">
        <v>875</v>
      </c>
      <c r="E26" s="55" t="s">
        <v>531</v>
      </c>
      <c r="F26" s="55" t="s">
        <v>973</v>
      </c>
      <c r="G26" s="55">
        <v>100</v>
      </c>
      <c r="H26" s="56">
        <v>12</v>
      </c>
      <c r="I26" s="57">
        <v>1</v>
      </c>
      <c r="J26" s="58">
        <v>12</v>
      </c>
      <c r="K26" s="59"/>
      <c r="L26" s="60" t="s">
        <v>221</v>
      </c>
      <c r="M26" s="76"/>
      <c r="N26" s="61" t="s">
        <v>219</v>
      </c>
      <c r="O26" s="77"/>
      <c r="P26" s="76"/>
      <c r="Q26" s="62">
        <v>12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71884.800000000003</v>
      </c>
      <c r="AC26" s="66">
        <f t="shared" si="4"/>
        <v>0</v>
      </c>
      <c r="AD26" s="66">
        <f t="shared" si="5"/>
        <v>71884.800000000003</v>
      </c>
    </row>
    <row r="27" spans="1:30" ht="24.95" customHeight="1" x14ac:dyDescent="0.4">
      <c r="A27" s="54">
        <v>24</v>
      </c>
      <c r="B27" s="55" t="s">
        <v>37</v>
      </c>
      <c r="C27" s="55" t="s">
        <v>961</v>
      </c>
      <c r="D27" s="55" t="s">
        <v>875</v>
      </c>
      <c r="E27" s="55" t="s">
        <v>531</v>
      </c>
      <c r="F27" s="55" t="s">
        <v>964</v>
      </c>
      <c r="G27" s="55">
        <v>100</v>
      </c>
      <c r="H27" s="56">
        <v>11</v>
      </c>
      <c r="I27" s="57">
        <v>1</v>
      </c>
      <c r="J27" s="58">
        <v>11</v>
      </c>
      <c r="K27" s="59"/>
      <c r="L27" s="60" t="s">
        <v>221</v>
      </c>
      <c r="M27" s="76"/>
      <c r="N27" s="61" t="s">
        <v>219</v>
      </c>
      <c r="O27" s="77"/>
      <c r="P27" s="76"/>
      <c r="Q27" s="62">
        <v>11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65894.400000000009</v>
      </c>
      <c r="AC27" s="66">
        <f t="shared" si="4"/>
        <v>0</v>
      </c>
      <c r="AD27" s="66">
        <f t="shared" si="5"/>
        <v>65894.400000000009</v>
      </c>
    </row>
    <row r="28" spans="1:30" ht="24.95" customHeight="1" x14ac:dyDescent="0.4">
      <c r="A28" s="54">
        <v>25</v>
      </c>
      <c r="B28" s="55" t="s">
        <v>37</v>
      </c>
      <c r="C28" s="55" t="s">
        <v>961</v>
      </c>
      <c r="D28" s="55" t="s">
        <v>875</v>
      </c>
      <c r="E28" s="55" t="s">
        <v>531</v>
      </c>
      <c r="F28" s="55" t="s">
        <v>968</v>
      </c>
      <c r="G28" s="55">
        <v>100</v>
      </c>
      <c r="H28" s="56">
        <v>3</v>
      </c>
      <c r="I28" s="57">
        <v>1</v>
      </c>
      <c r="J28" s="58">
        <v>3</v>
      </c>
      <c r="K28" s="59"/>
      <c r="L28" s="60" t="s">
        <v>221</v>
      </c>
      <c r="M28" s="76"/>
      <c r="N28" s="61" t="s">
        <v>219</v>
      </c>
      <c r="O28" s="77"/>
      <c r="P28" s="76"/>
      <c r="Q28" s="62">
        <v>3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17971.2</v>
      </c>
      <c r="AC28" s="66">
        <f t="shared" si="4"/>
        <v>0</v>
      </c>
      <c r="AD28" s="66">
        <f t="shared" si="5"/>
        <v>17971.2</v>
      </c>
    </row>
    <row r="29" spans="1:30" ht="24.95" customHeight="1" x14ac:dyDescent="0.4">
      <c r="A29" s="54">
        <v>26</v>
      </c>
      <c r="B29" s="55" t="s">
        <v>37</v>
      </c>
      <c r="C29" s="55" t="s">
        <v>961</v>
      </c>
      <c r="D29" s="55" t="s">
        <v>875</v>
      </c>
      <c r="E29" s="55" t="s">
        <v>248</v>
      </c>
      <c r="F29" s="55" t="s">
        <v>974</v>
      </c>
      <c r="G29" s="55">
        <v>26</v>
      </c>
      <c r="H29" s="56">
        <v>4</v>
      </c>
      <c r="I29" s="57">
        <v>4</v>
      </c>
      <c r="J29" s="58">
        <v>16</v>
      </c>
      <c r="K29" s="59"/>
      <c r="L29" s="60" t="s">
        <v>221</v>
      </c>
      <c r="M29" s="76"/>
      <c r="N29" s="61" t="s">
        <v>220</v>
      </c>
      <c r="O29" s="77"/>
      <c r="P29" s="76"/>
      <c r="Q29" s="62">
        <v>16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24920.064000000002</v>
      </c>
      <c r="AC29" s="66">
        <f t="shared" si="4"/>
        <v>0</v>
      </c>
      <c r="AD29" s="66">
        <f t="shared" si="5"/>
        <v>24920.064000000002</v>
      </c>
    </row>
    <row r="30" spans="1:30" ht="24.95" customHeight="1" x14ac:dyDescent="0.4">
      <c r="A30" s="54">
        <v>27</v>
      </c>
      <c r="B30" s="55" t="s">
        <v>37</v>
      </c>
      <c r="C30" s="55" t="s">
        <v>961</v>
      </c>
      <c r="D30" s="55" t="s">
        <v>875</v>
      </c>
      <c r="E30" s="55" t="s">
        <v>248</v>
      </c>
      <c r="F30" s="55" t="s">
        <v>975</v>
      </c>
      <c r="G30" s="55">
        <v>26</v>
      </c>
      <c r="H30" s="56">
        <v>12</v>
      </c>
      <c r="I30" s="57">
        <v>4</v>
      </c>
      <c r="J30" s="58">
        <v>48</v>
      </c>
      <c r="K30" s="59"/>
      <c r="L30" s="60" t="s">
        <v>221</v>
      </c>
      <c r="M30" s="76"/>
      <c r="N30" s="61" t="s">
        <v>220</v>
      </c>
      <c r="O30" s="77"/>
      <c r="P30" s="76"/>
      <c r="Q30" s="62">
        <v>48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74760.191999999995</v>
      </c>
      <c r="AC30" s="66">
        <f t="shared" si="4"/>
        <v>0</v>
      </c>
      <c r="AD30" s="66">
        <f t="shared" si="5"/>
        <v>74760.191999999995</v>
      </c>
    </row>
    <row r="31" spans="1:30" ht="24.95" customHeight="1" x14ac:dyDescent="0.4">
      <c r="A31" s="54">
        <v>28</v>
      </c>
      <c r="B31" s="55" t="s">
        <v>37</v>
      </c>
      <c r="C31" s="55" t="s">
        <v>962</v>
      </c>
      <c r="D31" s="55" t="s">
        <v>35</v>
      </c>
      <c r="E31" s="55" t="s">
        <v>239</v>
      </c>
      <c r="F31" s="55" t="s">
        <v>240</v>
      </c>
      <c r="G31" s="55">
        <v>42</v>
      </c>
      <c r="H31" s="56">
        <v>4</v>
      </c>
      <c r="I31" s="57">
        <v>1</v>
      </c>
      <c r="J31" s="58">
        <v>4</v>
      </c>
      <c r="K31" s="59"/>
      <c r="L31" s="60" t="s">
        <v>222</v>
      </c>
      <c r="M31" s="76"/>
      <c r="N31" s="61" t="s">
        <v>220</v>
      </c>
      <c r="O31" s="77"/>
      <c r="P31" s="76"/>
      <c r="Q31" s="62">
        <v>4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10063.871999999999</v>
      </c>
      <c r="AC31" s="66">
        <f t="shared" si="4"/>
        <v>0</v>
      </c>
      <c r="AD31" s="66">
        <f t="shared" si="5"/>
        <v>10063.871999999999</v>
      </c>
    </row>
    <row r="32" spans="1:30" ht="24.95" customHeight="1" x14ac:dyDescent="0.4">
      <c r="A32" s="54">
        <v>29</v>
      </c>
      <c r="B32" s="55" t="s">
        <v>37</v>
      </c>
      <c r="C32" s="55" t="s">
        <v>962</v>
      </c>
      <c r="D32" s="55" t="s">
        <v>35</v>
      </c>
      <c r="E32" s="55" t="s">
        <v>531</v>
      </c>
      <c r="F32" s="55" t="s">
        <v>964</v>
      </c>
      <c r="G32" s="55">
        <v>100</v>
      </c>
      <c r="H32" s="56">
        <v>4</v>
      </c>
      <c r="I32" s="57">
        <v>1</v>
      </c>
      <c r="J32" s="58">
        <v>4</v>
      </c>
      <c r="K32" s="59"/>
      <c r="L32" s="60" t="s">
        <v>222</v>
      </c>
      <c r="M32" s="76"/>
      <c r="N32" s="61" t="s">
        <v>219</v>
      </c>
      <c r="O32" s="77"/>
      <c r="P32" s="76"/>
      <c r="Q32" s="62">
        <v>4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23961.600000000002</v>
      </c>
      <c r="AC32" s="66">
        <f t="shared" si="4"/>
        <v>0</v>
      </c>
      <c r="AD32" s="66">
        <f t="shared" si="5"/>
        <v>23961.600000000002</v>
      </c>
    </row>
    <row r="33" spans="1:30" ht="24.95" customHeight="1" x14ac:dyDescent="0.4">
      <c r="A33" s="54">
        <v>30</v>
      </c>
      <c r="B33" s="55" t="s">
        <v>37</v>
      </c>
      <c r="C33" s="55" t="s">
        <v>955</v>
      </c>
      <c r="D33" s="55" t="s">
        <v>35</v>
      </c>
      <c r="E33" s="55" t="s">
        <v>239</v>
      </c>
      <c r="F33" s="55" t="s">
        <v>240</v>
      </c>
      <c r="G33" s="55">
        <v>42</v>
      </c>
      <c r="H33" s="56">
        <v>2</v>
      </c>
      <c r="I33" s="57">
        <v>1</v>
      </c>
      <c r="J33" s="58">
        <v>2</v>
      </c>
      <c r="K33" s="59"/>
      <c r="L33" s="60" t="s">
        <v>222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5031.9359999999997</v>
      </c>
      <c r="AC33" s="66">
        <f t="shared" si="4"/>
        <v>0</v>
      </c>
      <c r="AD33" s="66">
        <f t="shared" si="5"/>
        <v>5031.9359999999997</v>
      </c>
    </row>
    <row r="34" spans="1:30" ht="24.95" customHeight="1" x14ac:dyDescent="0.4">
      <c r="A34" s="54">
        <v>31</v>
      </c>
      <c r="B34" s="55" t="s">
        <v>37</v>
      </c>
      <c r="C34" s="55" t="s">
        <v>954</v>
      </c>
      <c r="D34" s="55" t="s">
        <v>35</v>
      </c>
      <c r="E34" s="55" t="s">
        <v>239</v>
      </c>
      <c r="F34" s="55" t="s">
        <v>240</v>
      </c>
      <c r="G34" s="55">
        <v>42</v>
      </c>
      <c r="H34" s="56">
        <v>2</v>
      </c>
      <c r="I34" s="57">
        <v>1</v>
      </c>
      <c r="J34" s="58">
        <v>2</v>
      </c>
      <c r="K34" s="59"/>
      <c r="L34" s="60" t="s">
        <v>222</v>
      </c>
      <c r="M34" s="76"/>
      <c r="N34" s="61" t="s">
        <v>220</v>
      </c>
      <c r="O34" s="77"/>
      <c r="P34" s="76"/>
      <c r="Q34" s="62">
        <v>2</v>
      </c>
      <c r="R34" s="63"/>
      <c r="S34" s="78"/>
      <c r="T34" s="78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5031.9359999999997</v>
      </c>
      <c r="AC34" s="66">
        <f t="shared" si="4"/>
        <v>0</v>
      </c>
      <c r="AD34" s="66">
        <f t="shared" si="5"/>
        <v>5031.9359999999997</v>
      </c>
    </row>
    <row r="35" spans="1:30" ht="24.95" customHeight="1" x14ac:dyDescent="0.4">
      <c r="A35" s="54">
        <v>32</v>
      </c>
      <c r="B35" s="55" t="s">
        <v>37</v>
      </c>
      <c r="C35" s="55" t="s">
        <v>963</v>
      </c>
      <c r="D35" s="55" t="s">
        <v>35</v>
      </c>
      <c r="E35" s="55" t="s">
        <v>531</v>
      </c>
      <c r="F35" s="55" t="s">
        <v>976</v>
      </c>
      <c r="G35" s="55">
        <v>100</v>
      </c>
      <c r="H35" s="56">
        <v>8</v>
      </c>
      <c r="I35" s="57">
        <v>1</v>
      </c>
      <c r="J35" s="58">
        <v>8</v>
      </c>
      <c r="K35" s="59"/>
      <c r="L35" s="60" t="s">
        <v>222</v>
      </c>
      <c r="M35" s="76"/>
      <c r="N35" s="61" t="s">
        <v>220</v>
      </c>
      <c r="O35" s="77"/>
      <c r="P35" s="76"/>
      <c r="Q35" s="62">
        <v>8</v>
      </c>
      <c r="R35" s="63"/>
      <c r="S35" s="78"/>
      <c r="T35" s="78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47923.200000000004</v>
      </c>
      <c r="AC35" s="66">
        <f t="shared" si="4"/>
        <v>0</v>
      </c>
      <c r="AD35" s="66">
        <f t="shared" si="5"/>
        <v>47923.200000000004</v>
      </c>
    </row>
    <row r="36" spans="1:30" ht="24.95" customHeight="1" x14ac:dyDescent="0.4">
      <c r="A36" s="54">
        <v>33</v>
      </c>
      <c r="B36" s="55" t="s">
        <v>37</v>
      </c>
      <c r="C36" s="55" t="s">
        <v>963</v>
      </c>
      <c r="D36" s="55" t="s">
        <v>35</v>
      </c>
      <c r="E36" s="55" t="s">
        <v>265</v>
      </c>
      <c r="F36" s="55" t="s">
        <v>400</v>
      </c>
      <c r="G36" s="55">
        <v>60</v>
      </c>
      <c r="H36" s="56">
        <v>2</v>
      </c>
      <c r="I36" s="57">
        <v>1</v>
      </c>
      <c r="J36" s="58">
        <v>2</v>
      </c>
      <c r="K36" s="59"/>
      <c r="L36" s="60" t="s">
        <v>221</v>
      </c>
      <c r="M36" s="76"/>
      <c r="N36" s="61" t="s">
        <v>220</v>
      </c>
      <c r="O36" s="77"/>
      <c r="P36" s="76"/>
      <c r="Q36" s="62">
        <v>2</v>
      </c>
      <c r="R36" s="63"/>
      <c r="S36" s="78"/>
      <c r="T36" s="78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0"/>
        <v>7188.4800000000005</v>
      </c>
      <c r="AC36" s="66">
        <f t="shared" si="4"/>
        <v>0</v>
      </c>
      <c r="AD36" s="66">
        <f t="shared" si="5"/>
        <v>7188.4800000000005</v>
      </c>
    </row>
    <row r="37" spans="1:30" ht="36.75" customHeight="1" x14ac:dyDescent="0.4">
      <c r="A37" s="68"/>
      <c r="B37" s="69"/>
      <c r="C37" s="69"/>
      <c r="D37" s="69"/>
      <c r="E37" s="69"/>
      <c r="L37" s="70"/>
      <c r="R37" s="71"/>
      <c r="S37" s="71"/>
      <c r="T37" s="71"/>
      <c r="U37" s="72"/>
      <c r="V37" s="72"/>
      <c r="W37" s="65"/>
      <c r="AA37" s="65"/>
      <c r="AB37" s="73">
        <f>SUM(AB4:AB36)</f>
        <v>942769.15199999965</v>
      </c>
      <c r="AC37" s="73">
        <f>SUM(AC4:AC36)</f>
        <v>0</v>
      </c>
      <c r="AD37" s="66">
        <f t="shared" si="5"/>
        <v>942769.15199999965</v>
      </c>
    </row>
    <row r="39" spans="1:30" x14ac:dyDescent="0.4">
      <c r="T39" s="179" t="s">
        <v>22</v>
      </c>
      <c r="U39" s="180"/>
      <c r="V39" s="181"/>
      <c r="W39" s="75">
        <f>SUM(U4:U36)</f>
        <v>0</v>
      </c>
    </row>
    <row r="40" spans="1:30" x14ac:dyDescent="0.4">
      <c r="T40" s="179" t="s">
        <v>23</v>
      </c>
      <c r="U40" s="180"/>
      <c r="V40" s="181"/>
      <c r="W40" s="75">
        <f>SUM(V4:V36)</f>
        <v>0</v>
      </c>
    </row>
    <row r="41" spans="1:30" x14ac:dyDescent="0.4">
      <c r="T41" s="179" t="s">
        <v>25</v>
      </c>
      <c r="U41" s="180"/>
      <c r="V41" s="181"/>
      <c r="W41" s="83"/>
    </row>
    <row r="42" spans="1:30" x14ac:dyDescent="0.4">
      <c r="T42" s="179" t="s">
        <v>26</v>
      </c>
      <c r="U42" s="180"/>
      <c r="V42" s="181"/>
      <c r="W42" s="83"/>
    </row>
    <row r="43" spans="1:30" x14ac:dyDescent="0.4">
      <c r="T43" s="179" t="s">
        <v>24</v>
      </c>
      <c r="U43" s="180"/>
      <c r="V43" s="181"/>
      <c r="W43" s="83"/>
    </row>
    <row r="44" spans="1:30" x14ac:dyDescent="0.4">
      <c r="T44" s="179" t="s">
        <v>27</v>
      </c>
      <c r="U44" s="180"/>
      <c r="V44" s="181"/>
      <c r="W44" s="83"/>
    </row>
    <row r="45" spans="1:30" x14ac:dyDescent="0.4">
      <c r="T45" s="179" t="s">
        <v>29</v>
      </c>
      <c r="U45" s="180"/>
      <c r="V45" s="181"/>
      <c r="W45" s="75">
        <f>SUM(W39:W44)</f>
        <v>0</v>
      </c>
    </row>
    <row r="46" spans="1:30" x14ac:dyDescent="0.4">
      <c r="T46" s="179" t="s">
        <v>30</v>
      </c>
      <c r="U46" s="180"/>
      <c r="V46" s="181"/>
      <c r="W46" s="75">
        <f>W45*1.1</f>
        <v>0</v>
      </c>
    </row>
  </sheetData>
  <sheetProtection algorithmName="SHA-512" hashValue="JC54OcRcXeELnv/NTJlY57K2IW6CFkiXcsP8zgSrHTcsd7cHD/BkAkccwc+tWhRz3qIoLu2pduEUXxoOcpR7mQ==" saltValue="ajg85Pu30KjlWlryE+xZNg==" spinCount="100000" sheet="1" formatCells="0" formatColumns="0" formatRows="0" insertHyperlinks="0" sort="0" autoFilter="0" pivotTables="0"/>
  <autoFilter ref="A3:AD3"/>
  <mergeCells count="12">
    <mergeCell ref="T46:V46"/>
    <mergeCell ref="T41:V41"/>
    <mergeCell ref="T42:V42"/>
    <mergeCell ref="T43:V43"/>
    <mergeCell ref="T44:V44"/>
    <mergeCell ref="T45:V45"/>
    <mergeCell ref="T40:V40"/>
    <mergeCell ref="E2:J2"/>
    <mergeCell ref="L2:Q2"/>
    <mergeCell ref="AB2:AC2"/>
    <mergeCell ref="AD2:AD3"/>
    <mergeCell ref="T39:V39"/>
  </mergeCells>
  <phoneticPr fontId="4"/>
  <conditionalFormatting sqref="B4:J36 X4:Z36 L4:Q36">
    <cfRule type="containsBlanks" dxfId="30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  <pageSetUpPr fitToPage="1"/>
  </sheetPr>
  <dimension ref="A1:AD88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1" sqref="L11"/>
      <selection pane="topRight" activeCell="L11" sqref="L11"/>
      <selection pane="bottomLeft" activeCell="L11" sqref="L11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2443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809</v>
      </c>
      <c r="C4" s="55" t="s">
        <v>978</v>
      </c>
      <c r="D4" s="55" t="s">
        <v>35</v>
      </c>
      <c r="E4" s="55" t="s">
        <v>265</v>
      </c>
      <c r="F4" s="55" t="s">
        <v>271</v>
      </c>
      <c r="G4" s="55">
        <v>60</v>
      </c>
      <c r="H4" s="56">
        <v>3</v>
      </c>
      <c r="I4" s="57">
        <v>1</v>
      </c>
      <c r="J4" s="58">
        <v>3</v>
      </c>
      <c r="K4" s="59"/>
      <c r="L4" s="60" t="s">
        <v>222</v>
      </c>
      <c r="M4" s="76"/>
      <c r="N4" s="61" t="s">
        <v>220</v>
      </c>
      <c r="O4" s="76"/>
      <c r="P4" s="76"/>
      <c r="Q4" s="62">
        <v>3</v>
      </c>
      <c r="R4" s="63"/>
      <c r="S4" s="76"/>
      <c r="T4" s="76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0">G4*J4*X4*Y4*Z4/1000*$Z$1</f>
        <v>10782.720000000001</v>
      </c>
      <c r="AC4" s="66">
        <f>P4*Q4*X4*Y4*Z4/1000*$Z$1</f>
        <v>0</v>
      </c>
      <c r="AD4" s="66">
        <f t="shared" ref="AD4" si="1">AB4-AC4</f>
        <v>10782.720000000001</v>
      </c>
    </row>
    <row r="5" spans="1:30" ht="24.95" customHeight="1" x14ac:dyDescent="0.4">
      <c r="A5" s="54">
        <v>2</v>
      </c>
      <c r="B5" s="55" t="s">
        <v>979</v>
      </c>
      <c r="C5" s="55" t="s">
        <v>980</v>
      </c>
      <c r="D5" s="55" t="s">
        <v>35</v>
      </c>
      <c r="E5" s="55" t="s">
        <v>265</v>
      </c>
      <c r="F5" s="55" t="s">
        <v>558</v>
      </c>
      <c r="G5" s="55">
        <v>60</v>
      </c>
      <c r="H5" s="56">
        <v>4</v>
      </c>
      <c r="I5" s="57">
        <v>1</v>
      </c>
      <c r="J5" s="58">
        <v>4</v>
      </c>
      <c r="K5" s="59"/>
      <c r="L5" s="60" t="s">
        <v>222</v>
      </c>
      <c r="M5" s="76"/>
      <c r="N5" s="61" t="s">
        <v>220</v>
      </c>
      <c r="O5" s="76"/>
      <c r="P5" s="76"/>
      <c r="Q5" s="62">
        <v>4</v>
      </c>
      <c r="R5" s="63"/>
      <c r="S5" s="76"/>
      <c r="T5" s="76"/>
      <c r="U5" s="64">
        <f t="shared" ref="U5:U68" si="2">Q5*S5</f>
        <v>0</v>
      </c>
      <c r="V5" s="64">
        <f t="shared" ref="V5:V68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14376.960000000001</v>
      </c>
      <c r="AC5" s="66">
        <f t="shared" ref="AC5:AC68" si="4">P5*Q5*X5*Y5*Z5/1000*$Z$1</f>
        <v>0</v>
      </c>
      <c r="AD5" s="66">
        <f t="shared" ref="AD5:AD68" si="5">AB5-AC5</f>
        <v>14376.960000000001</v>
      </c>
    </row>
    <row r="6" spans="1:30" ht="24.95" customHeight="1" x14ac:dyDescent="0.4">
      <c r="A6" s="54">
        <v>3</v>
      </c>
      <c r="B6" s="55" t="s">
        <v>272</v>
      </c>
      <c r="C6" s="55" t="s">
        <v>981</v>
      </c>
      <c r="D6" s="55" t="s">
        <v>35</v>
      </c>
      <c r="E6" s="55" t="s">
        <v>248</v>
      </c>
      <c r="F6" s="55" t="s">
        <v>1007</v>
      </c>
      <c r="G6" s="55">
        <v>26</v>
      </c>
      <c r="H6" s="56">
        <v>3</v>
      </c>
      <c r="I6" s="57">
        <v>2</v>
      </c>
      <c r="J6" s="58">
        <v>6</v>
      </c>
      <c r="K6" s="59"/>
      <c r="L6" s="60" t="s">
        <v>222</v>
      </c>
      <c r="M6" s="76"/>
      <c r="N6" s="61" t="s">
        <v>220</v>
      </c>
      <c r="O6" s="76"/>
      <c r="P6" s="76"/>
      <c r="Q6" s="62">
        <v>3</v>
      </c>
      <c r="R6" s="63"/>
      <c r="S6" s="76"/>
      <c r="T6" s="76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9345.0239999999994</v>
      </c>
      <c r="AC6" s="66">
        <f t="shared" si="4"/>
        <v>0</v>
      </c>
      <c r="AD6" s="66">
        <f t="shared" si="5"/>
        <v>9345.0239999999994</v>
      </c>
    </row>
    <row r="7" spans="1:30" ht="24.95" customHeight="1" x14ac:dyDescent="0.4">
      <c r="A7" s="54">
        <v>4</v>
      </c>
      <c r="B7" s="55" t="s">
        <v>272</v>
      </c>
      <c r="C7" s="55" t="s">
        <v>981</v>
      </c>
      <c r="D7" s="55" t="s">
        <v>35</v>
      </c>
      <c r="E7" s="55" t="s">
        <v>248</v>
      </c>
      <c r="F7" s="55" t="s">
        <v>1008</v>
      </c>
      <c r="G7" s="55">
        <v>26</v>
      </c>
      <c r="H7" s="56">
        <v>3</v>
      </c>
      <c r="I7" s="57">
        <v>2</v>
      </c>
      <c r="J7" s="58">
        <v>6</v>
      </c>
      <c r="K7" s="59"/>
      <c r="L7" s="60" t="s">
        <v>222</v>
      </c>
      <c r="M7" s="76"/>
      <c r="N7" s="61" t="s">
        <v>220</v>
      </c>
      <c r="O7" s="76"/>
      <c r="P7" s="76"/>
      <c r="Q7" s="62">
        <v>3</v>
      </c>
      <c r="R7" s="63"/>
      <c r="S7" s="76"/>
      <c r="T7" s="76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9345.0239999999994</v>
      </c>
      <c r="AC7" s="66">
        <f t="shared" si="4"/>
        <v>0</v>
      </c>
      <c r="AD7" s="66">
        <f t="shared" si="5"/>
        <v>9345.0239999999994</v>
      </c>
    </row>
    <row r="8" spans="1:30" ht="24.95" customHeight="1" x14ac:dyDescent="0.4">
      <c r="A8" s="54">
        <v>5</v>
      </c>
      <c r="B8" s="55" t="s">
        <v>272</v>
      </c>
      <c r="C8" s="55" t="s">
        <v>981</v>
      </c>
      <c r="D8" s="55" t="s">
        <v>35</v>
      </c>
      <c r="E8" s="55" t="s">
        <v>914</v>
      </c>
      <c r="F8" s="55" t="s">
        <v>1009</v>
      </c>
      <c r="G8" s="55">
        <v>66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6"/>
      <c r="P8" s="76"/>
      <c r="Q8" s="62">
        <v>2</v>
      </c>
      <c r="R8" s="63"/>
      <c r="S8" s="76"/>
      <c r="T8" s="76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7907.3279999999995</v>
      </c>
      <c r="AC8" s="66">
        <f t="shared" si="4"/>
        <v>0</v>
      </c>
      <c r="AD8" s="66">
        <f t="shared" si="5"/>
        <v>7907.3279999999995</v>
      </c>
    </row>
    <row r="9" spans="1:30" ht="24.95" customHeight="1" x14ac:dyDescent="0.4">
      <c r="A9" s="54">
        <v>6</v>
      </c>
      <c r="B9" s="55" t="s">
        <v>272</v>
      </c>
      <c r="C9" s="55" t="s">
        <v>981</v>
      </c>
      <c r="D9" s="55" t="s">
        <v>35</v>
      </c>
      <c r="E9" s="55" t="s">
        <v>1010</v>
      </c>
      <c r="F9" s="55" t="s">
        <v>1009</v>
      </c>
      <c r="G9" s="55">
        <v>90</v>
      </c>
      <c r="H9" s="56">
        <v>2</v>
      </c>
      <c r="I9" s="57">
        <v>1</v>
      </c>
      <c r="J9" s="58">
        <v>2</v>
      </c>
      <c r="K9" s="59"/>
      <c r="L9" s="60" t="s">
        <v>222</v>
      </c>
      <c r="M9" s="76"/>
      <c r="N9" s="61" t="s">
        <v>220</v>
      </c>
      <c r="O9" s="76"/>
      <c r="P9" s="76"/>
      <c r="Q9" s="62">
        <v>2</v>
      </c>
      <c r="R9" s="63"/>
      <c r="S9" s="76"/>
      <c r="T9" s="76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10782.720000000001</v>
      </c>
      <c r="AC9" s="66">
        <f t="shared" si="4"/>
        <v>0</v>
      </c>
      <c r="AD9" s="66">
        <f t="shared" si="5"/>
        <v>10782.720000000001</v>
      </c>
    </row>
    <row r="10" spans="1:30" ht="24.95" customHeight="1" x14ac:dyDescent="0.4">
      <c r="A10" s="54">
        <v>7</v>
      </c>
      <c r="B10" s="55" t="s">
        <v>272</v>
      </c>
      <c r="C10" s="55" t="s">
        <v>981</v>
      </c>
      <c r="D10" s="55" t="s">
        <v>35</v>
      </c>
      <c r="E10" s="55" t="s">
        <v>531</v>
      </c>
      <c r="F10" s="55" t="s">
        <v>487</v>
      </c>
      <c r="G10" s="55">
        <v>100</v>
      </c>
      <c r="H10" s="56">
        <v>4</v>
      </c>
      <c r="I10" s="57">
        <v>1</v>
      </c>
      <c r="J10" s="58">
        <v>4</v>
      </c>
      <c r="K10" s="59"/>
      <c r="L10" s="60" t="s">
        <v>222</v>
      </c>
      <c r="M10" s="76"/>
      <c r="N10" s="61" t="s">
        <v>220</v>
      </c>
      <c r="O10" s="76"/>
      <c r="P10" s="76"/>
      <c r="Q10" s="62">
        <v>4</v>
      </c>
      <c r="R10" s="63"/>
      <c r="S10" s="76"/>
      <c r="T10" s="76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23961.600000000002</v>
      </c>
      <c r="AC10" s="66">
        <f t="shared" si="4"/>
        <v>0</v>
      </c>
      <c r="AD10" s="66">
        <f t="shared" si="5"/>
        <v>23961.600000000002</v>
      </c>
    </row>
    <row r="11" spans="1:30" ht="24.95" customHeight="1" x14ac:dyDescent="0.4">
      <c r="A11" s="54">
        <v>8</v>
      </c>
      <c r="B11" s="55" t="s">
        <v>272</v>
      </c>
      <c r="C11" s="55" t="s">
        <v>982</v>
      </c>
      <c r="D11" s="55" t="s">
        <v>35</v>
      </c>
      <c r="E11" s="55" t="s">
        <v>239</v>
      </c>
      <c r="F11" s="55" t="s">
        <v>1011</v>
      </c>
      <c r="G11" s="55">
        <v>42</v>
      </c>
      <c r="H11" s="56">
        <v>2</v>
      </c>
      <c r="I11" s="57">
        <v>1</v>
      </c>
      <c r="J11" s="58">
        <v>2</v>
      </c>
      <c r="K11" s="59"/>
      <c r="L11" s="60" t="s">
        <v>221</v>
      </c>
      <c r="M11" s="76"/>
      <c r="N11" s="61" t="s">
        <v>220</v>
      </c>
      <c r="O11" s="76"/>
      <c r="P11" s="76"/>
      <c r="Q11" s="62">
        <v>2</v>
      </c>
      <c r="R11" s="63"/>
      <c r="S11" s="76"/>
      <c r="T11" s="76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5031.9359999999997</v>
      </c>
      <c r="AC11" s="66">
        <f t="shared" si="4"/>
        <v>0</v>
      </c>
      <c r="AD11" s="66">
        <f t="shared" si="5"/>
        <v>5031.9359999999997</v>
      </c>
    </row>
    <row r="12" spans="1:30" ht="24.95" customHeight="1" x14ac:dyDescent="0.4">
      <c r="A12" s="54">
        <v>9</v>
      </c>
      <c r="B12" s="55" t="s">
        <v>272</v>
      </c>
      <c r="C12" s="55" t="s">
        <v>982</v>
      </c>
      <c r="D12" s="55" t="s">
        <v>35</v>
      </c>
      <c r="E12" s="55" t="s">
        <v>239</v>
      </c>
      <c r="F12" s="55" t="s">
        <v>1012</v>
      </c>
      <c r="G12" s="55">
        <v>42</v>
      </c>
      <c r="H12" s="56">
        <v>12</v>
      </c>
      <c r="I12" s="57">
        <v>2</v>
      </c>
      <c r="J12" s="58">
        <v>24</v>
      </c>
      <c r="K12" s="59"/>
      <c r="L12" s="60" t="s">
        <v>221</v>
      </c>
      <c r="M12" s="76"/>
      <c r="N12" s="61" t="s">
        <v>220</v>
      </c>
      <c r="O12" s="76"/>
      <c r="P12" s="76"/>
      <c r="Q12" s="62">
        <v>24</v>
      </c>
      <c r="R12" s="63"/>
      <c r="S12" s="76"/>
      <c r="T12" s="76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60383.231999999996</v>
      </c>
      <c r="AC12" s="66">
        <f t="shared" si="4"/>
        <v>0</v>
      </c>
      <c r="AD12" s="66">
        <f t="shared" si="5"/>
        <v>60383.231999999996</v>
      </c>
    </row>
    <row r="13" spans="1:30" ht="24.95" customHeight="1" x14ac:dyDescent="0.4">
      <c r="A13" s="54">
        <v>10</v>
      </c>
      <c r="B13" s="55" t="s">
        <v>272</v>
      </c>
      <c r="C13" s="55" t="s">
        <v>982</v>
      </c>
      <c r="D13" s="55" t="s">
        <v>35</v>
      </c>
      <c r="E13" s="55" t="s">
        <v>239</v>
      </c>
      <c r="F13" s="55" t="s">
        <v>1012</v>
      </c>
      <c r="G13" s="55">
        <v>42</v>
      </c>
      <c r="H13" s="56">
        <v>4</v>
      </c>
      <c r="I13" s="57">
        <v>2</v>
      </c>
      <c r="J13" s="58">
        <v>8</v>
      </c>
      <c r="K13" s="59"/>
      <c r="L13" s="60" t="s">
        <v>221</v>
      </c>
      <c r="M13" s="76"/>
      <c r="N13" s="61" t="s">
        <v>220</v>
      </c>
      <c r="O13" s="76"/>
      <c r="P13" s="76"/>
      <c r="Q13" s="62">
        <v>8</v>
      </c>
      <c r="R13" s="63"/>
      <c r="S13" s="76"/>
      <c r="T13" s="76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20127.743999999999</v>
      </c>
      <c r="AC13" s="66">
        <f t="shared" si="4"/>
        <v>0</v>
      </c>
      <c r="AD13" s="66">
        <f t="shared" si="5"/>
        <v>20127.743999999999</v>
      </c>
    </row>
    <row r="14" spans="1:30" ht="24.95" customHeight="1" x14ac:dyDescent="0.4">
      <c r="A14" s="54">
        <v>11</v>
      </c>
      <c r="B14" s="55" t="s">
        <v>272</v>
      </c>
      <c r="C14" s="55" t="s">
        <v>982</v>
      </c>
      <c r="D14" s="55" t="s">
        <v>35</v>
      </c>
      <c r="E14" s="55" t="s">
        <v>239</v>
      </c>
      <c r="F14" s="55" t="s">
        <v>1013</v>
      </c>
      <c r="G14" s="55">
        <v>42</v>
      </c>
      <c r="H14" s="56">
        <v>2</v>
      </c>
      <c r="I14" s="57">
        <v>2</v>
      </c>
      <c r="J14" s="58">
        <v>4</v>
      </c>
      <c r="K14" s="59"/>
      <c r="L14" s="60" t="s">
        <v>221</v>
      </c>
      <c r="M14" s="76"/>
      <c r="N14" s="61" t="s">
        <v>220</v>
      </c>
      <c r="O14" s="76"/>
      <c r="P14" s="76"/>
      <c r="Q14" s="62">
        <v>4</v>
      </c>
      <c r="R14" s="63"/>
      <c r="S14" s="76"/>
      <c r="T14" s="76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10063.871999999999</v>
      </c>
      <c r="AC14" s="66">
        <f t="shared" si="4"/>
        <v>0</v>
      </c>
      <c r="AD14" s="66">
        <f t="shared" si="5"/>
        <v>10063.871999999999</v>
      </c>
    </row>
    <row r="15" spans="1:30" ht="24.95" customHeight="1" x14ac:dyDescent="0.4">
      <c r="A15" s="54">
        <v>12</v>
      </c>
      <c r="B15" s="55" t="s">
        <v>272</v>
      </c>
      <c r="C15" s="55" t="s">
        <v>982</v>
      </c>
      <c r="D15" s="55" t="s">
        <v>1014</v>
      </c>
      <c r="E15" s="55" t="s">
        <v>35</v>
      </c>
      <c r="F15" s="55" t="s">
        <v>1014</v>
      </c>
      <c r="G15" s="55">
        <v>0</v>
      </c>
      <c r="H15" s="56">
        <v>2</v>
      </c>
      <c r="I15" s="57">
        <v>1</v>
      </c>
      <c r="J15" s="58">
        <v>2</v>
      </c>
      <c r="K15" s="59"/>
      <c r="L15" s="60" t="s">
        <v>222</v>
      </c>
      <c r="M15" s="76"/>
      <c r="N15" s="61" t="s">
        <v>220</v>
      </c>
      <c r="O15" s="76"/>
      <c r="P15" s="76"/>
      <c r="Q15" s="62">
        <v>2</v>
      </c>
      <c r="R15" s="63"/>
      <c r="S15" s="76"/>
      <c r="T15" s="76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0</v>
      </c>
      <c r="AC15" s="66">
        <f t="shared" si="4"/>
        <v>0</v>
      </c>
      <c r="AD15" s="66">
        <f t="shared" si="5"/>
        <v>0</v>
      </c>
    </row>
    <row r="16" spans="1:30" ht="24.95" customHeight="1" x14ac:dyDescent="0.4">
      <c r="A16" s="54">
        <v>13</v>
      </c>
      <c r="B16" s="55" t="s">
        <v>272</v>
      </c>
      <c r="C16" s="55" t="s">
        <v>983</v>
      </c>
      <c r="D16" s="55" t="s">
        <v>35</v>
      </c>
      <c r="E16" s="55" t="s">
        <v>239</v>
      </c>
      <c r="F16" s="55" t="s">
        <v>1015</v>
      </c>
      <c r="G16" s="55">
        <v>42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6"/>
      <c r="P16" s="76"/>
      <c r="Q16" s="62">
        <v>1</v>
      </c>
      <c r="R16" s="63"/>
      <c r="S16" s="76"/>
      <c r="T16" s="76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2515.9679999999998</v>
      </c>
      <c r="AC16" s="66">
        <f t="shared" si="4"/>
        <v>0</v>
      </c>
      <c r="AD16" s="66">
        <f t="shared" si="5"/>
        <v>2515.9679999999998</v>
      </c>
    </row>
    <row r="17" spans="1:30" ht="24.95" customHeight="1" x14ac:dyDescent="0.4">
      <c r="A17" s="54">
        <v>14</v>
      </c>
      <c r="B17" s="55" t="s">
        <v>272</v>
      </c>
      <c r="C17" s="55" t="s">
        <v>983</v>
      </c>
      <c r="D17" s="55" t="s">
        <v>35</v>
      </c>
      <c r="E17" s="55" t="s">
        <v>239</v>
      </c>
      <c r="F17" s="55" t="s">
        <v>240</v>
      </c>
      <c r="G17" s="55">
        <v>42</v>
      </c>
      <c r="H17" s="56">
        <v>3</v>
      </c>
      <c r="I17" s="57">
        <v>1</v>
      </c>
      <c r="J17" s="58">
        <v>3</v>
      </c>
      <c r="K17" s="59"/>
      <c r="L17" s="60" t="s">
        <v>222</v>
      </c>
      <c r="M17" s="76"/>
      <c r="N17" s="61" t="s">
        <v>220</v>
      </c>
      <c r="O17" s="76"/>
      <c r="P17" s="76"/>
      <c r="Q17" s="62">
        <v>3</v>
      </c>
      <c r="R17" s="63"/>
      <c r="S17" s="76"/>
      <c r="T17" s="76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7547.9039999999995</v>
      </c>
      <c r="AC17" s="66">
        <f t="shared" si="4"/>
        <v>0</v>
      </c>
      <c r="AD17" s="66">
        <f t="shared" si="5"/>
        <v>7547.9039999999995</v>
      </c>
    </row>
    <row r="18" spans="1:30" ht="24.95" customHeight="1" x14ac:dyDescent="0.4">
      <c r="A18" s="54">
        <v>15</v>
      </c>
      <c r="B18" s="55" t="s">
        <v>272</v>
      </c>
      <c r="C18" s="55" t="s">
        <v>983</v>
      </c>
      <c r="D18" s="55" t="s">
        <v>35</v>
      </c>
      <c r="E18" s="55" t="s">
        <v>239</v>
      </c>
      <c r="F18" s="55" t="s">
        <v>967</v>
      </c>
      <c r="G18" s="55">
        <v>42</v>
      </c>
      <c r="H18" s="56">
        <v>14</v>
      </c>
      <c r="I18" s="57">
        <v>1</v>
      </c>
      <c r="J18" s="58">
        <v>14</v>
      </c>
      <c r="K18" s="59"/>
      <c r="L18" s="60" t="s">
        <v>222</v>
      </c>
      <c r="M18" s="76"/>
      <c r="N18" s="61" t="s">
        <v>220</v>
      </c>
      <c r="O18" s="76"/>
      <c r="P18" s="76"/>
      <c r="Q18" s="62">
        <v>14</v>
      </c>
      <c r="R18" s="63"/>
      <c r="S18" s="76"/>
      <c r="T18" s="76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35223.551999999996</v>
      </c>
      <c r="AC18" s="66">
        <f t="shared" si="4"/>
        <v>0</v>
      </c>
      <c r="AD18" s="66">
        <f t="shared" si="5"/>
        <v>35223.551999999996</v>
      </c>
    </row>
    <row r="19" spans="1:30" ht="24.95" customHeight="1" x14ac:dyDescent="0.4">
      <c r="A19" s="54">
        <v>16</v>
      </c>
      <c r="B19" s="55" t="s">
        <v>272</v>
      </c>
      <c r="C19" s="55" t="s">
        <v>984</v>
      </c>
      <c r="D19" s="55" t="s">
        <v>35</v>
      </c>
      <c r="E19" s="55" t="s">
        <v>239</v>
      </c>
      <c r="F19" s="55" t="s">
        <v>1012</v>
      </c>
      <c r="G19" s="55">
        <v>42</v>
      </c>
      <c r="H19" s="56">
        <v>4</v>
      </c>
      <c r="I19" s="57">
        <v>2</v>
      </c>
      <c r="J19" s="58">
        <v>8</v>
      </c>
      <c r="K19" s="59"/>
      <c r="L19" s="60" t="s">
        <v>221</v>
      </c>
      <c r="M19" s="76"/>
      <c r="N19" s="61" t="s">
        <v>220</v>
      </c>
      <c r="O19" s="76"/>
      <c r="P19" s="76"/>
      <c r="Q19" s="62">
        <v>8</v>
      </c>
      <c r="R19" s="63"/>
      <c r="S19" s="76"/>
      <c r="T19" s="76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20127.743999999999</v>
      </c>
      <c r="AC19" s="66">
        <f t="shared" si="4"/>
        <v>0</v>
      </c>
      <c r="AD19" s="66">
        <f t="shared" si="5"/>
        <v>20127.743999999999</v>
      </c>
    </row>
    <row r="20" spans="1:30" ht="24.95" customHeight="1" x14ac:dyDescent="0.4">
      <c r="A20" s="54">
        <v>17</v>
      </c>
      <c r="B20" s="55" t="s">
        <v>272</v>
      </c>
      <c r="C20" s="55" t="s">
        <v>984</v>
      </c>
      <c r="D20" s="55" t="s">
        <v>35</v>
      </c>
      <c r="E20" s="55" t="s">
        <v>239</v>
      </c>
      <c r="F20" s="55" t="s">
        <v>1012</v>
      </c>
      <c r="G20" s="55">
        <v>42</v>
      </c>
      <c r="H20" s="56">
        <v>1</v>
      </c>
      <c r="I20" s="57">
        <v>2</v>
      </c>
      <c r="J20" s="58">
        <v>2</v>
      </c>
      <c r="K20" s="59"/>
      <c r="L20" s="60" t="s">
        <v>221</v>
      </c>
      <c r="M20" s="76"/>
      <c r="N20" s="61" t="s">
        <v>220</v>
      </c>
      <c r="O20" s="76"/>
      <c r="P20" s="76"/>
      <c r="Q20" s="62">
        <v>2</v>
      </c>
      <c r="R20" s="63"/>
      <c r="S20" s="76"/>
      <c r="T20" s="76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5031.9359999999997</v>
      </c>
      <c r="AC20" s="66">
        <f t="shared" si="4"/>
        <v>0</v>
      </c>
      <c r="AD20" s="66">
        <f t="shared" si="5"/>
        <v>5031.9359999999997</v>
      </c>
    </row>
    <row r="21" spans="1:30" ht="24.95" customHeight="1" x14ac:dyDescent="0.4">
      <c r="A21" s="54">
        <v>18</v>
      </c>
      <c r="B21" s="55" t="s">
        <v>272</v>
      </c>
      <c r="C21" s="55" t="s">
        <v>984</v>
      </c>
      <c r="D21" s="55" t="s">
        <v>35</v>
      </c>
      <c r="E21" s="55" t="s">
        <v>239</v>
      </c>
      <c r="F21" s="55" t="s">
        <v>1013</v>
      </c>
      <c r="G21" s="55">
        <v>42</v>
      </c>
      <c r="H21" s="56">
        <v>1</v>
      </c>
      <c r="I21" s="57">
        <v>2</v>
      </c>
      <c r="J21" s="58">
        <v>2</v>
      </c>
      <c r="K21" s="59"/>
      <c r="L21" s="60" t="s">
        <v>221</v>
      </c>
      <c r="M21" s="76"/>
      <c r="N21" s="61" t="s">
        <v>220</v>
      </c>
      <c r="O21" s="76"/>
      <c r="P21" s="76"/>
      <c r="Q21" s="62">
        <v>2</v>
      </c>
      <c r="R21" s="63"/>
      <c r="S21" s="76"/>
      <c r="T21" s="76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5031.9359999999997</v>
      </c>
      <c r="AC21" s="66">
        <f t="shared" si="4"/>
        <v>0</v>
      </c>
      <c r="AD21" s="66">
        <f t="shared" si="5"/>
        <v>5031.9359999999997</v>
      </c>
    </row>
    <row r="22" spans="1:30" ht="24.95" customHeight="1" x14ac:dyDescent="0.4">
      <c r="A22" s="54">
        <v>19</v>
      </c>
      <c r="B22" s="55" t="s">
        <v>272</v>
      </c>
      <c r="C22" s="55" t="s">
        <v>984</v>
      </c>
      <c r="D22" s="55" t="s">
        <v>1014</v>
      </c>
      <c r="E22" s="55" t="s">
        <v>35</v>
      </c>
      <c r="F22" s="55" t="s">
        <v>1014</v>
      </c>
      <c r="G22" s="55">
        <v>0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6"/>
      <c r="P22" s="76"/>
      <c r="Q22" s="62">
        <v>1</v>
      </c>
      <c r="R22" s="63"/>
      <c r="S22" s="76"/>
      <c r="T22" s="76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0</v>
      </c>
      <c r="AC22" s="66">
        <f t="shared" si="4"/>
        <v>0</v>
      </c>
      <c r="AD22" s="66">
        <f t="shared" si="5"/>
        <v>0</v>
      </c>
    </row>
    <row r="23" spans="1:30" ht="24.95" customHeight="1" x14ac:dyDescent="0.4">
      <c r="A23" s="54">
        <v>20</v>
      </c>
      <c r="B23" s="55" t="s">
        <v>272</v>
      </c>
      <c r="C23" s="55" t="s">
        <v>985</v>
      </c>
      <c r="D23" s="55" t="s">
        <v>35</v>
      </c>
      <c r="E23" s="55" t="s">
        <v>239</v>
      </c>
      <c r="F23" s="55" t="s">
        <v>1012</v>
      </c>
      <c r="G23" s="55">
        <v>42</v>
      </c>
      <c r="H23" s="56">
        <v>3</v>
      </c>
      <c r="I23" s="57">
        <v>2</v>
      </c>
      <c r="J23" s="58">
        <v>6</v>
      </c>
      <c r="K23" s="59"/>
      <c r="L23" s="60" t="s">
        <v>221</v>
      </c>
      <c r="M23" s="76"/>
      <c r="N23" s="61" t="s">
        <v>220</v>
      </c>
      <c r="O23" s="76"/>
      <c r="P23" s="76"/>
      <c r="Q23" s="62">
        <v>6</v>
      </c>
      <c r="R23" s="63"/>
      <c r="S23" s="76"/>
      <c r="T23" s="76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15095.807999999999</v>
      </c>
      <c r="AC23" s="66">
        <f t="shared" si="4"/>
        <v>0</v>
      </c>
      <c r="AD23" s="66">
        <f t="shared" si="5"/>
        <v>15095.807999999999</v>
      </c>
    </row>
    <row r="24" spans="1:30" ht="24.95" customHeight="1" x14ac:dyDescent="0.4">
      <c r="A24" s="54">
        <v>21</v>
      </c>
      <c r="B24" s="55" t="s">
        <v>272</v>
      </c>
      <c r="C24" s="55" t="s">
        <v>985</v>
      </c>
      <c r="D24" s="55" t="s">
        <v>35</v>
      </c>
      <c r="E24" s="55" t="s">
        <v>239</v>
      </c>
      <c r="F24" s="55" t="s">
        <v>1016</v>
      </c>
      <c r="G24" s="55">
        <v>42</v>
      </c>
      <c r="H24" s="56">
        <v>1</v>
      </c>
      <c r="I24" s="57">
        <v>2</v>
      </c>
      <c r="J24" s="58">
        <v>2</v>
      </c>
      <c r="K24" s="59"/>
      <c r="L24" s="60" t="s">
        <v>221</v>
      </c>
      <c r="M24" s="76"/>
      <c r="N24" s="61" t="s">
        <v>220</v>
      </c>
      <c r="O24" s="76"/>
      <c r="P24" s="76"/>
      <c r="Q24" s="62">
        <v>2</v>
      </c>
      <c r="R24" s="63"/>
      <c r="S24" s="76"/>
      <c r="T24" s="76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5031.9359999999997</v>
      </c>
      <c r="AC24" s="66">
        <f t="shared" si="4"/>
        <v>0</v>
      </c>
      <c r="AD24" s="66">
        <f t="shared" si="5"/>
        <v>5031.9359999999997</v>
      </c>
    </row>
    <row r="25" spans="1:30" ht="24.95" customHeight="1" x14ac:dyDescent="0.4">
      <c r="A25" s="54">
        <v>22</v>
      </c>
      <c r="B25" s="55" t="s">
        <v>272</v>
      </c>
      <c r="C25" s="55" t="s">
        <v>985</v>
      </c>
      <c r="D25" s="55" t="s">
        <v>1014</v>
      </c>
      <c r="E25" s="55" t="s">
        <v>35</v>
      </c>
      <c r="F25" s="55" t="s">
        <v>1014</v>
      </c>
      <c r="G25" s="55">
        <v>0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6"/>
      <c r="P25" s="76"/>
      <c r="Q25" s="62">
        <v>1</v>
      </c>
      <c r="R25" s="63"/>
      <c r="S25" s="76"/>
      <c r="T25" s="76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0</v>
      </c>
      <c r="AC25" s="66">
        <f t="shared" si="4"/>
        <v>0</v>
      </c>
      <c r="AD25" s="66">
        <f t="shared" si="5"/>
        <v>0</v>
      </c>
    </row>
    <row r="26" spans="1:30" ht="24.95" customHeight="1" x14ac:dyDescent="0.4">
      <c r="A26" s="54">
        <v>23</v>
      </c>
      <c r="B26" s="55" t="s">
        <v>272</v>
      </c>
      <c r="C26" s="55" t="s">
        <v>985</v>
      </c>
      <c r="D26" s="55" t="s">
        <v>35</v>
      </c>
      <c r="E26" s="55" t="s">
        <v>914</v>
      </c>
      <c r="F26" s="55" t="s">
        <v>1009</v>
      </c>
      <c r="G26" s="55">
        <v>66</v>
      </c>
      <c r="H26" s="56">
        <v>4</v>
      </c>
      <c r="I26" s="57">
        <v>1</v>
      </c>
      <c r="J26" s="58">
        <v>4</v>
      </c>
      <c r="K26" s="59"/>
      <c r="L26" s="60" t="s">
        <v>222</v>
      </c>
      <c r="M26" s="76"/>
      <c r="N26" s="61" t="s">
        <v>220</v>
      </c>
      <c r="O26" s="76"/>
      <c r="P26" s="76"/>
      <c r="Q26" s="62">
        <v>4</v>
      </c>
      <c r="R26" s="63"/>
      <c r="S26" s="76"/>
      <c r="T26" s="76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15814.655999999999</v>
      </c>
      <c r="AC26" s="66">
        <f t="shared" si="4"/>
        <v>0</v>
      </c>
      <c r="AD26" s="66">
        <f t="shared" si="5"/>
        <v>15814.655999999999</v>
      </c>
    </row>
    <row r="27" spans="1:30" ht="24.95" customHeight="1" x14ac:dyDescent="0.4">
      <c r="A27" s="54">
        <v>24</v>
      </c>
      <c r="B27" s="55" t="s">
        <v>272</v>
      </c>
      <c r="C27" s="55" t="s">
        <v>985</v>
      </c>
      <c r="D27" s="55" t="s">
        <v>35</v>
      </c>
      <c r="E27" s="55" t="s">
        <v>263</v>
      </c>
      <c r="F27" s="55" t="s">
        <v>587</v>
      </c>
      <c r="G27" s="55">
        <v>28</v>
      </c>
      <c r="H27" s="56">
        <v>1</v>
      </c>
      <c r="I27" s="57">
        <v>4</v>
      </c>
      <c r="J27" s="58">
        <v>4</v>
      </c>
      <c r="K27" s="59"/>
      <c r="L27" s="60" t="s">
        <v>222</v>
      </c>
      <c r="M27" s="76"/>
      <c r="N27" s="61" t="s">
        <v>517</v>
      </c>
      <c r="O27" s="76"/>
      <c r="P27" s="76"/>
      <c r="Q27" s="62">
        <v>1</v>
      </c>
      <c r="R27" s="63"/>
      <c r="S27" s="76"/>
      <c r="T27" s="76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6709.2479999999996</v>
      </c>
      <c r="AC27" s="66">
        <f t="shared" si="4"/>
        <v>0</v>
      </c>
      <c r="AD27" s="66">
        <f t="shared" si="5"/>
        <v>6709.2479999999996</v>
      </c>
    </row>
    <row r="28" spans="1:30" ht="24.95" customHeight="1" x14ac:dyDescent="0.4">
      <c r="A28" s="54">
        <v>25</v>
      </c>
      <c r="B28" s="55" t="s">
        <v>272</v>
      </c>
      <c r="C28" s="55" t="s">
        <v>986</v>
      </c>
      <c r="D28" s="55" t="s">
        <v>35</v>
      </c>
      <c r="E28" s="55" t="s">
        <v>239</v>
      </c>
      <c r="F28" s="55" t="s">
        <v>240</v>
      </c>
      <c r="G28" s="55">
        <v>42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220</v>
      </c>
      <c r="O28" s="76"/>
      <c r="P28" s="76"/>
      <c r="Q28" s="62">
        <v>1</v>
      </c>
      <c r="R28" s="63"/>
      <c r="S28" s="76"/>
      <c r="T28" s="76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2515.9679999999998</v>
      </c>
      <c r="AC28" s="66">
        <f t="shared" si="4"/>
        <v>0</v>
      </c>
      <c r="AD28" s="66">
        <f t="shared" si="5"/>
        <v>2515.9679999999998</v>
      </c>
    </row>
    <row r="29" spans="1:30" ht="24.95" customHeight="1" x14ac:dyDescent="0.4">
      <c r="A29" s="54">
        <v>26</v>
      </c>
      <c r="B29" s="55" t="s">
        <v>272</v>
      </c>
      <c r="C29" s="55" t="s">
        <v>987</v>
      </c>
      <c r="D29" s="55" t="s">
        <v>35</v>
      </c>
      <c r="E29" s="55" t="s">
        <v>239</v>
      </c>
      <c r="F29" s="55" t="s">
        <v>240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6"/>
      <c r="P29" s="76"/>
      <c r="Q29" s="62">
        <v>1</v>
      </c>
      <c r="R29" s="63"/>
      <c r="S29" s="76"/>
      <c r="T29" s="76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2515.9679999999998</v>
      </c>
      <c r="AC29" s="66">
        <f t="shared" si="4"/>
        <v>0</v>
      </c>
      <c r="AD29" s="66">
        <f t="shared" si="5"/>
        <v>2515.9679999999998</v>
      </c>
    </row>
    <row r="30" spans="1:30" ht="24.95" customHeight="1" x14ac:dyDescent="0.4">
      <c r="A30" s="54">
        <v>27</v>
      </c>
      <c r="B30" s="55" t="s">
        <v>272</v>
      </c>
      <c r="C30" s="55" t="s">
        <v>988</v>
      </c>
      <c r="D30" s="55" t="s">
        <v>35</v>
      </c>
      <c r="E30" s="55" t="s">
        <v>239</v>
      </c>
      <c r="F30" s="55" t="s">
        <v>240</v>
      </c>
      <c r="G30" s="55">
        <v>42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6"/>
      <c r="P30" s="76"/>
      <c r="Q30" s="62">
        <v>1</v>
      </c>
      <c r="R30" s="63"/>
      <c r="S30" s="76"/>
      <c r="T30" s="76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2515.9679999999998</v>
      </c>
      <c r="AC30" s="66">
        <f t="shared" si="4"/>
        <v>0</v>
      </c>
      <c r="AD30" s="66">
        <f t="shared" si="5"/>
        <v>2515.9679999999998</v>
      </c>
    </row>
    <row r="31" spans="1:30" ht="24.95" customHeight="1" x14ac:dyDescent="0.4">
      <c r="A31" s="54">
        <v>28</v>
      </c>
      <c r="B31" s="55" t="s">
        <v>272</v>
      </c>
      <c r="C31" s="55" t="s">
        <v>989</v>
      </c>
      <c r="D31" s="55" t="s">
        <v>35</v>
      </c>
      <c r="E31" s="55" t="s">
        <v>239</v>
      </c>
      <c r="F31" s="55" t="s">
        <v>240</v>
      </c>
      <c r="G31" s="55">
        <v>42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6"/>
      <c r="P31" s="76"/>
      <c r="Q31" s="62">
        <v>1</v>
      </c>
      <c r="R31" s="63"/>
      <c r="S31" s="76"/>
      <c r="T31" s="76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2515.9679999999998</v>
      </c>
      <c r="AC31" s="66">
        <f t="shared" si="4"/>
        <v>0</v>
      </c>
      <c r="AD31" s="66">
        <f t="shared" si="5"/>
        <v>2515.9679999999998</v>
      </c>
    </row>
    <row r="32" spans="1:30" ht="24.95" customHeight="1" x14ac:dyDescent="0.4">
      <c r="A32" s="54">
        <v>29</v>
      </c>
      <c r="B32" s="55" t="s">
        <v>241</v>
      </c>
      <c r="C32" s="55" t="s">
        <v>986</v>
      </c>
      <c r="D32" s="55" t="s">
        <v>35</v>
      </c>
      <c r="E32" s="55" t="s">
        <v>239</v>
      </c>
      <c r="F32" s="55" t="s">
        <v>240</v>
      </c>
      <c r="G32" s="55">
        <v>42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6"/>
      <c r="P32" s="76"/>
      <c r="Q32" s="62">
        <v>1</v>
      </c>
      <c r="R32" s="63"/>
      <c r="S32" s="76"/>
      <c r="T32" s="76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2515.9679999999998</v>
      </c>
      <c r="AC32" s="66">
        <f t="shared" si="4"/>
        <v>0</v>
      </c>
      <c r="AD32" s="66">
        <f t="shared" si="5"/>
        <v>2515.9679999999998</v>
      </c>
    </row>
    <row r="33" spans="1:30" ht="24.95" customHeight="1" x14ac:dyDescent="0.4">
      <c r="A33" s="54">
        <v>30</v>
      </c>
      <c r="B33" s="55" t="s">
        <v>241</v>
      </c>
      <c r="C33" s="55" t="s">
        <v>987</v>
      </c>
      <c r="D33" s="55" t="s">
        <v>35</v>
      </c>
      <c r="E33" s="55" t="s">
        <v>239</v>
      </c>
      <c r="F33" s="55" t="s">
        <v>240</v>
      </c>
      <c r="G33" s="55">
        <v>42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6"/>
      <c r="P33" s="76"/>
      <c r="Q33" s="62">
        <v>1</v>
      </c>
      <c r="R33" s="63"/>
      <c r="S33" s="76"/>
      <c r="T33" s="76"/>
      <c r="U33" s="64">
        <f t="shared" si="2"/>
        <v>0</v>
      </c>
      <c r="V33" s="64">
        <f t="shared" si="3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0"/>
        <v>2515.9679999999998</v>
      </c>
      <c r="AC33" s="66">
        <f t="shared" si="4"/>
        <v>0</v>
      </c>
      <c r="AD33" s="66">
        <f t="shared" si="5"/>
        <v>2515.9679999999998</v>
      </c>
    </row>
    <row r="34" spans="1:30" ht="24.95" customHeight="1" x14ac:dyDescent="0.4">
      <c r="A34" s="54">
        <v>31</v>
      </c>
      <c r="B34" s="55" t="s">
        <v>241</v>
      </c>
      <c r="C34" s="55" t="s">
        <v>990</v>
      </c>
      <c r="D34" s="55" t="s">
        <v>35</v>
      </c>
      <c r="E34" s="55" t="s">
        <v>265</v>
      </c>
      <c r="F34" s="55" t="s">
        <v>271</v>
      </c>
      <c r="G34" s="55">
        <v>60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6"/>
      <c r="P34" s="76"/>
      <c r="Q34" s="62">
        <v>1</v>
      </c>
      <c r="R34" s="63"/>
      <c r="S34" s="76"/>
      <c r="T34" s="76"/>
      <c r="U34" s="64">
        <f t="shared" si="2"/>
        <v>0</v>
      </c>
      <c r="V34" s="64">
        <f t="shared" si="3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0"/>
        <v>3594.2400000000002</v>
      </c>
      <c r="AC34" s="66">
        <f t="shared" si="4"/>
        <v>0</v>
      </c>
      <c r="AD34" s="66">
        <f t="shared" si="5"/>
        <v>3594.2400000000002</v>
      </c>
    </row>
    <row r="35" spans="1:30" ht="24.95" customHeight="1" x14ac:dyDescent="0.4">
      <c r="A35" s="54">
        <v>32</v>
      </c>
      <c r="B35" s="55" t="s">
        <v>241</v>
      </c>
      <c r="C35" s="55" t="s">
        <v>991</v>
      </c>
      <c r="D35" s="55" t="s">
        <v>35</v>
      </c>
      <c r="E35" s="55" t="s">
        <v>248</v>
      </c>
      <c r="F35" s="55" t="s">
        <v>1017</v>
      </c>
      <c r="G35" s="55">
        <v>26</v>
      </c>
      <c r="H35" s="56">
        <v>3</v>
      </c>
      <c r="I35" s="57">
        <v>2</v>
      </c>
      <c r="J35" s="58">
        <v>6</v>
      </c>
      <c r="K35" s="59"/>
      <c r="L35" s="60" t="s">
        <v>222</v>
      </c>
      <c r="M35" s="76"/>
      <c r="N35" s="61" t="s">
        <v>220</v>
      </c>
      <c r="O35" s="76"/>
      <c r="P35" s="76"/>
      <c r="Q35" s="62">
        <v>3</v>
      </c>
      <c r="R35" s="63"/>
      <c r="S35" s="76"/>
      <c r="T35" s="76"/>
      <c r="U35" s="64">
        <f t="shared" si="2"/>
        <v>0</v>
      </c>
      <c r="V35" s="64">
        <f t="shared" si="3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0"/>
        <v>9345.0239999999994</v>
      </c>
      <c r="AC35" s="66">
        <f t="shared" si="4"/>
        <v>0</v>
      </c>
      <c r="AD35" s="66">
        <f t="shared" si="5"/>
        <v>9345.0239999999994</v>
      </c>
    </row>
    <row r="36" spans="1:30" ht="24.95" customHeight="1" x14ac:dyDescent="0.4">
      <c r="A36" s="54">
        <v>33</v>
      </c>
      <c r="B36" s="55" t="s">
        <v>241</v>
      </c>
      <c r="C36" s="55" t="s">
        <v>991</v>
      </c>
      <c r="D36" s="55" t="s">
        <v>35</v>
      </c>
      <c r="E36" s="55" t="s">
        <v>914</v>
      </c>
      <c r="F36" s="55" t="s">
        <v>1009</v>
      </c>
      <c r="G36" s="55">
        <v>66</v>
      </c>
      <c r="H36" s="56">
        <v>4</v>
      </c>
      <c r="I36" s="57">
        <v>1</v>
      </c>
      <c r="J36" s="58">
        <v>4</v>
      </c>
      <c r="K36" s="59"/>
      <c r="L36" s="60" t="s">
        <v>222</v>
      </c>
      <c r="M36" s="76"/>
      <c r="N36" s="61" t="s">
        <v>220</v>
      </c>
      <c r="O36" s="76"/>
      <c r="P36" s="76"/>
      <c r="Q36" s="62">
        <v>4</v>
      </c>
      <c r="R36" s="63"/>
      <c r="S36" s="76"/>
      <c r="T36" s="76"/>
      <c r="U36" s="64">
        <f t="shared" si="2"/>
        <v>0</v>
      </c>
      <c r="V36" s="64">
        <f t="shared" si="3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6">G36*J36*X36*Y36*Z36/1000*$Z$1</f>
        <v>15814.655999999999</v>
      </c>
      <c r="AC36" s="66">
        <f t="shared" si="4"/>
        <v>0</v>
      </c>
      <c r="AD36" s="66">
        <f t="shared" si="5"/>
        <v>15814.655999999999</v>
      </c>
    </row>
    <row r="37" spans="1:30" ht="24.95" customHeight="1" x14ac:dyDescent="0.4">
      <c r="A37" s="54">
        <v>34</v>
      </c>
      <c r="B37" s="55" t="s">
        <v>241</v>
      </c>
      <c r="C37" s="55" t="s">
        <v>991</v>
      </c>
      <c r="D37" s="55" t="s">
        <v>35</v>
      </c>
      <c r="E37" s="55" t="s">
        <v>1010</v>
      </c>
      <c r="F37" s="55" t="s">
        <v>1009</v>
      </c>
      <c r="G37" s="55">
        <v>90</v>
      </c>
      <c r="H37" s="56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220</v>
      </c>
      <c r="O37" s="76"/>
      <c r="P37" s="76"/>
      <c r="Q37" s="62">
        <v>1</v>
      </c>
      <c r="R37" s="63"/>
      <c r="S37" s="76"/>
      <c r="T37" s="76"/>
      <c r="U37" s="64">
        <f t="shared" si="2"/>
        <v>0</v>
      </c>
      <c r="V37" s="64">
        <f t="shared" si="3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6"/>
        <v>5391.3600000000006</v>
      </c>
      <c r="AC37" s="66">
        <f t="shared" si="4"/>
        <v>0</v>
      </c>
      <c r="AD37" s="66">
        <f t="shared" si="5"/>
        <v>5391.3600000000006</v>
      </c>
    </row>
    <row r="38" spans="1:30" ht="24.95" customHeight="1" x14ac:dyDescent="0.4">
      <c r="A38" s="54">
        <v>35</v>
      </c>
      <c r="B38" s="55" t="s">
        <v>241</v>
      </c>
      <c r="C38" s="55" t="s">
        <v>991</v>
      </c>
      <c r="D38" s="55" t="s">
        <v>35</v>
      </c>
      <c r="E38" s="55" t="s">
        <v>248</v>
      </c>
      <c r="F38" s="55" t="s">
        <v>249</v>
      </c>
      <c r="G38" s="55">
        <v>26</v>
      </c>
      <c r="H38" s="56">
        <v>3</v>
      </c>
      <c r="I38" s="57">
        <v>1</v>
      </c>
      <c r="J38" s="58">
        <v>3</v>
      </c>
      <c r="K38" s="59"/>
      <c r="L38" s="60" t="s">
        <v>222</v>
      </c>
      <c r="M38" s="76"/>
      <c r="N38" s="61" t="s">
        <v>220</v>
      </c>
      <c r="O38" s="76"/>
      <c r="P38" s="76"/>
      <c r="Q38" s="62">
        <v>3</v>
      </c>
      <c r="R38" s="63"/>
      <c r="S38" s="76"/>
      <c r="T38" s="76"/>
      <c r="U38" s="64">
        <f t="shared" si="2"/>
        <v>0</v>
      </c>
      <c r="V38" s="64">
        <f t="shared" si="3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6"/>
        <v>4672.5119999999997</v>
      </c>
      <c r="AC38" s="66">
        <f t="shared" si="4"/>
        <v>0</v>
      </c>
      <c r="AD38" s="66">
        <f t="shared" si="5"/>
        <v>4672.5119999999997</v>
      </c>
    </row>
    <row r="39" spans="1:30" ht="24.95" customHeight="1" x14ac:dyDescent="0.4">
      <c r="A39" s="54">
        <v>36</v>
      </c>
      <c r="B39" s="55" t="s">
        <v>241</v>
      </c>
      <c r="C39" s="55" t="s">
        <v>991</v>
      </c>
      <c r="D39" s="55" t="s">
        <v>35</v>
      </c>
      <c r="E39" s="55" t="s">
        <v>239</v>
      </c>
      <c r="F39" s="55" t="s">
        <v>967</v>
      </c>
      <c r="G39" s="55">
        <v>42</v>
      </c>
      <c r="H39" s="55">
        <v>7</v>
      </c>
      <c r="I39" s="57">
        <v>1</v>
      </c>
      <c r="J39" s="58">
        <v>7</v>
      </c>
      <c r="K39" s="59"/>
      <c r="L39" s="60" t="s">
        <v>222</v>
      </c>
      <c r="M39" s="76"/>
      <c r="N39" s="61" t="s">
        <v>220</v>
      </c>
      <c r="O39" s="76"/>
      <c r="P39" s="76"/>
      <c r="Q39" s="62">
        <v>7</v>
      </c>
      <c r="R39" s="63"/>
      <c r="S39" s="76"/>
      <c r="T39" s="76"/>
      <c r="U39" s="64">
        <f t="shared" si="2"/>
        <v>0</v>
      </c>
      <c r="V39" s="64">
        <f t="shared" si="3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6"/>
        <v>17611.775999999998</v>
      </c>
      <c r="AC39" s="66">
        <f t="shared" si="4"/>
        <v>0</v>
      </c>
      <c r="AD39" s="66">
        <f t="shared" si="5"/>
        <v>17611.775999999998</v>
      </c>
    </row>
    <row r="40" spans="1:30" ht="24.95" customHeight="1" x14ac:dyDescent="0.4">
      <c r="A40" s="54">
        <v>37</v>
      </c>
      <c r="B40" s="55" t="s">
        <v>241</v>
      </c>
      <c r="C40" s="55" t="s">
        <v>988</v>
      </c>
      <c r="D40" s="55" t="s">
        <v>35</v>
      </c>
      <c r="E40" s="55" t="s">
        <v>914</v>
      </c>
      <c r="F40" s="55" t="s">
        <v>1009</v>
      </c>
      <c r="G40" s="55">
        <v>66</v>
      </c>
      <c r="H40" s="55">
        <v>1</v>
      </c>
      <c r="I40" s="57">
        <v>1</v>
      </c>
      <c r="J40" s="58">
        <v>1</v>
      </c>
      <c r="K40" s="59"/>
      <c r="L40" s="60" t="s">
        <v>222</v>
      </c>
      <c r="M40" s="76"/>
      <c r="N40" s="61" t="s">
        <v>220</v>
      </c>
      <c r="O40" s="76"/>
      <c r="P40" s="76"/>
      <c r="Q40" s="62">
        <v>1</v>
      </c>
      <c r="R40" s="63"/>
      <c r="S40" s="76"/>
      <c r="T40" s="76"/>
      <c r="U40" s="64">
        <f t="shared" si="2"/>
        <v>0</v>
      </c>
      <c r="V40" s="64">
        <f t="shared" si="3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6"/>
        <v>3953.6639999999998</v>
      </c>
      <c r="AC40" s="66">
        <f t="shared" si="4"/>
        <v>0</v>
      </c>
      <c r="AD40" s="66">
        <f t="shared" si="5"/>
        <v>3953.6639999999998</v>
      </c>
    </row>
    <row r="41" spans="1:30" ht="24.95" customHeight="1" x14ac:dyDescent="0.4">
      <c r="A41" s="54">
        <v>38</v>
      </c>
      <c r="B41" s="55" t="s">
        <v>241</v>
      </c>
      <c r="C41" s="55" t="s">
        <v>992</v>
      </c>
      <c r="D41" s="55" t="s">
        <v>35</v>
      </c>
      <c r="E41" s="55" t="s">
        <v>239</v>
      </c>
      <c r="F41" s="55" t="s">
        <v>244</v>
      </c>
      <c r="G41" s="55">
        <v>42</v>
      </c>
      <c r="H41" s="55">
        <v>2</v>
      </c>
      <c r="I41" s="57">
        <v>2</v>
      </c>
      <c r="J41" s="58">
        <v>4</v>
      </c>
      <c r="K41" s="59"/>
      <c r="L41" s="60" t="s">
        <v>222</v>
      </c>
      <c r="M41" s="76"/>
      <c r="N41" s="61" t="s">
        <v>220</v>
      </c>
      <c r="O41" s="76"/>
      <c r="P41" s="76"/>
      <c r="Q41" s="62">
        <v>2</v>
      </c>
      <c r="R41" s="63"/>
      <c r="S41" s="76"/>
      <c r="T41" s="76"/>
      <c r="U41" s="64">
        <f t="shared" si="2"/>
        <v>0</v>
      </c>
      <c r="V41" s="64">
        <f t="shared" si="3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6"/>
        <v>10063.871999999999</v>
      </c>
      <c r="AC41" s="66">
        <f t="shared" si="4"/>
        <v>0</v>
      </c>
      <c r="AD41" s="66">
        <f t="shared" si="5"/>
        <v>10063.871999999999</v>
      </c>
    </row>
    <row r="42" spans="1:30" ht="24.95" customHeight="1" x14ac:dyDescent="0.4">
      <c r="A42" s="54">
        <v>39</v>
      </c>
      <c r="B42" s="55" t="s">
        <v>241</v>
      </c>
      <c r="C42" s="55" t="s">
        <v>992</v>
      </c>
      <c r="D42" s="55" t="s">
        <v>35</v>
      </c>
      <c r="E42" s="55" t="s">
        <v>239</v>
      </c>
      <c r="F42" s="55" t="s">
        <v>1016</v>
      </c>
      <c r="G42" s="55">
        <v>42</v>
      </c>
      <c r="H42" s="55">
        <v>1</v>
      </c>
      <c r="I42" s="57">
        <v>2</v>
      </c>
      <c r="J42" s="58">
        <v>2</v>
      </c>
      <c r="K42" s="59"/>
      <c r="L42" s="60" t="s">
        <v>222</v>
      </c>
      <c r="M42" s="76"/>
      <c r="N42" s="61" t="s">
        <v>220</v>
      </c>
      <c r="O42" s="76"/>
      <c r="P42" s="76"/>
      <c r="Q42" s="62">
        <v>1</v>
      </c>
      <c r="R42" s="63"/>
      <c r="S42" s="76"/>
      <c r="T42" s="76"/>
      <c r="U42" s="64">
        <f t="shared" si="2"/>
        <v>0</v>
      </c>
      <c r="V42" s="64">
        <f t="shared" si="3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6"/>
        <v>5031.9359999999997</v>
      </c>
      <c r="AC42" s="66">
        <f t="shared" si="4"/>
        <v>0</v>
      </c>
      <c r="AD42" s="66">
        <f t="shared" si="5"/>
        <v>5031.9359999999997</v>
      </c>
    </row>
    <row r="43" spans="1:30" ht="24.95" customHeight="1" x14ac:dyDescent="0.4">
      <c r="A43" s="54">
        <v>40</v>
      </c>
      <c r="B43" s="55" t="s">
        <v>241</v>
      </c>
      <c r="C43" s="55" t="s">
        <v>992</v>
      </c>
      <c r="D43" s="55" t="s">
        <v>35</v>
      </c>
      <c r="E43" s="55" t="s">
        <v>239</v>
      </c>
      <c r="F43" s="55" t="s">
        <v>1012</v>
      </c>
      <c r="G43" s="55">
        <v>42</v>
      </c>
      <c r="H43" s="55">
        <v>41</v>
      </c>
      <c r="I43" s="57">
        <v>2</v>
      </c>
      <c r="J43" s="58">
        <v>82</v>
      </c>
      <c r="K43" s="59"/>
      <c r="L43" s="60" t="s">
        <v>221</v>
      </c>
      <c r="M43" s="76"/>
      <c r="N43" s="61" t="s">
        <v>220</v>
      </c>
      <c r="O43" s="76"/>
      <c r="P43" s="76"/>
      <c r="Q43" s="62">
        <v>82</v>
      </c>
      <c r="R43" s="63"/>
      <c r="S43" s="76"/>
      <c r="T43" s="76"/>
      <c r="U43" s="64">
        <f t="shared" si="2"/>
        <v>0</v>
      </c>
      <c r="V43" s="64">
        <f t="shared" si="3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6"/>
        <v>206309.37599999999</v>
      </c>
      <c r="AC43" s="66">
        <f t="shared" si="4"/>
        <v>0</v>
      </c>
      <c r="AD43" s="66">
        <f t="shared" si="5"/>
        <v>206309.37599999999</v>
      </c>
    </row>
    <row r="44" spans="1:30" ht="24.95" customHeight="1" x14ac:dyDescent="0.4">
      <c r="A44" s="54">
        <v>41</v>
      </c>
      <c r="B44" s="55" t="s">
        <v>241</v>
      </c>
      <c r="C44" s="55" t="s">
        <v>992</v>
      </c>
      <c r="D44" s="55" t="s">
        <v>35</v>
      </c>
      <c r="E44" s="55" t="s">
        <v>239</v>
      </c>
      <c r="F44" s="55" t="s">
        <v>1016</v>
      </c>
      <c r="G44" s="55">
        <v>42</v>
      </c>
      <c r="H44" s="55">
        <v>5</v>
      </c>
      <c r="I44" s="57">
        <v>2</v>
      </c>
      <c r="J44" s="58">
        <v>10</v>
      </c>
      <c r="K44" s="59"/>
      <c r="L44" s="60" t="s">
        <v>221</v>
      </c>
      <c r="M44" s="76"/>
      <c r="N44" s="61" t="s">
        <v>220</v>
      </c>
      <c r="O44" s="76"/>
      <c r="P44" s="76"/>
      <c r="Q44" s="62">
        <v>10</v>
      </c>
      <c r="R44" s="63"/>
      <c r="S44" s="76"/>
      <c r="T44" s="76"/>
      <c r="U44" s="64">
        <f t="shared" si="2"/>
        <v>0</v>
      </c>
      <c r="V44" s="64">
        <f t="shared" si="3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6"/>
        <v>25159.68</v>
      </c>
      <c r="AC44" s="66">
        <f t="shared" si="4"/>
        <v>0</v>
      </c>
      <c r="AD44" s="66">
        <f t="shared" si="5"/>
        <v>25159.68</v>
      </c>
    </row>
    <row r="45" spans="1:30" ht="24.95" customHeight="1" x14ac:dyDescent="0.4">
      <c r="A45" s="54">
        <v>42</v>
      </c>
      <c r="B45" s="55" t="s">
        <v>241</v>
      </c>
      <c r="C45" s="55" t="s">
        <v>992</v>
      </c>
      <c r="D45" s="55" t="s">
        <v>35</v>
      </c>
      <c r="E45" s="55" t="s">
        <v>35</v>
      </c>
      <c r="F45" s="55" t="s">
        <v>1014</v>
      </c>
      <c r="G45" s="55">
        <v>0</v>
      </c>
      <c r="H45" s="55">
        <v>5</v>
      </c>
      <c r="I45" s="57">
        <v>1</v>
      </c>
      <c r="J45" s="58">
        <v>5</v>
      </c>
      <c r="K45" s="59"/>
      <c r="L45" s="60" t="s">
        <v>222</v>
      </c>
      <c r="M45" s="76"/>
      <c r="N45" s="61" t="s">
        <v>220</v>
      </c>
      <c r="O45" s="76"/>
      <c r="P45" s="76"/>
      <c r="Q45" s="62">
        <v>5</v>
      </c>
      <c r="R45" s="63"/>
      <c r="S45" s="76"/>
      <c r="T45" s="76"/>
      <c r="U45" s="64">
        <f t="shared" si="2"/>
        <v>0</v>
      </c>
      <c r="V45" s="64">
        <f t="shared" si="3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6"/>
        <v>0</v>
      </c>
      <c r="AC45" s="66">
        <f t="shared" si="4"/>
        <v>0</v>
      </c>
      <c r="AD45" s="66">
        <f t="shared" si="5"/>
        <v>0</v>
      </c>
    </row>
    <row r="46" spans="1:30" ht="24.95" customHeight="1" x14ac:dyDescent="0.4">
      <c r="A46" s="54">
        <v>43</v>
      </c>
      <c r="B46" s="55" t="s">
        <v>241</v>
      </c>
      <c r="C46" s="55" t="s">
        <v>992</v>
      </c>
      <c r="D46" s="55" t="s">
        <v>1014</v>
      </c>
      <c r="E46" s="55" t="s">
        <v>239</v>
      </c>
      <c r="F46" s="55" t="s">
        <v>1012</v>
      </c>
      <c r="G46" s="55">
        <v>42</v>
      </c>
      <c r="H46" s="55">
        <v>3</v>
      </c>
      <c r="I46" s="57">
        <v>2</v>
      </c>
      <c r="J46" s="58">
        <v>6</v>
      </c>
      <c r="K46" s="59"/>
      <c r="L46" s="60" t="s">
        <v>221</v>
      </c>
      <c r="M46" s="76"/>
      <c r="N46" s="61" t="s">
        <v>220</v>
      </c>
      <c r="O46" s="76"/>
      <c r="P46" s="76"/>
      <c r="Q46" s="62">
        <v>6</v>
      </c>
      <c r="R46" s="63"/>
      <c r="S46" s="76"/>
      <c r="T46" s="76"/>
      <c r="U46" s="64">
        <f t="shared" si="2"/>
        <v>0</v>
      </c>
      <c r="V46" s="64">
        <f t="shared" si="3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6"/>
        <v>15095.807999999999</v>
      </c>
      <c r="AC46" s="66">
        <f t="shared" si="4"/>
        <v>0</v>
      </c>
      <c r="AD46" s="66">
        <f t="shared" si="5"/>
        <v>15095.807999999999</v>
      </c>
    </row>
    <row r="47" spans="1:30" ht="24.95" customHeight="1" x14ac:dyDescent="0.4">
      <c r="A47" s="54">
        <v>44</v>
      </c>
      <c r="B47" s="55" t="s">
        <v>241</v>
      </c>
      <c r="C47" s="55" t="s">
        <v>992</v>
      </c>
      <c r="D47" s="55" t="s">
        <v>35</v>
      </c>
      <c r="E47" s="55" t="s">
        <v>239</v>
      </c>
      <c r="F47" s="55" t="s">
        <v>1018</v>
      </c>
      <c r="G47" s="55">
        <v>42</v>
      </c>
      <c r="H47" s="55">
        <v>21</v>
      </c>
      <c r="I47" s="57">
        <v>1</v>
      </c>
      <c r="J47" s="58">
        <v>21</v>
      </c>
      <c r="K47" s="59"/>
      <c r="L47" s="60" t="s">
        <v>221</v>
      </c>
      <c r="M47" s="76"/>
      <c r="N47" s="61" t="s">
        <v>220</v>
      </c>
      <c r="O47" s="76"/>
      <c r="P47" s="76"/>
      <c r="Q47" s="62">
        <v>21</v>
      </c>
      <c r="R47" s="63"/>
      <c r="S47" s="76"/>
      <c r="T47" s="76"/>
      <c r="U47" s="64">
        <f t="shared" si="2"/>
        <v>0</v>
      </c>
      <c r="V47" s="64">
        <f t="shared" si="3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6"/>
        <v>52835.328000000001</v>
      </c>
      <c r="AC47" s="66">
        <f t="shared" si="4"/>
        <v>0</v>
      </c>
      <c r="AD47" s="66">
        <f t="shared" si="5"/>
        <v>52835.328000000001</v>
      </c>
    </row>
    <row r="48" spans="1:30" ht="24.95" customHeight="1" x14ac:dyDescent="0.4">
      <c r="A48" s="54">
        <v>45</v>
      </c>
      <c r="B48" s="55" t="s">
        <v>241</v>
      </c>
      <c r="C48" s="55" t="s">
        <v>993</v>
      </c>
      <c r="D48" s="55" t="s">
        <v>35</v>
      </c>
      <c r="E48" s="55" t="s">
        <v>239</v>
      </c>
      <c r="F48" s="55" t="s">
        <v>1012</v>
      </c>
      <c r="G48" s="55">
        <v>42</v>
      </c>
      <c r="H48" s="55">
        <v>6</v>
      </c>
      <c r="I48" s="57">
        <v>2</v>
      </c>
      <c r="J48" s="58">
        <v>12</v>
      </c>
      <c r="K48" s="59"/>
      <c r="L48" s="60" t="s">
        <v>221</v>
      </c>
      <c r="M48" s="76"/>
      <c r="N48" s="61" t="s">
        <v>220</v>
      </c>
      <c r="O48" s="76"/>
      <c r="P48" s="76"/>
      <c r="Q48" s="62">
        <v>12</v>
      </c>
      <c r="R48" s="63"/>
      <c r="S48" s="76"/>
      <c r="T48" s="76"/>
      <c r="U48" s="64">
        <f t="shared" si="2"/>
        <v>0</v>
      </c>
      <c r="V48" s="64">
        <f t="shared" si="3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6"/>
        <v>30191.615999999998</v>
      </c>
      <c r="AC48" s="66">
        <f t="shared" si="4"/>
        <v>0</v>
      </c>
      <c r="AD48" s="66">
        <f t="shared" si="5"/>
        <v>30191.615999999998</v>
      </c>
    </row>
    <row r="49" spans="1:30" ht="24.95" customHeight="1" x14ac:dyDescent="0.4">
      <c r="A49" s="54">
        <v>46</v>
      </c>
      <c r="B49" s="55" t="s">
        <v>241</v>
      </c>
      <c r="C49" s="55" t="s">
        <v>993</v>
      </c>
      <c r="D49" s="55" t="s">
        <v>35</v>
      </c>
      <c r="E49" s="55" t="s">
        <v>239</v>
      </c>
      <c r="F49" s="55" t="s">
        <v>1012</v>
      </c>
      <c r="G49" s="55">
        <v>42</v>
      </c>
      <c r="H49" s="55">
        <v>3</v>
      </c>
      <c r="I49" s="57">
        <v>2</v>
      </c>
      <c r="J49" s="58">
        <v>6</v>
      </c>
      <c r="K49" s="59"/>
      <c r="L49" s="60" t="s">
        <v>221</v>
      </c>
      <c r="M49" s="76"/>
      <c r="N49" s="61" t="s">
        <v>220</v>
      </c>
      <c r="O49" s="76"/>
      <c r="P49" s="76"/>
      <c r="Q49" s="62">
        <v>6</v>
      </c>
      <c r="R49" s="63"/>
      <c r="S49" s="76"/>
      <c r="T49" s="76"/>
      <c r="U49" s="64">
        <f t="shared" si="2"/>
        <v>0</v>
      </c>
      <c r="V49" s="64">
        <f t="shared" si="3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6"/>
        <v>15095.807999999999</v>
      </c>
      <c r="AC49" s="66">
        <f t="shared" si="4"/>
        <v>0</v>
      </c>
      <c r="AD49" s="66">
        <f t="shared" si="5"/>
        <v>15095.807999999999</v>
      </c>
    </row>
    <row r="50" spans="1:30" ht="24.95" customHeight="1" x14ac:dyDescent="0.4">
      <c r="A50" s="54">
        <v>47</v>
      </c>
      <c r="B50" s="55" t="s">
        <v>241</v>
      </c>
      <c r="C50" s="55" t="s">
        <v>994</v>
      </c>
      <c r="D50" s="55" t="s">
        <v>35</v>
      </c>
      <c r="E50" s="55" t="s">
        <v>239</v>
      </c>
      <c r="F50" s="55" t="s">
        <v>1015</v>
      </c>
      <c r="G50" s="55">
        <v>42</v>
      </c>
      <c r="H50" s="55">
        <v>1</v>
      </c>
      <c r="I50" s="57">
        <v>1</v>
      </c>
      <c r="J50" s="58">
        <v>1</v>
      </c>
      <c r="K50" s="59"/>
      <c r="L50" s="60" t="s">
        <v>222</v>
      </c>
      <c r="M50" s="76"/>
      <c r="N50" s="61" t="s">
        <v>220</v>
      </c>
      <c r="O50" s="76"/>
      <c r="P50" s="76"/>
      <c r="Q50" s="62">
        <v>1</v>
      </c>
      <c r="R50" s="63"/>
      <c r="S50" s="76"/>
      <c r="T50" s="76"/>
      <c r="U50" s="64">
        <f t="shared" si="2"/>
        <v>0</v>
      </c>
      <c r="V50" s="64">
        <f t="shared" si="3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6"/>
        <v>2515.9679999999998</v>
      </c>
      <c r="AC50" s="66">
        <f t="shared" si="4"/>
        <v>0</v>
      </c>
      <c r="AD50" s="66">
        <f t="shared" si="5"/>
        <v>2515.9679999999998</v>
      </c>
    </row>
    <row r="51" spans="1:30" ht="24.95" customHeight="1" x14ac:dyDescent="0.4">
      <c r="A51" s="54">
        <v>48</v>
      </c>
      <c r="B51" s="55" t="s">
        <v>241</v>
      </c>
      <c r="C51" s="55" t="s">
        <v>995</v>
      </c>
      <c r="D51" s="55" t="s">
        <v>35</v>
      </c>
      <c r="E51" s="55" t="s">
        <v>239</v>
      </c>
      <c r="F51" s="55" t="s">
        <v>1015</v>
      </c>
      <c r="G51" s="55">
        <v>42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6"/>
      <c r="P51" s="76"/>
      <c r="Q51" s="62">
        <v>1</v>
      </c>
      <c r="R51" s="63"/>
      <c r="S51" s="76"/>
      <c r="T51" s="76"/>
      <c r="U51" s="64">
        <f t="shared" si="2"/>
        <v>0</v>
      </c>
      <c r="V51" s="64">
        <f t="shared" si="3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6"/>
        <v>2515.9679999999998</v>
      </c>
      <c r="AC51" s="66">
        <f t="shared" si="4"/>
        <v>0</v>
      </c>
      <c r="AD51" s="66">
        <f t="shared" si="5"/>
        <v>2515.9679999999998</v>
      </c>
    </row>
    <row r="52" spans="1:30" ht="24.95" customHeight="1" x14ac:dyDescent="0.4">
      <c r="A52" s="54">
        <v>49</v>
      </c>
      <c r="B52" s="55" t="s">
        <v>241</v>
      </c>
      <c r="C52" s="55" t="s">
        <v>995</v>
      </c>
      <c r="D52" s="55" t="s">
        <v>35</v>
      </c>
      <c r="E52" s="55" t="s">
        <v>239</v>
      </c>
      <c r="F52" s="55" t="s">
        <v>240</v>
      </c>
      <c r="G52" s="55">
        <v>42</v>
      </c>
      <c r="H52" s="55">
        <v>3</v>
      </c>
      <c r="I52" s="57">
        <v>1</v>
      </c>
      <c r="J52" s="58">
        <v>3</v>
      </c>
      <c r="K52" s="59"/>
      <c r="L52" s="60" t="s">
        <v>222</v>
      </c>
      <c r="M52" s="76"/>
      <c r="N52" s="61" t="s">
        <v>220</v>
      </c>
      <c r="O52" s="76"/>
      <c r="P52" s="76"/>
      <c r="Q52" s="62">
        <v>3</v>
      </c>
      <c r="R52" s="63"/>
      <c r="S52" s="76"/>
      <c r="T52" s="76"/>
      <c r="U52" s="64">
        <f t="shared" si="2"/>
        <v>0</v>
      </c>
      <c r="V52" s="64">
        <f t="shared" si="3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6"/>
        <v>7547.9039999999995</v>
      </c>
      <c r="AC52" s="66">
        <f t="shared" si="4"/>
        <v>0</v>
      </c>
      <c r="AD52" s="66">
        <f t="shared" si="5"/>
        <v>7547.9039999999995</v>
      </c>
    </row>
    <row r="53" spans="1:30" ht="24.95" customHeight="1" x14ac:dyDescent="0.4">
      <c r="A53" s="54">
        <v>50</v>
      </c>
      <c r="B53" s="55" t="s">
        <v>241</v>
      </c>
      <c r="C53" s="55" t="s">
        <v>687</v>
      </c>
      <c r="D53" s="55" t="s">
        <v>35</v>
      </c>
      <c r="E53" s="55" t="s">
        <v>239</v>
      </c>
      <c r="F53" s="55" t="s">
        <v>240</v>
      </c>
      <c r="G53" s="55">
        <v>42</v>
      </c>
      <c r="H53" s="55">
        <v>1</v>
      </c>
      <c r="I53" s="57">
        <v>1</v>
      </c>
      <c r="J53" s="58">
        <v>1</v>
      </c>
      <c r="K53" s="59"/>
      <c r="L53" s="60" t="s">
        <v>222</v>
      </c>
      <c r="M53" s="76"/>
      <c r="N53" s="61" t="s">
        <v>220</v>
      </c>
      <c r="O53" s="76"/>
      <c r="P53" s="76"/>
      <c r="Q53" s="62">
        <v>1</v>
      </c>
      <c r="R53" s="63"/>
      <c r="S53" s="76"/>
      <c r="T53" s="76"/>
      <c r="U53" s="64">
        <f t="shared" si="2"/>
        <v>0</v>
      </c>
      <c r="V53" s="64">
        <f t="shared" si="3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6"/>
        <v>2515.9679999999998</v>
      </c>
      <c r="AC53" s="66">
        <f t="shared" si="4"/>
        <v>0</v>
      </c>
      <c r="AD53" s="66">
        <f t="shared" si="5"/>
        <v>2515.9679999999998</v>
      </c>
    </row>
    <row r="54" spans="1:30" ht="24.95" customHeight="1" x14ac:dyDescent="0.4">
      <c r="A54" s="54">
        <v>51</v>
      </c>
      <c r="B54" s="55" t="s">
        <v>241</v>
      </c>
      <c r="C54" s="55" t="s">
        <v>687</v>
      </c>
      <c r="D54" s="55" t="s">
        <v>35</v>
      </c>
      <c r="E54" s="55" t="s">
        <v>553</v>
      </c>
      <c r="F54" s="55" t="s">
        <v>1019</v>
      </c>
      <c r="G54" s="55">
        <v>420</v>
      </c>
      <c r="H54" s="55">
        <v>1</v>
      </c>
      <c r="I54" s="57">
        <v>1</v>
      </c>
      <c r="J54" s="58">
        <v>1</v>
      </c>
      <c r="K54" s="59"/>
      <c r="L54" s="60" t="s">
        <v>221</v>
      </c>
      <c r="M54" s="76"/>
      <c r="N54" s="61" t="s">
        <v>220</v>
      </c>
      <c r="O54" s="76"/>
      <c r="P54" s="76"/>
      <c r="Q54" s="62">
        <v>1</v>
      </c>
      <c r="R54" s="63"/>
      <c r="S54" s="76"/>
      <c r="T54" s="76"/>
      <c r="U54" s="64">
        <f t="shared" si="2"/>
        <v>0</v>
      </c>
      <c r="V54" s="64">
        <f t="shared" si="3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6"/>
        <v>25159.68</v>
      </c>
      <c r="AC54" s="66">
        <f t="shared" si="4"/>
        <v>0</v>
      </c>
      <c r="AD54" s="66">
        <f t="shared" si="5"/>
        <v>25159.68</v>
      </c>
    </row>
    <row r="55" spans="1:30" ht="24.95" customHeight="1" x14ac:dyDescent="0.4">
      <c r="A55" s="54">
        <v>52</v>
      </c>
      <c r="B55" s="55" t="s">
        <v>241</v>
      </c>
      <c r="C55" s="55" t="s">
        <v>996</v>
      </c>
      <c r="D55" s="55" t="s">
        <v>711</v>
      </c>
      <c r="E55" s="55" t="s">
        <v>204</v>
      </c>
      <c r="F55" s="55" t="s">
        <v>40</v>
      </c>
      <c r="G55" s="55">
        <v>19</v>
      </c>
      <c r="H55" s="55">
        <v>2</v>
      </c>
      <c r="I55" s="57">
        <v>1</v>
      </c>
      <c r="J55" s="58">
        <v>2</v>
      </c>
      <c r="K55" s="59"/>
      <c r="L55" s="60" t="s">
        <v>222</v>
      </c>
      <c r="M55" s="76"/>
      <c r="N55" s="61" t="s">
        <v>220</v>
      </c>
      <c r="O55" s="76"/>
      <c r="P55" s="76"/>
      <c r="Q55" s="62">
        <v>2</v>
      </c>
      <c r="R55" s="63"/>
      <c r="S55" s="76"/>
      <c r="T55" s="76"/>
      <c r="U55" s="64">
        <f t="shared" si="2"/>
        <v>0</v>
      </c>
      <c r="V55" s="64">
        <f t="shared" si="3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6"/>
        <v>2276.3520000000003</v>
      </c>
      <c r="AC55" s="66">
        <f t="shared" si="4"/>
        <v>0</v>
      </c>
      <c r="AD55" s="66">
        <f t="shared" si="5"/>
        <v>2276.3520000000003</v>
      </c>
    </row>
    <row r="56" spans="1:30" ht="24.95" customHeight="1" x14ac:dyDescent="0.4">
      <c r="A56" s="54">
        <v>53</v>
      </c>
      <c r="B56" s="55" t="s">
        <v>241</v>
      </c>
      <c r="C56" s="55" t="s">
        <v>997</v>
      </c>
      <c r="D56" s="55" t="s">
        <v>35</v>
      </c>
      <c r="E56" s="55" t="s">
        <v>265</v>
      </c>
      <c r="F56" s="55" t="s">
        <v>40</v>
      </c>
      <c r="G56" s="55">
        <v>60</v>
      </c>
      <c r="H56" s="55">
        <v>5</v>
      </c>
      <c r="I56" s="57">
        <v>1</v>
      </c>
      <c r="J56" s="58">
        <v>5</v>
      </c>
      <c r="K56" s="59"/>
      <c r="L56" s="60" t="s">
        <v>222</v>
      </c>
      <c r="M56" s="76"/>
      <c r="N56" s="61" t="s">
        <v>220</v>
      </c>
      <c r="O56" s="76"/>
      <c r="P56" s="76"/>
      <c r="Q56" s="62">
        <v>5</v>
      </c>
      <c r="R56" s="63"/>
      <c r="S56" s="76"/>
      <c r="T56" s="76"/>
      <c r="U56" s="64">
        <f t="shared" si="2"/>
        <v>0</v>
      </c>
      <c r="V56" s="64">
        <f t="shared" si="3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6"/>
        <v>17971.2</v>
      </c>
      <c r="AC56" s="66">
        <f t="shared" si="4"/>
        <v>0</v>
      </c>
      <c r="AD56" s="66">
        <f t="shared" si="5"/>
        <v>17971.2</v>
      </c>
    </row>
    <row r="57" spans="1:30" ht="24.95" customHeight="1" x14ac:dyDescent="0.4">
      <c r="A57" s="54">
        <v>54</v>
      </c>
      <c r="B57" s="55" t="s">
        <v>241</v>
      </c>
      <c r="C57" s="55" t="s">
        <v>998</v>
      </c>
      <c r="D57" s="55" t="s">
        <v>35</v>
      </c>
      <c r="E57" s="55" t="s">
        <v>239</v>
      </c>
      <c r="F57" s="55" t="s">
        <v>1020</v>
      </c>
      <c r="G57" s="55">
        <v>42</v>
      </c>
      <c r="H57" s="55">
        <v>1</v>
      </c>
      <c r="I57" s="57">
        <v>1</v>
      </c>
      <c r="J57" s="58">
        <v>1</v>
      </c>
      <c r="K57" s="59"/>
      <c r="L57" s="60" t="s">
        <v>222</v>
      </c>
      <c r="M57" s="76"/>
      <c r="N57" s="61" t="s">
        <v>220</v>
      </c>
      <c r="O57" s="76"/>
      <c r="P57" s="76"/>
      <c r="Q57" s="62">
        <v>1</v>
      </c>
      <c r="R57" s="63"/>
      <c r="S57" s="76"/>
      <c r="T57" s="76"/>
      <c r="U57" s="64">
        <f t="shared" si="2"/>
        <v>0</v>
      </c>
      <c r="V57" s="64">
        <f t="shared" si="3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6"/>
        <v>2515.9679999999998</v>
      </c>
      <c r="AC57" s="66">
        <f t="shared" si="4"/>
        <v>0</v>
      </c>
      <c r="AD57" s="66">
        <f t="shared" si="5"/>
        <v>2515.9679999999998</v>
      </c>
    </row>
    <row r="58" spans="1:30" ht="24.95" customHeight="1" x14ac:dyDescent="0.4">
      <c r="A58" s="54">
        <v>55</v>
      </c>
      <c r="B58" s="55" t="s">
        <v>241</v>
      </c>
      <c r="C58" s="55" t="s">
        <v>998</v>
      </c>
      <c r="D58" s="55" t="s">
        <v>35</v>
      </c>
      <c r="E58" s="55" t="s">
        <v>717</v>
      </c>
      <c r="F58" s="55" t="s">
        <v>1021</v>
      </c>
      <c r="G58" s="55">
        <v>116</v>
      </c>
      <c r="H58" s="55">
        <v>14</v>
      </c>
      <c r="I58" s="57">
        <v>1</v>
      </c>
      <c r="J58" s="58">
        <v>14</v>
      </c>
      <c r="K58" s="59"/>
      <c r="L58" s="60" t="s">
        <v>221</v>
      </c>
      <c r="M58" s="76"/>
      <c r="N58" s="61" t="s">
        <v>220</v>
      </c>
      <c r="O58" s="76"/>
      <c r="P58" s="76"/>
      <c r="Q58" s="62">
        <v>14</v>
      </c>
      <c r="R58" s="63"/>
      <c r="S58" s="76"/>
      <c r="T58" s="76"/>
      <c r="U58" s="64">
        <f t="shared" si="2"/>
        <v>0</v>
      </c>
      <c r="V58" s="64">
        <f t="shared" si="3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6"/>
        <v>97284.09599999999</v>
      </c>
      <c r="AC58" s="66">
        <f t="shared" si="4"/>
        <v>0</v>
      </c>
      <c r="AD58" s="66">
        <f t="shared" si="5"/>
        <v>97284.09599999999</v>
      </c>
    </row>
    <row r="59" spans="1:30" ht="24.95" customHeight="1" x14ac:dyDescent="0.4">
      <c r="A59" s="54">
        <v>56</v>
      </c>
      <c r="B59" s="55" t="s">
        <v>241</v>
      </c>
      <c r="C59" s="55" t="s">
        <v>998</v>
      </c>
      <c r="D59" s="55" t="s">
        <v>35</v>
      </c>
      <c r="E59" s="55" t="s">
        <v>248</v>
      </c>
      <c r="F59" s="55" t="s">
        <v>1017</v>
      </c>
      <c r="G59" s="55">
        <v>26</v>
      </c>
      <c r="H59" s="55">
        <v>5</v>
      </c>
      <c r="I59" s="57">
        <v>2</v>
      </c>
      <c r="J59" s="58">
        <v>10</v>
      </c>
      <c r="K59" s="59"/>
      <c r="L59" s="60" t="s">
        <v>222</v>
      </c>
      <c r="M59" s="76"/>
      <c r="N59" s="61" t="s">
        <v>220</v>
      </c>
      <c r="O59" s="76"/>
      <c r="P59" s="76"/>
      <c r="Q59" s="62">
        <v>5</v>
      </c>
      <c r="R59" s="63"/>
      <c r="S59" s="76"/>
      <c r="T59" s="76"/>
      <c r="U59" s="64">
        <f t="shared" si="2"/>
        <v>0</v>
      </c>
      <c r="V59" s="64">
        <f t="shared" si="3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6"/>
        <v>15575.039999999999</v>
      </c>
      <c r="AC59" s="66">
        <f t="shared" si="4"/>
        <v>0</v>
      </c>
      <c r="AD59" s="66">
        <f t="shared" si="5"/>
        <v>15575.039999999999</v>
      </c>
    </row>
    <row r="60" spans="1:30" ht="24.95" customHeight="1" x14ac:dyDescent="0.4">
      <c r="A60" s="54">
        <v>57</v>
      </c>
      <c r="B60" s="55" t="s">
        <v>241</v>
      </c>
      <c r="C60" s="55" t="s">
        <v>998</v>
      </c>
      <c r="D60" s="55" t="s">
        <v>35</v>
      </c>
      <c r="E60" s="55" t="s">
        <v>204</v>
      </c>
      <c r="F60" s="55" t="s">
        <v>40</v>
      </c>
      <c r="G60" s="55">
        <v>19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6"/>
      <c r="P60" s="76"/>
      <c r="Q60" s="62">
        <v>1</v>
      </c>
      <c r="R60" s="63"/>
      <c r="S60" s="76"/>
      <c r="T60" s="76"/>
      <c r="U60" s="64">
        <f t="shared" si="2"/>
        <v>0</v>
      </c>
      <c r="V60" s="64">
        <f t="shared" si="3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6"/>
        <v>1138.1760000000002</v>
      </c>
      <c r="AC60" s="66">
        <f t="shared" si="4"/>
        <v>0</v>
      </c>
      <c r="AD60" s="66">
        <f t="shared" si="5"/>
        <v>1138.1760000000002</v>
      </c>
    </row>
    <row r="61" spans="1:30" ht="24.95" customHeight="1" x14ac:dyDescent="0.4">
      <c r="A61" s="54">
        <v>58</v>
      </c>
      <c r="B61" s="55" t="s">
        <v>241</v>
      </c>
      <c r="C61" s="55" t="s">
        <v>998</v>
      </c>
      <c r="D61" s="55" t="s">
        <v>35</v>
      </c>
      <c r="E61" s="55" t="s">
        <v>239</v>
      </c>
      <c r="F61" s="55" t="s">
        <v>729</v>
      </c>
      <c r="G61" s="55">
        <v>42</v>
      </c>
      <c r="H61" s="55">
        <v>2</v>
      </c>
      <c r="I61" s="57">
        <v>1</v>
      </c>
      <c r="J61" s="58">
        <v>2</v>
      </c>
      <c r="K61" s="59"/>
      <c r="L61" s="60" t="s">
        <v>222</v>
      </c>
      <c r="M61" s="76"/>
      <c r="N61" s="61" t="s">
        <v>220</v>
      </c>
      <c r="O61" s="76"/>
      <c r="P61" s="76"/>
      <c r="Q61" s="62">
        <v>2</v>
      </c>
      <c r="R61" s="63"/>
      <c r="S61" s="76"/>
      <c r="T61" s="76"/>
      <c r="U61" s="64">
        <f t="shared" si="2"/>
        <v>0</v>
      </c>
      <c r="V61" s="64">
        <f t="shared" si="3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6"/>
        <v>5031.9359999999997</v>
      </c>
      <c r="AC61" s="66">
        <f t="shared" si="4"/>
        <v>0</v>
      </c>
      <c r="AD61" s="66">
        <f t="shared" si="5"/>
        <v>5031.9359999999997</v>
      </c>
    </row>
    <row r="62" spans="1:30" ht="24.95" customHeight="1" x14ac:dyDescent="0.4">
      <c r="A62" s="54">
        <v>59</v>
      </c>
      <c r="B62" s="55" t="s">
        <v>241</v>
      </c>
      <c r="C62" s="55" t="s">
        <v>998</v>
      </c>
      <c r="D62" s="55" t="s">
        <v>35</v>
      </c>
      <c r="E62" s="55" t="s">
        <v>239</v>
      </c>
      <c r="F62" s="55" t="s">
        <v>1015</v>
      </c>
      <c r="G62" s="55">
        <v>42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6"/>
      <c r="P62" s="76"/>
      <c r="Q62" s="62">
        <v>1</v>
      </c>
      <c r="R62" s="63"/>
      <c r="S62" s="76"/>
      <c r="T62" s="76"/>
      <c r="U62" s="64">
        <f t="shared" si="2"/>
        <v>0</v>
      </c>
      <c r="V62" s="64">
        <f t="shared" si="3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6"/>
        <v>2515.9679999999998</v>
      </c>
      <c r="AC62" s="66">
        <f t="shared" si="4"/>
        <v>0</v>
      </c>
      <c r="AD62" s="66">
        <f t="shared" si="5"/>
        <v>2515.9679999999998</v>
      </c>
    </row>
    <row r="63" spans="1:30" ht="24.95" customHeight="1" x14ac:dyDescent="0.4">
      <c r="A63" s="54">
        <v>60</v>
      </c>
      <c r="B63" s="55" t="s">
        <v>241</v>
      </c>
      <c r="C63" s="55" t="s">
        <v>998</v>
      </c>
      <c r="D63" s="55" t="s">
        <v>35</v>
      </c>
      <c r="E63" s="55" t="s">
        <v>484</v>
      </c>
      <c r="F63" s="55" t="s">
        <v>400</v>
      </c>
      <c r="G63" s="55">
        <v>100</v>
      </c>
      <c r="H63" s="55">
        <v>11</v>
      </c>
      <c r="I63" s="57">
        <v>1</v>
      </c>
      <c r="J63" s="58">
        <v>11</v>
      </c>
      <c r="K63" s="59"/>
      <c r="L63" s="60" t="s">
        <v>222</v>
      </c>
      <c r="M63" s="76"/>
      <c r="N63" s="61" t="s">
        <v>220</v>
      </c>
      <c r="O63" s="76"/>
      <c r="P63" s="76"/>
      <c r="Q63" s="62">
        <v>11</v>
      </c>
      <c r="R63" s="63"/>
      <c r="S63" s="76"/>
      <c r="T63" s="76"/>
      <c r="U63" s="64">
        <f t="shared" si="2"/>
        <v>0</v>
      </c>
      <c r="V63" s="64">
        <f t="shared" si="3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6"/>
        <v>65894.400000000009</v>
      </c>
      <c r="AC63" s="66">
        <f t="shared" si="4"/>
        <v>0</v>
      </c>
      <c r="AD63" s="66">
        <f t="shared" si="5"/>
        <v>65894.400000000009</v>
      </c>
    </row>
    <row r="64" spans="1:30" ht="24.95" customHeight="1" x14ac:dyDescent="0.4">
      <c r="A64" s="54">
        <v>61</v>
      </c>
      <c r="B64" s="55" t="s">
        <v>241</v>
      </c>
      <c r="C64" s="55" t="s">
        <v>999</v>
      </c>
      <c r="D64" s="55" t="s">
        <v>35</v>
      </c>
      <c r="E64" s="55" t="s">
        <v>417</v>
      </c>
      <c r="F64" s="55" t="s">
        <v>1022</v>
      </c>
      <c r="G64" s="55">
        <v>263</v>
      </c>
      <c r="H64" s="55">
        <v>18</v>
      </c>
      <c r="I64" s="57">
        <v>1</v>
      </c>
      <c r="J64" s="58">
        <v>18</v>
      </c>
      <c r="K64" s="59"/>
      <c r="L64" s="60" t="s">
        <v>221</v>
      </c>
      <c r="M64" s="76"/>
      <c r="N64" s="61" t="s">
        <v>220</v>
      </c>
      <c r="O64" s="76"/>
      <c r="P64" s="76"/>
      <c r="Q64" s="62">
        <v>18</v>
      </c>
      <c r="R64" s="63"/>
      <c r="S64" s="76"/>
      <c r="T64" s="76"/>
      <c r="U64" s="64">
        <f t="shared" si="2"/>
        <v>0</v>
      </c>
      <c r="V64" s="64">
        <f t="shared" si="3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6"/>
        <v>283585.53600000002</v>
      </c>
      <c r="AC64" s="66">
        <f t="shared" si="4"/>
        <v>0</v>
      </c>
      <c r="AD64" s="66">
        <f t="shared" si="5"/>
        <v>283585.53600000002</v>
      </c>
    </row>
    <row r="65" spans="1:30" ht="24.95" customHeight="1" x14ac:dyDescent="0.4">
      <c r="A65" s="54">
        <v>62</v>
      </c>
      <c r="B65" s="55" t="s">
        <v>241</v>
      </c>
      <c r="C65" s="55" t="s">
        <v>1000</v>
      </c>
      <c r="D65" s="55" t="s">
        <v>35</v>
      </c>
      <c r="E65" s="55" t="s">
        <v>239</v>
      </c>
      <c r="F65" s="55" t="s">
        <v>732</v>
      </c>
      <c r="G65" s="55">
        <v>42</v>
      </c>
      <c r="H65" s="55">
        <v>4</v>
      </c>
      <c r="I65" s="57">
        <v>2</v>
      </c>
      <c r="J65" s="58">
        <v>8</v>
      </c>
      <c r="K65" s="59"/>
      <c r="L65" s="60" t="s">
        <v>222</v>
      </c>
      <c r="M65" s="76"/>
      <c r="N65" s="61" t="s">
        <v>220</v>
      </c>
      <c r="O65" s="76"/>
      <c r="P65" s="76"/>
      <c r="Q65" s="62">
        <v>4</v>
      </c>
      <c r="R65" s="63"/>
      <c r="S65" s="76"/>
      <c r="T65" s="76"/>
      <c r="U65" s="64">
        <f t="shared" si="2"/>
        <v>0</v>
      </c>
      <c r="V65" s="64">
        <f t="shared" si="3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6"/>
        <v>20127.743999999999</v>
      </c>
      <c r="AC65" s="66">
        <f t="shared" si="4"/>
        <v>0</v>
      </c>
      <c r="AD65" s="66">
        <f t="shared" si="5"/>
        <v>20127.743999999999</v>
      </c>
    </row>
    <row r="66" spans="1:30" ht="24.95" customHeight="1" x14ac:dyDescent="0.4">
      <c r="A66" s="54">
        <v>63</v>
      </c>
      <c r="B66" s="55" t="s">
        <v>241</v>
      </c>
      <c r="C66" s="55" t="s">
        <v>1000</v>
      </c>
      <c r="D66" s="55" t="s">
        <v>35</v>
      </c>
      <c r="E66" s="55" t="s">
        <v>239</v>
      </c>
      <c r="F66" s="55" t="s">
        <v>1015</v>
      </c>
      <c r="G66" s="55">
        <v>42</v>
      </c>
      <c r="H66" s="55">
        <v>1</v>
      </c>
      <c r="I66" s="57">
        <v>1</v>
      </c>
      <c r="J66" s="58">
        <v>1</v>
      </c>
      <c r="K66" s="59"/>
      <c r="L66" s="60" t="s">
        <v>222</v>
      </c>
      <c r="M66" s="76"/>
      <c r="N66" s="61" t="s">
        <v>220</v>
      </c>
      <c r="O66" s="76"/>
      <c r="P66" s="76"/>
      <c r="Q66" s="62">
        <v>1</v>
      </c>
      <c r="R66" s="63"/>
      <c r="S66" s="76"/>
      <c r="T66" s="76"/>
      <c r="U66" s="64">
        <f t="shared" si="2"/>
        <v>0</v>
      </c>
      <c r="V66" s="64">
        <f t="shared" si="3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6"/>
        <v>2515.9679999999998</v>
      </c>
      <c r="AC66" s="66">
        <f t="shared" si="4"/>
        <v>0</v>
      </c>
      <c r="AD66" s="66">
        <f t="shared" si="5"/>
        <v>2515.9679999999998</v>
      </c>
    </row>
    <row r="67" spans="1:30" ht="24.95" customHeight="1" x14ac:dyDescent="0.4">
      <c r="A67" s="54">
        <v>64</v>
      </c>
      <c r="B67" s="55" t="s">
        <v>241</v>
      </c>
      <c r="C67" s="55" t="s">
        <v>1000</v>
      </c>
      <c r="D67" s="55" t="s">
        <v>35</v>
      </c>
      <c r="E67" s="55" t="s">
        <v>239</v>
      </c>
      <c r="F67" s="55" t="s">
        <v>240</v>
      </c>
      <c r="G67" s="55">
        <v>42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6"/>
      <c r="P67" s="76"/>
      <c r="Q67" s="62">
        <v>1</v>
      </c>
      <c r="R67" s="63"/>
      <c r="S67" s="76"/>
      <c r="T67" s="76"/>
      <c r="U67" s="64">
        <f t="shared" si="2"/>
        <v>0</v>
      </c>
      <c r="V67" s="64">
        <f t="shared" si="3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6"/>
        <v>2515.9679999999998</v>
      </c>
      <c r="AC67" s="66">
        <f t="shared" si="4"/>
        <v>0</v>
      </c>
      <c r="AD67" s="66">
        <f t="shared" si="5"/>
        <v>2515.9679999999998</v>
      </c>
    </row>
    <row r="68" spans="1:30" ht="24.95" customHeight="1" x14ac:dyDescent="0.4">
      <c r="A68" s="54">
        <v>65</v>
      </c>
      <c r="B68" s="55" t="s">
        <v>241</v>
      </c>
      <c r="C68" s="55" t="s">
        <v>1001</v>
      </c>
      <c r="D68" s="55" t="s">
        <v>35</v>
      </c>
      <c r="E68" s="55" t="s">
        <v>239</v>
      </c>
      <c r="F68" s="55" t="s">
        <v>1020</v>
      </c>
      <c r="G68" s="55">
        <v>42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6"/>
      <c r="P68" s="76"/>
      <c r="Q68" s="62">
        <v>1</v>
      </c>
      <c r="R68" s="63"/>
      <c r="S68" s="76"/>
      <c r="T68" s="76"/>
      <c r="U68" s="64">
        <f t="shared" si="2"/>
        <v>0</v>
      </c>
      <c r="V68" s="64">
        <f t="shared" si="3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78" si="7">G68*J68*X68*Y68*Z68/1000*$Z$1</f>
        <v>2515.9679999999998</v>
      </c>
      <c r="AC68" s="66">
        <f t="shared" si="4"/>
        <v>0</v>
      </c>
      <c r="AD68" s="66">
        <f t="shared" si="5"/>
        <v>2515.9679999999998</v>
      </c>
    </row>
    <row r="69" spans="1:30" ht="24.95" customHeight="1" x14ac:dyDescent="0.4">
      <c r="A69" s="54">
        <v>66</v>
      </c>
      <c r="B69" s="55" t="s">
        <v>241</v>
      </c>
      <c r="C69" s="55" t="s">
        <v>1002</v>
      </c>
      <c r="D69" s="55" t="s">
        <v>35</v>
      </c>
      <c r="E69" s="55" t="s">
        <v>265</v>
      </c>
      <c r="F69" s="55" t="s">
        <v>271</v>
      </c>
      <c r="G69" s="55">
        <v>60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6"/>
      <c r="P69" s="76"/>
      <c r="Q69" s="62">
        <v>2</v>
      </c>
      <c r="R69" s="63"/>
      <c r="S69" s="76"/>
      <c r="T69" s="76"/>
      <c r="U69" s="64">
        <f t="shared" ref="U69:U78" si="8">Q69*S69</f>
        <v>0</v>
      </c>
      <c r="V69" s="64">
        <f t="shared" ref="V69:V78" si="9">Q69*T69</f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7"/>
        <v>7188.4800000000005</v>
      </c>
      <c r="AC69" s="66">
        <f t="shared" ref="AC69:AC78" si="10">P69*Q69*X69*Y69*Z69/1000*$Z$1</f>
        <v>0</v>
      </c>
      <c r="AD69" s="66">
        <f t="shared" ref="AD69:AD79" si="11">AB69-AC69</f>
        <v>7188.4800000000005</v>
      </c>
    </row>
    <row r="70" spans="1:30" ht="24.95" customHeight="1" x14ac:dyDescent="0.4">
      <c r="A70" s="54">
        <v>67</v>
      </c>
      <c r="B70" s="55" t="s">
        <v>241</v>
      </c>
      <c r="C70" s="55" t="s">
        <v>1003</v>
      </c>
      <c r="D70" s="55" t="s">
        <v>35</v>
      </c>
      <c r="E70" s="55" t="s">
        <v>239</v>
      </c>
      <c r="F70" s="55" t="s">
        <v>240</v>
      </c>
      <c r="G70" s="55">
        <v>42</v>
      </c>
      <c r="H70" s="55">
        <v>1</v>
      </c>
      <c r="I70" s="57">
        <v>1</v>
      </c>
      <c r="J70" s="58">
        <v>1</v>
      </c>
      <c r="K70" s="59"/>
      <c r="L70" s="60" t="s">
        <v>222</v>
      </c>
      <c r="M70" s="76"/>
      <c r="N70" s="61" t="s">
        <v>220</v>
      </c>
      <c r="O70" s="76"/>
      <c r="P70" s="76"/>
      <c r="Q70" s="62">
        <v>1</v>
      </c>
      <c r="R70" s="63"/>
      <c r="S70" s="76"/>
      <c r="T70" s="76"/>
      <c r="U70" s="64">
        <f t="shared" si="8"/>
        <v>0</v>
      </c>
      <c r="V70" s="64">
        <f t="shared" si="9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7"/>
        <v>2515.9679999999998</v>
      </c>
      <c r="AC70" s="66">
        <f t="shared" si="10"/>
        <v>0</v>
      </c>
      <c r="AD70" s="66">
        <f t="shared" si="11"/>
        <v>2515.9679999999998</v>
      </c>
    </row>
    <row r="71" spans="1:30" ht="24.95" customHeight="1" x14ac:dyDescent="0.4">
      <c r="A71" s="54">
        <v>68</v>
      </c>
      <c r="B71" s="55" t="s">
        <v>241</v>
      </c>
      <c r="C71" s="55" t="s">
        <v>986</v>
      </c>
      <c r="D71" s="55" t="s">
        <v>1025</v>
      </c>
      <c r="E71" s="55" t="s">
        <v>239</v>
      </c>
      <c r="F71" s="55" t="s">
        <v>240</v>
      </c>
      <c r="G71" s="55">
        <v>42</v>
      </c>
      <c r="H71" s="55">
        <v>1</v>
      </c>
      <c r="I71" s="57">
        <v>1</v>
      </c>
      <c r="J71" s="58">
        <v>1</v>
      </c>
      <c r="K71" s="59"/>
      <c r="L71" s="60" t="s">
        <v>222</v>
      </c>
      <c r="M71" s="76"/>
      <c r="N71" s="61" t="s">
        <v>220</v>
      </c>
      <c r="O71" s="76"/>
      <c r="P71" s="76"/>
      <c r="Q71" s="62">
        <v>1</v>
      </c>
      <c r="R71" s="63"/>
      <c r="S71" s="76"/>
      <c r="T71" s="76"/>
      <c r="U71" s="64">
        <f t="shared" si="8"/>
        <v>0</v>
      </c>
      <c r="V71" s="64">
        <f t="shared" si="9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7"/>
        <v>2515.9679999999998</v>
      </c>
      <c r="AC71" s="66">
        <f t="shared" si="10"/>
        <v>0</v>
      </c>
      <c r="AD71" s="66">
        <f t="shared" si="11"/>
        <v>2515.9679999999998</v>
      </c>
    </row>
    <row r="72" spans="1:30" ht="24.95" customHeight="1" x14ac:dyDescent="0.4">
      <c r="A72" s="54">
        <v>69</v>
      </c>
      <c r="B72" s="55" t="s">
        <v>241</v>
      </c>
      <c r="C72" s="55" t="s">
        <v>987</v>
      </c>
      <c r="D72" s="55" t="s">
        <v>35</v>
      </c>
      <c r="E72" s="55" t="s">
        <v>239</v>
      </c>
      <c r="F72" s="55" t="s">
        <v>240</v>
      </c>
      <c r="G72" s="55">
        <v>42</v>
      </c>
      <c r="H72" s="55">
        <v>1</v>
      </c>
      <c r="I72" s="57">
        <v>1</v>
      </c>
      <c r="J72" s="58">
        <v>1</v>
      </c>
      <c r="K72" s="59"/>
      <c r="L72" s="60" t="s">
        <v>222</v>
      </c>
      <c r="M72" s="76"/>
      <c r="N72" s="61" t="s">
        <v>220</v>
      </c>
      <c r="O72" s="76"/>
      <c r="P72" s="76"/>
      <c r="Q72" s="62">
        <v>1</v>
      </c>
      <c r="R72" s="63"/>
      <c r="S72" s="76"/>
      <c r="T72" s="76"/>
      <c r="U72" s="64">
        <f t="shared" si="8"/>
        <v>0</v>
      </c>
      <c r="V72" s="64">
        <f t="shared" si="9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7"/>
        <v>2515.9679999999998</v>
      </c>
      <c r="AC72" s="66">
        <f t="shared" si="10"/>
        <v>0</v>
      </c>
      <c r="AD72" s="66">
        <f t="shared" si="11"/>
        <v>2515.9679999999998</v>
      </c>
    </row>
    <row r="73" spans="1:30" ht="24.95" customHeight="1" x14ac:dyDescent="0.4">
      <c r="A73" s="54">
        <v>70</v>
      </c>
      <c r="B73" s="55" t="s">
        <v>241</v>
      </c>
      <c r="C73" s="55" t="s">
        <v>958</v>
      </c>
      <c r="D73" s="55" t="s">
        <v>35</v>
      </c>
      <c r="E73" s="55" t="s">
        <v>239</v>
      </c>
      <c r="F73" s="55" t="s">
        <v>1023</v>
      </c>
      <c r="G73" s="55">
        <v>42</v>
      </c>
      <c r="H73" s="55">
        <v>7</v>
      </c>
      <c r="I73" s="57">
        <v>2</v>
      </c>
      <c r="J73" s="58">
        <v>14</v>
      </c>
      <c r="K73" s="59"/>
      <c r="L73" s="60" t="s">
        <v>222</v>
      </c>
      <c r="M73" s="76"/>
      <c r="N73" s="61" t="s">
        <v>220</v>
      </c>
      <c r="O73" s="76"/>
      <c r="P73" s="76"/>
      <c r="Q73" s="62">
        <v>7</v>
      </c>
      <c r="R73" s="63"/>
      <c r="S73" s="76"/>
      <c r="T73" s="76"/>
      <c r="U73" s="64">
        <f t="shared" si="8"/>
        <v>0</v>
      </c>
      <c r="V73" s="64">
        <f t="shared" si="9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7"/>
        <v>35223.551999999996</v>
      </c>
      <c r="AC73" s="66">
        <f t="shared" si="10"/>
        <v>0</v>
      </c>
      <c r="AD73" s="66">
        <f t="shared" si="11"/>
        <v>35223.551999999996</v>
      </c>
    </row>
    <row r="74" spans="1:30" ht="24.95" customHeight="1" x14ac:dyDescent="0.4">
      <c r="A74" s="54">
        <v>71</v>
      </c>
      <c r="B74" s="55" t="s">
        <v>241</v>
      </c>
      <c r="C74" s="55" t="s">
        <v>958</v>
      </c>
      <c r="D74" s="55" t="s">
        <v>35</v>
      </c>
      <c r="E74" s="55" t="s">
        <v>239</v>
      </c>
      <c r="F74" s="55" t="s">
        <v>1024</v>
      </c>
      <c r="G74" s="55">
        <v>42</v>
      </c>
      <c r="H74" s="55">
        <v>1</v>
      </c>
      <c r="I74" s="57">
        <v>2</v>
      </c>
      <c r="J74" s="58">
        <v>2</v>
      </c>
      <c r="K74" s="59"/>
      <c r="L74" s="60" t="s">
        <v>222</v>
      </c>
      <c r="M74" s="76"/>
      <c r="N74" s="61" t="s">
        <v>220</v>
      </c>
      <c r="O74" s="76"/>
      <c r="P74" s="76"/>
      <c r="Q74" s="62">
        <v>1</v>
      </c>
      <c r="R74" s="63"/>
      <c r="S74" s="76"/>
      <c r="T74" s="76"/>
      <c r="U74" s="64">
        <f t="shared" si="8"/>
        <v>0</v>
      </c>
      <c r="V74" s="64">
        <f t="shared" si="9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7"/>
        <v>5031.9359999999997</v>
      </c>
      <c r="AC74" s="66">
        <f t="shared" si="10"/>
        <v>0</v>
      </c>
      <c r="AD74" s="66">
        <f t="shared" si="11"/>
        <v>5031.9359999999997</v>
      </c>
    </row>
    <row r="75" spans="1:30" ht="24.95" customHeight="1" x14ac:dyDescent="0.4">
      <c r="A75" s="54">
        <v>72</v>
      </c>
      <c r="B75" s="55" t="s">
        <v>241</v>
      </c>
      <c r="C75" s="55" t="s">
        <v>989</v>
      </c>
      <c r="D75" s="55" t="s">
        <v>35</v>
      </c>
      <c r="E75" s="55" t="s">
        <v>265</v>
      </c>
      <c r="F75" s="55" t="s">
        <v>271</v>
      </c>
      <c r="G75" s="55">
        <v>60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220</v>
      </c>
      <c r="O75" s="76"/>
      <c r="P75" s="76"/>
      <c r="Q75" s="62">
        <v>1</v>
      </c>
      <c r="R75" s="63"/>
      <c r="S75" s="76"/>
      <c r="T75" s="76"/>
      <c r="U75" s="64">
        <f t="shared" si="8"/>
        <v>0</v>
      </c>
      <c r="V75" s="64">
        <f t="shared" si="9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7"/>
        <v>3594.2400000000002</v>
      </c>
      <c r="AC75" s="66">
        <f t="shared" si="10"/>
        <v>0</v>
      </c>
      <c r="AD75" s="66">
        <f t="shared" si="11"/>
        <v>3594.2400000000002</v>
      </c>
    </row>
    <row r="76" spans="1:30" ht="24.95" customHeight="1" x14ac:dyDescent="0.4">
      <c r="A76" s="54">
        <v>73</v>
      </c>
      <c r="B76" s="55" t="s">
        <v>241</v>
      </c>
      <c r="C76" s="55" t="s">
        <v>988</v>
      </c>
      <c r="D76" s="55" t="s">
        <v>35</v>
      </c>
      <c r="E76" s="55" t="s">
        <v>239</v>
      </c>
      <c r="F76" s="55" t="s">
        <v>732</v>
      </c>
      <c r="G76" s="55">
        <v>42</v>
      </c>
      <c r="H76" s="55">
        <v>4</v>
      </c>
      <c r="I76" s="57">
        <v>2</v>
      </c>
      <c r="J76" s="58">
        <v>8</v>
      </c>
      <c r="K76" s="59"/>
      <c r="L76" s="60" t="s">
        <v>222</v>
      </c>
      <c r="M76" s="76"/>
      <c r="N76" s="61" t="s">
        <v>220</v>
      </c>
      <c r="O76" s="76"/>
      <c r="P76" s="76"/>
      <c r="Q76" s="62">
        <v>4</v>
      </c>
      <c r="R76" s="63"/>
      <c r="S76" s="76"/>
      <c r="T76" s="76"/>
      <c r="U76" s="64">
        <f t="shared" si="8"/>
        <v>0</v>
      </c>
      <c r="V76" s="64">
        <f t="shared" si="9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7"/>
        <v>20127.743999999999</v>
      </c>
      <c r="AC76" s="66">
        <f t="shared" si="10"/>
        <v>0</v>
      </c>
      <c r="AD76" s="66">
        <f t="shared" si="11"/>
        <v>20127.743999999999</v>
      </c>
    </row>
    <row r="77" spans="1:30" ht="24.95" customHeight="1" x14ac:dyDescent="0.4">
      <c r="A77" s="54">
        <v>74</v>
      </c>
      <c r="B77" s="55" t="s">
        <v>1004</v>
      </c>
      <c r="C77" s="55" t="s">
        <v>1005</v>
      </c>
      <c r="D77" s="55" t="s">
        <v>35</v>
      </c>
      <c r="E77" s="55" t="s">
        <v>239</v>
      </c>
      <c r="F77" s="55" t="s">
        <v>295</v>
      </c>
      <c r="G77" s="55">
        <v>42</v>
      </c>
      <c r="H77" s="55">
        <v>5</v>
      </c>
      <c r="I77" s="57">
        <v>1</v>
      </c>
      <c r="J77" s="58">
        <v>5</v>
      </c>
      <c r="K77" s="59"/>
      <c r="L77" s="60" t="s">
        <v>222</v>
      </c>
      <c r="M77" s="76"/>
      <c r="N77" s="61" t="s">
        <v>220</v>
      </c>
      <c r="O77" s="76"/>
      <c r="P77" s="76"/>
      <c r="Q77" s="62">
        <v>5</v>
      </c>
      <c r="R77" s="63"/>
      <c r="S77" s="76"/>
      <c r="T77" s="76"/>
      <c r="U77" s="64">
        <f t="shared" si="8"/>
        <v>0</v>
      </c>
      <c r="V77" s="64">
        <f t="shared" si="9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7"/>
        <v>12579.84</v>
      </c>
      <c r="AC77" s="66">
        <f t="shared" si="10"/>
        <v>0</v>
      </c>
      <c r="AD77" s="66">
        <f t="shared" si="11"/>
        <v>12579.84</v>
      </c>
    </row>
    <row r="78" spans="1:30" ht="24.95" customHeight="1" x14ac:dyDescent="0.4">
      <c r="A78" s="54">
        <v>75</v>
      </c>
      <c r="B78" s="55" t="s">
        <v>35</v>
      </c>
      <c r="C78" s="55" t="s">
        <v>1006</v>
      </c>
      <c r="D78" s="55" t="s">
        <v>35</v>
      </c>
      <c r="E78" s="55" t="s">
        <v>265</v>
      </c>
      <c r="F78" s="55" t="s">
        <v>271</v>
      </c>
      <c r="G78" s="55">
        <v>60</v>
      </c>
      <c r="H78" s="55">
        <v>2</v>
      </c>
      <c r="I78" s="57">
        <v>1</v>
      </c>
      <c r="J78" s="58">
        <v>2</v>
      </c>
      <c r="K78" s="59"/>
      <c r="L78" s="60" t="s">
        <v>222</v>
      </c>
      <c r="M78" s="76"/>
      <c r="N78" s="61" t="s">
        <v>220</v>
      </c>
      <c r="O78" s="76"/>
      <c r="P78" s="76"/>
      <c r="Q78" s="62">
        <v>2</v>
      </c>
      <c r="R78" s="63"/>
      <c r="S78" s="76"/>
      <c r="T78" s="76"/>
      <c r="U78" s="64">
        <f t="shared" si="8"/>
        <v>0</v>
      </c>
      <c r="V78" s="64">
        <f t="shared" si="9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7"/>
        <v>7188.4800000000005</v>
      </c>
      <c r="AC78" s="66">
        <f t="shared" si="10"/>
        <v>0</v>
      </c>
      <c r="AD78" s="66">
        <f t="shared" si="11"/>
        <v>7188.4800000000005</v>
      </c>
    </row>
    <row r="79" spans="1:30" ht="36.75" customHeight="1" x14ac:dyDescent="0.4">
      <c r="A79" s="68"/>
      <c r="B79" s="69"/>
      <c r="C79" s="69"/>
      <c r="D79" s="69" t="s">
        <v>35</v>
      </c>
      <c r="E79" s="69"/>
      <c r="L79" s="70"/>
      <c r="R79" s="71"/>
      <c r="S79" s="71"/>
      <c r="T79" s="71"/>
      <c r="U79" s="72"/>
      <c r="V79" s="72"/>
      <c r="W79" s="65"/>
      <c r="AA79" s="65"/>
      <c r="AB79" s="66">
        <f>SUM(AB4:AB78)</f>
        <v>1395703.2960000003</v>
      </c>
      <c r="AC79" s="66">
        <f>SUM(AC4:AC78)</f>
        <v>0</v>
      </c>
      <c r="AD79" s="66">
        <f t="shared" si="11"/>
        <v>1395703.2960000003</v>
      </c>
    </row>
    <row r="80" spans="1:30" x14ac:dyDescent="0.4">
      <c r="D80" s="31" t="s">
        <v>35</v>
      </c>
    </row>
    <row r="81" spans="4:23" x14ac:dyDescent="0.4">
      <c r="D81" s="31" t="s">
        <v>35</v>
      </c>
      <c r="T81" s="179" t="s">
        <v>22</v>
      </c>
      <c r="U81" s="180"/>
      <c r="V81" s="181"/>
      <c r="W81" s="75">
        <f>SUM(U4:U78)</f>
        <v>0</v>
      </c>
    </row>
    <row r="82" spans="4:23" x14ac:dyDescent="0.4">
      <c r="D82" s="31" t="s">
        <v>35</v>
      </c>
      <c r="T82" s="179" t="s">
        <v>23</v>
      </c>
      <c r="U82" s="180"/>
      <c r="V82" s="181"/>
      <c r="W82" s="75">
        <f>SUM(V4:V78)</f>
        <v>0</v>
      </c>
    </row>
    <row r="83" spans="4:23" x14ac:dyDescent="0.4">
      <c r="T83" s="179" t="s">
        <v>25</v>
      </c>
      <c r="U83" s="180"/>
      <c r="V83" s="181"/>
      <c r="W83" s="83"/>
    </row>
    <row r="84" spans="4:23" x14ac:dyDescent="0.4">
      <c r="T84" s="179" t="s">
        <v>26</v>
      </c>
      <c r="U84" s="180"/>
      <c r="V84" s="181"/>
      <c r="W84" s="83"/>
    </row>
    <row r="85" spans="4:23" x14ac:dyDescent="0.4">
      <c r="T85" s="179" t="s">
        <v>24</v>
      </c>
      <c r="U85" s="180"/>
      <c r="V85" s="181"/>
      <c r="W85" s="83"/>
    </row>
    <row r="86" spans="4:23" x14ac:dyDescent="0.4">
      <c r="T86" s="179" t="s">
        <v>27</v>
      </c>
      <c r="U86" s="180"/>
      <c r="V86" s="181"/>
      <c r="W86" s="83"/>
    </row>
    <row r="87" spans="4:23" x14ac:dyDescent="0.4">
      <c r="T87" s="179" t="s">
        <v>29</v>
      </c>
      <c r="U87" s="180"/>
      <c r="V87" s="181"/>
      <c r="W87" s="75">
        <f>SUM(W81:W86)</f>
        <v>0</v>
      </c>
    </row>
    <row r="88" spans="4:23" x14ac:dyDescent="0.4">
      <c r="T88" s="179" t="s">
        <v>30</v>
      </c>
      <c r="U88" s="180"/>
      <c r="V88" s="181"/>
      <c r="W88" s="75">
        <f>W87*1.1</f>
        <v>0</v>
      </c>
    </row>
  </sheetData>
  <sheetProtection algorithmName="SHA-512" hashValue="jYEvoAC52o0v7FTgWNHWSvAGFgIevDxlYWqrcV0JpijwUSIr7WLOqbtmWBkDNoT5mj0mi3nbR9oxmgXShiQOxQ==" saltValue="7tg/NDUTi+jh6cYdpNvwYw==" spinCount="100000" sheet="1" formatCells="0" formatColumns="0" formatRows="0" insertHyperlinks="0" sort="0" autoFilter="0" pivotTables="0"/>
  <autoFilter ref="A3:AD78"/>
  <mergeCells count="12">
    <mergeCell ref="T88:V88"/>
    <mergeCell ref="T83:V83"/>
    <mergeCell ref="T84:V84"/>
    <mergeCell ref="T85:V85"/>
    <mergeCell ref="T86:V86"/>
    <mergeCell ref="T87:V87"/>
    <mergeCell ref="T82:V82"/>
    <mergeCell ref="E2:J2"/>
    <mergeCell ref="L2:Q2"/>
    <mergeCell ref="AB2:AC2"/>
    <mergeCell ref="AD2:AD3"/>
    <mergeCell ref="T81:V81"/>
  </mergeCells>
  <phoneticPr fontId="4"/>
  <conditionalFormatting sqref="B4:J78 X4:Z78 L4:Q78">
    <cfRule type="containsBlanks" dxfId="29" priority="3">
      <formula>LEN(TRIM(B4))=0</formula>
    </cfRule>
  </conditionalFormatting>
  <conditionalFormatting sqref="S4:S78">
    <cfRule type="containsBlanks" dxfId="28" priority="2">
      <formula>LEN(TRIM(S4))=0</formula>
    </cfRule>
  </conditionalFormatting>
  <conditionalFormatting sqref="T4:T78">
    <cfRule type="containsBlanks" dxfId="27" priority="1">
      <formula>LEN(TRIM(T4))=0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  <pageSetUpPr fitToPage="1"/>
  </sheetPr>
  <dimension ref="A1:AD60"/>
  <sheetViews>
    <sheetView showGridLines="0" view="pageBreakPreview" zoomScale="75" zoomScaleNormal="100" zoomScaleSheetLayoutView="75" workbookViewId="0">
      <pane xSplit="3" ySplit="3" topLeftCell="D21" activePane="bottomRight" state="frozen"/>
      <selection activeCell="L11" sqref="L11"/>
      <selection pane="topRight" activeCell="L11" sqref="L11"/>
      <selection pane="bottomLeft" activeCell="L11" sqref="L11"/>
      <selection pane="bottomRight" activeCell="E24" sqref="E2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2443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230</v>
      </c>
      <c r="D4" s="55" t="s">
        <v>35</v>
      </c>
      <c r="E4" s="55" t="s">
        <v>200</v>
      </c>
      <c r="F4" s="55" t="s">
        <v>201</v>
      </c>
      <c r="G4" s="55">
        <v>42</v>
      </c>
      <c r="H4" s="56">
        <v>8</v>
      </c>
      <c r="I4" s="57">
        <v>2</v>
      </c>
      <c r="J4" s="58">
        <v>16</v>
      </c>
      <c r="K4" s="59"/>
      <c r="L4" s="60" t="s">
        <v>222</v>
      </c>
      <c r="M4" s="76"/>
      <c r="N4" s="61" t="s">
        <v>220</v>
      </c>
      <c r="O4" s="77"/>
      <c r="P4" s="76"/>
      <c r="Q4" s="62">
        <v>8</v>
      </c>
      <c r="R4" s="63"/>
      <c r="S4" s="78"/>
      <c r="T4" s="78"/>
      <c r="U4" s="64">
        <f>Q4*S4</f>
        <v>0</v>
      </c>
      <c r="V4" s="64">
        <f>Q4*T4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2" si="0">G4*J4*X4*Y4*Z4/1000*$Z$1</f>
        <v>40255.487999999998</v>
      </c>
      <c r="AC4" s="66">
        <f>P4*Q4*X4*Y4*Z4/1000*$Z$1</f>
        <v>0</v>
      </c>
      <c r="AD4" s="66">
        <f t="shared" ref="AD4" si="1">AB4-AC4</f>
        <v>40255.487999999998</v>
      </c>
    </row>
    <row r="5" spans="1:30" ht="24.95" customHeight="1" x14ac:dyDescent="0.4">
      <c r="A5" s="54">
        <v>2</v>
      </c>
      <c r="B5" s="55" t="s">
        <v>808</v>
      </c>
      <c r="C5" s="55" t="s">
        <v>1026</v>
      </c>
      <c r="D5" s="55" t="s">
        <v>35</v>
      </c>
      <c r="E5" s="55" t="s">
        <v>200</v>
      </c>
      <c r="F5" s="55" t="s">
        <v>201</v>
      </c>
      <c r="G5" s="55">
        <v>42</v>
      </c>
      <c r="H5" s="56">
        <v>1</v>
      </c>
      <c r="I5" s="57">
        <v>2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ref="U5:U32" si="2">Q5*S5</f>
        <v>0</v>
      </c>
      <c r="V5" s="64">
        <f t="shared" ref="V5:V32" si="3">Q5*T5</f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0"/>
        <v>5031.9359999999997</v>
      </c>
      <c r="AC5" s="66">
        <f t="shared" ref="AC5:AC32" si="4">P5*Q5*X5*Y5*Z5/1000*$Z$1</f>
        <v>0</v>
      </c>
      <c r="AD5" s="66">
        <f t="shared" ref="AD5:AD33" si="5">AB5-AC5</f>
        <v>5031.9359999999997</v>
      </c>
    </row>
    <row r="6" spans="1:30" ht="24.95" customHeight="1" x14ac:dyDescent="0.4">
      <c r="A6" s="54">
        <v>3</v>
      </c>
      <c r="B6" s="55" t="s">
        <v>808</v>
      </c>
      <c r="C6" s="55" t="s">
        <v>1027</v>
      </c>
      <c r="D6" s="55" t="s">
        <v>35</v>
      </c>
      <c r="E6" s="55" t="s">
        <v>263</v>
      </c>
      <c r="F6" s="55" t="s">
        <v>573</v>
      </c>
      <c r="G6" s="55">
        <v>28</v>
      </c>
      <c r="H6" s="56">
        <v>1</v>
      </c>
      <c r="I6" s="57">
        <v>2</v>
      </c>
      <c r="J6" s="58">
        <v>2</v>
      </c>
      <c r="K6" s="59"/>
      <c r="L6" s="60" t="s">
        <v>222</v>
      </c>
      <c r="M6" s="76"/>
      <c r="N6" s="61" t="s">
        <v>517</v>
      </c>
      <c r="O6" s="77"/>
      <c r="P6" s="76"/>
      <c r="Q6" s="62">
        <v>1</v>
      </c>
      <c r="R6" s="63"/>
      <c r="S6" s="78"/>
      <c r="T6" s="78"/>
      <c r="U6" s="64">
        <f t="shared" si="2"/>
        <v>0</v>
      </c>
      <c r="V6" s="64">
        <f t="shared" si="3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0"/>
        <v>3354.6239999999998</v>
      </c>
      <c r="AC6" s="66">
        <f t="shared" si="4"/>
        <v>0</v>
      </c>
      <c r="AD6" s="66">
        <f t="shared" si="5"/>
        <v>3354.6239999999998</v>
      </c>
    </row>
    <row r="7" spans="1:30" ht="24.95" customHeight="1" x14ac:dyDescent="0.4">
      <c r="A7" s="54">
        <v>4</v>
      </c>
      <c r="B7" s="55" t="s">
        <v>808</v>
      </c>
      <c r="C7" s="55" t="s">
        <v>261</v>
      </c>
      <c r="D7" s="55" t="s">
        <v>35</v>
      </c>
      <c r="E7" s="55" t="s">
        <v>248</v>
      </c>
      <c r="F7" s="55" t="s">
        <v>1038</v>
      </c>
      <c r="G7" s="55">
        <v>26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2"/>
        <v>0</v>
      </c>
      <c r="V7" s="64">
        <f t="shared" si="3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0"/>
        <v>1557.5040000000001</v>
      </c>
      <c r="AC7" s="66">
        <f t="shared" si="4"/>
        <v>0</v>
      </c>
      <c r="AD7" s="66">
        <f t="shared" si="5"/>
        <v>1557.5040000000001</v>
      </c>
    </row>
    <row r="8" spans="1:30" ht="24.95" customHeight="1" x14ac:dyDescent="0.4">
      <c r="A8" s="54">
        <v>5</v>
      </c>
      <c r="B8" s="55" t="s">
        <v>808</v>
      </c>
      <c r="C8" s="55" t="s">
        <v>1028</v>
      </c>
      <c r="D8" s="55" t="s">
        <v>35</v>
      </c>
      <c r="E8" s="55" t="s">
        <v>416</v>
      </c>
      <c r="F8" s="55" t="s">
        <v>271</v>
      </c>
      <c r="G8" s="55">
        <v>60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2"/>
        <v>0</v>
      </c>
      <c r="V8" s="64">
        <f t="shared" si="3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0"/>
        <v>3594.2400000000002</v>
      </c>
      <c r="AC8" s="66">
        <f t="shared" si="4"/>
        <v>0</v>
      </c>
      <c r="AD8" s="66">
        <f t="shared" si="5"/>
        <v>3594.2400000000002</v>
      </c>
    </row>
    <row r="9" spans="1:30" ht="24.95" customHeight="1" x14ac:dyDescent="0.4">
      <c r="A9" s="54">
        <v>6</v>
      </c>
      <c r="B9" s="55" t="s">
        <v>808</v>
      </c>
      <c r="C9" s="55" t="s">
        <v>233</v>
      </c>
      <c r="D9" s="55" t="s">
        <v>35</v>
      </c>
      <c r="E9" s="55" t="s">
        <v>248</v>
      </c>
      <c r="F9" s="55" t="s">
        <v>617</v>
      </c>
      <c r="G9" s="55">
        <v>26</v>
      </c>
      <c r="H9" s="56">
        <v>1</v>
      </c>
      <c r="I9" s="57">
        <v>2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2"/>
        <v>0</v>
      </c>
      <c r="V9" s="64">
        <f t="shared" si="3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0"/>
        <v>3115.0080000000003</v>
      </c>
      <c r="AC9" s="66">
        <f t="shared" si="4"/>
        <v>0</v>
      </c>
      <c r="AD9" s="66">
        <f t="shared" si="5"/>
        <v>3115.0080000000003</v>
      </c>
    </row>
    <row r="10" spans="1:30" ht="24.95" customHeight="1" x14ac:dyDescent="0.4">
      <c r="A10" s="54">
        <v>7</v>
      </c>
      <c r="B10" s="55" t="s">
        <v>808</v>
      </c>
      <c r="C10" s="55" t="s">
        <v>1029</v>
      </c>
      <c r="D10" s="55" t="s">
        <v>35</v>
      </c>
      <c r="E10" s="55" t="s">
        <v>200</v>
      </c>
      <c r="F10" s="55" t="s">
        <v>201</v>
      </c>
      <c r="G10" s="55">
        <v>42</v>
      </c>
      <c r="H10" s="56">
        <v>6</v>
      </c>
      <c r="I10" s="57">
        <v>2</v>
      </c>
      <c r="J10" s="58">
        <v>12</v>
      </c>
      <c r="K10" s="59"/>
      <c r="L10" s="60" t="s">
        <v>222</v>
      </c>
      <c r="M10" s="76"/>
      <c r="N10" s="61" t="s">
        <v>220</v>
      </c>
      <c r="O10" s="77"/>
      <c r="P10" s="76"/>
      <c r="Q10" s="62">
        <v>6</v>
      </c>
      <c r="R10" s="63"/>
      <c r="S10" s="78"/>
      <c r="T10" s="78"/>
      <c r="U10" s="64">
        <f t="shared" si="2"/>
        <v>0</v>
      </c>
      <c r="V10" s="64">
        <f t="shared" si="3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0"/>
        <v>30191.615999999998</v>
      </c>
      <c r="AC10" s="66">
        <f t="shared" si="4"/>
        <v>0</v>
      </c>
      <c r="AD10" s="66">
        <f t="shared" si="5"/>
        <v>30191.615999999998</v>
      </c>
    </row>
    <row r="11" spans="1:30" ht="24.95" customHeight="1" x14ac:dyDescent="0.4">
      <c r="A11" s="54">
        <v>8</v>
      </c>
      <c r="B11" s="55" t="s">
        <v>808</v>
      </c>
      <c r="C11" s="55" t="s">
        <v>1029</v>
      </c>
      <c r="D11" s="55" t="s">
        <v>35</v>
      </c>
      <c r="E11" s="55" t="s">
        <v>416</v>
      </c>
      <c r="F11" s="55" t="s">
        <v>705</v>
      </c>
      <c r="G11" s="55">
        <v>60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219</v>
      </c>
      <c r="O11" s="77"/>
      <c r="P11" s="76"/>
      <c r="Q11" s="62">
        <v>1</v>
      </c>
      <c r="R11" s="63"/>
      <c r="S11" s="78"/>
      <c r="T11" s="78"/>
      <c r="U11" s="64">
        <f t="shared" si="2"/>
        <v>0</v>
      </c>
      <c r="V11" s="64">
        <f t="shared" si="3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0"/>
        <v>3594.2400000000002</v>
      </c>
      <c r="AC11" s="66">
        <f t="shared" si="4"/>
        <v>0</v>
      </c>
      <c r="AD11" s="66">
        <f t="shared" si="5"/>
        <v>3594.2400000000002</v>
      </c>
    </row>
    <row r="12" spans="1:30" ht="24.95" customHeight="1" x14ac:dyDescent="0.4">
      <c r="A12" s="54">
        <v>9</v>
      </c>
      <c r="B12" s="55" t="s">
        <v>808</v>
      </c>
      <c r="C12" s="55" t="s">
        <v>233</v>
      </c>
      <c r="D12" s="55" t="s">
        <v>35</v>
      </c>
      <c r="E12" s="55" t="s">
        <v>200</v>
      </c>
      <c r="F12" s="55" t="s">
        <v>379</v>
      </c>
      <c r="G12" s="55">
        <v>42</v>
      </c>
      <c r="H12" s="56">
        <v>2</v>
      </c>
      <c r="I12" s="57">
        <v>1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2</v>
      </c>
      <c r="R12" s="63"/>
      <c r="S12" s="78"/>
      <c r="T12" s="78"/>
      <c r="U12" s="64">
        <f t="shared" si="2"/>
        <v>0</v>
      </c>
      <c r="V12" s="64">
        <f t="shared" si="3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0"/>
        <v>5031.9359999999997</v>
      </c>
      <c r="AC12" s="66">
        <f t="shared" si="4"/>
        <v>0</v>
      </c>
      <c r="AD12" s="66">
        <f t="shared" si="5"/>
        <v>5031.9359999999997</v>
      </c>
    </row>
    <row r="13" spans="1:30" ht="24.95" customHeight="1" x14ac:dyDescent="0.4">
      <c r="A13" s="54">
        <v>10</v>
      </c>
      <c r="B13" s="55" t="s">
        <v>808</v>
      </c>
      <c r="C13" s="55" t="s">
        <v>1030</v>
      </c>
      <c r="D13" s="55" t="s">
        <v>35</v>
      </c>
      <c r="E13" s="55" t="s">
        <v>200</v>
      </c>
      <c r="F13" s="55" t="s">
        <v>201</v>
      </c>
      <c r="G13" s="55">
        <v>42</v>
      </c>
      <c r="H13" s="56">
        <v>6</v>
      </c>
      <c r="I13" s="57">
        <v>2</v>
      </c>
      <c r="J13" s="58">
        <v>12</v>
      </c>
      <c r="K13" s="59"/>
      <c r="L13" s="60" t="s">
        <v>222</v>
      </c>
      <c r="M13" s="76"/>
      <c r="N13" s="61" t="s">
        <v>220</v>
      </c>
      <c r="O13" s="77"/>
      <c r="P13" s="76"/>
      <c r="Q13" s="62">
        <v>6</v>
      </c>
      <c r="R13" s="63"/>
      <c r="S13" s="78"/>
      <c r="T13" s="78"/>
      <c r="U13" s="64">
        <f t="shared" si="2"/>
        <v>0</v>
      </c>
      <c r="V13" s="64">
        <f t="shared" si="3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0"/>
        <v>30191.615999999998</v>
      </c>
      <c r="AC13" s="66">
        <f t="shared" si="4"/>
        <v>0</v>
      </c>
      <c r="AD13" s="66">
        <f t="shared" si="5"/>
        <v>30191.615999999998</v>
      </c>
    </row>
    <row r="14" spans="1:30" ht="24.95" customHeight="1" x14ac:dyDescent="0.4">
      <c r="A14" s="54">
        <v>11</v>
      </c>
      <c r="B14" s="55" t="s">
        <v>808</v>
      </c>
      <c r="C14" s="55" t="s">
        <v>1030</v>
      </c>
      <c r="D14" s="55" t="s">
        <v>35</v>
      </c>
      <c r="E14" s="55" t="s">
        <v>416</v>
      </c>
      <c r="F14" s="55" t="s">
        <v>705</v>
      </c>
      <c r="G14" s="55">
        <v>60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219</v>
      </c>
      <c r="O14" s="77"/>
      <c r="P14" s="76"/>
      <c r="Q14" s="62">
        <v>1</v>
      </c>
      <c r="R14" s="63"/>
      <c r="S14" s="78"/>
      <c r="T14" s="78"/>
      <c r="U14" s="64">
        <f t="shared" si="2"/>
        <v>0</v>
      </c>
      <c r="V14" s="64">
        <f t="shared" si="3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0"/>
        <v>3594.2400000000002</v>
      </c>
      <c r="AC14" s="66">
        <f t="shared" si="4"/>
        <v>0</v>
      </c>
      <c r="AD14" s="66">
        <f t="shared" si="5"/>
        <v>3594.2400000000002</v>
      </c>
    </row>
    <row r="15" spans="1:30" ht="24.95" customHeight="1" x14ac:dyDescent="0.4">
      <c r="A15" s="54">
        <v>12</v>
      </c>
      <c r="B15" s="55" t="s">
        <v>808</v>
      </c>
      <c r="C15" s="55" t="s">
        <v>1031</v>
      </c>
      <c r="D15" s="55" t="s">
        <v>35</v>
      </c>
      <c r="E15" s="55" t="s">
        <v>248</v>
      </c>
      <c r="F15" s="55" t="s">
        <v>249</v>
      </c>
      <c r="G15" s="55">
        <v>26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2"/>
        <v>0</v>
      </c>
      <c r="V15" s="64">
        <f t="shared" si="3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0"/>
        <v>1557.5040000000001</v>
      </c>
      <c r="AC15" s="66">
        <f t="shared" si="4"/>
        <v>0</v>
      </c>
      <c r="AD15" s="66">
        <f t="shared" si="5"/>
        <v>1557.5040000000001</v>
      </c>
    </row>
    <row r="16" spans="1:30" ht="24.95" customHeight="1" x14ac:dyDescent="0.4">
      <c r="A16" s="54">
        <v>13</v>
      </c>
      <c r="B16" s="55" t="s">
        <v>808</v>
      </c>
      <c r="C16" s="55" t="s">
        <v>1032</v>
      </c>
      <c r="D16" s="55" t="s">
        <v>35</v>
      </c>
      <c r="E16" s="55" t="s">
        <v>416</v>
      </c>
      <c r="F16" s="55" t="s">
        <v>271</v>
      </c>
      <c r="G16" s="55">
        <v>60</v>
      </c>
      <c r="H16" s="56">
        <v>2</v>
      </c>
      <c r="I16" s="57">
        <v>1</v>
      </c>
      <c r="J16" s="58">
        <v>2</v>
      </c>
      <c r="K16" s="59"/>
      <c r="L16" s="60" t="s">
        <v>221</v>
      </c>
      <c r="M16" s="76"/>
      <c r="N16" s="61" t="s">
        <v>219</v>
      </c>
      <c r="O16" s="77"/>
      <c r="P16" s="76"/>
      <c r="Q16" s="62">
        <v>2</v>
      </c>
      <c r="R16" s="63"/>
      <c r="S16" s="78"/>
      <c r="T16" s="78"/>
      <c r="U16" s="64">
        <f t="shared" si="2"/>
        <v>0</v>
      </c>
      <c r="V16" s="64">
        <f t="shared" si="3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0"/>
        <v>7188.4800000000005</v>
      </c>
      <c r="AC16" s="66">
        <f t="shared" si="4"/>
        <v>0</v>
      </c>
      <c r="AD16" s="66">
        <f t="shared" si="5"/>
        <v>7188.4800000000005</v>
      </c>
    </row>
    <row r="17" spans="1:30" ht="24.95" customHeight="1" x14ac:dyDescent="0.4">
      <c r="A17" s="54">
        <v>14</v>
      </c>
      <c r="B17" s="55" t="s">
        <v>808</v>
      </c>
      <c r="C17" s="55" t="s">
        <v>339</v>
      </c>
      <c r="D17" s="55" t="s">
        <v>35</v>
      </c>
      <c r="E17" s="55" t="s">
        <v>248</v>
      </c>
      <c r="F17" s="55" t="s">
        <v>419</v>
      </c>
      <c r="G17" s="55">
        <v>26</v>
      </c>
      <c r="H17" s="56">
        <v>12</v>
      </c>
      <c r="I17" s="57">
        <v>1</v>
      </c>
      <c r="J17" s="58">
        <v>12</v>
      </c>
      <c r="K17" s="59"/>
      <c r="L17" s="60" t="s">
        <v>222</v>
      </c>
      <c r="M17" s="76"/>
      <c r="N17" s="61" t="s">
        <v>220</v>
      </c>
      <c r="O17" s="77"/>
      <c r="P17" s="76"/>
      <c r="Q17" s="62">
        <v>12</v>
      </c>
      <c r="R17" s="63"/>
      <c r="S17" s="78"/>
      <c r="T17" s="78"/>
      <c r="U17" s="64">
        <f t="shared" si="2"/>
        <v>0</v>
      </c>
      <c r="V17" s="64">
        <f t="shared" si="3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0"/>
        <v>18690.047999999999</v>
      </c>
      <c r="AC17" s="66">
        <f t="shared" si="4"/>
        <v>0</v>
      </c>
      <c r="AD17" s="66">
        <f t="shared" si="5"/>
        <v>18690.047999999999</v>
      </c>
    </row>
    <row r="18" spans="1:30" ht="24.95" customHeight="1" x14ac:dyDescent="0.4">
      <c r="A18" s="54">
        <v>15</v>
      </c>
      <c r="B18" s="55" t="s">
        <v>808</v>
      </c>
      <c r="C18" s="55" t="s">
        <v>1033</v>
      </c>
      <c r="D18" s="55" t="s">
        <v>35</v>
      </c>
      <c r="E18" s="55" t="s">
        <v>248</v>
      </c>
      <c r="F18" s="55" t="s">
        <v>249</v>
      </c>
      <c r="G18" s="55">
        <v>26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2"/>
        <v>0</v>
      </c>
      <c r="V18" s="64">
        <f t="shared" si="3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0"/>
        <v>1557.5040000000001</v>
      </c>
      <c r="AC18" s="66">
        <f t="shared" si="4"/>
        <v>0</v>
      </c>
      <c r="AD18" s="66">
        <f t="shared" si="5"/>
        <v>1557.5040000000001</v>
      </c>
    </row>
    <row r="19" spans="1:30" ht="24.95" customHeight="1" x14ac:dyDescent="0.4">
      <c r="A19" s="54">
        <v>16</v>
      </c>
      <c r="B19" s="55" t="s">
        <v>808</v>
      </c>
      <c r="C19" s="55" t="s">
        <v>1034</v>
      </c>
      <c r="D19" s="55" t="s">
        <v>35</v>
      </c>
      <c r="E19" s="55" t="s">
        <v>416</v>
      </c>
      <c r="F19" s="55" t="s">
        <v>271</v>
      </c>
      <c r="G19" s="55">
        <v>60</v>
      </c>
      <c r="H19" s="56">
        <v>2</v>
      </c>
      <c r="I19" s="57">
        <v>1</v>
      </c>
      <c r="J19" s="58">
        <v>2</v>
      </c>
      <c r="K19" s="59"/>
      <c r="L19" s="60" t="s">
        <v>221</v>
      </c>
      <c r="M19" s="76"/>
      <c r="N19" s="61" t="s">
        <v>219</v>
      </c>
      <c r="O19" s="77"/>
      <c r="P19" s="76"/>
      <c r="Q19" s="62">
        <v>2</v>
      </c>
      <c r="R19" s="63"/>
      <c r="S19" s="78"/>
      <c r="T19" s="78"/>
      <c r="U19" s="64">
        <f t="shared" si="2"/>
        <v>0</v>
      </c>
      <c r="V19" s="64">
        <f t="shared" si="3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0"/>
        <v>7188.4800000000005</v>
      </c>
      <c r="AC19" s="66">
        <f t="shared" si="4"/>
        <v>0</v>
      </c>
      <c r="AD19" s="66">
        <f t="shared" si="5"/>
        <v>7188.4800000000005</v>
      </c>
    </row>
    <row r="20" spans="1:30" ht="24.95" customHeight="1" x14ac:dyDescent="0.4">
      <c r="A20" s="54">
        <v>17</v>
      </c>
      <c r="B20" s="55" t="s">
        <v>808</v>
      </c>
      <c r="C20" s="55" t="s">
        <v>1035</v>
      </c>
      <c r="D20" s="55" t="s">
        <v>35</v>
      </c>
      <c r="E20" s="55" t="s">
        <v>200</v>
      </c>
      <c r="F20" s="55" t="s">
        <v>379</v>
      </c>
      <c r="G20" s="55">
        <v>42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2"/>
        <v>0</v>
      </c>
      <c r="V20" s="64">
        <f t="shared" si="3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0"/>
        <v>2515.9679999999998</v>
      </c>
      <c r="AC20" s="66">
        <f t="shared" si="4"/>
        <v>0</v>
      </c>
      <c r="AD20" s="66">
        <f t="shared" si="5"/>
        <v>2515.9679999999998</v>
      </c>
    </row>
    <row r="21" spans="1:30" ht="24.95" customHeight="1" x14ac:dyDescent="0.4">
      <c r="A21" s="54">
        <v>18</v>
      </c>
      <c r="B21" s="55" t="s">
        <v>811</v>
      </c>
      <c r="C21" s="55" t="s">
        <v>642</v>
      </c>
      <c r="D21" s="55" t="s">
        <v>35</v>
      </c>
      <c r="E21" s="55" t="s">
        <v>200</v>
      </c>
      <c r="F21" s="55" t="s">
        <v>1039</v>
      </c>
      <c r="G21" s="55">
        <v>42</v>
      </c>
      <c r="H21" s="56">
        <v>9</v>
      </c>
      <c r="I21" s="57">
        <v>3</v>
      </c>
      <c r="J21" s="58">
        <v>27</v>
      </c>
      <c r="K21" s="59"/>
      <c r="L21" s="60" t="s">
        <v>221</v>
      </c>
      <c r="M21" s="76"/>
      <c r="N21" s="61" t="s">
        <v>220</v>
      </c>
      <c r="O21" s="77"/>
      <c r="P21" s="76"/>
      <c r="Q21" s="62">
        <v>27</v>
      </c>
      <c r="R21" s="63"/>
      <c r="S21" s="78"/>
      <c r="T21" s="78"/>
      <c r="U21" s="64">
        <f t="shared" si="2"/>
        <v>0</v>
      </c>
      <c r="V21" s="64">
        <f t="shared" si="3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0"/>
        <v>67931.135999999999</v>
      </c>
      <c r="AC21" s="66">
        <f t="shared" si="4"/>
        <v>0</v>
      </c>
      <c r="AD21" s="66">
        <f t="shared" si="5"/>
        <v>67931.135999999999</v>
      </c>
    </row>
    <row r="22" spans="1:30" ht="24.95" customHeight="1" x14ac:dyDescent="0.4">
      <c r="A22" s="54">
        <v>19</v>
      </c>
      <c r="B22" s="55" t="s">
        <v>811</v>
      </c>
      <c r="C22" s="55" t="s">
        <v>1036</v>
      </c>
      <c r="D22" s="55" t="s">
        <v>35</v>
      </c>
      <c r="E22" s="55" t="s">
        <v>200</v>
      </c>
      <c r="F22" s="55" t="s">
        <v>379</v>
      </c>
      <c r="G22" s="55">
        <v>42</v>
      </c>
      <c r="H22" s="56">
        <v>6</v>
      </c>
      <c r="I22" s="57">
        <v>1</v>
      </c>
      <c r="J22" s="58">
        <v>6</v>
      </c>
      <c r="K22" s="59"/>
      <c r="L22" s="60" t="s">
        <v>222</v>
      </c>
      <c r="M22" s="76"/>
      <c r="N22" s="61" t="s">
        <v>220</v>
      </c>
      <c r="O22" s="77"/>
      <c r="P22" s="76"/>
      <c r="Q22" s="62">
        <v>6</v>
      </c>
      <c r="R22" s="63"/>
      <c r="S22" s="78"/>
      <c r="T22" s="78"/>
      <c r="U22" s="64">
        <f t="shared" si="2"/>
        <v>0</v>
      </c>
      <c r="V22" s="64">
        <f t="shared" si="3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0"/>
        <v>15095.807999999999</v>
      </c>
      <c r="AC22" s="66">
        <f t="shared" si="4"/>
        <v>0</v>
      </c>
      <c r="AD22" s="66">
        <f t="shared" si="5"/>
        <v>15095.807999999999</v>
      </c>
    </row>
    <row r="23" spans="1:30" ht="24.95" customHeight="1" x14ac:dyDescent="0.4">
      <c r="A23" s="54">
        <v>20</v>
      </c>
      <c r="B23" s="55" t="s">
        <v>811</v>
      </c>
      <c r="C23" s="55" t="s">
        <v>1037</v>
      </c>
      <c r="D23" s="55" t="s">
        <v>35</v>
      </c>
      <c r="E23" s="55" t="s">
        <v>200</v>
      </c>
      <c r="F23" s="55" t="s">
        <v>201</v>
      </c>
      <c r="G23" s="55">
        <v>42</v>
      </c>
      <c r="H23" s="56">
        <v>2</v>
      </c>
      <c r="I23" s="57">
        <v>2</v>
      </c>
      <c r="J23" s="58">
        <v>4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2"/>
        <v>0</v>
      </c>
      <c r="V23" s="64">
        <f t="shared" si="3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0"/>
        <v>10063.871999999999</v>
      </c>
      <c r="AC23" s="66">
        <f t="shared" si="4"/>
        <v>0</v>
      </c>
      <c r="AD23" s="66">
        <f t="shared" si="5"/>
        <v>10063.871999999999</v>
      </c>
    </row>
    <row r="24" spans="1:30" ht="24.95" customHeight="1" x14ac:dyDescent="0.4">
      <c r="A24" s="54">
        <v>21</v>
      </c>
      <c r="B24" s="55" t="s">
        <v>811</v>
      </c>
      <c r="C24" s="55" t="s">
        <v>1029</v>
      </c>
      <c r="D24" s="55" t="s">
        <v>35</v>
      </c>
      <c r="E24" s="55" t="s">
        <v>200</v>
      </c>
      <c r="F24" s="55" t="s">
        <v>201</v>
      </c>
      <c r="G24" s="55">
        <v>42</v>
      </c>
      <c r="H24" s="56">
        <v>6</v>
      </c>
      <c r="I24" s="57">
        <v>2</v>
      </c>
      <c r="J24" s="58">
        <v>12</v>
      </c>
      <c r="K24" s="59"/>
      <c r="L24" s="60" t="s">
        <v>222</v>
      </c>
      <c r="M24" s="76"/>
      <c r="N24" s="61" t="s">
        <v>220</v>
      </c>
      <c r="O24" s="77"/>
      <c r="P24" s="76"/>
      <c r="Q24" s="62">
        <v>6</v>
      </c>
      <c r="R24" s="63"/>
      <c r="S24" s="78"/>
      <c r="T24" s="78"/>
      <c r="U24" s="64">
        <f t="shared" si="2"/>
        <v>0</v>
      </c>
      <c r="V24" s="64">
        <f t="shared" si="3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0"/>
        <v>30191.615999999998</v>
      </c>
      <c r="AC24" s="66">
        <f t="shared" si="4"/>
        <v>0</v>
      </c>
      <c r="AD24" s="66">
        <f t="shared" si="5"/>
        <v>30191.615999999998</v>
      </c>
    </row>
    <row r="25" spans="1:30" ht="24.95" customHeight="1" x14ac:dyDescent="0.4">
      <c r="A25" s="54">
        <v>22</v>
      </c>
      <c r="B25" s="55" t="s">
        <v>811</v>
      </c>
      <c r="C25" s="55" t="s">
        <v>1029</v>
      </c>
      <c r="D25" s="55" t="s">
        <v>35</v>
      </c>
      <c r="E25" s="55" t="s">
        <v>416</v>
      </c>
      <c r="F25" s="55" t="s">
        <v>705</v>
      </c>
      <c r="G25" s="55">
        <v>60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219</v>
      </c>
      <c r="O25" s="77"/>
      <c r="P25" s="76"/>
      <c r="Q25" s="62">
        <v>1</v>
      </c>
      <c r="R25" s="63"/>
      <c r="S25" s="78"/>
      <c r="T25" s="78"/>
      <c r="U25" s="64">
        <f t="shared" si="2"/>
        <v>0</v>
      </c>
      <c r="V25" s="64">
        <f t="shared" si="3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0"/>
        <v>3594.2400000000002</v>
      </c>
      <c r="AC25" s="66">
        <f t="shared" si="4"/>
        <v>0</v>
      </c>
      <c r="AD25" s="66">
        <f t="shared" si="5"/>
        <v>3594.2400000000002</v>
      </c>
    </row>
    <row r="26" spans="1:30" ht="24.95" customHeight="1" x14ac:dyDescent="0.4">
      <c r="A26" s="54">
        <v>23</v>
      </c>
      <c r="B26" s="55" t="s">
        <v>811</v>
      </c>
      <c r="C26" s="55" t="s">
        <v>233</v>
      </c>
      <c r="D26" s="55" t="s">
        <v>35</v>
      </c>
      <c r="E26" s="55" t="s">
        <v>200</v>
      </c>
      <c r="F26" s="55" t="s">
        <v>379</v>
      </c>
      <c r="G26" s="55">
        <v>42</v>
      </c>
      <c r="H26" s="56">
        <v>1</v>
      </c>
      <c r="I26" s="57">
        <v>1</v>
      </c>
      <c r="J26" s="58">
        <v>1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2"/>
        <v>0</v>
      </c>
      <c r="V26" s="64">
        <f t="shared" si="3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0"/>
        <v>2515.9679999999998</v>
      </c>
      <c r="AC26" s="66">
        <f t="shared" si="4"/>
        <v>0</v>
      </c>
      <c r="AD26" s="66">
        <f t="shared" si="5"/>
        <v>2515.9679999999998</v>
      </c>
    </row>
    <row r="27" spans="1:30" ht="24.95" customHeight="1" x14ac:dyDescent="0.4">
      <c r="A27" s="54">
        <v>24</v>
      </c>
      <c r="B27" s="55" t="s">
        <v>811</v>
      </c>
      <c r="C27" s="55" t="s">
        <v>233</v>
      </c>
      <c r="D27" s="55" t="s">
        <v>35</v>
      </c>
      <c r="E27" s="55" t="s">
        <v>248</v>
      </c>
      <c r="F27" s="55" t="s">
        <v>1038</v>
      </c>
      <c r="G27" s="55">
        <v>26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2"/>
        <v>0</v>
      </c>
      <c r="V27" s="64">
        <f t="shared" si="3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0"/>
        <v>1557.5040000000001</v>
      </c>
      <c r="AC27" s="66">
        <f t="shared" si="4"/>
        <v>0</v>
      </c>
      <c r="AD27" s="66">
        <f t="shared" si="5"/>
        <v>1557.5040000000001</v>
      </c>
    </row>
    <row r="28" spans="1:30" ht="24.95" customHeight="1" x14ac:dyDescent="0.4">
      <c r="A28" s="54">
        <v>25</v>
      </c>
      <c r="B28" s="55" t="s">
        <v>811</v>
      </c>
      <c r="C28" s="55" t="s">
        <v>1030</v>
      </c>
      <c r="D28" s="55" t="s">
        <v>35</v>
      </c>
      <c r="E28" s="55" t="s">
        <v>200</v>
      </c>
      <c r="F28" s="55" t="s">
        <v>201</v>
      </c>
      <c r="G28" s="55">
        <v>42</v>
      </c>
      <c r="H28" s="56">
        <v>6</v>
      </c>
      <c r="I28" s="57">
        <v>2</v>
      </c>
      <c r="J28" s="58">
        <v>12</v>
      </c>
      <c r="K28" s="59"/>
      <c r="L28" s="60" t="s">
        <v>222</v>
      </c>
      <c r="M28" s="76"/>
      <c r="N28" s="61" t="s">
        <v>220</v>
      </c>
      <c r="O28" s="77"/>
      <c r="P28" s="76"/>
      <c r="Q28" s="62">
        <v>6</v>
      </c>
      <c r="R28" s="63"/>
      <c r="S28" s="78"/>
      <c r="T28" s="78"/>
      <c r="U28" s="64">
        <f t="shared" si="2"/>
        <v>0</v>
      </c>
      <c r="V28" s="64">
        <f t="shared" si="3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0"/>
        <v>30191.615999999998</v>
      </c>
      <c r="AC28" s="66">
        <f t="shared" si="4"/>
        <v>0</v>
      </c>
      <c r="AD28" s="66">
        <f t="shared" si="5"/>
        <v>30191.615999999998</v>
      </c>
    </row>
    <row r="29" spans="1:30" ht="24.95" customHeight="1" x14ac:dyDescent="0.4">
      <c r="A29" s="54">
        <v>26</v>
      </c>
      <c r="B29" s="55" t="s">
        <v>811</v>
      </c>
      <c r="C29" s="55" t="s">
        <v>1030</v>
      </c>
      <c r="D29" s="55" t="s">
        <v>35</v>
      </c>
      <c r="E29" s="55" t="s">
        <v>416</v>
      </c>
      <c r="F29" s="55" t="s">
        <v>705</v>
      </c>
      <c r="G29" s="55">
        <v>60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219</v>
      </c>
      <c r="O29" s="77"/>
      <c r="P29" s="76"/>
      <c r="Q29" s="62">
        <v>1</v>
      </c>
      <c r="R29" s="63"/>
      <c r="S29" s="78"/>
      <c r="T29" s="78"/>
      <c r="U29" s="64">
        <f t="shared" si="2"/>
        <v>0</v>
      </c>
      <c r="V29" s="64">
        <f t="shared" si="3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0"/>
        <v>3594.2400000000002</v>
      </c>
      <c r="AC29" s="66">
        <f t="shared" si="4"/>
        <v>0</v>
      </c>
      <c r="AD29" s="66">
        <f t="shared" si="5"/>
        <v>3594.2400000000002</v>
      </c>
    </row>
    <row r="30" spans="1:30" ht="24.95" customHeight="1" x14ac:dyDescent="0.4">
      <c r="A30" s="54">
        <v>27</v>
      </c>
      <c r="B30" s="55" t="s">
        <v>811</v>
      </c>
      <c r="C30" s="55" t="s">
        <v>1031</v>
      </c>
      <c r="D30" s="55" t="s">
        <v>35</v>
      </c>
      <c r="E30" s="55" t="s">
        <v>248</v>
      </c>
      <c r="F30" s="55" t="s">
        <v>419</v>
      </c>
      <c r="G30" s="55">
        <v>26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2"/>
        <v>0</v>
      </c>
      <c r="V30" s="64">
        <f t="shared" si="3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0"/>
        <v>1557.5040000000001</v>
      </c>
      <c r="AC30" s="66">
        <f t="shared" si="4"/>
        <v>0</v>
      </c>
      <c r="AD30" s="66">
        <f t="shared" si="5"/>
        <v>1557.5040000000001</v>
      </c>
    </row>
    <row r="31" spans="1:30" ht="24.95" customHeight="1" x14ac:dyDescent="0.4">
      <c r="A31" s="54">
        <v>28</v>
      </c>
      <c r="B31" s="55" t="s">
        <v>811</v>
      </c>
      <c r="C31" s="55" t="s">
        <v>339</v>
      </c>
      <c r="D31" s="55" t="s">
        <v>35</v>
      </c>
      <c r="E31" s="55" t="s">
        <v>248</v>
      </c>
      <c r="F31" s="55" t="s">
        <v>419</v>
      </c>
      <c r="G31" s="55">
        <v>26</v>
      </c>
      <c r="H31" s="56">
        <v>7</v>
      </c>
      <c r="I31" s="57">
        <v>1</v>
      </c>
      <c r="J31" s="58">
        <v>7</v>
      </c>
      <c r="K31" s="59"/>
      <c r="L31" s="60" t="s">
        <v>222</v>
      </c>
      <c r="M31" s="76"/>
      <c r="N31" s="61" t="s">
        <v>220</v>
      </c>
      <c r="O31" s="77"/>
      <c r="P31" s="76"/>
      <c r="Q31" s="62">
        <v>7</v>
      </c>
      <c r="R31" s="63"/>
      <c r="S31" s="78"/>
      <c r="T31" s="78"/>
      <c r="U31" s="64">
        <f t="shared" si="2"/>
        <v>0</v>
      </c>
      <c r="V31" s="64">
        <f t="shared" si="3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0"/>
        <v>10902.527999999998</v>
      </c>
      <c r="AC31" s="66">
        <f t="shared" si="4"/>
        <v>0</v>
      </c>
      <c r="AD31" s="66">
        <f t="shared" si="5"/>
        <v>10902.527999999998</v>
      </c>
    </row>
    <row r="32" spans="1:30" ht="24.95" customHeight="1" x14ac:dyDescent="0.4">
      <c r="A32" s="54">
        <v>29</v>
      </c>
      <c r="B32" s="55" t="s">
        <v>811</v>
      </c>
      <c r="C32" s="55" t="s">
        <v>1033</v>
      </c>
      <c r="D32" s="55" t="s">
        <v>35</v>
      </c>
      <c r="E32" s="55" t="s">
        <v>248</v>
      </c>
      <c r="F32" s="55" t="s">
        <v>419</v>
      </c>
      <c r="G32" s="55">
        <v>26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2"/>
        <v>0</v>
      </c>
      <c r="V32" s="64">
        <f t="shared" si="3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0"/>
        <v>1557.5040000000001</v>
      </c>
      <c r="AC32" s="66">
        <f t="shared" si="4"/>
        <v>0</v>
      </c>
      <c r="AD32" s="66">
        <f t="shared" si="5"/>
        <v>1557.5040000000001</v>
      </c>
    </row>
    <row r="33" spans="1:30" ht="36.75" customHeight="1" x14ac:dyDescent="0.4">
      <c r="A33" s="68"/>
      <c r="B33" s="69"/>
      <c r="C33" s="69"/>
      <c r="D33" s="69"/>
      <c r="E33" s="69"/>
      <c r="L33" s="70"/>
      <c r="M33" s="86"/>
      <c r="O33" s="86"/>
      <c r="P33" s="86"/>
      <c r="R33" s="71"/>
      <c r="S33" s="88"/>
      <c r="T33" s="88"/>
      <c r="U33" s="72"/>
      <c r="V33" s="72"/>
      <c r="W33" s="65"/>
      <c r="AA33" s="65"/>
      <c r="AB33" s="73">
        <f>SUM(AB4:AB32)</f>
        <v>346963.96799999999</v>
      </c>
      <c r="AC33" s="73">
        <f>SUM(AC4:AC32)</f>
        <v>0</v>
      </c>
      <c r="AD33" s="66">
        <f t="shared" si="5"/>
        <v>346963.96799999999</v>
      </c>
    </row>
    <row r="34" spans="1:30" x14ac:dyDescent="0.4">
      <c r="M34" s="86"/>
      <c r="O34" s="86"/>
      <c r="P34" s="86"/>
      <c r="S34" s="85"/>
      <c r="T34" s="85"/>
    </row>
    <row r="35" spans="1:30" x14ac:dyDescent="0.4">
      <c r="M35" s="86"/>
      <c r="O35" s="86"/>
      <c r="P35" s="86"/>
      <c r="S35" s="85"/>
      <c r="T35" s="182" t="s">
        <v>22</v>
      </c>
      <c r="U35" s="180"/>
      <c r="V35" s="181"/>
      <c r="W35" s="75">
        <f>SUM(U4:U32)</f>
        <v>0</v>
      </c>
    </row>
    <row r="36" spans="1:30" x14ac:dyDescent="0.4">
      <c r="M36" s="86"/>
      <c r="O36" s="86"/>
      <c r="P36" s="86"/>
      <c r="S36" s="85"/>
      <c r="T36" s="182" t="s">
        <v>23</v>
      </c>
      <c r="U36" s="180"/>
      <c r="V36" s="181"/>
      <c r="W36" s="75">
        <f>SUM(V4:V32)</f>
        <v>0</v>
      </c>
    </row>
    <row r="37" spans="1:30" x14ac:dyDescent="0.4">
      <c r="M37" s="86"/>
      <c r="O37" s="86"/>
      <c r="P37" s="86"/>
      <c r="S37" s="85"/>
      <c r="T37" s="182" t="s">
        <v>25</v>
      </c>
      <c r="U37" s="180"/>
      <c r="V37" s="181"/>
      <c r="W37" s="83"/>
    </row>
    <row r="38" spans="1:30" x14ac:dyDescent="0.4">
      <c r="M38" s="86"/>
      <c r="O38" s="86"/>
      <c r="P38" s="86"/>
      <c r="S38" s="85"/>
      <c r="T38" s="182" t="s">
        <v>26</v>
      </c>
      <c r="U38" s="180"/>
      <c r="V38" s="181"/>
      <c r="W38" s="83"/>
    </row>
    <row r="39" spans="1:30" x14ac:dyDescent="0.4">
      <c r="M39" s="86"/>
      <c r="O39" s="86"/>
      <c r="P39" s="86"/>
      <c r="S39" s="85"/>
      <c r="T39" s="182" t="s">
        <v>24</v>
      </c>
      <c r="U39" s="180"/>
      <c r="V39" s="181"/>
      <c r="W39" s="83"/>
    </row>
    <row r="40" spans="1:30" x14ac:dyDescent="0.4">
      <c r="M40" s="86"/>
      <c r="O40" s="86"/>
      <c r="P40" s="86"/>
      <c r="S40" s="85"/>
      <c r="T40" s="182" t="s">
        <v>27</v>
      </c>
      <c r="U40" s="180"/>
      <c r="V40" s="181"/>
      <c r="W40" s="83"/>
    </row>
    <row r="41" spans="1:30" x14ac:dyDescent="0.4">
      <c r="M41" s="86"/>
      <c r="O41" s="86"/>
      <c r="P41" s="86"/>
      <c r="S41" s="85"/>
      <c r="T41" s="182" t="s">
        <v>29</v>
      </c>
      <c r="U41" s="180"/>
      <c r="V41" s="181"/>
      <c r="W41" s="75">
        <f>SUM(W35:W40)</f>
        <v>0</v>
      </c>
    </row>
    <row r="42" spans="1:30" x14ac:dyDescent="0.4">
      <c r="M42" s="86"/>
      <c r="O42" s="86"/>
      <c r="P42" s="86"/>
      <c r="S42" s="85"/>
      <c r="T42" s="182" t="s">
        <v>30</v>
      </c>
      <c r="U42" s="180"/>
      <c r="V42" s="181"/>
      <c r="W42" s="75">
        <f>W41*1.1</f>
        <v>0</v>
      </c>
    </row>
    <row r="43" spans="1:30" x14ac:dyDescent="0.4">
      <c r="M43" s="86"/>
      <c r="O43" s="86"/>
      <c r="P43" s="86"/>
      <c r="S43" s="85"/>
      <c r="T43" s="85"/>
    </row>
    <row r="44" spans="1:30" x14ac:dyDescent="0.4">
      <c r="M44" s="86"/>
      <c r="O44" s="86"/>
      <c r="P44" s="86"/>
      <c r="S44" s="85"/>
      <c r="T44" s="85"/>
    </row>
    <row r="45" spans="1:30" x14ac:dyDescent="0.4">
      <c r="M45" s="86"/>
      <c r="O45" s="86"/>
      <c r="P45" s="86"/>
      <c r="S45" s="85"/>
      <c r="T45" s="85"/>
    </row>
    <row r="46" spans="1:30" x14ac:dyDescent="0.4">
      <c r="M46" s="86"/>
      <c r="O46" s="86"/>
      <c r="P46" s="86"/>
      <c r="S46" s="85"/>
      <c r="T46" s="85"/>
    </row>
    <row r="47" spans="1:30" x14ac:dyDescent="0.4">
      <c r="M47" s="86"/>
      <c r="O47" s="86"/>
      <c r="P47" s="86"/>
      <c r="S47" s="85"/>
      <c r="T47" s="85"/>
    </row>
    <row r="48" spans="1:30" x14ac:dyDescent="0.4">
      <c r="M48" s="86"/>
      <c r="O48" s="86"/>
      <c r="P48" s="86"/>
      <c r="S48" s="85"/>
      <c r="T48" s="85"/>
    </row>
    <row r="49" spans="13:20" x14ac:dyDescent="0.4">
      <c r="M49" s="86"/>
      <c r="O49" s="86"/>
      <c r="P49" s="86"/>
      <c r="S49" s="85"/>
      <c r="T49" s="85"/>
    </row>
    <row r="50" spans="13:20" x14ac:dyDescent="0.4">
      <c r="M50" s="86"/>
      <c r="O50" s="86"/>
      <c r="P50" s="86"/>
      <c r="S50" s="85"/>
      <c r="T50" s="85"/>
    </row>
    <row r="51" spans="13:20" x14ac:dyDescent="0.4">
      <c r="M51" s="86"/>
      <c r="O51" s="86"/>
      <c r="P51" s="86"/>
      <c r="S51" s="85"/>
      <c r="T51" s="85"/>
    </row>
    <row r="52" spans="13:20" x14ac:dyDescent="0.4">
      <c r="M52" s="86"/>
      <c r="O52" s="86"/>
      <c r="P52" s="86"/>
      <c r="S52" s="85"/>
      <c r="T52" s="85"/>
    </row>
    <row r="53" spans="13:20" x14ac:dyDescent="0.4">
      <c r="M53" s="86"/>
      <c r="O53" s="86"/>
      <c r="P53" s="86"/>
      <c r="S53" s="85"/>
      <c r="T53" s="85"/>
    </row>
    <row r="54" spans="13:20" x14ac:dyDescent="0.4">
      <c r="M54" s="86"/>
      <c r="O54" s="86"/>
      <c r="P54" s="86"/>
      <c r="S54" s="85"/>
      <c r="T54" s="85"/>
    </row>
    <row r="55" spans="13:20" x14ac:dyDescent="0.4">
      <c r="M55" s="86"/>
      <c r="O55" s="86"/>
      <c r="P55" s="86"/>
      <c r="S55" s="85"/>
      <c r="T55" s="85"/>
    </row>
    <row r="56" spans="13:20" x14ac:dyDescent="0.4">
      <c r="M56" s="86"/>
      <c r="O56" s="86"/>
      <c r="P56" s="86"/>
      <c r="S56" s="85"/>
      <c r="T56" s="85"/>
    </row>
    <row r="57" spans="13:20" x14ac:dyDescent="0.4">
      <c r="M57" s="86"/>
      <c r="O57" s="86"/>
      <c r="P57" s="86"/>
      <c r="S57" s="85"/>
      <c r="T57" s="85"/>
    </row>
    <row r="58" spans="13:20" x14ac:dyDescent="0.4">
      <c r="M58" s="86"/>
      <c r="O58" s="86"/>
      <c r="P58" s="86"/>
      <c r="S58" s="85"/>
      <c r="T58" s="85"/>
    </row>
    <row r="59" spans="13:20" x14ac:dyDescent="0.4">
      <c r="M59" s="86"/>
      <c r="O59" s="86"/>
      <c r="P59" s="86"/>
      <c r="S59" s="85"/>
      <c r="T59" s="85"/>
    </row>
    <row r="60" spans="13:20" x14ac:dyDescent="0.4">
      <c r="M60" s="86"/>
      <c r="O60" s="86"/>
      <c r="P60" s="86"/>
      <c r="S60" s="85"/>
      <c r="T60" s="85"/>
    </row>
  </sheetData>
  <sheetProtection algorithmName="SHA-512" hashValue="F1HAj+Rikz2I0HgfdYgHcxaXIESGvuNp74iCxh5QrfnZdp31izn3wGvZFegMUt7EayqhXwZg2Y9lIGRA4q49Uw==" saltValue="Ep+t05K8bNVPU0rMv3JM3g==" spinCount="100000" sheet="1" formatCells="0" formatColumns="0" formatRows="0" insertHyperlinks="0" sort="0" autoFilter="0" pivotTables="0"/>
  <autoFilter ref="A3:AD3"/>
  <mergeCells count="12">
    <mergeCell ref="T42:V42"/>
    <mergeCell ref="T37:V37"/>
    <mergeCell ref="T38:V38"/>
    <mergeCell ref="T39:V39"/>
    <mergeCell ref="T40:V40"/>
    <mergeCell ref="T41:V41"/>
    <mergeCell ref="T36:V36"/>
    <mergeCell ref="E2:J2"/>
    <mergeCell ref="L2:Q2"/>
    <mergeCell ref="AB2:AC2"/>
    <mergeCell ref="AD2:AD3"/>
    <mergeCell ref="T35:V35"/>
  </mergeCells>
  <phoneticPr fontId="4"/>
  <conditionalFormatting sqref="B4:J32 X4:Z32 L4:Q32">
    <cfRule type="containsBlanks" dxfId="26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7" tint="0.59999389629810485"/>
  </sheetPr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D119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2444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1040</v>
      </c>
      <c r="D4" s="55" t="s">
        <v>35</v>
      </c>
      <c r="E4" s="55" t="s">
        <v>239</v>
      </c>
      <c r="F4" s="55" t="s">
        <v>732</v>
      </c>
      <c r="G4" s="55">
        <v>42</v>
      </c>
      <c r="H4" s="56">
        <v>2</v>
      </c>
      <c r="I4" s="57">
        <v>2</v>
      </c>
      <c r="J4" s="58">
        <v>4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 t="shared" ref="U4:U34" si="0">S4*Q4</f>
        <v>0</v>
      </c>
      <c r="V4" s="64">
        <f t="shared" ref="V4:V34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>G4*J4*X4*Y4*Z4/1000*$Z$1</f>
        <v>10063.871999999999</v>
      </c>
      <c r="AC4" s="66">
        <f>P4*Q4*X4*Y4*Z4/1000*$Z$1</f>
        <v>0</v>
      </c>
      <c r="AD4" s="66">
        <f t="shared" ref="AD4:AD34" si="2">AB4-AC4</f>
        <v>10063.871999999999</v>
      </c>
    </row>
    <row r="5" spans="1:30" ht="24.95" customHeight="1" x14ac:dyDescent="0.4">
      <c r="A5" s="54">
        <v>2</v>
      </c>
      <c r="B5" s="55" t="s">
        <v>37</v>
      </c>
      <c r="C5" s="55" t="s">
        <v>1041</v>
      </c>
      <c r="D5" s="55" t="s">
        <v>35</v>
      </c>
      <c r="E5" s="55" t="s">
        <v>239</v>
      </c>
      <c r="F5" s="55" t="s">
        <v>732</v>
      </c>
      <c r="G5" s="55">
        <v>42</v>
      </c>
      <c r="H5" s="56">
        <v>16</v>
      </c>
      <c r="I5" s="57">
        <v>2</v>
      </c>
      <c r="J5" s="58">
        <v>32</v>
      </c>
      <c r="K5" s="59"/>
      <c r="L5" s="60" t="s">
        <v>222</v>
      </c>
      <c r="M5" s="76"/>
      <c r="N5" s="61" t="s">
        <v>220</v>
      </c>
      <c r="O5" s="77"/>
      <c r="P5" s="76"/>
      <c r="Q5" s="62">
        <v>16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ref="AB5:AB36" si="3">G5*J5*X5*Y5/1000*$Z$1</f>
        <v>6709.2479999999996</v>
      </c>
      <c r="AC5" s="66">
        <f t="shared" ref="AC5:AC68" si="4">P5*Q5*X5*Y5*Z5/1000*$Z$1</f>
        <v>0</v>
      </c>
      <c r="AD5" s="66">
        <f t="shared" si="2"/>
        <v>6709.2479999999996</v>
      </c>
    </row>
    <row r="6" spans="1:30" ht="24.95" customHeight="1" x14ac:dyDescent="0.4">
      <c r="A6" s="54">
        <v>3</v>
      </c>
      <c r="B6" s="55" t="s">
        <v>37</v>
      </c>
      <c r="C6" s="55" t="s">
        <v>1041</v>
      </c>
      <c r="D6" s="55" t="s">
        <v>35</v>
      </c>
      <c r="E6" s="55" t="s">
        <v>42</v>
      </c>
      <c r="F6" s="55" t="s">
        <v>1101</v>
      </c>
      <c r="G6" s="55">
        <v>10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3"/>
        <v>49.92</v>
      </c>
      <c r="AC6" s="66">
        <f t="shared" si="4"/>
        <v>0</v>
      </c>
      <c r="AD6" s="66">
        <f t="shared" si="2"/>
        <v>49.92</v>
      </c>
    </row>
    <row r="7" spans="1:30" ht="24.95" customHeight="1" x14ac:dyDescent="0.4">
      <c r="A7" s="54">
        <v>4</v>
      </c>
      <c r="B7" s="55" t="s">
        <v>37</v>
      </c>
      <c r="C7" s="55" t="s">
        <v>1043</v>
      </c>
      <c r="D7" s="55" t="s">
        <v>35</v>
      </c>
      <c r="E7" s="55" t="s">
        <v>239</v>
      </c>
      <c r="F7" s="55" t="s">
        <v>732</v>
      </c>
      <c r="G7" s="55">
        <v>42</v>
      </c>
      <c r="H7" s="56">
        <v>3</v>
      </c>
      <c r="I7" s="57">
        <v>2</v>
      </c>
      <c r="J7" s="58">
        <v>6</v>
      </c>
      <c r="K7" s="59"/>
      <c r="L7" s="60" t="s">
        <v>222</v>
      </c>
      <c r="M7" s="76"/>
      <c r="N7" s="61" t="s">
        <v>220</v>
      </c>
      <c r="O7" s="77"/>
      <c r="P7" s="76"/>
      <c r="Q7" s="62">
        <v>3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3"/>
        <v>1257.9839999999999</v>
      </c>
      <c r="AC7" s="66">
        <f t="shared" si="4"/>
        <v>0</v>
      </c>
      <c r="AD7" s="66">
        <f t="shared" si="2"/>
        <v>1257.9839999999999</v>
      </c>
    </row>
    <row r="8" spans="1:30" ht="24.95" customHeight="1" x14ac:dyDescent="0.4">
      <c r="A8" s="54">
        <v>5</v>
      </c>
      <c r="B8" s="55" t="s">
        <v>37</v>
      </c>
      <c r="C8" s="55" t="s">
        <v>1044</v>
      </c>
      <c r="D8" s="55" t="s">
        <v>35</v>
      </c>
      <c r="E8" s="55" t="s">
        <v>239</v>
      </c>
      <c r="F8" s="55" t="s">
        <v>732</v>
      </c>
      <c r="G8" s="55">
        <v>42</v>
      </c>
      <c r="H8" s="56">
        <v>3</v>
      </c>
      <c r="I8" s="57">
        <v>2</v>
      </c>
      <c r="J8" s="58">
        <v>6</v>
      </c>
      <c r="K8" s="59"/>
      <c r="L8" s="60" t="s">
        <v>222</v>
      </c>
      <c r="M8" s="76"/>
      <c r="N8" s="61" t="s">
        <v>220</v>
      </c>
      <c r="O8" s="77"/>
      <c r="P8" s="76"/>
      <c r="Q8" s="62">
        <v>3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3"/>
        <v>1257.9839999999999</v>
      </c>
      <c r="AC8" s="66">
        <f t="shared" si="4"/>
        <v>0</v>
      </c>
      <c r="AD8" s="66">
        <f t="shared" si="2"/>
        <v>1257.9839999999999</v>
      </c>
    </row>
    <row r="9" spans="1:30" ht="24.95" customHeight="1" x14ac:dyDescent="0.4">
      <c r="A9" s="54">
        <v>6</v>
      </c>
      <c r="B9" s="55" t="s">
        <v>37</v>
      </c>
      <c r="C9" s="55" t="s">
        <v>1045</v>
      </c>
      <c r="D9" s="55" t="s">
        <v>35</v>
      </c>
      <c r="E9" s="55" t="s">
        <v>248</v>
      </c>
      <c r="F9" s="55" t="s">
        <v>1102</v>
      </c>
      <c r="G9" s="55">
        <v>26</v>
      </c>
      <c r="H9" s="56">
        <v>4</v>
      </c>
      <c r="I9" s="57">
        <v>4</v>
      </c>
      <c r="J9" s="58">
        <v>16</v>
      </c>
      <c r="K9" s="59"/>
      <c r="L9" s="60" t="s">
        <v>222</v>
      </c>
      <c r="M9" s="76"/>
      <c r="N9" s="61" t="s">
        <v>220</v>
      </c>
      <c r="O9" s="77"/>
      <c r="P9" s="76"/>
      <c r="Q9" s="62">
        <v>4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3"/>
        <v>2076.672</v>
      </c>
      <c r="AC9" s="66">
        <f t="shared" si="4"/>
        <v>0</v>
      </c>
      <c r="AD9" s="66">
        <f t="shared" si="2"/>
        <v>2076.672</v>
      </c>
    </row>
    <row r="10" spans="1:30" ht="24.95" customHeight="1" x14ac:dyDescent="0.4">
      <c r="A10" s="54">
        <v>7</v>
      </c>
      <c r="B10" s="55" t="s">
        <v>37</v>
      </c>
      <c r="C10" s="55" t="s">
        <v>1046</v>
      </c>
      <c r="D10" s="55" t="s">
        <v>35</v>
      </c>
      <c r="E10" s="55" t="s">
        <v>248</v>
      </c>
      <c r="F10" s="55" t="s">
        <v>1103</v>
      </c>
      <c r="G10" s="55">
        <v>26</v>
      </c>
      <c r="H10" s="56">
        <v>1</v>
      </c>
      <c r="I10" s="57">
        <v>1</v>
      </c>
      <c r="J10" s="58">
        <v>1</v>
      </c>
      <c r="K10" s="59"/>
      <c r="L10" s="60" t="s">
        <v>221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3"/>
        <v>129.792</v>
      </c>
      <c r="AC10" s="66">
        <f t="shared" si="4"/>
        <v>0</v>
      </c>
      <c r="AD10" s="66">
        <f t="shared" si="2"/>
        <v>129.792</v>
      </c>
    </row>
    <row r="11" spans="1:30" ht="24.95" customHeight="1" x14ac:dyDescent="0.4">
      <c r="A11" s="54">
        <v>8</v>
      </c>
      <c r="B11" s="55" t="s">
        <v>37</v>
      </c>
      <c r="C11" s="55" t="s">
        <v>1047</v>
      </c>
      <c r="D11" s="55" t="s">
        <v>35</v>
      </c>
      <c r="E11" s="55" t="s">
        <v>239</v>
      </c>
      <c r="F11" s="55" t="s">
        <v>732</v>
      </c>
      <c r="G11" s="55">
        <v>42</v>
      </c>
      <c r="H11" s="56">
        <v>3</v>
      </c>
      <c r="I11" s="57">
        <v>2</v>
      </c>
      <c r="J11" s="58">
        <v>6</v>
      </c>
      <c r="K11" s="59"/>
      <c r="L11" s="60" t="s">
        <v>222</v>
      </c>
      <c r="M11" s="76"/>
      <c r="N11" s="61" t="s">
        <v>220</v>
      </c>
      <c r="O11" s="77"/>
      <c r="P11" s="76"/>
      <c r="Q11" s="62">
        <v>3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3"/>
        <v>1257.9839999999999</v>
      </c>
      <c r="AC11" s="66">
        <f t="shared" si="4"/>
        <v>0</v>
      </c>
      <c r="AD11" s="66">
        <f t="shared" si="2"/>
        <v>1257.9839999999999</v>
      </c>
    </row>
    <row r="12" spans="1:30" ht="24.95" customHeight="1" x14ac:dyDescent="0.4">
      <c r="A12" s="54">
        <v>9</v>
      </c>
      <c r="B12" s="55" t="s">
        <v>37</v>
      </c>
      <c r="C12" s="55" t="s">
        <v>1048</v>
      </c>
      <c r="D12" s="55" t="s">
        <v>35</v>
      </c>
      <c r="E12" s="55" t="s">
        <v>263</v>
      </c>
      <c r="F12" s="55" t="s">
        <v>1104</v>
      </c>
      <c r="G12" s="55">
        <v>28</v>
      </c>
      <c r="H12" s="56">
        <v>2</v>
      </c>
      <c r="I12" s="57">
        <v>2</v>
      </c>
      <c r="J12" s="58">
        <v>4</v>
      </c>
      <c r="K12" s="59"/>
      <c r="L12" s="60" t="s">
        <v>222</v>
      </c>
      <c r="M12" s="76"/>
      <c r="N12" s="61" t="s">
        <v>589</v>
      </c>
      <c r="O12" s="77"/>
      <c r="P12" s="76"/>
      <c r="Q12" s="62">
        <v>2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3"/>
        <v>559.10400000000004</v>
      </c>
      <c r="AC12" s="66">
        <f t="shared" si="4"/>
        <v>0</v>
      </c>
      <c r="AD12" s="66">
        <f t="shared" si="2"/>
        <v>559.10400000000004</v>
      </c>
    </row>
    <row r="13" spans="1:30" ht="24.95" customHeight="1" x14ac:dyDescent="0.4">
      <c r="A13" s="54">
        <v>10</v>
      </c>
      <c r="B13" s="55" t="s">
        <v>37</v>
      </c>
      <c r="C13" s="55" t="s">
        <v>1048</v>
      </c>
      <c r="D13" s="55" t="s">
        <v>35</v>
      </c>
      <c r="E13" s="55" t="s">
        <v>239</v>
      </c>
      <c r="F13" s="55" t="s">
        <v>240</v>
      </c>
      <c r="G13" s="55">
        <v>42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3"/>
        <v>209.66399999999999</v>
      </c>
      <c r="AC13" s="66">
        <f t="shared" si="4"/>
        <v>0</v>
      </c>
      <c r="AD13" s="66">
        <f t="shared" si="2"/>
        <v>209.66399999999999</v>
      </c>
    </row>
    <row r="14" spans="1:30" ht="24.95" customHeight="1" x14ac:dyDescent="0.4">
      <c r="A14" s="54">
        <v>11</v>
      </c>
      <c r="B14" s="55" t="s">
        <v>37</v>
      </c>
      <c r="C14" s="55" t="s">
        <v>1049</v>
      </c>
      <c r="D14" s="55" t="s">
        <v>35</v>
      </c>
      <c r="E14" s="55" t="s">
        <v>239</v>
      </c>
      <c r="F14" s="55" t="s">
        <v>732</v>
      </c>
      <c r="G14" s="55">
        <v>42</v>
      </c>
      <c r="H14" s="56">
        <v>13</v>
      </c>
      <c r="I14" s="57">
        <v>2</v>
      </c>
      <c r="J14" s="58">
        <v>26</v>
      </c>
      <c r="K14" s="59"/>
      <c r="L14" s="60" t="s">
        <v>222</v>
      </c>
      <c r="M14" s="76"/>
      <c r="N14" s="61" t="s">
        <v>220</v>
      </c>
      <c r="O14" s="77"/>
      <c r="P14" s="76"/>
      <c r="Q14" s="62">
        <v>13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3"/>
        <v>5451.2639999999992</v>
      </c>
      <c r="AC14" s="66">
        <f t="shared" si="4"/>
        <v>0</v>
      </c>
      <c r="AD14" s="66">
        <f t="shared" si="2"/>
        <v>5451.2639999999992</v>
      </c>
    </row>
    <row r="15" spans="1:30" ht="24.95" customHeight="1" x14ac:dyDescent="0.4">
      <c r="A15" s="54">
        <v>12</v>
      </c>
      <c r="B15" s="55" t="s">
        <v>37</v>
      </c>
      <c r="C15" s="55" t="s">
        <v>1050</v>
      </c>
      <c r="D15" s="55" t="s">
        <v>1051</v>
      </c>
      <c r="E15" s="55" t="s">
        <v>239</v>
      </c>
      <c r="F15" s="55" t="s">
        <v>240</v>
      </c>
      <c r="G15" s="55">
        <v>42</v>
      </c>
      <c r="H15" s="56">
        <v>2</v>
      </c>
      <c r="I15" s="57">
        <v>1</v>
      </c>
      <c r="J15" s="58">
        <v>2</v>
      </c>
      <c r="K15" s="59"/>
      <c r="L15" s="60" t="s">
        <v>222</v>
      </c>
      <c r="M15" s="76"/>
      <c r="N15" s="61" t="s">
        <v>220</v>
      </c>
      <c r="O15" s="77"/>
      <c r="P15" s="76"/>
      <c r="Q15" s="62">
        <v>2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3"/>
        <v>419.32799999999997</v>
      </c>
      <c r="AC15" s="66">
        <f t="shared" si="4"/>
        <v>0</v>
      </c>
      <c r="AD15" s="66">
        <f t="shared" si="2"/>
        <v>419.32799999999997</v>
      </c>
    </row>
    <row r="16" spans="1:30" ht="24.95" customHeight="1" x14ac:dyDescent="0.4">
      <c r="A16" s="54">
        <v>13</v>
      </c>
      <c r="B16" s="55" t="s">
        <v>37</v>
      </c>
      <c r="C16" s="55" t="s">
        <v>1052</v>
      </c>
      <c r="D16" s="55" t="s">
        <v>35</v>
      </c>
      <c r="E16" s="55" t="s">
        <v>265</v>
      </c>
      <c r="F16" s="55" t="s">
        <v>1105</v>
      </c>
      <c r="G16" s="55">
        <v>60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219</v>
      </c>
      <c r="O16" s="77"/>
      <c r="P16" s="76"/>
      <c r="Q16" s="62">
        <v>1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3"/>
        <v>299.52</v>
      </c>
      <c r="AC16" s="66">
        <f t="shared" si="4"/>
        <v>0</v>
      </c>
      <c r="AD16" s="66">
        <f t="shared" si="2"/>
        <v>299.52</v>
      </c>
    </row>
    <row r="17" spans="1:30" ht="24.95" customHeight="1" x14ac:dyDescent="0.4">
      <c r="A17" s="54">
        <v>14</v>
      </c>
      <c r="B17" s="55" t="s">
        <v>37</v>
      </c>
      <c r="C17" s="55" t="s">
        <v>1052</v>
      </c>
      <c r="D17" s="55" t="s">
        <v>35</v>
      </c>
      <c r="E17" s="55" t="s">
        <v>1106</v>
      </c>
      <c r="F17" s="55" t="s">
        <v>1107</v>
      </c>
      <c r="G17" s="55">
        <v>60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219</v>
      </c>
      <c r="O17" s="77"/>
      <c r="P17" s="76"/>
      <c r="Q17" s="62">
        <v>1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3"/>
        <v>299.52</v>
      </c>
      <c r="AC17" s="66">
        <f t="shared" si="4"/>
        <v>0</v>
      </c>
      <c r="AD17" s="66">
        <f t="shared" si="2"/>
        <v>299.52</v>
      </c>
    </row>
    <row r="18" spans="1:30" ht="24.95" customHeight="1" x14ac:dyDescent="0.4">
      <c r="A18" s="54">
        <v>15</v>
      </c>
      <c r="B18" s="55" t="s">
        <v>37</v>
      </c>
      <c r="C18" s="55" t="s">
        <v>1052</v>
      </c>
      <c r="D18" s="55" t="s">
        <v>35</v>
      </c>
      <c r="E18" s="55" t="s">
        <v>231</v>
      </c>
      <c r="F18" s="55" t="s">
        <v>1108</v>
      </c>
      <c r="G18" s="55">
        <v>40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219</v>
      </c>
      <c r="O18" s="77"/>
      <c r="P18" s="76"/>
      <c r="Q18" s="62">
        <v>1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3"/>
        <v>199.68</v>
      </c>
      <c r="AC18" s="66">
        <f t="shared" si="4"/>
        <v>0</v>
      </c>
      <c r="AD18" s="66">
        <f t="shared" si="2"/>
        <v>199.68</v>
      </c>
    </row>
    <row r="19" spans="1:30" ht="24.95" customHeight="1" x14ac:dyDescent="0.4">
      <c r="A19" s="54">
        <v>16</v>
      </c>
      <c r="B19" s="55" t="s">
        <v>37</v>
      </c>
      <c r="C19" s="55" t="s">
        <v>1053</v>
      </c>
      <c r="D19" s="55" t="s">
        <v>35</v>
      </c>
      <c r="E19" s="55" t="s">
        <v>239</v>
      </c>
      <c r="F19" s="55" t="s">
        <v>240</v>
      </c>
      <c r="G19" s="55">
        <v>42</v>
      </c>
      <c r="H19" s="56">
        <v>4</v>
      </c>
      <c r="I19" s="57">
        <v>1</v>
      </c>
      <c r="J19" s="58">
        <v>4</v>
      </c>
      <c r="K19" s="59"/>
      <c r="L19" s="60" t="s">
        <v>222</v>
      </c>
      <c r="M19" s="76"/>
      <c r="N19" s="61" t="s">
        <v>220</v>
      </c>
      <c r="O19" s="77"/>
      <c r="P19" s="76"/>
      <c r="Q19" s="62">
        <v>4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3"/>
        <v>838.65599999999995</v>
      </c>
      <c r="AC19" s="66">
        <f t="shared" si="4"/>
        <v>0</v>
      </c>
      <c r="AD19" s="66">
        <f t="shared" si="2"/>
        <v>838.65599999999995</v>
      </c>
    </row>
    <row r="20" spans="1:30" ht="24.95" customHeight="1" x14ac:dyDescent="0.4">
      <c r="A20" s="54">
        <v>17</v>
      </c>
      <c r="B20" s="55" t="s">
        <v>37</v>
      </c>
      <c r="C20" s="55" t="s">
        <v>1054</v>
      </c>
      <c r="D20" s="55" t="s">
        <v>1055</v>
      </c>
      <c r="E20" s="55" t="s">
        <v>248</v>
      </c>
      <c r="F20" s="55" t="s">
        <v>697</v>
      </c>
      <c r="G20" s="55">
        <v>26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3"/>
        <v>129.792</v>
      </c>
      <c r="AC20" s="66">
        <f t="shared" si="4"/>
        <v>0</v>
      </c>
      <c r="AD20" s="66">
        <f t="shared" si="2"/>
        <v>129.792</v>
      </c>
    </row>
    <row r="21" spans="1:30" ht="24.95" customHeight="1" x14ac:dyDescent="0.4">
      <c r="A21" s="54">
        <v>18</v>
      </c>
      <c r="B21" s="55" t="s">
        <v>37</v>
      </c>
      <c r="C21" s="55" t="s">
        <v>1054</v>
      </c>
      <c r="D21" s="55" t="s">
        <v>35</v>
      </c>
      <c r="E21" s="55" t="s">
        <v>652</v>
      </c>
      <c r="F21" s="55" t="s">
        <v>674</v>
      </c>
      <c r="G21" s="55">
        <v>34</v>
      </c>
      <c r="H21" s="56">
        <v>3</v>
      </c>
      <c r="I21" s="57">
        <v>2</v>
      </c>
      <c r="J21" s="58">
        <v>6</v>
      </c>
      <c r="K21" s="59"/>
      <c r="L21" s="60" t="s">
        <v>222</v>
      </c>
      <c r="M21" s="76"/>
      <c r="N21" s="61" t="s">
        <v>220</v>
      </c>
      <c r="O21" s="77"/>
      <c r="P21" s="76"/>
      <c r="Q21" s="62">
        <v>3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3"/>
        <v>1018.3679999999999</v>
      </c>
      <c r="AC21" s="66">
        <f t="shared" si="4"/>
        <v>0</v>
      </c>
      <c r="AD21" s="66">
        <f t="shared" si="2"/>
        <v>1018.3679999999999</v>
      </c>
    </row>
    <row r="22" spans="1:30" ht="24.95" customHeight="1" x14ac:dyDescent="0.4">
      <c r="A22" s="54">
        <v>19</v>
      </c>
      <c r="B22" s="55" t="s">
        <v>37</v>
      </c>
      <c r="C22" s="55" t="s">
        <v>1056</v>
      </c>
      <c r="D22" s="55" t="s">
        <v>35</v>
      </c>
      <c r="E22" s="55" t="s">
        <v>231</v>
      </c>
      <c r="F22" s="55" t="s">
        <v>1105</v>
      </c>
      <c r="G22" s="55">
        <v>40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219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3"/>
        <v>199.68</v>
      </c>
      <c r="AC22" s="66">
        <f t="shared" si="4"/>
        <v>0</v>
      </c>
      <c r="AD22" s="66">
        <f t="shared" si="2"/>
        <v>199.68</v>
      </c>
    </row>
    <row r="23" spans="1:30" ht="24.95" customHeight="1" x14ac:dyDescent="0.4">
      <c r="A23" s="54">
        <v>20</v>
      </c>
      <c r="B23" s="55" t="s">
        <v>241</v>
      </c>
      <c r="C23" s="55" t="s">
        <v>1057</v>
      </c>
      <c r="D23" s="55" t="s">
        <v>35</v>
      </c>
      <c r="E23" s="55" t="s">
        <v>239</v>
      </c>
      <c r="F23" s="55" t="s">
        <v>732</v>
      </c>
      <c r="G23" s="55">
        <v>42</v>
      </c>
      <c r="H23" s="56">
        <v>12</v>
      </c>
      <c r="I23" s="57">
        <v>2</v>
      </c>
      <c r="J23" s="58">
        <v>24</v>
      </c>
      <c r="K23" s="59"/>
      <c r="L23" s="60" t="s">
        <v>222</v>
      </c>
      <c r="M23" s="76"/>
      <c r="N23" s="61" t="s">
        <v>220</v>
      </c>
      <c r="O23" s="77"/>
      <c r="P23" s="76"/>
      <c r="Q23" s="62">
        <v>12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3"/>
        <v>5031.9359999999997</v>
      </c>
      <c r="AC23" s="66">
        <f t="shared" si="4"/>
        <v>0</v>
      </c>
      <c r="AD23" s="66">
        <f t="shared" si="2"/>
        <v>5031.9359999999997</v>
      </c>
    </row>
    <row r="24" spans="1:30" ht="24.95" customHeight="1" x14ac:dyDescent="0.4">
      <c r="A24" s="54">
        <v>21</v>
      </c>
      <c r="B24" s="55" t="s">
        <v>241</v>
      </c>
      <c r="C24" s="55" t="s">
        <v>1057</v>
      </c>
      <c r="D24" s="55" t="s">
        <v>35</v>
      </c>
      <c r="E24" s="55" t="s">
        <v>239</v>
      </c>
      <c r="F24" s="55" t="s">
        <v>1109</v>
      </c>
      <c r="G24" s="55">
        <v>42</v>
      </c>
      <c r="H24" s="56">
        <v>2</v>
      </c>
      <c r="I24" s="57">
        <v>1</v>
      </c>
      <c r="J24" s="58">
        <v>2</v>
      </c>
      <c r="K24" s="59"/>
      <c r="L24" s="60" t="s">
        <v>221</v>
      </c>
      <c r="M24" s="76"/>
      <c r="N24" s="61" t="s">
        <v>220</v>
      </c>
      <c r="O24" s="77"/>
      <c r="P24" s="76"/>
      <c r="Q24" s="62">
        <v>2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3"/>
        <v>419.32799999999997</v>
      </c>
      <c r="AC24" s="66">
        <f t="shared" si="4"/>
        <v>0</v>
      </c>
      <c r="AD24" s="66">
        <f t="shared" si="2"/>
        <v>419.32799999999997</v>
      </c>
    </row>
    <row r="25" spans="1:30" ht="24.95" customHeight="1" x14ac:dyDescent="0.4">
      <c r="A25" s="54">
        <v>22</v>
      </c>
      <c r="B25" s="55" t="s">
        <v>241</v>
      </c>
      <c r="C25" s="55" t="s">
        <v>1058</v>
      </c>
      <c r="D25" s="55" t="s">
        <v>35</v>
      </c>
      <c r="E25" s="55" t="s">
        <v>239</v>
      </c>
      <c r="F25" s="55" t="s">
        <v>732</v>
      </c>
      <c r="G25" s="55">
        <v>42</v>
      </c>
      <c r="H25" s="56">
        <v>3</v>
      </c>
      <c r="I25" s="57">
        <v>2</v>
      </c>
      <c r="J25" s="58">
        <v>6</v>
      </c>
      <c r="K25" s="59"/>
      <c r="L25" s="60" t="s">
        <v>222</v>
      </c>
      <c r="M25" s="76"/>
      <c r="N25" s="61" t="s">
        <v>220</v>
      </c>
      <c r="O25" s="77"/>
      <c r="P25" s="76"/>
      <c r="Q25" s="62">
        <v>3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3"/>
        <v>1257.9839999999999</v>
      </c>
      <c r="AC25" s="66">
        <f t="shared" si="4"/>
        <v>0</v>
      </c>
      <c r="AD25" s="66">
        <f t="shared" si="2"/>
        <v>1257.9839999999999</v>
      </c>
    </row>
    <row r="26" spans="1:30" ht="24.95" customHeight="1" x14ac:dyDescent="0.4">
      <c r="A26" s="54">
        <v>23</v>
      </c>
      <c r="B26" s="55" t="s">
        <v>241</v>
      </c>
      <c r="C26" s="55" t="s">
        <v>1059</v>
      </c>
      <c r="D26" s="55" t="s">
        <v>35</v>
      </c>
      <c r="E26" s="55" t="s">
        <v>239</v>
      </c>
      <c r="F26" s="55" t="s">
        <v>732</v>
      </c>
      <c r="G26" s="55">
        <v>42</v>
      </c>
      <c r="H26" s="56">
        <v>9</v>
      </c>
      <c r="I26" s="57">
        <v>2</v>
      </c>
      <c r="J26" s="58">
        <v>18</v>
      </c>
      <c r="K26" s="59"/>
      <c r="L26" s="60" t="s">
        <v>222</v>
      </c>
      <c r="M26" s="76"/>
      <c r="N26" s="61" t="s">
        <v>220</v>
      </c>
      <c r="O26" s="77"/>
      <c r="P26" s="76"/>
      <c r="Q26" s="62">
        <v>9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3"/>
        <v>3773.9519999999998</v>
      </c>
      <c r="AC26" s="66">
        <f t="shared" si="4"/>
        <v>0</v>
      </c>
      <c r="AD26" s="66">
        <f t="shared" si="2"/>
        <v>3773.9519999999998</v>
      </c>
    </row>
    <row r="27" spans="1:30" ht="24.95" customHeight="1" x14ac:dyDescent="0.4">
      <c r="A27" s="54">
        <v>24</v>
      </c>
      <c r="B27" s="55" t="s">
        <v>241</v>
      </c>
      <c r="C27" s="55" t="s">
        <v>1059</v>
      </c>
      <c r="D27" s="55" t="s">
        <v>35</v>
      </c>
      <c r="E27" s="55" t="s">
        <v>239</v>
      </c>
      <c r="F27" s="55" t="s">
        <v>1109</v>
      </c>
      <c r="G27" s="55">
        <v>42</v>
      </c>
      <c r="H27" s="56">
        <v>1</v>
      </c>
      <c r="I27" s="57">
        <v>1</v>
      </c>
      <c r="J27" s="58">
        <v>1</v>
      </c>
      <c r="K27" s="59"/>
      <c r="L27" s="60" t="s">
        <v>221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3"/>
        <v>209.66399999999999</v>
      </c>
      <c r="AC27" s="66">
        <f t="shared" si="4"/>
        <v>0</v>
      </c>
      <c r="AD27" s="66">
        <f t="shared" si="2"/>
        <v>209.66399999999999</v>
      </c>
    </row>
    <row r="28" spans="1:30" ht="24.95" customHeight="1" x14ac:dyDescent="0.4">
      <c r="A28" s="54">
        <v>25</v>
      </c>
      <c r="B28" s="55" t="s">
        <v>241</v>
      </c>
      <c r="C28" s="55" t="s">
        <v>1060</v>
      </c>
      <c r="D28" s="55" t="s">
        <v>35</v>
      </c>
      <c r="E28" s="55" t="s">
        <v>239</v>
      </c>
      <c r="F28" s="55" t="s">
        <v>732</v>
      </c>
      <c r="G28" s="55">
        <v>42</v>
      </c>
      <c r="H28" s="56">
        <v>6</v>
      </c>
      <c r="I28" s="57">
        <v>2</v>
      </c>
      <c r="J28" s="58">
        <v>12</v>
      </c>
      <c r="K28" s="59"/>
      <c r="L28" s="60" t="s">
        <v>222</v>
      </c>
      <c r="M28" s="76"/>
      <c r="N28" s="61" t="s">
        <v>220</v>
      </c>
      <c r="O28" s="77"/>
      <c r="P28" s="76"/>
      <c r="Q28" s="62">
        <v>6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3"/>
        <v>2515.9679999999998</v>
      </c>
      <c r="AC28" s="66">
        <f t="shared" si="4"/>
        <v>0</v>
      </c>
      <c r="AD28" s="66">
        <f t="shared" si="2"/>
        <v>2515.9679999999998</v>
      </c>
    </row>
    <row r="29" spans="1:30" ht="24.95" customHeight="1" x14ac:dyDescent="0.4">
      <c r="A29" s="54">
        <v>26</v>
      </c>
      <c r="B29" s="55" t="s">
        <v>241</v>
      </c>
      <c r="C29" s="55" t="s">
        <v>1060</v>
      </c>
      <c r="D29" s="55" t="s">
        <v>35</v>
      </c>
      <c r="E29" s="55" t="s">
        <v>239</v>
      </c>
      <c r="F29" s="55" t="s">
        <v>1109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221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3"/>
        <v>209.66399999999999</v>
      </c>
      <c r="AC29" s="66">
        <f t="shared" si="4"/>
        <v>0</v>
      </c>
      <c r="AD29" s="66">
        <f t="shared" si="2"/>
        <v>209.66399999999999</v>
      </c>
    </row>
    <row r="30" spans="1:30" ht="24.95" customHeight="1" x14ac:dyDescent="0.4">
      <c r="A30" s="54">
        <v>27</v>
      </c>
      <c r="B30" s="55" t="s">
        <v>241</v>
      </c>
      <c r="C30" s="55" t="s">
        <v>1061</v>
      </c>
      <c r="D30" s="55" t="s">
        <v>35</v>
      </c>
      <c r="E30" s="55" t="s">
        <v>239</v>
      </c>
      <c r="F30" s="55" t="s">
        <v>732</v>
      </c>
      <c r="G30" s="55">
        <v>42</v>
      </c>
      <c r="H30" s="56">
        <v>6</v>
      </c>
      <c r="I30" s="57">
        <v>2</v>
      </c>
      <c r="J30" s="58">
        <v>12</v>
      </c>
      <c r="K30" s="59"/>
      <c r="L30" s="60" t="s">
        <v>222</v>
      </c>
      <c r="M30" s="76"/>
      <c r="N30" s="61" t="s">
        <v>220</v>
      </c>
      <c r="O30" s="77"/>
      <c r="P30" s="76"/>
      <c r="Q30" s="62">
        <v>6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3"/>
        <v>2515.9679999999998</v>
      </c>
      <c r="AC30" s="66">
        <f t="shared" si="4"/>
        <v>0</v>
      </c>
      <c r="AD30" s="66">
        <f t="shared" si="2"/>
        <v>2515.9679999999998</v>
      </c>
    </row>
    <row r="31" spans="1:30" ht="24.95" customHeight="1" x14ac:dyDescent="0.4">
      <c r="A31" s="54">
        <v>28</v>
      </c>
      <c r="B31" s="55" t="s">
        <v>241</v>
      </c>
      <c r="C31" s="55" t="s">
        <v>1061</v>
      </c>
      <c r="D31" s="55" t="s">
        <v>35</v>
      </c>
      <c r="E31" s="55" t="s">
        <v>239</v>
      </c>
      <c r="F31" s="55" t="s">
        <v>1109</v>
      </c>
      <c r="G31" s="55">
        <v>42</v>
      </c>
      <c r="H31" s="56">
        <v>1</v>
      </c>
      <c r="I31" s="57">
        <v>1</v>
      </c>
      <c r="J31" s="58">
        <v>1</v>
      </c>
      <c r="K31" s="59"/>
      <c r="L31" s="60" t="s">
        <v>221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3"/>
        <v>209.66399999999999</v>
      </c>
      <c r="AC31" s="66">
        <f t="shared" si="4"/>
        <v>0</v>
      </c>
      <c r="AD31" s="66">
        <f t="shared" si="2"/>
        <v>209.66399999999999</v>
      </c>
    </row>
    <row r="32" spans="1:30" ht="24.95" customHeight="1" x14ac:dyDescent="0.4">
      <c r="A32" s="54">
        <v>29</v>
      </c>
      <c r="B32" s="55" t="s">
        <v>241</v>
      </c>
      <c r="C32" s="55" t="s">
        <v>1062</v>
      </c>
      <c r="D32" s="55" t="s">
        <v>35</v>
      </c>
      <c r="E32" s="55" t="s">
        <v>239</v>
      </c>
      <c r="F32" s="55" t="s">
        <v>732</v>
      </c>
      <c r="G32" s="55">
        <v>42</v>
      </c>
      <c r="H32" s="56">
        <v>6</v>
      </c>
      <c r="I32" s="57">
        <v>2</v>
      </c>
      <c r="J32" s="58">
        <v>12</v>
      </c>
      <c r="K32" s="59"/>
      <c r="L32" s="60" t="s">
        <v>222</v>
      </c>
      <c r="M32" s="76"/>
      <c r="N32" s="61" t="s">
        <v>220</v>
      </c>
      <c r="O32" s="77"/>
      <c r="P32" s="76"/>
      <c r="Q32" s="62">
        <v>6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3"/>
        <v>2515.9679999999998</v>
      </c>
      <c r="AC32" s="66">
        <f t="shared" si="4"/>
        <v>0</v>
      </c>
      <c r="AD32" s="66">
        <f t="shared" si="2"/>
        <v>2515.9679999999998</v>
      </c>
    </row>
    <row r="33" spans="1:30" ht="24.95" customHeight="1" x14ac:dyDescent="0.4">
      <c r="A33" s="54">
        <v>30</v>
      </c>
      <c r="B33" s="55" t="s">
        <v>241</v>
      </c>
      <c r="C33" s="55" t="s">
        <v>1062</v>
      </c>
      <c r="D33" s="55" t="s">
        <v>35</v>
      </c>
      <c r="E33" s="55" t="s">
        <v>239</v>
      </c>
      <c r="F33" s="55" t="s">
        <v>1109</v>
      </c>
      <c r="G33" s="55">
        <v>42</v>
      </c>
      <c r="H33" s="56">
        <v>1</v>
      </c>
      <c r="I33" s="57">
        <v>1</v>
      </c>
      <c r="J33" s="58">
        <v>1</v>
      </c>
      <c r="K33" s="59"/>
      <c r="L33" s="60" t="s">
        <v>221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3"/>
        <v>209.66399999999999</v>
      </c>
      <c r="AC33" s="66">
        <f t="shared" si="4"/>
        <v>0</v>
      </c>
      <c r="AD33" s="66">
        <f t="shared" si="2"/>
        <v>209.66399999999999</v>
      </c>
    </row>
    <row r="34" spans="1:30" ht="24.95" customHeight="1" x14ac:dyDescent="0.4">
      <c r="A34" s="54">
        <v>31</v>
      </c>
      <c r="B34" s="55" t="s">
        <v>241</v>
      </c>
      <c r="C34" s="55" t="s">
        <v>1063</v>
      </c>
      <c r="D34" s="55" t="s">
        <v>35</v>
      </c>
      <c r="E34" s="55" t="s">
        <v>239</v>
      </c>
      <c r="F34" s="55" t="s">
        <v>732</v>
      </c>
      <c r="G34" s="55">
        <v>42</v>
      </c>
      <c r="H34" s="56">
        <v>6</v>
      </c>
      <c r="I34" s="57">
        <v>2</v>
      </c>
      <c r="J34" s="58">
        <v>12</v>
      </c>
      <c r="K34" s="59"/>
      <c r="L34" s="60" t="s">
        <v>222</v>
      </c>
      <c r="M34" s="76"/>
      <c r="N34" s="61" t="s">
        <v>220</v>
      </c>
      <c r="O34" s="77"/>
      <c r="P34" s="76"/>
      <c r="Q34" s="62">
        <v>6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3"/>
        <v>2515.9679999999998</v>
      </c>
      <c r="AC34" s="66">
        <f t="shared" si="4"/>
        <v>0</v>
      </c>
      <c r="AD34" s="66">
        <f t="shared" si="2"/>
        <v>2515.9679999999998</v>
      </c>
    </row>
    <row r="35" spans="1:30" ht="24.95" customHeight="1" x14ac:dyDescent="0.4">
      <c r="A35" s="54">
        <v>32</v>
      </c>
      <c r="B35" s="55" t="s">
        <v>241</v>
      </c>
      <c r="C35" s="55" t="s">
        <v>1063</v>
      </c>
      <c r="D35" s="55" t="s">
        <v>35</v>
      </c>
      <c r="E35" s="55" t="s">
        <v>239</v>
      </c>
      <c r="F35" s="55" t="s">
        <v>1109</v>
      </c>
      <c r="G35" s="55">
        <v>42</v>
      </c>
      <c r="H35" s="56">
        <v>1</v>
      </c>
      <c r="I35" s="57">
        <v>1</v>
      </c>
      <c r="J35" s="58">
        <v>1</v>
      </c>
      <c r="K35" s="59"/>
      <c r="L35" s="60" t="s">
        <v>221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ref="U35:U98" si="5">S35*Q35</f>
        <v>0</v>
      </c>
      <c r="V35" s="64">
        <f t="shared" ref="V35:V98" si="6">T35*Q35</f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3"/>
        <v>209.66399999999999</v>
      </c>
      <c r="AC35" s="66">
        <f t="shared" si="4"/>
        <v>0</v>
      </c>
      <c r="AD35" s="66">
        <f t="shared" ref="AD35:AD98" si="7">AB35-AC35</f>
        <v>209.66399999999999</v>
      </c>
    </row>
    <row r="36" spans="1:30" ht="24.95" customHeight="1" x14ac:dyDescent="0.4">
      <c r="A36" s="54">
        <v>33</v>
      </c>
      <c r="B36" s="55" t="s">
        <v>241</v>
      </c>
      <c r="C36" s="55" t="s">
        <v>1064</v>
      </c>
      <c r="D36" s="55" t="s">
        <v>35</v>
      </c>
      <c r="E36" s="55" t="s">
        <v>239</v>
      </c>
      <c r="F36" s="55" t="s">
        <v>732</v>
      </c>
      <c r="G36" s="55">
        <v>42</v>
      </c>
      <c r="H36" s="56">
        <v>6</v>
      </c>
      <c r="I36" s="57">
        <v>2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5"/>
        <v>0</v>
      </c>
      <c r="V36" s="64">
        <f t="shared" si="6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3"/>
        <v>2515.9679999999998</v>
      </c>
      <c r="AC36" s="66">
        <f t="shared" si="4"/>
        <v>0</v>
      </c>
      <c r="AD36" s="66">
        <f t="shared" si="7"/>
        <v>2515.9679999999998</v>
      </c>
    </row>
    <row r="37" spans="1:30" ht="24.95" customHeight="1" x14ac:dyDescent="0.4">
      <c r="A37" s="54">
        <v>34</v>
      </c>
      <c r="B37" s="55" t="s">
        <v>241</v>
      </c>
      <c r="C37" s="55" t="s">
        <v>1064</v>
      </c>
      <c r="D37" s="55" t="s">
        <v>35</v>
      </c>
      <c r="E37" s="55" t="s">
        <v>239</v>
      </c>
      <c r="F37" s="55" t="s">
        <v>1109</v>
      </c>
      <c r="G37" s="55">
        <v>42</v>
      </c>
      <c r="H37" s="56">
        <v>1</v>
      </c>
      <c r="I37" s="57">
        <v>1</v>
      </c>
      <c r="J37" s="58">
        <v>1</v>
      </c>
      <c r="K37" s="59"/>
      <c r="L37" s="60" t="s">
        <v>221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5"/>
        <v>0</v>
      </c>
      <c r="V37" s="64">
        <f t="shared" si="6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ref="AB37:AB68" si="8">G37*J37*X37*Y37/1000*$Z$1</f>
        <v>209.66399999999999</v>
      </c>
      <c r="AC37" s="66">
        <f t="shared" si="4"/>
        <v>0</v>
      </c>
      <c r="AD37" s="66">
        <f t="shared" si="7"/>
        <v>209.66399999999999</v>
      </c>
    </row>
    <row r="38" spans="1:30" ht="24.95" customHeight="1" x14ac:dyDescent="0.4">
      <c r="A38" s="54">
        <v>35</v>
      </c>
      <c r="B38" s="55" t="s">
        <v>241</v>
      </c>
      <c r="C38" s="55" t="s">
        <v>1054</v>
      </c>
      <c r="D38" s="55" t="s">
        <v>1065</v>
      </c>
      <c r="E38" s="55" t="s">
        <v>248</v>
      </c>
      <c r="F38" s="55" t="s">
        <v>697</v>
      </c>
      <c r="G38" s="55">
        <v>26</v>
      </c>
      <c r="H38" s="56">
        <v>9</v>
      </c>
      <c r="I38" s="57">
        <v>1</v>
      </c>
      <c r="J38" s="58">
        <v>9</v>
      </c>
      <c r="K38" s="59"/>
      <c r="L38" s="60" t="s">
        <v>222</v>
      </c>
      <c r="M38" s="76"/>
      <c r="N38" s="61" t="s">
        <v>220</v>
      </c>
      <c r="O38" s="77"/>
      <c r="P38" s="76"/>
      <c r="Q38" s="62">
        <v>9</v>
      </c>
      <c r="R38" s="63"/>
      <c r="S38" s="78"/>
      <c r="T38" s="78"/>
      <c r="U38" s="64">
        <f t="shared" si="5"/>
        <v>0</v>
      </c>
      <c r="V38" s="64">
        <f t="shared" si="6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8"/>
        <v>1168.1279999999999</v>
      </c>
      <c r="AC38" s="66">
        <f t="shared" si="4"/>
        <v>0</v>
      </c>
      <c r="AD38" s="66">
        <f t="shared" si="7"/>
        <v>1168.1279999999999</v>
      </c>
    </row>
    <row r="39" spans="1:30" ht="24.95" customHeight="1" x14ac:dyDescent="0.4">
      <c r="A39" s="54">
        <v>36</v>
      </c>
      <c r="B39" s="55" t="s">
        <v>241</v>
      </c>
      <c r="C39" s="55" t="s">
        <v>1066</v>
      </c>
      <c r="D39" s="55" t="s">
        <v>35</v>
      </c>
      <c r="E39" s="55" t="s">
        <v>248</v>
      </c>
      <c r="F39" s="55" t="s">
        <v>697</v>
      </c>
      <c r="G39" s="55">
        <v>26</v>
      </c>
      <c r="H39" s="56">
        <v>2</v>
      </c>
      <c r="I39" s="57">
        <v>1</v>
      </c>
      <c r="J39" s="58">
        <v>2</v>
      </c>
      <c r="K39" s="59"/>
      <c r="L39" s="60" t="s">
        <v>222</v>
      </c>
      <c r="M39" s="76"/>
      <c r="N39" s="61" t="s">
        <v>220</v>
      </c>
      <c r="O39" s="77"/>
      <c r="P39" s="76"/>
      <c r="Q39" s="62">
        <v>2</v>
      </c>
      <c r="R39" s="63"/>
      <c r="S39" s="78"/>
      <c r="T39" s="78"/>
      <c r="U39" s="64">
        <f t="shared" si="5"/>
        <v>0</v>
      </c>
      <c r="V39" s="64">
        <f t="shared" si="6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8"/>
        <v>259.584</v>
      </c>
      <c r="AC39" s="66">
        <f t="shared" si="4"/>
        <v>0</v>
      </c>
      <c r="AD39" s="66">
        <f t="shared" si="7"/>
        <v>259.584</v>
      </c>
    </row>
    <row r="40" spans="1:30" ht="24.95" customHeight="1" x14ac:dyDescent="0.4">
      <c r="A40" s="54">
        <v>37</v>
      </c>
      <c r="B40" s="55" t="s">
        <v>272</v>
      </c>
      <c r="C40" s="55" t="s">
        <v>1057</v>
      </c>
      <c r="D40" s="55" t="s">
        <v>35</v>
      </c>
      <c r="E40" s="55" t="s">
        <v>239</v>
      </c>
      <c r="F40" s="55" t="s">
        <v>732</v>
      </c>
      <c r="G40" s="55">
        <v>42</v>
      </c>
      <c r="H40" s="55">
        <v>12</v>
      </c>
      <c r="I40" s="57">
        <v>2</v>
      </c>
      <c r="J40" s="58">
        <v>24</v>
      </c>
      <c r="K40" s="59"/>
      <c r="L40" s="60" t="s">
        <v>222</v>
      </c>
      <c r="M40" s="76"/>
      <c r="N40" s="61" t="s">
        <v>220</v>
      </c>
      <c r="O40" s="77"/>
      <c r="P40" s="76"/>
      <c r="Q40" s="62">
        <v>12</v>
      </c>
      <c r="R40" s="63"/>
      <c r="S40" s="78"/>
      <c r="T40" s="78"/>
      <c r="U40" s="64">
        <f t="shared" si="5"/>
        <v>0</v>
      </c>
      <c r="V40" s="64">
        <f t="shared" si="6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8"/>
        <v>5031.9359999999997</v>
      </c>
      <c r="AC40" s="66">
        <f t="shared" si="4"/>
        <v>0</v>
      </c>
      <c r="AD40" s="66">
        <f t="shared" si="7"/>
        <v>5031.9359999999997</v>
      </c>
    </row>
    <row r="41" spans="1:30" ht="24.95" customHeight="1" x14ac:dyDescent="0.4">
      <c r="A41" s="54">
        <v>38</v>
      </c>
      <c r="B41" s="55" t="s">
        <v>272</v>
      </c>
      <c r="C41" s="55" t="s">
        <v>1057</v>
      </c>
      <c r="D41" s="55" t="s">
        <v>35</v>
      </c>
      <c r="E41" s="55" t="s">
        <v>239</v>
      </c>
      <c r="F41" s="55" t="s">
        <v>1109</v>
      </c>
      <c r="G41" s="55">
        <v>42</v>
      </c>
      <c r="H41" s="55">
        <v>2</v>
      </c>
      <c r="I41" s="57">
        <v>1</v>
      </c>
      <c r="J41" s="58">
        <v>2</v>
      </c>
      <c r="K41" s="59"/>
      <c r="L41" s="60" t="s">
        <v>221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5"/>
        <v>0</v>
      </c>
      <c r="V41" s="64">
        <f t="shared" si="6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8"/>
        <v>419.32799999999997</v>
      </c>
      <c r="AC41" s="66">
        <f t="shared" si="4"/>
        <v>0</v>
      </c>
      <c r="AD41" s="66">
        <f t="shared" si="7"/>
        <v>419.32799999999997</v>
      </c>
    </row>
    <row r="42" spans="1:30" ht="24.95" customHeight="1" x14ac:dyDescent="0.4">
      <c r="A42" s="54">
        <v>39</v>
      </c>
      <c r="B42" s="55" t="s">
        <v>272</v>
      </c>
      <c r="C42" s="55" t="s">
        <v>1067</v>
      </c>
      <c r="D42" s="55" t="s">
        <v>35</v>
      </c>
      <c r="E42" s="55" t="s">
        <v>239</v>
      </c>
      <c r="F42" s="55" t="s">
        <v>732</v>
      </c>
      <c r="G42" s="55">
        <v>42</v>
      </c>
      <c r="H42" s="55">
        <v>3</v>
      </c>
      <c r="I42" s="57">
        <v>2</v>
      </c>
      <c r="J42" s="58">
        <v>6</v>
      </c>
      <c r="K42" s="59"/>
      <c r="L42" s="60" t="s">
        <v>222</v>
      </c>
      <c r="M42" s="76"/>
      <c r="N42" s="61" t="s">
        <v>220</v>
      </c>
      <c r="O42" s="77"/>
      <c r="P42" s="76"/>
      <c r="Q42" s="62">
        <v>3</v>
      </c>
      <c r="R42" s="63"/>
      <c r="S42" s="78"/>
      <c r="T42" s="78"/>
      <c r="U42" s="64">
        <f t="shared" si="5"/>
        <v>0</v>
      </c>
      <c r="V42" s="64">
        <f t="shared" si="6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8"/>
        <v>1257.9839999999999</v>
      </c>
      <c r="AC42" s="66">
        <f t="shared" si="4"/>
        <v>0</v>
      </c>
      <c r="AD42" s="66">
        <f t="shared" si="7"/>
        <v>1257.9839999999999</v>
      </c>
    </row>
    <row r="43" spans="1:30" ht="24.95" customHeight="1" x14ac:dyDescent="0.4">
      <c r="A43" s="54">
        <v>40</v>
      </c>
      <c r="B43" s="55" t="s">
        <v>272</v>
      </c>
      <c r="C43" s="55" t="s">
        <v>1068</v>
      </c>
      <c r="D43" s="55" t="s">
        <v>1051</v>
      </c>
      <c r="E43" s="55" t="s">
        <v>239</v>
      </c>
      <c r="F43" s="55" t="s">
        <v>240</v>
      </c>
      <c r="G43" s="55">
        <v>42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5"/>
        <v>0</v>
      </c>
      <c r="V43" s="64">
        <f t="shared" si="6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8"/>
        <v>419.32799999999997</v>
      </c>
      <c r="AC43" s="66">
        <f t="shared" si="4"/>
        <v>0</v>
      </c>
      <c r="AD43" s="66">
        <f t="shared" si="7"/>
        <v>419.32799999999997</v>
      </c>
    </row>
    <row r="44" spans="1:30" ht="24.95" customHeight="1" x14ac:dyDescent="0.4">
      <c r="A44" s="54">
        <v>41</v>
      </c>
      <c r="B44" s="55" t="s">
        <v>272</v>
      </c>
      <c r="C44" s="55" t="s">
        <v>1059</v>
      </c>
      <c r="D44" s="55" t="s">
        <v>35</v>
      </c>
      <c r="E44" s="55" t="s">
        <v>239</v>
      </c>
      <c r="F44" s="55" t="s">
        <v>732</v>
      </c>
      <c r="G44" s="55">
        <v>42</v>
      </c>
      <c r="H44" s="55">
        <v>13</v>
      </c>
      <c r="I44" s="57">
        <v>2</v>
      </c>
      <c r="J44" s="58">
        <v>26</v>
      </c>
      <c r="K44" s="59"/>
      <c r="L44" s="60" t="s">
        <v>222</v>
      </c>
      <c r="M44" s="76"/>
      <c r="N44" s="61" t="s">
        <v>220</v>
      </c>
      <c r="O44" s="77"/>
      <c r="P44" s="76"/>
      <c r="Q44" s="62">
        <v>13</v>
      </c>
      <c r="R44" s="63"/>
      <c r="S44" s="78"/>
      <c r="T44" s="78"/>
      <c r="U44" s="64">
        <f t="shared" si="5"/>
        <v>0</v>
      </c>
      <c r="V44" s="64">
        <f t="shared" si="6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8"/>
        <v>5451.2639999999992</v>
      </c>
      <c r="AC44" s="66">
        <f t="shared" si="4"/>
        <v>0</v>
      </c>
      <c r="AD44" s="66">
        <f t="shared" si="7"/>
        <v>5451.2639999999992</v>
      </c>
    </row>
    <row r="45" spans="1:30" ht="24.95" customHeight="1" x14ac:dyDescent="0.4">
      <c r="A45" s="54">
        <v>42</v>
      </c>
      <c r="B45" s="55" t="s">
        <v>272</v>
      </c>
      <c r="C45" s="55" t="s">
        <v>1059</v>
      </c>
      <c r="D45" s="55" t="s">
        <v>35</v>
      </c>
      <c r="E45" s="55" t="s">
        <v>239</v>
      </c>
      <c r="F45" s="55" t="s">
        <v>1109</v>
      </c>
      <c r="G45" s="55">
        <v>42</v>
      </c>
      <c r="H45" s="55">
        <v>1</v>
      </c>
      <c r="I45" s="57">
        <v>1</v>
      </c>
      <c r="J45" s="58">
        <v>1</v>
      </c>
      <c r="K45" s="59"/>
      <c r="L45" s="60" t="s">
        <v>221</v>
      </c>
      <c r="M45" s="76"/>
      <c r="N45" s="61" t="s">
        <v>220</v>
      </c>
      <c r="O45" s="77"/>
      <c r="P45" s="76"/>
      <c r="Q45" s="62">
        <v>1</v>
      </c>
      <c r="R45" s="63"/>
      <c r="S45" s="78"/>
      <c r="T45" s="78"/>
      <c r="U45" s="64">
        <f t="shared" si="5"/>
        <v>0</v>
      </c>
      <c r="V45" s="64">
        <f t="shared" si="6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8"/>
        <v>209.66399999999999</v>
      </c>
      <c r="AC45" s="66">
        <f t="shared" si="4"/>
        <v>0</v>
      </c>
      <c r="AD45" s="66">
        <f t="shared" si="7"/>
        <v>209.66399999999999</v>
      </c>
    </row>
    <row r="46" spans="1:30" ht="24.95" customHeight="1" x14ac:dyDescent="0.4">
      <c r="A46" s="54">
        <v>43</v>
      </c>
      <c r="B46" s="55" t="s">
        <v>272</v>
      </c>
      <c r="C46" s="55" t="s">
        <v>1069</v>
      </c>
      <c r="D46" s="55" t="s">
        <v>35</v>
      </c>
      <c r="E46" s="55" t="s">
        <v>239</v>
      </c>
      <c r="F46" s="55" t="s">
        <v>732</v>
      </c>
      <c r="G46" s="55">
        <v>42</v>
      </c>
      <c r="H46" s="55">
        <v>3</v>
      </c>
      <c r="I46" s="57">
        <v>2</v>
      </c>
      <c r="J46" s="58">
        <v>6</v>
      </c>
      <c r="K46" s="59"/>
      <c r="L46" s="60" t="s">
        <v>222</v>
      </c>
      <c r="M46" s="76"/>
      <c r="N46" s="61" t="s">
        <v>220</v>
      </c>
      <c r="O46" s="77"/>
      <c r="P46" s="76"/>
      <c r="Q46" s="62">
        <v>3</v>
      </c>
      <c r="R46" s="63"/>
      <c r="S46" s="78"/>
      <c r="T46" s="78"/>
      <c r="U46" s="64">
        <f t="shared" si="5"/>
        <v>0</v>
      </c>
      <c r="V46" s="64">
        <f t="shared" si="6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8"/>
        <v>1257.9839999999999</v>
      </c>
      <c r="AC46" s="66">
        <f t="shared" si="4"/>
        <v>0</v>
      </c>
      <c r="AD46" s="66">
        <f t="shared" si="7"/>
        <v>1257.9839999999999</v>
      </c>
    </row>
    <row r="47" spans="1:30" ht="24.95" customHeight="1" x14ac:dyDescent="0.4">
      <c r="A47" s="54">
        <v>44</v>
      </c>
      <c r="B47" s="55" t="s">
        <v>272</v>
      </c>
      <c r="C47" s="55" t="s">
        <v>1070</v>
      </c>
      <c r="D47" s="55" t="s">
        <v>35</v>
      </c>
      <c r="E47" s="55" t="s">
        <v>239</v>
      </c>
      <c r="F47" s="55" t="s">
        <v>732</v>
      </c>
      <c r="G47" s="55">
        <v>42</v>
      </c>
      <c r="H47" s="55">
        <v>3</v>
      </c>
      <c r="I47" s="57">
        <v>2</v>
      </c>
      <c r="J47" s="58">
        <v>6</v>
      </c>
      <c r="K47" s="59"/>
      <c r="L47" s="60" t="s">
        <v>222</v>
      </c>
      <c r="M47" s="76"/>
      <c r="N47" s="61" t="s">
        <v>220</v>
      </c>
      <c r="O47" s="77"/>
      <c r="P47" s="76"/>
      <c r="Q47" s="62">
        <v>3</v>
      </c>
      <c r="R47" s="63"/>
      <c r="S47" s="78"/>
      <c r="T47" s="78"/>
      <c r="U47" s="64">
        <f t="shared" si="5"/>
        <v>0</v>
      </c>
      <c r="V47" s="64">
        <f t="shared" si="6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8"/>
        <v>1257.9839999999999</v>
      </c>
      <c r="AC47" s="66">
        <f t="shared" si="4"/>
        <v>0</v>
      </c>
      <c r="AD47" s="66">
        <f t="shared" si="7"/>
        <v>1257.9839999999999</v>
      </c>
    </row>
    <row r="48" spans="1:30" ht="24.95" customHeight="1" x14ac:dyDescent="0.4">
      <c r="A48" s="54">
        <v>45</v>
      </c>
      <c r="B48" s="55" t="s">
        <v>272</v>
      </c>
      <c r="C48" s="55" t="s">
        <v>1060</v>
      </c>
      <c r="D48" s="55" t="s">
        <v>35</v>
      </c>
      <c r="E48" s="55" t="s">
        <v>239</v>
      </c>
      <c r="F48" s="55" t="s">
        <v>732</v>
      </c>
      <c r="G48" s="55">
        <v>42</v>
      </c>
      <c r="H48" s="55">
        <v>9</v>
      </c>
      <c r="I48" s="57">
        <v>2</v>
      </c>
      <c r="J48" s="58">
        <v>18</v>
      </c>
      <c r="K48" s="59"/>
      <c r="L48" s="60" t="s">
        <v>222</v>
      </c>
      <c r="M48" s="76"/>
      <c r="N48" s="61" t="s">
        <v>220</v>
      </c>
      <c r="O48" s="77"/>
      <c r="P48" s="76"/>
      <c r="Q48" s="62">
        <v>9</v>
      </c>
      <c r="R48" s="63"/>
      <c r="S48" s="78"/>
      <c r="T48" s="78"/>
      <c r="U48" s="64">
        <f t="shared" si="5"/>
        <v>0</v>
      </c>
      <c r="V48" s="64">
        <f t="shared" si="6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8"/>
        <v>3773.9519999999998</v>
      </c>
      <c r="AC48" s="66">
        <f t="shared" si="4"/>
        <v>0</v>
      </c>
      <c r="AD48" s="66">
        <f t="shared" si="7"/>
        <v>3773.9519999999998</v>
      </c>
    </row>
    <row r="49" spans="1:30" ht="24.95" customHeight="1" x14ac:dyDescent="0.4">
      <c r="A49" s="54">
        <v>46</v>
      </c>
      <c r="B49" s="55" t="s">
        <v>272</v>
      </c>
      <c r="C49" s="55" t="s">
        <v>1060</v>
      </c>
      <c r="D49" s="55" t="s">
        <v>35</v>
      </c>
      <c r="E49" s="55" t="s">
        <v>239</v>
      </c>
      <c r="F49" s="55" t="s">
        <v>1109</v>
      </c>
      <c r="G49" s="55">
        <v>42</v>
      </c>
      <c r="H49" s="55">
        <v>1</v>
      </c>
      <c r="I49" s="57">
        <v>1</v>
      </c>
      <c r="J49" s="58">
        <v>1</v>
      </c>
      <c r="K49" s="59"/>
      <c r="L49" s="60" t="s">
        <v>221</v>
      </c>
      <c r="M49" s="76"/>
      <c r="N49" s="61" t="s">
        <v>220</v>
      </c>
      <c r="O49" s="77"/>
      <c r="P49" s="76"/>
      <c r="Q49" s="62">
        <v>1</v>
      </c>
      <c r="R49" s="63"/>
      <c r="S49" s="78"/>
      <c r="T49" s="78"/>
      <c r="U49" s="64">
        <f t="shared" si="5"/>
        <v>0</v>
      </c>
      <c r="V49" s="64">
        <f t="shared" si="6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8"/>
        <v>209.66399999999999</v>
      </c>
      <c r="AC49" s="66">
        <f t="shared" si="4"/>
        <v>0</v>
      </c>
      <c r="AD49" s="66">
        <f t="shared" si="7"/>
        <v>209.66399999999999</v>
      </c>
    </row>
    <row r="50" spans="1:30" ht="24.95" customHeight="1" x14ac:dyDescent="0.4">
      <c r="A50" s="54">
        <v>47</v>
      </c>
      <c r="B50" s="55" t="s">
        <v>272</v>
      </c>
      <c r="C50" s="55" t="s">
        <v>1071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3</v>
      </c>
      <c r="I50" s="57">
        <v>2</v>
      </c>
      <c r="J50" s="58">
        <v>6</v>
      </c>
      <c r="K50" s="59"/>
      <c r="L50" s="60" t="s">
        <v>222</v>
      </c>
      <c r="M50" s="76"/>
      <c r="N50" s="61" t="s">
        <v>220</v>
      </c>
      <c r="O50" s="77"/>
      <c r="P50" s="76"/>
      <c r="Q50" s="62">
        <v>3</v>
      </c>
      <c r="R50" s="63"/>
      <c r="S50" s="78"/>
      <c r="T50" s="78"/>
      <c r="U50" s="64">
        <f t="shared" si="5"/>
        <v>0</v>
      </c>
      <c r="V50" s="64">
        <f t="shared" si="6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8"/>
        <v>1257.9839999999999</v>
      </c>
      <c r="AC50" s="66">
        <f t="shared" si="4"/>
        <v>0</v>
      </c>
      <c r="AD50" s="66">
        <f t="shared" si="7"/>
        <v>1257.9839999999999</v>
      </c>
    </row>
    <row r="51" spans="1:30" ht="24.95" customHeight="1" x14ac:dyDescent="0.4">
      <c r="A51" s="54">
        <v>48</v>
      </c>
      <c r="B51" s="55" t="s">
        <v>272</v>
      </c>
      <c r="C51" s="55" t="s">
        <v>1061</v>
      </c>
      <c r="D51" s="55" t="s">
        <v>35</v>
      </c>
      <c r="E51" s="55" t="s">
        <v>239</v>
      </c>
      <c r="F51" s="55" t="s">
        <v>732</v>
      </c>
      <c r="G51" s="55">
        <v>42</v>
      </c>
      <c r="H51" s="55">
        <v>9</v>
      </c>
      <c r="I51" s="57">
        <v>2</v>
      </c>
      <c r="J51" s="58">
        <v>18</v>
      </c>
      <c r="K51" s="59"/>
      <c r="L51" s="60" t="s">
        <v>222</v>
      </c>
      <c r="M51" s="76"/>
      <c r="N51" s="61" t="s">
        <v>220</v>
      </c>
      <c r="O51" s="77"/>
      <c r="P51" s="76"/>
      <c r="Q51" s="62">
        <v>9</v>
      </c>
      <c r="R51" s="63"/>
      <c r="S51" s="78"/>
      <c r="T51" s="78"/>
      <c r="U51" s="64">
        <f t="shared" si="5"/>
        <v>0</v>
      </c>
      <c r="V51" s="64">
        <f t="shared" si="6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8"/>
        <v>3773.9519999999998</v>
      </c>
      <c r="AC51" s="66">
        <f t="shared" si="4"/>
        <v>0</v>
      </c>
      <c r="AD51" s="66">
        <f t="shared" si="7"/>
        <v>3773.9519999999998</v>
      </c>
    </row>
    <row r="52" spans="1:30" ht="24.95" customHeight="1" x14ac:dyDescent="0.4">
      <c r="A52" s="54">
        <v>49</v>
      </c>
      <c r="B52" s="55" t="s">
        <v>272</v>
      </c>
      <c r="C52" s="55" t="s">
        <v>1061</v>
      </c>
      <c r="D52" s="55" t="s">
        <v>35</v>
      </c>
      <c r="E52" s="55" t="s">
        <v>239</v>
      </c>
      <c r="F52" s="55" t="s">
        <v>1109</v>
      </c>
      <c r="G52" s="55">
        <v>42</v>
      </c>
      <c r="H52" s="55">
        <v>1</v>
      </c>
      <c r="I52" s="57">
        <v>1</v>
      </c>
      <c r="J52" s="58">
        <v>1</v>
      </c>
      <c r="K52" s="59"/>
      <c r="L52" s="60" t="s">
        <v>221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5"/>
        <v>0</v>
      </c>
      <c r="V52" s="64">
        <f t="shared" si="6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8"/>
        <v>209.66399999999999</v>
      </c>
      <c r="AC52" s="66">
        <f t="shared" si="4"/>
        <v>0</v>
      </c>
      <c r="AD52" s="66">
        <f t="shared" si="7"/>
        <v>209.66399999999999</v>
      </c>
    </row>
    <row r="53" spans="1:30" ht="24.95" customHeight="1" x14ac:dyDescent="0.4">
      <c r="A53" s="54">
        <v>50</v>
      </c>
      <c r="B53" s="55" t="s">
        <v>272</v>
      </c>
      <c r="C53" s="55" t="s">
        <v>1054</v>
      </c>
      <c r="D53" s="55" t="s">
        <v>1065</v>
      </c>
      <c r="E53" s="55" t="s">
        <v>248</v>
      </c>
      <c r="F53" s="55" t="s">
        <v>697</v>
      </c>
      <c r="G53" s="55">
        <v>26</v>
      </c>
      <c r="H53" s="55">
        <v>9</v>
      </c>
      <c r="I53" s="57">
        <v>1</v>
      </c>
      <c r="J53" s="58">
        <v>9</v>
      </c>
      <c r="K53" s="59"/>
      <c r="L53" s="60" t="s">
        <v>222</v>
      </c>
      <c r="M53" s="76"/>
      <c r="N53" s="61" t="s">
        <v>220</v>
      </c>
      <c r="O53" s="77"/>
      <c r="P53" s="76"/>
      <c r="Q53" s="62">
        <v>9</v>
      </c>
      <c r="R53" s="63"/>
      <c r="S53" s="78"/>
      <c r="T53" s="78"/>
      <c r="U53" s="64">
        <f t="shared" si="5"/>
        <v>0</v>
      </c>
      <c r="V53" s="64">
        <f t="shared" si="6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8"/>
        <v>1168.1279999999999</v>
      </c>
      <c r="AC53" s="66">
        <f t="shared" si="4"/>
        <v>0</v>
      </c>
      <c r="AD53" s="66">
        <f t="shared" si="7"/>
        <v>1168.1279999999999</v>
      </c>
    </row>
    <row r="54" spans="1:30" ht="24.95" customHeight="1" x14ac:dyDescent="0.4">
      <c r="A54" s="54">
        <v>51</v>
      </c>
      <c r="B54" s="55" t="s">
        <v>272</v>
      </c>
      <c r="C54" s="55" t="s">
        <v>1066</v>
      </c>
      <c r="D54" s="55" t="s">
        <v>35</v>
      </c>
      <c r="E54" s="55" t="s">
        <v>248</v>
      </c>
      <c r="F54" s="55" t="s">
        <v>697</v>
      </c>
      <c r="G54" s="55">
        <v>26</v>
      </c>
      <c r="H54" s="55">
        <v>2</v>
      </c>
      <c r="I54" s="57">
        <v>1</v>
      </c>
      <c r="J54" s="58">
        <v>2</v>
      </c>
      <c r="K54" s="59"/>
      <c r="L54" s="60" t="s">
        <v>222</v>
      </c>
      <c r="M54" s="76"/>
      <c r="N54" s="61" t="s">
        <v>220</v>
      </c>
      <c r="O54" s="77"/>
      <c r="P54" s="76"/>
      <c r="Q54" s="62">
        <v>2</v>
      </c>
      <c r="R54" s="63"/>
      <c r="S54" s="78"/>
      <c r="T54" s="78"/>
      <c r="U54" s="64">
        <f t="shared" si="5"/>
        <v>0</v>
      </c>
      <c r="V54" s="64">
        <f t="shared" si="6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8"/>
        <v>259.584</v>
      </c>
      <c r="AC54" s="66">
        <f t="shared" si="4"/>
        <v>0</v>
      </c>
      <c r="AD54" s="66">
        <f t="shared" si="7"/>
        <v>259.584</v>
      </c>
    </row>
    <row r="55" spans="1:30" ht="24.95" customHeight="1" x14ac:dyDescent="0.4">
      <c r="A55" s="54">
        <v>52</v>
      </c>
      <c r="B55" s="55" t="s">
        <v>37</v>
      </c>
      <c r="C55" s="55" t="s">
        <v>1040</v>
      </c>
      <c r="D55" s="55" t="s">
        <v>35</v>
      </c>
      <c r="E55" s="55" t="s">
        <v>42</v>
      </c>
      <c r="F55" s="55" t="s">
        <v>1110</v>
      </c>
      <c r="G55" s="55">
        <v>10</v>
      </c>
      <c r="H55" s="55">
        <v>1</v>
      </c>
      <c r="I55" s="57">
        <v>1</v>
      </c>
      <c r="J55" s="58">
        <v>1</v>
      </c>
      <c r="K55" s="59"/>
      <c r="L55" s="60" t="s">
        <v>221</v>
      </c>
      <c r="M55" s="76"/>
      <c r="N55" s="61" t="s">
        <v>220</v>
      </c>
      <c r="O55" s="77"/>
      <c r="P55" s="76"/>
      <c r="Q55" s="62">
        <v>1</v>
      </c>
      <c r="R55" s="63"/>
      <c r="S55" s="78"/>
      <c r="T55" s="78"/>
      <c r="U55" s="64">
        <f t="shared" si="5"/>
        <v>0</v>
      </c>
      <c r="V55" s="64">
        <f t="shared" si="6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8"/>
        <v>49.92</v>
      </c>
      <c r="AC55" s="66">
        <f t="shared" si="4"/>
        <v>0</v>
      </c>
      <c r="AD55" s="66">
        <f t="shared" si="7"/>
        <v>49.92</v>
      </c>
    </row>
    <row r="56" spans="1:30" ht="24.95" customHeight="1" x14ac:dyDescent="0.4">
      <c r="A56" s="54">
        <v>53</v>
      </c>
      <c r="B56" s="55" t="s">
        <v>37</v>
      </c>
      <c r="C56" s="55" t="s">
        <v>1072</v>
      </c>
      <c r="D56" s="55" t="s">
        <v>1073</v>
      </c>
      <c r="E56" s="55" t="s">
        <v>239</v>
      </c>
      <c r="F56" s="55" t="s">
        <v>1111</v>
      </c>
      <c r="G56" s="55">
        <v>42</v>
      </c>
      <c r="H56" s="55">
        <v>6</v>
      </c>
      <c r="I56" s="57">
        <v>2</v>
      </c>
      <c r="J56" s="58">
        <v>12</v>
      </c>
      <c r="K56" s="59"/>
      <c r="L56" s="60" t="s">
        <v>221</v>
      </c>
      <c r="M56" s="76"/>
      <c r="N56" s="61" t="s">
        <v>220</v>
      </c>
      <c r="O56" s="77"/>
      <c r="P56" s="76"/>
      <c r="Q56" s="62">
        <v>12</v>
      </c>
      <c r="R56" s="63"/>
      <c r="S56" s="78"/>
      <c r="T56" s="78"/>
      <c r="U56" s="64">
        <f t="shared" si="5"/>
        <v>0</v>
      </c>
      <c r="V56" s="64">
        <f t="shared" si="6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8"/>
        <v>2515.9679999999998</v>
      </c>
      <c r="AC56" s="66">
        <f t="shared" si="4"/>
        <v>0</v>
      </c>
      <c r="AD56" s="66">
        <f t="shared" si="7"/>
        <v>2515.9679999999998</v>
      </c>
    </row>
    <row r="57" spans="1:30" ht="24.95" customHeight="1" x14ac:dyDescent="0.4">
      <c r="A57" s="54">
        <v>54</v>
      </c>
      <c r="B57" s="55" t="s">
        <v>37</v>
      </c>
      <c r="C57" s="55" t="s">
        <v>1074</v>
      </c>
      <c r="D57" s="55" t="s">
        <v>35</v>
      </c>
      <c r="E57" s="55" t="s">
        <v>239</v>
      </c>
      <c r="F57" s="55" t="s">
        <v>732</v>
      </c>
      <c r="G57" s="55">
        <v>42</v>
      </c>
      <c r="H57" s="55">
        <v>6</v>
      </c>
      <c r="I57" s="57">
        <v>2</v>
      </c>
      <c r="J57" s="58">
        <v>12</v>
      </c>
      <c r="K57" s="59"/>
      <c r="L57" s="60" t="s">
        <v>222</v>
      </c>
      <c r="M57" s="76"/>
      <c r="N57" s="61" t="s">
        <v>220</v>
      </c>
      <c r="O57" s="77"/>
      <c r="P57" s="76"/>
      <c r="Q57" s="62">
        <v>6</v>
      </c>
      <c r="R57" s="63"/>
      <c r="S57" s="78"/>
      <c r="T57" s="78"/>
      <c r="U57" s="64">
        <f t="shared" si="5"/>
        <v>0</v>
      </c>
      <c r="V57" s="64">
        <f t="shared" si="6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8"/>
        <v>2515.9679999999998</v>
      </c>
      <c r="AC57" s="66">
        <f t="shared" si="4"/>
        <v>0</v>
      </c>
      <c r="AD57" s="66">
        <f t="shared" si="7"/>
        <v>2515.9679999999998</v>
      </c>
    </row>
    <row r="58" spans="1:30" ht="24.95" customHeight="1" x14ac:dyDescent="0.4">
      <c r="A58" s="54">
        <v>55</v>
      </c>
      <c r="B58" s="55" t="s">
        <v>37</v>
      </c>
      <c r="C58" s="55" t="s">
        <v>1074</v>
      </c>
      <c r="D58" s="55" t="s">
        <v>35</v>
      </c>
      <c r="E58" s="55" t="s">
        <v>239</v>
      </c>
      <c r="F58" s="55" t="s">
        <v>1112</v>
      </c>
      <c r="G58" s="55">
        <v>42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5"/>
        <v>0</v>
      </c>
      <c r="V58" s="64">
        <f t="shared" si="6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8"/>
        <v>209.66399999999999</v>
      </c>
      <c r="AC58" s="66">
        <f t="shared" si="4"/>
        <v>0</v>
      </c>
      <c r="AD58" s="66">
        <f t="shared" si="7"/>
        <v>209.66399999999999</v>
      </c>
    </row>
    <row r="59" spans="1:30" ht="24.95" customHeight="1" x14ac:dyDescent="0.4">
      <c r="A59" s="54">
        <v>56</v>
      </c>
      <c r="B59" s="55" t="s">
        <v>37</v>
      </c>
      <c r="C59" s="55" t="s">
        <v>1075</v>
      </c>
      <c r="D59" s="55" t="s">
        <v>35</v>
      </c>
      <c r="E59" s="55" t="s">
        <v>239</v>
      </c>
      <c r="F59" s="55" t="s">
        <v>732</v>
      </c>
      <c r="G59" s="55">
        <v>42</v>
      </c>
      <c r="H59" s="55">
        <v>6</v>
      </c>
      <c r="I59" s="57">
        <v>2</v>
      </c>
      <c r="J59" s="58">
        <v>12</v>
      </c>
      <c r="K59" s="59"/>
      <c r="L59" s="60" t="s">
        <v>222</v>
      </c>
      <c r="M59" s="76"/>
      <c r="N59" s="61" t="s">
        <v>220</v>
      </c>
      <c r="O59" s="77"/>
      <c r="P59" s="76"/>
      <c r="Q59" s="62">
        <v>6</v>
      </c>
      <c r="R59" s="63"/>
      <c r="S59" s="78"/>
      <c r="T59" s="78"/>
      <c r="U59" s="64">
        <f t="shared" si="5"/>
        <v>0</v>
      </c>
      <c r="V59" s="64">
        <f t="shared" si="6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8"/>
        <v>2515.9679999999998</v>
      </c>
      <c r="AC59" s="66">
        <f t="shared" si="4"/>
        <v>0</v>
      </c>
      <c r="AD59" s="66">
        <f t="shared" si="7"/>
        <v>2515.9679999999998</v>
      </c>
    </row>
    <row r="60" spans="1:30" ht="24.95" customHeight="1" x14ac:dyDescent="0.4">
      <c r="A60" s="54">
        <v>57</v>
      </c>
      <c r="B60" s="55" t="s">
        <v>37</v>
      </c>
      <c r="C60" s="55" t="s">
        <v>1075</v>
      </c>
      <c r="D60" s="55" t="s">
        <v>35</v>
      </c>
      <c r="E60" s="55" t="s">
        <v>239</v>
      </c>
      <c r="F60" s="55" t="s">
        <v>1112</v>
      </c>
      <c r="G60" s="55">
        <v>42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5"/>
        <v>0</v>
      </c>
      <c r="V60" s="64">
        <f t="shared" si="6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8"/>
        <v>209.66399999999999</v>
      </c>
      <c r="AC60" s="66">
        <f t="shared" si="4"/>
        <v>0</v>
      </c>
      <c r="AD60" s="66">
        <f t="shared" si="7"/>
        <v>209.66399999999999</v>
      </c>
    </row>
    <row r="61" spans="1:30" ht="24.95" customHeight="1" x14ac:dyDescent="0.4">
      <c r="A61" s="54">
        <v>58</v>
      </c>
      <c r="B61" s="55" t="s">
        <v>37</v>
      </c>
      <c r="C61" s="55" t="s">
        <v>1076</v>
      </c>
      <c r="D61" s="55" t="s">
        <v>35</v>
      </c>
      <c r="E61" s="55" t="s">
        <v>239</v>
      </c>
      <c r="F61" s="55" t="s">
        <v>732</v>
      </c>
      <c r="G61" s="55">
        <v>42</v>
      </c>
      <c r="H61" s="55">
        <v>6</v>
      </c>
      <c r="I61" s="57">
        <v>2</v>
      </c>
      <c r="J61" s="58">
        <v>12</v>
      </c>
      <c r="K61" s="59"/>
      <c r="L61" s="60" t="s">
        <v>222</v>
      </c>
      <c r="M61" s="76"/>
      <c r="N61" s="61" t="s">
        <v>220</v>
      </c>
      <c r="O61" s="77"/>
      <c r="P61" s="76"/>
      <c r="Q61" s="62">
        <v>6</v>
      </c>
      <c r="R61" s="63"/>
      <c r="S61" s="78"/>
      <c r="T61" s="78"/>
      <c r="U61" s="64">
        <f t="shared" si="5"/>
        <v>0</v>
      </c>
      <c r="V61" s="64">
        <f t="shared" si="6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8"/>
        <v>2515.9679999999998</v>
      </c>
      <c r="AC61" s="66">
        <f t="shared" si="4"/>
        <v>0</v>
      </c>
      <c r="AD61" s="66">
        <f t="shared" si="7"/>
        <v>2515.9679999999998</v>
      </c>
    </row>
    <row r="62" spans="1:30" ht="24.95" customHeight="1" x14ac:dyDescent="0.4">
      <c r="A62" s="54">
        <v>59</v>
      </c>
      <c r="B62" s="55" t="s">
        <v>37</v>
      </c>
      <c r="C62" s="55" t="s">
        <v>1076</v>
      </c>
      <c r="D62" s="55" t="s">
        <v>35</v>
      </c>
      <c r="E62" s="55" t="s">
        <v>239</v>
      </c>
      <c r="F62" s="55" t="s">
        <v>1112</v>
      </c>
      <c r="G62" s="55">
        <v>42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7"/>
      <c r="P62" s="76"/>
      <c r="Q62" s="62">
        <v>1</v>
      </c>
      <c r="R62" s="63"/>
      <c r="S62" s="78"/>
      <c r="T62" s="78"/>
      <c r="U62" s="64">
        <f t="shared" si="5"/>
        <v>0</v>
      </c>
      <c r="V62" s="64">
        <f t="shared" si="6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8"/>
        <v>209.66399999999999</v>
      </c>
      <c r="AC62" s="66">
        <f t="shared" si="4"/>
        <v>0</v>
      </c>
      <c r="AD62" s="66">
        <f t="shared" si="7"/>
        <v>209.66399999999999</v>
      </c>
    </row>
    <row r="63" spans="1:30" ht="24.95" customHeight="1" x14ac:dyDescent="0.4">
      <c r="A63" s="54">
        <v>60</v>
      </c>
      <c r="B63" s="55" t="s">
        <v>37</v>
      </c>
      <c r="C63" s="55" t="s">
        <v>1077</v>
      </c>
      <c r="D63" s="55" t="s">
        <v>35</v>
      </c>
      <c r="E63" s="55" t="s">
        <v>239</v>
      </c>
      <c r="F63" s="55" t="s">
        <v>732</v>
      </c>
      <c r="G63" s="55">
        <v>42</v>
      </c>
      <c r="H63" s="55">
        <v>6</v>
      </c>
      <c r="I63" s="57">
        <v>2</v>
      </c>
      <c r="J63" s="58">
        <v>12</v>
      </c>
      <c r="K63" s="59"/>
      <c r="L63" s="60" t="s">
        <v>222</v>
      </c>
      <c r="M63" s="76"/>
      <c r="N63" s="61" t="s">
        <v>220</v>
      </c>
      <c r="O63" s="77"/>
      <c r="P63" s="76"/>
      <c r="Q63" s="62">
        <v>6</v>
      </c>
      <c r="R63" s="63"/>
      <c r="S63" s="78"/>
      <c r="T63" s="78"/>
      <c r="U63" s="64">
        <f t="shared" si="5"/>
        <v>0</v>
      </c>
      <c r="V63" s="64">
        <f t="shared" si="6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8"/>
        <v>2515.9679999999998</v>
      </c>
      <c r="AC63" s="66">
        <f t="shared" si="4"/>
        <v>0</v>
      </c>
      <c r="AD63" s="66">
        <f t="shared" si="7"/>
        <v>2515.9679999999998</v>
      </c>
    </row>
    <row r="64" spans="1:30" ht="24.95" customHeight="1" x14ac:dyDescent="0.4">
      <c r="A64" s="54">
        <v>61</v>
      </c>
      <c r="B64" s="55" t="s">
        <v>37</v>
      </c>
      <c r="C64" s="55" t="s">
        <v>1077</v>
      </c>
      <c r="D64" s="55" t="s">
        <v>35</v>
      </c>
      <c r="E64" s="55" t="s">
        <v>239</v>
      </c>
      <c r="F64" s="55" t="s">
        <v>1112</v>
      </c>
      <c r="G64" s="55">
        <v>42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5"/>
        <v>0</v>
      </c>
      <c r="V64" s="64">
        <f t="shared" si="6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8"/>
        <v>209.66399999999999</v>
      </c>
      <c r="AC64" s="66">
        <f t="shared" si="4"/>
        <v>0</v>
      </c>
      <c r="AD64" s="66">
        <f t="shared" si="7"/>
        <v>209.66399999999999</v>
      </c>
    </row>
    <row r="65" spans="1:30" ht="24.95" customHeight="1" x14ac:dyDescent="0.4">
      <c r="A65" s="54">
        <v>62</v>
      </c>
      <c r="B65" s="55" t="s">
        <v>37</v>
      </c>
      <c r="C65" s="55" t="s">
        <v>1078</v>
      </c>
      <c r="D65" s="55" t="s">
        <v>35</v>
      </c>
      <c r="E65" s="55" t="s">
        <v>239</v>
      </c>
      <c r="F65" s="55" t="s">
        <v>732</v>
      </c>
      <c r="G65" s="55">
        <v>42</v>
      </c>
      <c r="H65" s="55">
        <v>6</v>
      </c>
      <c r="I65" s="57">
        <v>2</v>
      </c>
      <c r="J65" s="58">
        <v>12</v>
      </c>
      <c r="K65" s="59"/>
      <c r="L65" s="60" t="s">
        <v>222</v>
      </c>
      <c r="M65" s="76"/>
      <c r="N65" s="61" t="s">
        <v>220</v>
      </c>
      <c r="O65" s="77"/>
      <c r="P65" s="76"/>
      <c r="Q65" s="62">
        <v>6</v>
      </c>
      <c r="R65" s="63"/>
      <c r="S65" s="78"/>
      <c r="T65" s="78"/>
      <c r="U65" s="64">
        <f t="shared" si="5"/>
        <v>0</v>
      </c>
      <c r="V65" s="64">
        <f t="shared" si="6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8"/>
        <v>2515.9679999999998</v>
      </c>
      <c r="AC65" s="66">
        <f t="shared" si="4"/>
        <v>0</v>
      </c>
      <c r="AD65" s="66">
        <f t="shared" si="7"/>
        <v>2515.9679999999998</v>
      </c>
    </row>
    <row r="66" spans="1:30" ht="24.95" customHeight="1" x14ac:dyDescent="0.4">
      <c r="A66" s="54">
        <v>63</v>
      </c>
      <c r="B66" s="55" t="s">
        <v>37</v>
      </c>
      <c r="C66" s="55" t="s">
        <v>1078</v>
      </c>
      <c r="D66" s="55" t="s">
        <v>35</v>
      </c>
      <c r="E66" s="55" t="s">
        <v>239</v>
      </c>
      <c r="F66" s="55" t="s">
        <v>1112</v>
      </c>
      <c r="G66" s="55">
        <v>42</v>
      </c>
      <c r="H66" s="55">
        <v>1</v>
      </c>
      <c r="I66" s="57">
        <v>1</v>
      </c>
      <c r="J66" s="58">
        <v>1</v>
      </c>
      <c r="K66" s="59"/>
      <c r="L66" s="60" t="s">
        <v>222</v>
      </c>
      <c r="M66" s="76"/>
      <c r="N66" s="61" t="s">
        <v>220</v>
      </c>
      <c r="O66" s="77"/>
      <c r="P66" s="76"/>
      <c r="Q66" s="62">
        <v>1</v>
      </c>
      <c r="R66" s="63"/>
      <c r="S66" s="78"/>
      <c r="T66" s="78"/>
      <c r="U66" s="64">
        <f t="shared" si="5"/>
        <v>0</v>
      </c>
      <c r="V66" s="64">
        <f t="shared" si="6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8"/>
        <v>209.66399999999999</v>
      </c>
      <c r="AC66" s="66">
        <f t="shared" si="4"/>
        <v>0</v>
      </c>
      <c r="AD66" s="66">
        <f t="shared" si="7"/>
        <v>209.66399999999999</v>
      </c>
    </row>
    <row r="67" spans="1:30" ht="24.95" customHeight="1" x14ac:dyDescent="0.4">
      <c r="A67" s="54">
        <v>64</v>
      </c>
      <c r="B67" s="55" t="s">
        <v>37</v>
      </c>
      <c r="C67" s="55" t="s">
        <v>1079</v>
      </c>
      <c r="D67" s="55" t="s">
        <v>35</v>
      </c>
      <c r="E67" s="55" t="s">
        <v>239</v>
      </c>
      <c r="F67" s="55" t="s">
        <v>732</v>
      </c>
      <c r="G67" s="55">
        <v>42</v>
      </c>
      <c r="H67" s="55">
        <v>6</v>
      </c>
      <c r="I67" s="57">
        <v>2</v>
      </c>
      <c r="J67" s="58">
        <v>12</v>
      </c>
      <c r="K67" s="59"/>
      <c r="L67" s="60" t="s">
        <v>222</v>
      </c>
      <c r="M67" s="76"/>
      <c r="N67" s="61" t="s">
        <v>220</v>
      </c>
      <c r="O67" s="77"/>
      <c r="P67" s="76"/>
      <c r="Q67" s="62">
        <v>6</v>
      </c>
      <c r="R67" s="63"/>
      <c r="S67" s="78"/>
      <c r="T67" s="78"/>
      <c r="U67" s="64">
        <f t="shared" si="5"/>
        <v>0</v>
      </c>
      <c r="V67" s="64">
        <f t="shared" si="6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8"/>
        <v>2515.9679999999998</v>
      </c>
      <c r="AC67" s="66">
        <f t="shared" si="4"/>
        <v>0</v>
      </c>
      <c r="AD67" s="66">
        <f t="shared" si="7"/>
        <v>2515.9679999999998</v>
      </c>
    </row>
    <row r="68" spans="1:30" ht="24.95" customHeight="1" x14ac:dyDescent="0.4">
      <c r="A68" s="54">
        <v>65</v>
      </c>
      <c r="B68" s="55" t="s">
        <v>37</v>
      </c>
      <c r="C68" s="55" t="s">
        <v>1079</v>
      </c>
      <c r="D68" s="55" t="s">
        <v>35</v>
      </c>
      <c r="E68" s="55" t="s">
        <v>239</v>
      </c>
      <c r="F68" s="55" t="s">
        <v>1112</v>
      </c>
      <c r="G68" s="55">
        <v>42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si="5"/>
        <v>0</v>
      </c>
      <c r="V68" s="64">
        <f t="shared" si="6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si="8"/>
        <v>209.66399999999999</v>
      </c>
      <c r="AC68" s="66">
        <f t="shared" si="4"/>
        <v>0</v>
      </c>
      <c r="AD68" s="66">
        <f t="shared" si="7"/>
        <v>209.66399999999999</v>
      </c>
    </row>
    <row r="69" spans="1:30" ht="24.95" customHeight="1" x14ac:dyDescent="0.4">
      <c r="A69" s="54">
        <v>66</v>
      </c>
      <c r="B69" s="55" t="s">
        <v>37</v>
      </c>
      <c r="C69" s="55" t="s">
        <v>1080</v>
      </c>
      <c r="D69" s="55" t="s">
        <v>35</v>
      </c>
      <c r="E69" s="55" t="s">
        <v>231</v>
      </c>
      <c r="F69" s="55" t="s">
        <v>1105</v>
      </c>
      <c r="G69" s="55">
        <v>40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219</v>
      </c>
      <c r="O69" s="77"/>
      <c r="P69" s="76"/>
      <c r="Q69" s="62">
        <v>1</v>
      </c>
      <c r="R69" s="63"/>
      <c r="S69" s="78"/>
      <c r="T69" s="78"/>
      <c r="U69" s="64">
        <f t="shared" si="5"/>
        <v>0</v>
      </c>
      <c r="V69" s="64">
        <f t="shared" si="6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ref="AB69:AB100" si="9">G69*J69*X69*Y69/1000*$Z$1</f>
        <v>199.68</v>
      </c>
      <c r="AC69" s="66">
        <f t="shared" ref="AC69:AC109" si="10">P69*Q69*X69*Y69*Z69/1000*$Z$1</f>
        <v>0</v>
      </c>
      <c r="AD69" s="66">
        <f t="shared" si="7"/>
        <v>199.68</v>
      </c>
    </row>
    <row r="70" spans="1:30" ht="24.95" customHeight="1" x14ac:dyDescent="0.4">
      <c r="A70" s="54">
        <v>67</v>
      </c>
      <c r="B70" s="55" t="s">
        <v>37</v>
      </c>
      <c r="C70" s="55" t="s">
        <v>1081</v>
      </c>
      <c r="D70" s="55" t="s">
        <v>35</v>
      </c>
      <c r="E70" s="55" t="s">
        <v>248</v>
      </c>
      <c r="F70" s="55" t="s">
        <v>697</v>
      </c>
      <c r="G70" s="55">
        <v>26</v>
      </c>
      <c r="H70" s="55">
        <v>1</v>
      </c>
      <c r="I70" s="57">
        <v>1</v>
      </c>
      <c r="J70" s="58">
        <v>1</v>
      </c>
      <c r="K70" s="59"/>
      <c r="L70" s="60" t="s">
        <v>222</v>
      </c>
      <c r="M70" s="76"/>
      <c r="N70" s="61" t="s">
        <v>220</v>
      </c>
      <c r="O70" s="77"/>
      <c r="P70" s="76"/>
      <c r="Q70" s="62">
        <v>1</v>
      </c>
      <c r="R70" s="63"/>
      <c r="S70" s="78"/>
      <c r="T70" s="78"/>
      <c r="U70" s="64">
        <f t="shared" si="5"/>
        <v>0</v>
      </c>
      <c r="V70" s="64">
        <f t="shared" si="6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129.792</v>
      </c>
      <c r="AC70" s="66">
        <f t="shared" si="10"/>
        <v>0</v>
      </c>
      <c r="AD70" s="66">
        <f t="shared" si="7"/>
        <v>129.792</v>
      </c>
    </row>
    <row r="71" spans="1:30" ht="24.95" customHeight="1" x14ac:dyDescent="0.4">
      <c r="A71" s="54">
        <v>68</v>
      </c>
      <c r="B71" s="55" t="s">
        <v>37</v>
      </c>
      <c r="C71" s="55" t="s">
        <v>1082</v>
      </c>
      <c r="D71" s="55" t="s">
        <v>1083</v>
      </c>
      <c r="E71" s="55" t="s">
        <v>248</v>
      </c>
      <c r="F71" s="55" t="s">
        <v>697</v>
      </c>
      <c r="G71" s="55">
        <v>26</v>
      </c>
      <c r="H71" s="55">
        <v>9</v>
      </c>
      <c r="I71" s="57">
        <v>1</v>
      </c>
      <c r="J71" s="58">
        <v>9</v>
      </c>
      <c r="K71" s="59"/>
      <c r="L71" s="60" t="s">
        <v>222</v>
      </c>
      <c r="M71" s="76"/>
      <c r="N71" s="61" t="s">
        <v>220</v>
      </c>
      <c r="O71" s="77"/>
      <c r="P71" s="76"/>
      <c r="Q71" s="62">
        <v>9</v>
      </c>
      <c r="R71" s="63"/>
      <c r="S71" s="78"/>
      <c r="T71" s="78"/>
      <c r="U71" s="64">
        <f t="shared" si="5"/>
        <v>0</v>
      </c>
      <c r="V71" s="64">
        <f t="shared" si="6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1168.1279999999999</v>
      </c>
      <c r="AC71" s="66">
        <f t="shared" si="10"/>
        <v>0</v>
      </c>
      <c r="AD71" s="66">
        <f t="shared" si="7"/>
        <v>1168.1279999999999</v>
      </c>
    </row>
    <row r="72" spans="1:30" ht="24.95" customHeight="1" x14ac:dyDescent="0.4">
      <c r="A72" s="54">
        <v>69</v>
      </c>
      <c r="B72" s="55" t="s">
        <v>37</v>
      </c>
      <c r="C72" s="55" t="s">
        <v>1082</v>
      </c>
      <c r="D72" s="55" t="s">
        <v>35</v>
      </c>
      <c r="E72" s="55" t="s">
        <v>415</v>
      </c>
      <c r="F72" s="55" t="s">
        <v>40</v>
      </c>
      <c r="G72" s="55">
        <v>26</v>
      </c>
      <c r="H72" s="55">
        <v>1</v>
      </c>
      <c r="I72" s="57">
        <v>1</v>
      </c>
      <c r="J72" s="58">
        <v>1</v>
      </c>
      <c r="K72" s="59"/>
      <c r="L72" s="60" t="s">
        <v>222</v>
      </c>
      <c r="M72" s="76"/>
      <c r="N72" s="61" t="s">
        <v>220</v>
      </c>
      <c r="O72" s="77"/>
      <c r="P72" s="76"/>
      <c r="Q72" s="62">
        <v>1</v>
      </c>
      <c r="R72" s="63"/>
      <c r="S72" s="78"/>
      <c r="T72" s="78"/>
      <c r="U72" s="64">
        <f t="shared" si="5"/>
        <v>0</v>
      </c>
      <c r="V72" s="64">
        <f t="shared" si="6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129.792</v>
      </c>
      <c r="AC72" s="66">
        <f t="shared" si="10"/>
        <v>0</v>
      </c>
      <c r="AD72" s="66">
        <f t="shared" si="7"/>
        <v>129.792</v>
      </c>
    </row>
    <row r="73" spans="1:30" ht="24.95" customHeight="1" x14ac:dyDescent="0.4">
      <c r="A73" s="54">
        <v>70</v>
      </c>
      <c r="B73" s="55" t="s">
        <v>241</v>
      </c>
      <c r="C73" s="55" t="s">
        <v>1084</v>
      </c>
      <c r="D73" s="55" t="s">
        <v>35</v>
      </c>
      <c r="E73" s="55" t="s">
        <v>239</v>
      </c>
      <c r="F73" s="55" t="s">
        <v>732</v>
      </c>
      <c r="G73" s="55">
        <v>42</v>
      </c>
      <c r="H73" s="55">
        <v>6</v>
      </c>
      <c r="I73" s="57">
        <v>2</v>
      </c>
      <c r="J73" s="58">
        <v>12</v>
      </c>
      <c r="K73" s="59"/>
      <c r="L73" s="60" t="s">
        <v>222</v>
      </c>
      <c r="M73" s="76"/>
      <c r="N73" s="61" t="s">
        <v>220</v>
      </c>
      <c r="O73" s="77"/>
      <c r="P73" s="76"/>
      <c r="Q73" s="62">
        <v>6</v>
      </c>
      <c r="R73" s="63"/>
      <c r="S73" s="78"/>
      <c r="T73" s="78"/>
      <c r="U73" s="64">
        <f t="shared" si="5"/>
        <v>0</v>
      </c>
      <c r="V73" s="64">
        <f t="shared" si="6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2515.9679999999998</v>
      </c>
      <c r="AC73" s="66">
        <f t="shared" si="10"/>
        <v>0</v>
      </c>
      <c r="AD73" s="66">
        <f t="shared" si="7"/>
        <v>2515.9679999999998</v>
      </c>
    </row>
    <row r="74" spans="1:30" ht="24.95" customHeight="1" x14ac:dyDescent="0.4">
      <c r="A74" s="54">
        <v>71</v>
      </c>
      <c r="B74" s="55" t="s">
        <v>241</v>
      </c>
      <c r="C74" s="55" t="s">
        <v>1084</v>
      </c>
      <c r="D74" s="55" t="s">
        <v>35</v>
      </c>
      <c r="E74" s="55" t="s">
        <v>239</v>
      </c>
      <c r="F74" s="55" t="s">
        <v>1112</v>
      </c>
      <c r="G74" s="55">
        <v>42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5"/>
        <v>0</v>
      </c>
      <c r="V74" s="64">
        <f t="shared" si="6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209.66399999999999</v>
      </c>
      <c r="AC74" s="66">
        <f t="shared" si="10"/>
        <v>0</v>
      </c>
      <c r="AD74" s="66">
        <f t="shared" si="7"/>
        <v>209.66399999999999</v>
      </c>
    </row>
    <row r="75" spans="1:30" ht="24.95" customHeight="1" x14ac:dyDescent="0.4">
      <c r="A75" s="54">
        <v>72</v>
      </c>
      <c r="B75" s="55" t="s">
        <v>241</v>
      </c>
      <c r="C75" s="55" t="s">
        <v>1085</v>
      </c>
      <c r="D75" s="55" t="s">
        <v>35</v>
      </c>
      <c r="E75" s="55" t="s">
        <v>239</v>
      </c>
      <c r="F75" s="55" t="s">
        <v>732</v>
      </c>
      <c r="G75" s="55">
        <v>42</v>
      </c>
      <c r="H75" s="55">
        <v>6</v>
      </c>
      <c r="I75" s="57">
        <v>2</v>
      </c>
      <c r="J75" s="58">
        <v>12</v>
      </c>
      <c r="K75" s="59"/>
      <c r="L75" s="60" t="s">
        <v>222</v>
      </c>
      <c r="M75" s="76"/>
      <c r="N75" s="61" t="s">
        <v>220</v>
      </c>
      <c r="O75" s="77"/>
      <c r="P75" s="76"/>
      <c r="Q75" s="62">
        <v>6</v>
      </c>
      <c r="R75" s="63"/>
      <c r="S75" s="78"/>
      <c r="T75" s="78"/>
      <c r="U75" s="64">
        <f t="shared" si="5"/>
        <v>0</v>
      </c>
      <c r="V75" s="64">
        <f t="shared" si="6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2515.9679999999998</v>
      </c>
      <c r="AC75" s="66">
        <f t="shared" si="10"/>
        <v>0</v>
      </c>
      <c r="AD75" s="66">
        <f t="shared" si="7"/>
        <v>2515.9679999999998</v>
      </c>
    </row>
    <row r="76" spans="1:30" ht="24.95" customHeight="1" x14ac:dyDescent="0.4">
      <c r="A76" s="54">
        <v>73</v>
      </c>
      <c r="B76" s="55" t="s">
        <v>241</v>
      </c>
      <c r="C76" s="55" t="s">
        <v>1085</v>
      </c>
      <c r="D76" s="55" t="s">
        <v>35</v>
      </c>
      <c r="E76" s="55" t="s">
        <v>239</v>
      </c>
      <c r="F76" s="55" t="s">
        <v>1112</v>
      </c>
      <c r="G76" s="55">
        <v>42</v>
      </c>
      <c r="H76" s="55">
        <v>1</v>
      </c>
      <c r="I76" s="57">
        <v>1</v>
      </c>
      <c r="J76" s="58">
        <v>1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5"/>
        <v>0</v>
      </c>
      <c r="V76" s="64">
        <f t="shared" si="6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209.66399999999999</v>
      </c>
      <c r="AC76" s="66">
        <f t="shared" si="10"/>
        <v>0</v>
      </c>
      <c r="AD76" s="66">
        <f t="shared" si="7"/>
        <v>209.66399999999999</v>
      </c>
    </row>
    <row r="77" spans="1:30" ht="24.95" customHeight="1" x14ac:dyDescent="0.4">
      <c r="A77" s="54">
        <v>74</v>
      </c>
      <c r="B77" s="55" t="s">
        <v>241</v>
      </c>
      <c r="C77" s="55" t="s">
        <v>1086</v>
      </c>
      <c r="D77" s="55" t="s">
        <v>35</v>
      </c>
      <c r="E77" s="55" t="s">
        <v>239</v>
      </c>
      <c r="F77" s="55" t="s">
        <v>732</v>
      </c>
      <c r="G77" s="55">
        <v>42</v>
      </c>
      <c r="H77" s="55">
        <v>6</v>
      </c>
      <c r="I77" s="57">
        <v>2</v>
      </c>
      <c r="J77" s="58">
        <v>12</v>
      </c>
      <c r="K77" s="59"/>
      <c r="L77" s="60" t="s">
        <v>222</v>
      </c>
      <c r="M77" s="76"/>
      <c r="N77" s="61" t="s">
        <v>220</v>
      </c>
      <c r="O77" s="77"/>
      <c r="P77" s="76"/>
      <c r="Q77" s="62">
        <v>6</v>
      </c>
      <c r="R77" s="63"/>
      <c r="S77" s="78"/>
      <c r="T77" s="78"/>
      <c r="U77" s="64">
        <f t="shared" si="5"/>
        <v>0</v>
      </c>
      <c r="V77" s="64">
        <f t="shared" si="6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2515.9679999999998</v>
      </c>
      <c r="AC77" s="66">
        <f t="shared" si="10"/>
        <v>0</v>
      </c>
      <c r="AD77" s="66">
        <f t="shared" si="7"/>
        <v>2515.9679999999998</v>
      </c>
    </row>
    <row r="78" spans="1:30" ht="24.95" customHeight="1" x14ac:dyDescent="0.4">
      <c r="A78" s="54">
        <v>75</v>
      </c>
      <c r="B78" s="55" t="s">
        <v>241</v>
      </c>
      <c r="C78" s="55" t="s">
        <v>1086</v>
      </c>
      <c r="D78" s="55" t="s">
        <v>35</v>
      </c>
      <c r="E78" s="55" t="s">
        <v>239</v>
      </c>
      <c r="F78" s="55" t="s">
        <v>1112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5"/>
        <v>0</v>
      </c>
      <c r="V78" s="64">
        <f t="shared" si="6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209.66399999999999</v>
      </c>
      <c r="AC78" s="66">
        <f t="shared" si="10"/>
        <v>0</v>
      </c>
      <c r="AD78" s="66">
        <f t="shared" si="7"/>
        <v>209.66399999999999</v>
      </c>
    </row>
    <row r="79" spans="1:30" ht="24.95" customHeight="1" x14ac:dyDescent="0.4">
      <c r="A79" s="54">
        <v>76</v>
      </c>
      <c r="B79" s="55" t="s">
        <v>241</v>
      </c>
      <c r="C79" s="55" t="s">
        <v>1087</v>
      </c>
      <c r="D79" s="55" t="s">
        <v>35</v>
      </c>
      <c r="E79" s="55" t="s">
        <v>239</v>
      </c>
      <c r="F79" s="55" t="s">
        <v>732</v>
      </c>
      <c r="G79" s="55">
        <v>42</v>
      </c>
      <c r="H79" s="55">
        <v>6</v>
      </c>
      <c r="I79" s="57">
        <v>2</v>
      </c>
      <c r="J79" s="58">
        <v>12</v>
      </c>
      <c r="K79" s="59"/>
      <c r="L79" s="60" t="s">
        <v>222</v>
      </c>
      <c r="M79" s="76"/>
      <c r="N79" s="61" t="s">
        <v>220</v>
      </c>
      <c r="O79" s="77"/>
      <c r="P79" s="76"/>
      <c r="Q79" s="62">
        <v>6</v>
      </c>
      <c r="R79" s="63"/>
      <c r="S79" s="78"/>
      <c r="T79" s="78"/>
      <c r="U79" s="64">
        <f t="shared" si="5"/>
        <v>0</v>
      </c>
      <c r="V79" s="64">
        <f t="shared" si="6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2515.9679999999998</v>
      </c>
      <c r="AC79" s="66">
        <f t="shared" si="10"/>
        <v>0</v>
      </c>
      <c r="AD79" s="66">
        <f t="shared" si="7"/>
        <v>2515.9679999999998</v>
      </c>
    </row>
    <row r="80" spans="1:30" ht="24.95" customHeight="1" x14ac:dyDescent="0.4">
      <c r="A80" s="54">
        <v>77</v>
      </c>
      <c r="B80" s="55" t="s">
        <v>241</v>
      </c>
      <c r="C80" s="55" t="s">
        <v>1087</v>
      </c>
      <c r="D80" s="55" t="s">
        <v>35</v>
      </c>
      <c r="E80" s="55" t="s">
        <v>239</v>
      </c>
      <c r="F80" s="55" t="s">
        <v>1112</v>
      </c>
      <c r="G80" s="55">
        <v>42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5"/>
        <v>0</v>
      </c>
      <c r="V80" s="64">
        <f t="shared" si="6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209.66399999999999</v>
      </c>
      <c r="AC80" s="66">
        <f t="shared" si="10"/>
        <v>0</v>
      </c>
      <c r="AD80" s="66">
        <f t="shared" si="7"/>
        <v>209.66399999999999</v>
      </c>
    </row>
    <row r="81" spans="1:30" ht="24.95" customHeight="1" x14ac:dyDescent="0.4">
      <c r="A81" s="54">
        <v>78</v>
      </c>
      <c r="B81" s="55" t="s">
        <v>241</v>
      </c>
      <c r="C81" s="55" t="s">
        <v>1088</v>
      </c>
      <c r="D81" s="55" t="s">
        <v>35</v>
      </c>
      <c r="E81" s="55" t="s">
        <v>239</v>
      </c>
      <c r="F81" s="55" t="s">
        <v>732</v>
      </c>
      <c r="G81" s="55">
        <v>42</v>
      </c>
      <c r="H81" s="55">
        <v>6</v>
      </c>
      <c r="I81" s="57">
        <v>2</v>
      </c>
      <c r="J81" s="58">
        <v>12</v>
      </c>
      <c r="K81" s="59"/>
      <c r="L81" s="60" t="s">
        <v>222</v>
      </c>
      <c r="M81" s="76"/>
      <c r="N81" s="61" t="s">
        <v>220</v>
      </c>
      <c r="O81" s="77"/>
      <c r="P81" s="76"/>
      <c r="Q81" s="62">
        <v>6</v>
      </c>
      <c r="R81" s="63"/>
      <c r="S81" s="78"/>
      <c r="T81" s="78"/>
      <c r="U81" s="64">
        <f t="shared" si="5"/>
        <v>0</v>
      </c>
      <c r="V81" s="64">
        <f t="shared" si="6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2515.9679999999998</v>
      </c>
      <c r="AC81" s="66">
        <f t="shared" si="10"/>
        <v>0</v>
      </c>
      <c r="AD81" s="66">
        <f t="shared" si="7"/>
        <v>2515.9679999999998</v>
      </c>
    </row>
    <row r="82" spans="1:30" ht="24.95" customHeight="1" x14ac:dyDescent="0.4">
      <c r="A82" s="54">
        <v>79</v>
      </c>
      <c r="B82" s="55" t="s">
        <v>241</v>
      </c>
      <c r="C82" s="55" t="s">
        <v>1088</v>
      </c>
      <c r="D82" s="55" t="s">
        <v>35</v>
      </c>
      <c r="E82" s="55" t="s">
        <v>239</v>
      </c>
      <c r="F82" s="55" t="s">
        <v>1112</v>
      </c>
      <c r="G82" s="55">
        <v>42</v>
      </c>
      <c r="H82" s="55">
        <v>1</v>
      </c>
      <c r="I82" s="57">
        <v>1</v>
      </c>
      <c r="J82" s="58">
        <v>1</v>
      </c>
      <c r="K82" s="59"/>
      <c r="L82" s="60" t="s">
        <v>222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5"/>
        <v>0</v>
      </c>
      <c r="V82" s="64">
        <f t="shared" si="6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209.66399999999999</v>
      </c>
      <c r="AC82" s="66">
        <f t="shared" si="10"/>
        <v>0</v>
      </c>
      <c r="AD82" s="66">
        <f t="shared" si="7"/>
        <v>209.66399999999999</v>
      </c>
    </row>
    <row r="83" spans="1:30" ht="24.95" customHeight="1" x14ac:dyDescent="0.4">
      <c r="A83" s="54">
        <v>80</v>
      </c>
      <c r="B83" s="55" t="s">
        <v>241</v>
      </c>
      <c r="C83" s="55" t="s">
        <v>1089</v>
      </c>
      <c r="D83" s="55" t="s">
        <v>35</v>
      </c>
      <c r="E83" s="55" t="s">
        <v>239</v>
      </c>
      <c r="F83" s="55" t="s">
        <v>732</v>
      </c>
      <c r="G83" s="55">
        <v>42</v>
      </c>
      <c r="H83" s="55">
        <v>6</v>
      </c>
      <c r="I83" s="57">
        <v>2</v>
      </c>
      <c r="J83" s="58">
        <v>12</v>
      </c>
      <c r="K83" s="59"/>
      <c r="L83" s="60" t="s">
        <v>222</v>
      </c>
      <c r="M83" s="76"/>
      <c r="N83" s="61" t="s">
        <v>220</v>
      </c>
      <c r="O83" s="77"/>
      <c r="P83" s="76"/>
      <c r="Q83" s="62">
        <v>6</v>
      </c>
      <c r="R83" s="63"/>
      <c r="S83" s="78"/>
      <c r="T83" s="78"/>
      <c r="U83" s="64">
        <f t="shared" si="5"/>
        <v>0</v>
      </c>
      <c r="V83" s="64">
        <f t="shared" si="6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2515.9679999999998</v>
      </c>
      <c r="AC83" s="66">
        <f t="shared" si="10"/>
        <v>0</v>
      </c>
      <c r="AD83" s="66">
        <f t="shared" si="7"/>
        <v>2515.9679999999998</v>
      </c>
    </row>
    <row r="84" spans="1:30" ht="24.95" customHeight="1" x14ac:dyDescent="0.4">
      <c r="A84" s="54">
        <v>81</v>
      </c>
      <c r="B84" s="55" t="s">
        <v>241</v>
      </c>
      <c r="C84" s="55" t="s">
        <v>1089</v>
      </c>
      <c r="D84" s="55" t="s">
        <v>35</v>
      </c>
      <c r="E84" s="55" t="s">
        <v>239</v>
      </c>
      <c r="F84" s="55" t="s">
        <v>1112</v>
      </c>
      <c r="G84" s="55">
        <v>42</v>
      </c>
      <c r="H84" s="55">
        <v>1</v>
      </c>
      <c r="I84" s="57">
        <v>1</v>
      </c>
      <c r="J84" s="58">
        <v>1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5"/>
        <v>0</v>
      </c>
      <c r="V84" s="64">
        <f t="shared" si="6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209.66399999999999</v>
      </c>
      <c r="AC84" s="66">
        <f t="shared" si="10"/>
        <v>0</v>
      </c>
      <c r="AD84" s="66">
        <f t="shared" si="7"/>
        <v>209.66399999999999</v>
      </c>
    </row>
    <row r="85" spans="1:30" ht="24.95" customHeight="1" x14ac:dyDescent="0.4">
      <c r="A85" s="54">
        <v>82</v>
      </c>
      <c r="B85" s="55" t="s">
        <v>241</v>
      </c>
      <c r="C85" s="55" t="s">
        <v>1090</v>
      </c>
      <c r="D85" s="55" t="s">
        <v>35</v>
      </c>
      <c r="E85" s="55" t="s">
        <v>248</v>
      </c>
      <c r="F85" s="55" t="s">
        <v>697</v>
      </c>
      <c r="G85" s="55">
        <v>26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5"/>
        <v>0</v>
      </c>
      <c r="V85" s="64">
        <f t="shared" si="6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129.792</v>
      </c>
      <c r="AC85" s="66">
        <f t="shared" si="10"/>
        <v>0</v>
      </c>
      <c r="AD85" s="66">
        <f t="shared" si="7"/>
        <v>129.792</v>
      </c>
    </row>
    <row r="86" spans="1:30" ht="24.95" customHeight="1" x14ac:dyDescent="0.4">
      <c r="A86" s="54">
        <v>83</v>
      </c>
      <c r="B86" s="55" t="s">
        <v>241</v>
      </c>
      <c r="C86" s="55" t="s">
        <v>1081</v>
      </c>
      <c r="D86" s="55" t="s">
        <v>35</v>
      </c>
      <c r="E86" s="55" t="s">
        <v>248</v>
      </c>
      <c r="F86" s="55" t="s">
        <v>697</v>
      </c>
      <c r="G86" s="55">
        <v>26</v>
      </c>
      <c r="H86" s="55">
        <v>2</v>
      </c>
      <c r="I86" s="57">
        <v>1</v>
      </c>
      <c r="J86" s="58">
        <v>2</v>
      </c>
      <c r="K86" s="59"/>
      <c r="L86" s="60" t="s">
        <v>222</v>
      </c>
      <c r="M86" s="76"/>
      <c r="N86" s="61" t="s">
        <v>220</v>
      </c>
      <c r="O86" s="77"/>
      <c r="P86" s="76"/>
      <c r="Q86" s="62">
        <v>2</v>
      </c>
      <c r="R86" s="63"/>
      <c r="S86" s="78"/>
      <c r="T86" s="78"/>
      <c r="U86" s="64">
        <f t="shared" si="5"/>
        <v>0</v>
      </c>
      <c r="V86" s="64">
        <f t="shared" si="6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259.584</v>
      </c>
      <c r="AC86" s="66">
        <f t="shared" si="10"/>
        <v>0</v>
      </c>
      <c r="AD86" s="66">
        <f t="shared" si="7"/>
        <v>259.584</v>
      </c>
    </row>
    <row r="87" spans="1:30" ht="24.95" customHeight="1" x14ac:dyDescent="0.4">
      <c r="A87" s="54">
        <v>84</v>
      </c>
      <c r="B87" s="55" t="s">
        <v>241</v>
      </c>
      <c r="C87" s="55" t="s">
        <v>1082</v>
      </c>
      <c r="D87" s="55" t="s">
        <v>35</v>
      </c>
      <c r="E87" s="55" t="s">
        <v>248</v>
      </c>
      <c r="F87" s="55" t="s">
        <v>697</v>
      </c>
      <c r="G87" s="55">
        <v>26</v>
      </c>
      <c r="H87" s="55">
        <v>11</v>
      </c>
      <c r="I87" s="57">
        <v>1</v>
      </c>
      <c r="J87" s="58">
        <v>11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11</v>
      </c>
      <c r="R87" s="63"/>
      <c r="S87" s="78"/>
      <c r="T87" s="78"/>
      <c r="U87" s="64">
        <f t="shared" si="5"/>
        <v>0</v>
      </c>
      <c r="V87" s="64">
        <f t="shared" si="6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1427.712</v>
      </c>
      <c r="AC87" s="66">
        <f t="shared" si="10"/>
        <v>0</v>
      </c>
      <c r="AD87" s="66">
        <f t="shared" si="7"/>
        <v>1427.712</v>
      </c>
    </row>
    <row r="88" spans="1:30" ht="24.95" customHeight="1" x14ac:dyDescent="0.4">
      <c r="A88" s="54">
        <v>85</v>
      </c>
      <c r="B88" s="55" t="s">
        <v>241</v>
      </c>
      <c r="C88" s="55" t="s">
        <v>1082</v>
      </c>
      <c r="D88" s="55" t="s">
        <v>35</v>
      </c>
      <c r="E88" s="55" t="s">
        <v>415</v>
      </c>
      <c r="F88" s="55" t="s">
        <v>40</v>
      </c>
      <c r="G88" s="55">
        <v>26</v>
      </c>
      <c r="H88" s="55">
        <v>1</v>
      </c>
      <c r="I88" s="57">
        <v>1</v>
      </c>
      <c r="J88" s="58">
        <v>1</v>
      </c>
      <c r="K88" s="59"/>
      <c r="L88" s="60" t="s">
        <v>222</v>
      </c>
      <c r="M88" s="76"/>
      <c r="N88" s="61" t="s">
        <v>220</v>
      </c>
      <c r="O88" s="77"/>
      <c r="P88" s="76"/>
      <c r="Q88" s="62">
        <v>1</v>
      </c>
      <c r="R88" s="63"/>
      <c r="S88" s="78"/>
      <c r="T88" s="78"/>
      <c r="U88" s="64">
        <f t="shared" si="5"/>
        <v>0</v>
      </c>
      <c r="V88" s="64">
        <f t="shared" si="6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129.792</v>
      </c>
      <c r="AC88" s="66">
        <f t="shared" si="10"/>
        <v>0</v>
      </c>
      <c r="AD88" s="66">
        <f t="shared" si="7"/>
        <v>129.792</v>
      </c>
    </row>
    <row r="89" spans="1:30" ht="24.95" customHeight="1" x14ac:dyDescent="0.4">
      <c r="A89" s="54">
        <v>86</v>
      </c>
      <c r="B89" s="55" t="s">
        <v>272</v>
      </c>
      <c r="C89" s="55" t="s">
        <v>1091</v>
      </c>
      <c r="D89" s="55" t="s">
        <v>35</v>
      </c>
      <c r="E89" s="55" t="s">
        <v>239</v>
      </c>
      <c r="F89" s="55" t="s">
        <v>732</v>
      </c>
      <c r="G89" s="55">
        <v>42</v>
      </c>
      <c r="H89" s="55">
        <v>6</v>
      </c>
      <c r="I89" s="57">
        <v>2</v>
      </c>
      <c r="J89" s="58">
        <v>12</v>
      </c>
      <c r="K89" s="59"/>
      <c r="L89" s="60" t="s">
        <v>222</v>
      </c>
      <c r="M89" s="76"/>
      <c r="N89" s="61" t="s">
        <v>220</v>
      </c>
      <c r="O89" s="77"/>
      <c r="P89" s="76"/>
      <c r="Q89" s="62">
        <v>6</v>
      </c>
      <c r="R89" s="63"/>
      <c r="S89" s="78"/>
      <c r="T89" s="78"/>
      <c r="U89" s="64">
        <f t="shared" si="5"/>
        <v>0</v>
      </c>
      <c r="V89" s="64">
        <f t="shared" si="6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2515.9679999999998</v>
      </c>
      <c r="AC89" s="66">
        <f t="shared" si="10"/>
        <v>0</v>
      </c>
      <c r="AD89" s="66">
        <f t="shared" si="7"/>
        <v>2515.9679999999998</v>
      </c>
    </row>
    <row r="90" spans="1:30" ht="24.95" customHeight="1" x14ac:dyDescent="0.4">
      <c r="A90" s="54">
        <v>87</v>
      </c>
      <c r="B90" s="55" t="s">
        <v>272</v>
      </c>
      <c r="C90" s="55" t="s">
        <v>1091</v>
      </c>
      <c r="D90" s="55" t="s">
        <v>35</v>
      </c>
      <c r="E90" s="55" t="s">
        <v>239</v>
      </c>
      <c r="F90" s="55" t="s">
        <v>1112</v>
      </c>
      <c r="G90" s="55">
        <v>42</v>
      </c>
      <c r="H90" s="55">
        <v>1</v>
      </c>
      <c r="I90" s="57">
        <v>1</v>
      </c>
      <c r="J90" s="58">
        <v>1</v>
      </c>
      <c r="K90" s="59"/>
      <c r="L90" s="60" t="s">
        <v>222</v>
      </c>
      <c r="M90" s="76"/>
      <c r="N90" s="61" t="s">
        <v>220</v>
      </c>
      <c r="O90" s="77"/>
      <c r="P90" s="76"/>
      <c r="Q90" s="62">
        <v>1</v>
      </c>
      <c r="R90" s="63"/>
      <c r="S90" s="78"/>
      <c r="T90" s="78"/>
      <c r="U90" s="64">
        <f t="shared" si="5"/>
        <v>0</v>
      </c>
      <c r="V90" s="64">
        <f t="shared" si="6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209.66399999999999</v>
      </c>
      <c r="AC90" s="66">
        <f t="shared" si="10"/>
        <v>0</v>
      </c>
      <c r="AD90" s="66">
        <f t="shared" si="7"/>
        <v>209.66399999999999</v>
      </c>
    </row>
    <row r="91" spans="1:30" ht="24.95" customHeight="1" x14ac:dyDescent="0.4">
      <c r="A91" s="54">
        <v>88</v>
      </c>
      <c r="B91" s="55" t="s">
        <v>272</v>
      </c>
      <c r="C91" s="55" t="s">
        <v>1092</v>
      </c>
      <c r="D91" s="55" t="s">
        <v>35</v>
      </c>
      <c r="E91" s="55" t="s">
        <v>239</v>
      </c>
      <c r="F91" s="55" t="s">
        <v>732</v>
      </c>
      <c r="G91" s="55">
        <v>42</v>
      </c>
      <c r="H91" s="55">
        <v>6</v>
      </c>
      <c r="I91" s="57">
        <v>2</v>
      </c>
      <c r="J91" s="58">
        <v>12</v>
      </c>
      <c r="K91" s="59"/>
      <c r="L91" s="60" t="s">
        <v>222</v>
      </c>
      <c r="M91" s="76"/>
      <c r="N91" s="61" t="s">
        <v>220</v>
      </c>
      <c r="O91" s="77"/>
      <c r="P91" s="76"/>
      <c r="Q91" s="62">
        <v>6</v>
      </c>
      <c r="R91" s="63"/>
      <c r="S91" s="78"/>
      <c r="T91" s="78"/>
      <c r="U91" s="64">
        <f t="shared" si="5"/>
        <v>0</v>
      </c>
      <c r="V91" s="64">
        <f t="shared" si="6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2515.9679999999998</v>
      </c>
      <c r="AC91" s="66">
        <f t="shared" si="10"/>
        <v>0</v>
      </c>
      <c r="AD91" s="66">
        <f t="shared" si="7"/>
        <v>2515.9679999999998</v>
      </c>
    </row>
    <row r="92" spans="1:30" ht="24.95" customHeight="1" x14ac:dyDescent="0.4">
      <c r="A92" s="54">
        <v>89</v>
      </c>
      <c r="B92" s="55" t="s">
        <v>272</v>
      </c>
      <c r="C92" s="55" t="s">
        <v>1092</v>
      </c>
      <c r="D92" s="55" t="s">
        <v>35</v>
      </c>
      <c r="E92" s="55" t="s">
        <v>239</v>
      </c>
      <c r="F92" s="55" t="s">
        <v>1112</v>
      </c>
      <c r="G92" s="55">
        <v>42</v>
      </c>
      <c r="H92" s="55">
        <v>1</v>
      </c>
      <c r="I92" s="57">
        <v>1</v>
      </c>
      <c r="J92" s="58">
        <v>1</v>
      </c>
      <c r="K92" s="59"/>
      <c r="L92" s="60" t="s">
        <v>222</v>
      </c>
      <c r="M92" s="76"/>
      <c r="N92" s="61" t="s">
        <v>220</v>
      </c>
      <c r="O92" s="77"/>
      <c r="P92" s="76"/>
      <c r="Q92" s="62">
        <v>1</v>
      </c>
      <c r="R92" s="63"/>
      <c r="S92" s="78"/>
      <c r="T92" s="78"/>
      <c r="U92" s="64">
        <f t="shared" si="5"/>
        <v>0</v>
      </c>
      <c r="V92" s="64">
        <f t="shared" si="6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209.66399999999999</v>
      </c>
      <c r="AC92" s="66">
        <f t="shared" si="10"/>
        <v>0</v>
      </c>
      <c r="AD92" s="66">
        <f t="shared" si="7"/>
        <v>209.66399999999999</v>
      </c>
    </row>
    <row r="93" spans="1:30" ht="24.95" customHeight="1" x14ac:dyDescent="0.4">
      <c r="A93" s="54">
        <v>90</v>
      </c>
      <c r="B93" s="55" t="s">
        <v>272</v>
      </c>
      <c r="C93" s="55" t="s">
        <v>1093</v>
      </c>
      <c r="D93" s="55" t="s">
        <v>35</v>
      </c>
      <c r="E93" s="55" t="s">
        <v>239</v>
      </c>
      <c r="F93" s="55" t="s">
        <v>732</v>
      </c>
      <c r="G93" s="55">
        <v>42</v>
      </c>
      <c r="H93" s="55">
        <v>6</v>
      </c>
      <c r="I93" s="57">
        <v>2</v>
      </c>
      <c r="J93" s="58">
        <v>12</v>
      </c>
      <c r="K93" s="59"/>
      <c r="L93" s="60" t="s">
        <v>222</v>
      </c>
      <c r="M93" s="76"/>
      <c r="N93" s="61" t="s">
        <v>220</v>
      </c>
      <c r="O93" s="77"/>
      <c r="P93" s="76"/>
      <c r="Q93" s="62">
        <v>6</v>
      </c>
      <c r="R93" s="63"/>
      <c r="S93" s="78"/>
      <c r="T93" s="78"/>
      <c r="U93" s="64">
        <f t="shared" si="5"/>
        <v>0</v>
      </c>
      <c r="V93" s="64">
        <f t="shared" si="6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2515.9679999999998</v>
      </c>
      <c r="AC93" s="66">
        <f t="shared" si="10"/>
        <v>0</v>
      </c>
      <c r="AD93" s="66">
        <f t="shared" si="7"/>
        <v>2515.9679999999998</v>
      </c>
    </row>
    <row r="94" spans="1:30" ht="24.95" customHeight="1" x14ac:dyDescent="0.4">
      <c r="A94" s="54">
        <v>91</v>
      </c>
      <c r="B94" s="55" t="s">
        <v>272</v>
      </c>
      <c r="C94" s="55" t="s">
        <v>1093</v>
      </c>
      <c r="D94" s="55" t="s">
        <v>35</v>
      </c>
      <c r="E94" s="55" t="s">
        <v>239</v>
      </c>
      <c r="F94" s="55" t="s">
        <v>1112</v>
      </c>
      <c r="G94" s="55">
        <v>42</v>
      </c>
      <c r="H94" s="55">
        <v>1</v>
      </c>
      <c r="I94" s="57">
        <v>1</v>
      </c>
      <c r="J94" s="58">
        <v>1</v>
      </c>
      <c r="K94" s="59"/>
      <c r="L94" s="60" t="s">
        <v>222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5"/>
        <v>0</v>
      </c>
      <c r="V94" s="64">
        <f t="shared" si="6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209.66399999999999</v>
      </c>
      <c r="AC94" s="66">
        <f t="shared" si="10"/>
        <v>0</v>
      </c>
      <c r="AD94" s="66">
        <f t="shared" si="7"/>
        <v>209.66399999999999</v>
      </c>
    </row>
    <row r="95" spans="1:30" ht="24.95" customHeight="1" x14ac:dyDescent="0.4">
      <c r="A95" s="54">
        <v>92</v>
      </c>
      <c r="B95" s="55" t="s">
        <v>272</v>
      </c>
      <c r="C95" s="55" t="s">
        <v>1091</v>
      </c>
      <c r="D95" s="55" t="s">
        <v>35</v>
      </c>
      <c r="E95" s="55" t="s">
        <v>239</v>
      </c>
      <c r="F95" s="55" t="s">
        <v>732</v>
      </c>
      <c r="G95" s="55">
        <v>42</v>
      </c>
      <c r="H95" s="55">
        <v>6</v>
      </c>
      <c r="I95" s="57">
        <v>2</v>
      </c>
      <c r="J95" s="58">
        <v>12</v>
      </c>
      <c r="K95" s="59"/>
      <c r="L95" s="60" t="s">
        <v>222</v>
      </c>
      <c r="M95" s="76"/>
      <c r="N95" s="61" t="s">
        <v>220</v>
      </c>
      <c r="O95" s="77"/>
      <c r="P95" s="76"/>
      <c r="Q95" s="62">
        <v>6</v>
      </c>
      <c r="R95" s="63"/>
      <c r="S95" s="78"/>
      <c r="T95" s="78"/>
      <c r="U95" s="64">
        <f t="shared" si="5"/>
        <v>0</v>
      </c>
      <c r="V95" s="64">
        <f t="shared" si="6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2515.9679999999998</v>
      </c>
      <c r="AC95" s="66">
        <f t="shared" si="10"/>
        <v>0</v>
      </c>
      <c r="AD95" s="66">
        <f t="shared" si="7"/>
        <v>2515.9679999999998</v>
      </c>
    </row>
    <row r="96" spans="1:30" ht="24.95" customHeight="1" x14ac:dyDescent="0.4">
      <c r="A96" s="54">
        <v>93</v>
      </c>
      <c r="B96" s="55" t="s">
        <v>272</v>
      </c>
      <c r="C96" s="55" t="s">
        <v>1091</v>
      </c>
      <c r="D96" s="55" t="s">
        <v>35</v>
      </c>
      <c r="E96" s="55" t="s">
        <v>239</v>
      </c>
      <c r="F96" s="55" t="s">
        <v>1112</v>
      </c>
      <c r="G96" s="55">
        <v>42</v>
      </c>
      <c r="H96" s="55">
        <v>1</v>
      </c>
      <c r="I96" s="57">
        <v>1</v>
      </c>
      <c r="J96" s="58">
        <v>1</v>
      </c>
      <c r="K96" s="59"/>
      <c r="L96" s="60" t="s">
        <v>222</v>
      </c>
      <c r="M96" s="76"/>
      <c r="N96" s="61" t="s">
        <v>220</v>
      </c>
      <c r="O96" s="77"/>
      <c r="P96" s="76"/>
      <c r="Q96" s="62">
        <v>1</v>
      </c>
      <c r="R96" s="63"/>
      <c r="S96" s="78"/>
      <c r="T96" s="78"/>
      <c r="U96" s="64">
        <f t="shared" si="5"/>
        <v>0</v>
      </c>
      <c r="V96" s="64">
        <f t="shared" si="6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209.66399999999999</v>
      </c>
      <c r="AC96" s="66">
        <f t="shared" si="10"/>
        <v>0</v>
      </c>
      <c r="AD96" s="66">
        <f t="shared" si="7"/>
        <v>209.66399999999999</v>
      </c>
    </row>
    <row r="97" spans="1:30" ht="24.95" customHeight="1" x14ac:dyDescent="0.4">
      <c r="A97" s="54">
        <v>94</v>
      </c>
      <c r="B97" s="55" t="s">
        <v>272</v>
      </c>
      <c r="C97" s="55" t="s">
        <v>1094</v>
      </c>
      <c r="D97" s="55" t="s">
        <v>35</v>
      </c>
      <c r="E97" s="55" t="s">
        <v>239</v>
      </c>
      <c r="F97" s="55" t="s">
        <v>732</v>
      </c>
      <c r="G97" s="55">
        <v>42</v>
      </c>
      <c r="H97" s="55">
        <v>6</v>
      </c>
      <c r="I97" s="57">
        <v>2</v>
      </c>
      <c r="J97" s="58">
        <v>12</v>
      </c>
      <c r="K97" s="59"/>
      <c r="L97" s="60" t="s">
        <v>222</v>
      </c>
      <c r="M97" s="76"/>
      <c r="N97" s="61" t="s">
        <v>220</v>
      </c>
      <c r="O97" s="77"/>
      <c r="P97" s="76"/>
      <c r="Q97" s="62">
        <v>6</v>
      </c>
      <c r="R97" s="63"/>
      <c r="S97" s="78"/>
      <c r="T97" s="78"/>
      <c r="U97" s="64">
        <f t="shared" si="5"/>
        <v>0</v>
      </c>
      <c r="V97" s="64">
        <f t="shared" si="6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2515.9679999999998</v>
      </c>
      <c r="AC97" s="66">
        <f t="shared" si="10"/>
        <v>0</v>
      </c>
      <c r="AD97" s="66">
        <f t="shared" si="7"/>
        <v>2515.9679999999998</v>
      </c>
    </row>
    <row r="98" spans="1:30" ht="24.95" customHeight="1" x14ac:dyDescent="0.4">
      <c r="A98" s="54">
        <v>95</v>
      </c>
      <c r="B98" s="55" t="s">
        <v>272</v>
      </c>
      <c r="C98" s="55" t="s">
        <v>1094</v>
      </c>
      <c r="D98" s="55" t="s">
        <v>35</v>
      </c>
      <c r="E98" s="55" t="s">
        <v>239</v>
      </c>
      <c r="F98" s="55" t="s">
        <v>1112</v>
      </c>
      <c r="G98" s="55">
        <v>42</v>
      </c>
      <c r="H98" s="55">
        <v>1</v>
      </c>
      <c r="I98" s="57">
        <v>1</v>
      </c>
      <c r="J98" s="58">
        <v>1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5"/>
        <v>0</v>
      </c>
      <c r="V98" s="64">
        <f t="shared" si="6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209.66399999999999</v>
      </c>
      <c r="AC98" s="66">
        <f t="shared" si="10"/>
        <v>0</v>
      </c>
      <c r="AD98" s="66">
        <f t="shared" si="7"/>
        <v>209.66399999999999</v>
      </c>
    </row>
    <row r="99" spans="1:30" ht="24.95" customHeight="1" x14ac:dyDescent="0.4">
      <c r="A99" s="54">
        <v>96</v>
      </c>
      <c r="B99" s="55" t="s">
        <v>272</v>
      </c>
      <c r="C99" s="55" t="s">
        <v>1095</v>
      </c>
      <c r="D99" s="55" t="s">
        <v>35</v>
      </c>
      <c r="E99" s="55" t="s">
        <v>239</v>
      </c>
      <c r="F99" s="55" t="s">
        <v>732</v>
      </c>
      <c r="G99" s="55">
        <v>42</v>
      </c>
      <c r="H99" s="55">
        <v>6</v>
      </c>
      <c r="I99" s="57">
        <v>2</v>
      </c>
      <c r="J99" s="58">
        <v>12</v>
      </c>
      <c r="K99" s="59"/>
      <c r="L99" s="60" t="s">
        <v>222</v>
      </c>
      <c r="M99" s="76"/>
      <c r="N99" s="61" t="s">
        <v>220</v>
      </c>
      <c r="O99" s="77"/>
      <c r="P99" s="76"/>
      <c r="Q99" s="62">
        <v>6</v>
      </c>
      <c r="R99" s="63"/>
      <c r="S99" s="78"/>
      <c r="T99" s="78"/>
      <c r="U99" s="64">
        <f t="shared" ref="U99:U109" si="11">S99*Q99</f>
        <v>0</v>
      </c>
      <c r="V99" s="64">
        <f t="shared" ref="V99:V109" si="12">T99*Q99</f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2515.9679999999998</v>
      </c>
      <c r="AC99" s="66">
        <f t="shared" si="10"/>
        <v>0</v>
      </c>
      <c r="AD99" s="66">
        <f t="shared" ref="AD99:AD109" si="13">AB99-AC99</f>
        <v>2515.9679999999998</v>
      </c>
    </row>
    <row r="100" spans="1:30" ht="24.95" customHeight="1" x14ac:dyDescent="0.4">
      <c r="A100" s="54">
        <v>97</v>
      </c>
      <c r="B100" s="55" t="s">
        <v>272</v>
      </c>
      <c r="C100" s="55" t="s">
        <v>1095</v>
      </c>
      <c r="D100" s="55" t="s">
        <v>35</v>
      </c>
      <c r="E100" s="55" t="s">
        <v>239</v>
      </c>
      <c r="F100" s="55" t="s">
        <v>1112</v>
      </c>
      <c r="G100" s="55">
        <v>42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</v>
      </c>
      <c r="R100" s="63"/>
      <c r="S100" s="78"/>
      <c r="T100" s="78"/>
      <c r="U100" s="64">
        <f t="shared" si="11"/>
        <v>0</v>
      </c>
      <c r="V100" s="64">
        <f t="shared" si="12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si="9"/>
        <v>209.66399999999999</v>
      </c>
      <c r="AC100" s="66">
        <f t="shared" si="10"/>
        <v>0</v>
      </c>
      <c r="AD100" s="66">
        <f t="shared" si="13"/>
        <v>209.66399999999999</v>
      </c>
    </row>
    <row r="101" spans="1:30" ht="24.95" customHeight="1" x14ac:dyDescent="0.4">
      <c r="A101" s="54">
        <v>98</v>
      </c>
      <c r="B101" s="55" t="s">
        <v>272</v>
      </c>
      <c r="C101" s="55" t="s">
        <v>1090</v>
      </c>
      <c r="D101" s="55" t="s">
        <v>35</v>
      </c>
      <c r="E101" s="55" t="s">
        <v>248</v>
      </c>
      <c r="F101" s="55" t="s">
        <v>697</v>
      </c>
      <c r="G101" s="55">
        <v>26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11"/>
        <v>0</v>
      </c>
      <c r="V101" s="64">
        <f t="shared" si="12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ref="AB101:AB109" si="14">G101*J101*X101*Y101/1000*$Z$1</f>
        <v>129.792</v>
      </c>
      <c r="AC101" s="66">
        <f t="shared" si="10"/>
        <v>0</v>
      </c>
      <c r="AD101" s="66">
        <f t="shared" si="13"/>
        <v>129.792</v>
      </c>
    </row>
    <row r="102" spans="1:30" ht="24.95" customHeight="1" x14ac:dyDescent="0.4">
      <c r="A102" s="54">
        <v>99</v>
      </c>
      <c r="B102" s="55" t="s">
        <v>272</v>
      </c>
      <c r="C102" s="55" t="s">
        <v>1081</v>
      </c>
      <c r="D102" s="55" t="s">
        <v>35</v>
      </c>
      <c r="E102" s="55" t="s">
        <v>248</v>
      </c>
      <c r="F102" s="55" t="s">
        <v>697</v>
      </c>
      <c r="G102" s="55">
        <v>26</v>
      </c>
      <c r="H102" s="55">
        <v>2</v>
      </c>
      <c r="I102" s="57">
        <v>1</v>
      </c>
      <c r="J102" s="58">
        <v>2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2</v>
      </c>
      <c r="R102" s="63"/>
      <c r="S102" s="78"/>
      <c r="T102" s="78"/>
      <c r="U102" s="64">
        <f t="shared" si="11"/>
        <v>0</v>
      </c>
      <c r="V102" s="64">
        <f t="shared" si="12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4"/>
        <v>259.584</v>
      </c>
      <c r="AC102" s="66">
        <f t="shared" si="10"/>
        <v>0</v>
      </c>
      <c r="AD102" s="66">
        <f t="shared" si="13"/>
        <v>259.584</v>
      </c>
    </row>
    <row r="103" spans="1:30" ht="24.95" customHeight="1" x14ac:dyDescent="0.4">
      <c r="A103" s="54">
        <v>100</v>
      </c>
      <c r="B103" s="55" t="s">
        <v>272</v>
      </c>
      <c r="C103" s="55" t="s">
        <v>1082</v>
      </c>
      <c r="D103" s="55" t="s">
        <v>35</v>
      </c>
      <c r="E103" s="55" t="s">
        <v>248</v>
      </c>
      <c r="F103" s="55" t="s">
        <v>697</v>
      </c>
      <c r="G103" s="55">
        <v>26</v>
      </c>
      <c r="H103" s="55">
        <v>11</v>
      </c>
      <c r="I103" s="57">
        <v>1</v>
      </c>
      <c r="J103" s="58">
        <v>11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11</v>
      </c>
      <c r="R103" s="63"/>
      <c r="S103" s="78"/>
      <c r="T103" s="78"/>
      <c r="U103" s="64">
        <f t="shared" si="11"/>
        <v>0</v>
      </c>
      <c r="V103" s="64">
        <f t="shared" si="12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4"/>
        <v>1427.712</v>
      </c>
      <c r="AC103" s="66">
        <f t="shared" si="10"/>
        <v>0</v>
      </c>
      <c r="AD103" s="66">
        <f t="shared" si="13"/>
        <v>1427.712</v>
      </c>
    </row>
    <row r="104" spans="1:30" ht="24.95" customHeight="1" x14ac:dyDescent="0.4">
      <c r="A104" s="54">
        <v>101</v>
      </c>
      <c r="B104" s="55" t="s">
        <v>272</v>
      </c>
      <c r="C104" s="55" t="s">
        <v>1082</v>
      </c>
      <c r="D104" s="55" t="s">
        <v>35</v>
      </c>
      <c r="E104" s="55" t="s">
        <v>415</v>
      </c>
      <c r="F104" s="55" t="s">
        <v>40</v>
      </c>
      <c r="G104" s="55">
        <v>26</v>
      </c>
      <c r="H104" s="55">
        <v>1</v>
      </c>
      <c r="I104" s="57">
        <v>1</v>
      </c>
      <c r="J104" s="58">
        <v>1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1</v>
      </c>
      <c r="R104" s="63"/>
      <c r="S104" s="78"/>
      <c r="T104" s="78"/>
      <c r="U104" s="64">
        <f t="shared" si="11"/>
        <v>0</v>
      </c>
      <c r="V104" s="64">
        <f t="shared" si="12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4"/>
        <v>129.792</v>
      </c>
      <c r="AC104" s="66">
        <f t="shared" si="10"/>
        <v>0</v>
      </c>
      <c r="AD104" s="66">
        <f t="shared" si="13"/>
        <v>129.792</v>
      </c>
    </row>
    <row r="105" spans="1:30" ht="24.95" customHeight="1" x14ac:dyDescent="0.4">
      <c r="A105" s="54">
        <v>102</v>
      </c>
      <c r="B105" s="55" t="s">
        <v>367</v>
      </c>
      <c r="C105" s="55" t="s">
        <v>1081</v>
      </c>
      <c r="D105" s="55" t="s">
        <v>35</v>
      </c>
      <c r="E105" s="55" t="s">
        <v>248</v>
      </c>
      <c r="F105" s="55" t="s">
        <v>697</v>
      </c>
      <c r="G105" s="55">
        <v>26</v>
      </c>
      <c r="H105" s="55">
        <v>1</v>
      </c>
      <c r="I105" s="57">
        <v>1</v>
      </c>
      <c r="J105" s="58">
        <v>1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1</v>
      </c>
      <c r="R105" s="63"/>
      <c r="S105" s="78"/>
      <c r="T105" s="78"/>
      <c r="U105" s="64">
        <f t="shared" si="11"/>
        <v>0</v>
      </c>
      <c r="V105" s="64">
        <f t="shared" si="12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4"/>
        <v>129.792</v>
      </c>
      <c r="AC105" s="66">
        <f t="shared" si="10"/>
        <v>0</v>
      </c>
      <c r="AD105" s="66">
        <f t="shared" si="13"/>
        <v>129.792</v>
      </c>
    </row>
    <row r="106" spans="1:30" ht="24.95" customHeight="1" x14ac:dyDescent="0.4">
      <c r="A106" s="54">
        <v>103</v>
      </c>
      <c r="B106" s="55" t="s">
        <v>367</v>
      </c>
      <c r="C106" s="55" t="s">
        <v>1081</v>
      </c>
      <c r="D106" s="55" t="s">
        <v>1096</v>
      </c>
      <c r="E106" s="55" t="s">
        <v>248</v>
      </c>
      <c r="F106" s="55" t="s">
        <v>673</v>
      </c>
      <c r="G106" s="55">
        <v>26</v>
      </c>
      <c r="H106" s="55">
        <v>1</v>
      </c>
      <c r="I106" s="57">
        <v>1</v>
      </c>
      <c r="J106" s="58">
        <v>1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1</v>
      </c>
      <c r="R106" s="63"/>
      <c r="S106" s="78"/>
      <c r="T106" s="78"/>
      <c r="U106" s="64">
        <f t="shared" si="11"/>
        <v>0</v>
      </c>
      <c r="V106" s="64">
        <f t="shared" si="12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4"/>
        <v>129.792</v>
      </c>
      <c r="AC106" s="66">
        <f t="shared" si="10"/>
        <v>0</v>
      </c>
      <c r="AD106" s="66">
        <f t="shared" si="13"/>
        <v>129.792</v>
      </c>
    </row>
    <row r="107" spans="1:30" ht="24.95" customHeight="1" x14ac:dyDescent="0.4">
      <c r="A107" s="54">
        <v>104</v>
      </c>
      <c r="B107" s="55" t="s">
        <v>367</v>
      </c>
      <c r="C107" s="55" t="s">
        <v>1097</v>
      </c>
      <c r="D107" s="55" t="s">
        <v>35</v>
      </c>
      <c r="E107" s="55" t="s">
        <v>231</v>
      </c>
      <c r="F107" s="55" t="s">
        <v>1105</v>
      </c>
      <c r="G107" s="55">
        <v>40</v>
      </c>
      <c r="H107" s="55">
        <v>1</v>
      </c>
      <c r="I107" s="57">
        <v>1</v>
      </c>
      <c r="J107" s="58">
        <v>1</v>
      </c>
      <c r="K107" s="59"/>
      <c r="L107" s="60" t="s">
        <v>222</v>
      </c>
      <c r="M107" s="76"/>
      <c r="N107" s="61" t="s">
        <v>219</v>
      </c>
      <c r="O107" s="77"/>
      <c r="P107" s="76"/>
      <c r="Q107" s="62">
        <v>1</v>
      </c>
      <c r="R107" s="63"/>
      <c r="S107" s="78"/>
      <c r="T107" s="78"/>
      <c r="U107" s="64">
        <f t="shared" si="11"/>
        <v>0</v>
      </c>
      <c r="V107" s="64">
        <f t="shared" si="12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4"/>
        <v>199.68</v>
      </c>
      <c r="AC107" s="66">
        <f t="shared" si="10"/>
        <v>0</v>
      </c>
      <c r="AD107" s="66">
        <f t="shared" si="13"/>
        <v>199.68</v>
      </c>
    </row>
    <row r="108" spans="1:30" ht="24.95" customHeight="1" x14ac:dyDescent="0.4">
      <c r="A108" s="54">
        <v>105</v>
      </c>
      <c r="B108" s="55" t="s">
        <v>1098</v>
      </c>
      <c r="C108" s="55" t="s">
        <v>1099</v>
      </c>
      <c r="D108" s="55" t="s">
        <v>35</v>
      </c>
      <c r="E108" s="55" t="s">
        <v>231</v>
      </c>
      <c r="F108" s="55" t="s">
        <v>1105</v>
      </c>
      <c r="G108" s="55">
        <v>40</v>
      </c>
      <c r="H108" s="55">
        <v>1</v>
      </c>
      <c r="I108" s="57">
        <v>1</v>
      </c>
      <c r="J108" s="58">
        <v>1</v>
      </c>
      <c r="K108" s="59"/>
      <c r="L108" s="60" t="s">
        <v>222</v>
      </c>
      <c r="M108" s="76"/>
      <c r="N108" s="61" t="s">
        <v>219</v>
      </c>
      <c r="O108" s="77"/>
      <c r="P108" s="76"/>
      <c r="Q108" s="62">
        <v>1</v>
      </c>
      <c r="R108" s="63"/>
      <c r="S108" s="78"/>
      <c r="T108" s="78"/>
      <c r="U108" s="64">
        <f t="shared" si="11"/>
        <v>0</v>
      </c>
      <c r="V108" s="64">
        <f t="shared" si="12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4"/>
        <v>199.68</v>
      </c>
      <c r="AC108" s="66">
        <f t="shared" si="10"/>
        <v>0</v>
      </c>
      <c r="AD108" s="66">
        <f t="shared" si="13"/>
        <v>199.68</v>
      </c>
    </row>
    <row r="109" spans="1:30" ht="24.95" customHeight="1" x14ac:dyDescent="0.4">
      <c r="A109" s="54">
        <v>106</v>
      </c>
      <c r="B109" s="55" t="s">
        <v>37</v>
      </c>
      <c r="C109" s="55" t="s">
        <v>1100</v>
      </c>
      <c r="D109" s="55" t="s">
        <v>35</v>
      </c>
      <c r="E109" s="55" t="s">
        <v>239</v>
      </c>
      <c r="F109" s="55" t="s">
        <v>732</v>
      </c>
      <c r="G109" s="55">
        <v>42</v>
      </c>
      <c r="H109" s="55">
        <v>1</v>
      </c>
      <c r="I109" s="57">
        <v>2</v>
      </c>
      <c r="J109" s="58">
        <v>2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</v>
      </c>
      <c r="R109" s="63"/>
      <c r="S109" s="78"/>
      <c r="T109" s="78"/>
      <c r="U109" s="64">
        <f t="shared" si="11"/>
        <v>0</v>
      </c>
      <c r="V109" s="64">
        <f t="shared" si="12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4"/>
        <v>419.32799999999997</v>
      </c>
      <c r="AC109" s="66">
        <f t="shared" si="10"/>
        <v>0</v>
      </c>
      <c r="AD109" s="66">
        <f t="shared" si="13"/>
        <v>419.32799999999997</v>
      </c>
    </row>
    <row r="110" spans="1:30" ht="36.75" customHeight="1" x14ac:dyDescent="0.4">
      <c r="A110" s="68"/>
      <c r="B110" s="69"/>
      <c r="C110" s="69"/>
      <c r="D110" s="69"/>
      <c r="E110" s="69"/>
      <c r="L110" s="70"/>
      <c r="R110" s="71"/>
      <c r="S110" s="71"/>
      <c r="T110" s="71"/>
      <c r="U110" s="72"/>
      <c r="V110" s="72"/>
      <c r="W110" s="65"/>
      <c r="AA110" s="65"/>
      <c r="AB110" s="73">
        <f>SUM(AB4:AB109)</f>
        <v>142361.85599999983</v>
      </c>
      <c r="AC110" s="73">
        <f>SUM(AC4:AC109)</f>
        <v>0</v>
      </c>
      <c r="AD110" s="73">
        <f>SUM(AD4:AD109)</f>
        <v>142361.85599999983</v>
      </c>
    </row>
    <row r="112" spans="1:30" x14ac:dyDescent="0.4">
      <c r="T112" s="179" t="s">
        <v>22</v>
      </c>
      <c r="U112" s="180"/>
      <c r="V112" s="181"/>
      <c r="W112" s="75">
        <f>SUM(U4:U109)</f>
        <v>0</v>
      </c>
    </row>
    <row r="113" spans="20:23" x14ac:dyDescent="0.4">
      <c r="T113" s="179" t="s">
        <v>23</v>
      </c>
      <c r="U113" s="180"/>
      <c r="V113" s="181"/>
      <c r="W113" s="75">
        <f>SUM(V4:V109)</f>
        <v>0</v>
      </c>
    </row>
    <row r="114" spans="20:23" x14ac:dyDescent="0.4">
      <c r="T114" s="179" t="s">
        <v>25</v>
      </c>
      <c r="U114" s="180"/>
      <c r="V114" s="181"/>
      <c r="W114" s="83"/>
    </row>
    <row r="115" spans="20:23" x14ac:dyDescent="0.4">
      <c r="T115" s="179" t="s">
        <v>26</v>
      </c>
      <c r="U115" s="180"/>
      <c r="V115" s="181"/>
      <c r="W115" s="83"/>
    </row>
    <row r="116" spans="20:23" x14ac:dyDescent="0.4">
      <c r="T116" s="179" t="s">
        <v>24</v>
      </c>
      <c r="U116" s="180"/>
      <c r="V116" s="181"/>
      <c r="W116" s="83"/>
    </row>
    <row r="117" spans="20:23" x14ac:dyDescent="0.4">
      <c r="T117" s="179" t="s">
        <v>27</v>
      </c>
      <c r="U117" s="180"/>
      <c r="V117" s="181"/>
      <c r="W117" s="83"/>
    </row>
    <row r="118" spans="20:23" x14ac:dyDescent="0.4">
      <c r="T118" s="179" t="s">
        <v>29</v>
      </c>
      <c r="U118" s="180"/>
      <c r="V118" s="181"/>
      <c r="W118" s="75">
        <f>SUM(W112:W117)</f>
        <v>0</v>
      </c>
    </row>
    <row r="119" spans="20:23" x14ac:dyDescent="0.4">
      <c r="T119" s="179" t="s">
        <v>30</v>
      </c>
      <c r="U119" s="180"/>
      <c r="V119" s="181"/>
      <c r="W119" s="75">
        <f>W118*1.1</f>
        <v>0</v>
      </c>
    </row>
  </sheetData>
  <sheetProtection algorithmName="SHA-512" hashValue="rByiSOxBSNhnM+e8jsQAneeNAhTsh3imJKlWAxtAlPRJ2hwjfwd2Q+TGZElQJO1/RO8URWB0yasQpbyfDm6W8w==" saltValue="u6vuccssXDmt5HYm3eZNfg==" spinCount="100000" sheet="1" formatCells="0" formatColumns="0" formatRows="0" insertHyperlinks="0" sort="0" autoFilter="0" pivotTables="0"/>
  <autoFilter ref="A3:AD3"/>
  <mergeCells count="12">
    <mergeCell ref="T119:V119"/>
    <mergeCell ref="T112:V112"/>
    <mergeCell ref="T113:V113"/>
    <mergeCell ref="T114:V114"/>
    <mergeCell ref="T115:V115"/>
    <mergeCell ref="T116:V116"/>
    <mergeCell ref="T117:V117"/>
    <mergeCell ref="E2:J2"/>
    <mergeCell ref="L2:Q2"/>
    <mergeCell ref="AB2:AC2"/>
    <mergeCell ref="AD2:AD3"/>
    <mergeCell ref="T118:V118"/>
  </mergeCells>
  <phoneticPr fontId="4"/>
  <conditionalFormatting sqref="B4:J109 X4:Z109 L4:Q109">
    <cfRule type="containsBlanks" dxfId="25" priority="3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7" tint="0.59999389629810485"/>
    <pageSetUpPr fitToPage="1"/>
  </sheetPr>
  <dimension ref="A1:AD10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2445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808</v>
      </c>
      <c r="C4" s="55" t="s">
        <v>1113</v>
      </c>
      <c r="D4" s="55" t="s">
        <v>35</v>
      </c>
      <c r="E4" s="55" t="s">
        <v>652</v>
      </c>
      <c r="F4" s="55" t="s">
        <v>1173</v>
      </c>
      <c r="G4" s="55">
        <v>34</v>
      </c>
      <c r="H4" s="56">
        <v>2</v>
      </c>
      <c r="I4" s="57">
        <v>1</v>
      </c>
      <c r="J4" s="58">
        <v>2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 t="shared" ref="U4:U14" si="0">S4*Q4</f>
        <v>0</v>
      </c>
      <c r="V4" s="64">
        <f t="shared" ref="V4:V14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4073.4719999999998</v>
      </c>
      <c r="AC4" s="66">
        <f>P4*Q4*X4*Y4*Z4/1000*Z4*$Z$1</f>
        <v>0</v>
      </c>
      <c r="AD4" s="66">
        <f t="shared" ref="AD4:AD14" si="3">AB4-AC4</f>
        <v>4073.4719999999998</v>
      </c>
    </row>
    <row r="5" spans="1:30" ht="24.95" customHeight="1" x14ac:dyDescent="0.4">
      <c r="A5" s="54">
        <v>2</v>
      </c>
      <c r="B5" s="55" t="s">
        <v>808</v>
      </c>
      <c r="C5" s="55" t="s">
        <v>1114</v>
      </c>
      <c r="D5" s="55" t="s">
        <v>35</v>
      </c>
      <c r="E5" s="55" t="s">
        <v>652</v>
      </c>
      <c r="F5" s="55" t="s">
        <v>1173</v>
      </c>
      <c r="G5" s="55">
        <v>34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4073.4719999999998</v>
      </c>
      <c r="AC5" s="66">
        <f t="shared" ref="AC5:AC68" si="4">P5*Q5*X5*Y5*Z5/1000*Z5*$Z$1</f>
        <v>0</v>
      </c>
      <c r="AD5" s="66">
        <f t="shared" si="3"/>
        <v>4073.4719999999998</v>
      </c>
    </row>
    <row r="6" spans="1:30" ht="24.95" customHeight="1" x14ac:dyDescent="0.4">
      <c r="A6" s="54">
        <v>3</v>
      </c>
      <c r="B6" s="55" t="s">
        <v>808</v>
      </c>
      <c r="C6" s="55" t="s">
        <v>1115</v>
      </c>
      <c r="D6" s="55" t="s">
        <v>35</v>
      </c>
      <c r="E6" s="55" t="s">
        <v>652</v>
      </c>
      <c r="F6" s="55" t="s">
        <v>1174</v>
      </c>
      <c r="G6" s="55">
        <v>34</v>
      </c>
      <c r="H6" s="56">
        <v>7</v>
      </c>
      <c r="I6" s="57">
        <v>1</v>
      </c>
      <c r="J6" s="58">
        <v>7</v>
      </c>
      <c r="K6" s="59"/>
      <c r="L6" s="60" t="s">
        <v>222</v>
      </c>
      <c r="M6" s="76"/>
      <c r="N6" s="61" t="s">
        <v>220</v>
      </c>
      <c r="O6" s="77"/>
      <c r="P6" s="76"/>
      <c r="Q6" s="62">
        <v>7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14257.152</v>
      </c>
      <c r="AC6" s="66">
        <f t="shared" si="4"/>
        <v>0</v>
      </c>
      <c r="AD6" s="66">
        <f t="shared" si="3"/>
        <v>14257.152</v>
      </c>
    </row>
    <row r="7" spans="1:30" ht="24.95" customHeight="1" x14ac:dyDescent="0.4">
      <c r="A7" s="54">
        <v>4</v>
      </c>
      <c r="B7" s="55" t="s">
        <v>811</v>
      </c>
      <c r="C7" s="55" t="s">
        <v>1113</v>
      </c>
      <c r="D7" s="55" t="s">
        <v>35</v>
      </c>
      <c r="E7" s="55" t="s">
        <v>652</v>
      </c>
      <c r="F7" s="55" t="s">
        <v>1173</v>
      </c>
      <c r="G7" s="55">
        <v>34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4073.4719999999998</v>
      </c>
      <c r="AC7" s="66">
        <f t="shared" si="4"/>
        <v>0</v>
      </c>
      <c r="AD7" s="66">
        <f t="shared" si="3"/>
        <v>4073.4719999999998</v>
      </c>
    </row>
    <row r="8" spans="1:30" ht="24.95" customHeight="1" x14ac:dyDescent="0.4">
      <c r="A8" s="54">
        <v>5</v>
      </c>
      <c r="B8" s="55" t="s">
        <v>811</v>
      </c>
      <c r="C8" s="55" t="s">
        <v>1114</v>
      </c>
      <c r="D8" s="55" t="s">
        <v>35</v>
      </c>
      <c r="E8" s="55" t="s">
        <v>652</v>
      </c>
      <c r="F8" s="55" t="s">
        <v>1173</v>
      </c>
      <c r="G8" s="55">
        <v>34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4073.4719999999998</v>
      </c>
      <c r="AC8" s="66">
        <f t="shared" si="4"/>
        <v>0</v>
      </c>
      <c r="AD8" s="66">
        <f t="shared" si="3"/>
        <v>4073.4719999999998</v>
      </c>
    </row>
    <row r="9" spans="1:30" ht="24.95" customHeight="1" x14ac:dyDescent="0.4">
      <c r="A9" s="54">
        <v>6</v>
      </c>
      <c r="B9" s="55" t="s">
        <v>811</v>
      </c>
      <c r="C9" s="55" t="s">
        <v>1115</v>
      </c>
      <c r="D9" s="55" t="s">
        <v>35</v>
      </c>
      <c r="E9" s="55" t="s">
        <v>652</v>
      </c>
      <c r="F9" s="55" t="s">
        <v>1174</v>
      </c>
      <c r="G9" s="55">
        <v>34</v>
      </c>
      <c r="H9" s="56">
        <v>6</v>
      </c>
      <c r="I9" s="57">
        <v>1</v>
      </c>
      <c r="J9" s="58">
        <v>6</v>
      </c>
      <c r="K9" s="59"/>
      <c r="L9" s="60" t="s">
        <v>222</v>
      </c>
      <c r="M9" s="76"/>
      <c r="N9" s="61" t="s">
        <v>220</v>
      </c>
      <c r="O9" s="77"/>
      <c r="P9" s="76"/>
      <c r="Q9" s="62">
        <v>6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12220.416000000001</v>
      </c>
      <c r="AC9" s="66">
        <f t="shared" si="4"/>
        <v>0</v>
      </c>
      <c r="AD9" s="66">
        <f t="shared" si="3"/>
        <v>12220.416000000001</v>
      </c>
    </row>
    <row r="10" spans="1:30" ht="24.95" customHeight="1" x14ac:dyDescent="0.4">
      <c r="A10" s="54">
        <v>7</v>
      </c>
      <c r="B10" s="55" t="s">
        <v>1171</v>
      </c>
      <c r="C10" s="55" t="s">
        <v>1113</v>
      </c>
      <c r="D10" s="55" t="s">
        <v>35</v>
      </c>
      <c r="E10" s="55" t="s">
        <v>652</v>
      </c>
      <c r="F10" s="55" t="s">
        <v>1173</v>
      </c>
      <c r="G10" s="55">
        <v>34</v>
      </c>
      <c r="H10" s="55">
        <v>2</v>
      </c>
      <c r="I10" s="57">
        <v>1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4073.4719999999998</v>
      </c>
      <c r="AC10" s="66">
        <f t="shared" si="4"/>
        <v>0</v>
      </c>
      <c r="AD10" s="66">
        <f t="shared" si="3"/>
        <v>4073.4719999999998</v>
      </c>
    </row>
    <row r="11" spans="1:30" ht="24.95" customHeight="1" x14ac:dyDescent="0.4">
      <c r="A11" s="54">
        <v>8</v>
      </c>
      <c r="B11" s="55" t="s">
        <v>1171</v>
      </c>
      <c r="C11" s="55" t="s">
        <v>1114</v>
      </c>
      <c r="D11" s="55" t="s">
        <v>35</v>
      </c>
      <c r="E11" s="55" t="s">
        <v>652</v>
      </c>
      <c r="F11" s="55" t="s">
        <v>1173</v>
      </c>
      <c r="G11" s="55">
        <v>34</v>
      </c>
      <c r="H11" s="55">
        <v>2</v>
      </c>
      <c r="I11" s="57">
        <v>1</v>
      </c>
      <c r="J11" s="58">
        <v>2</v>
      </c>
      <c r="K11" s="59"/>
      <c r="L11" s="60" t="s">
        <v>222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4073.4719999999998</v>
      </c>
      <c r="AC11" s="66">
        <f t="shared" si="4"/>
        <v>0</v>
      </c>
      <c r="AD11" s="66">
        <f t="shared" si="3"/>
        <v>4073.4719999999998</v>
      </c>
    </row>
    <row r="12" spans="1:30" ht="24.95" customHeight="1" x14ac:dyDescent="0.4">
      <c r="A12" s="54">
        <v>9</v>
      </c>
      <c r="B12" s="55" t="s">
        <v>1171</v>
      </c>
      <c r="C12" s="55" t="s">
        <v>1115</v>
      </c>
      <c r="D12" s="55" t="s">
        <v>35</v>
      </c>
      <c r="E12" s="55" t="s">
        <v>652</v>
      </c>
      <c r="F12" s="55" t="s">
        <v>1174</v>
      </c>
      <c r="G12" s="55">
        <v>34</v>
      </c>
      <c r="H12" s="55">
        <v>6</v>
      </c>
      <c r="I12" s="57">
        <v>1</v>
      </c>
      <c r="J12" s="58">
        <v>6</v>
      </c>
      <c r="K12" s="59"/>
      <c r="L12" s="60" t="s">
        <v>222</v>
      </c>
      <c r="M12" s="76"/>
      <c r="N12" s="61" t="s">
        <v>220</v>
      </c>
      <c r="O12" s="77"/>
      <c r="P12" s="76"/>
      <c r="Q12" s="62">
        <v>6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12220.416000000001</v>
      </c>
      <c r="AC12" s="66">
        <f t="shared" si="4"/>
        <v>0</v>
      </c>
      <c r="AD12" s="66">
        <f t="shared" si="3"/>
        <v>12220.416000000001</v>
      </c>
    </row>
    <row r="13" spans="1:30" ht="24.95" customHeight="1" x14ac:dyDescent="0.4">
      <c r="A13" s="54">
        <v>10</v>
      </c>
      <c r="B13" s="55" t="s">
        <v>1172</v>
      </c>
      <c r="C13" s="55" t="s">
        <v>1113</v>
      </c>
      <c r="D13" s="55" t="s">
        <v>35</v>
      </c>
      <c r="E13" s="55" t="s">
        <v>652</v>
      </c>
      <c r="F13" s="55" t="s">
        <v>1173</v>
      </c>
      <c r="G13" s="55">
        <v>34</v>
      </c>
      <c r="H13" s="55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2036.7359999999999</v>
      </c>
      <c r="AC13" s="66">
        <f t="shared" si="4"/>
        <v>0</v>
      </c>
      <c r="AD13" s="66">
        <f t="shared" si="3"/>
        <v>2036.7359999999999</v>
      </c>
    </row>
    <row r="14" spans="1:30" ht="24.95" customHeight="1" x14ac:dyDescent="0.4">
      <c r="A14" s="54">
        <v>11</v>
      </c>
      <c r="B14" s="55" t="s">
        <v>1172</v>
      </c>
      <c r="C14" s="55" t="s">
        <v>1113</v>
      </c>
      <c r="D14" s="55" t="s">
        <v>35</v>
      </c>
      <c r="E14" s="55" t="s">
        <v>652</v>
      </c>
      <c r="F14" s="55" t="s">
        <v>1175</v>
      </c>
      <c r="G14" s="55">
        <v>34</v>
      </c>
      <c r="H14" s="55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2036.7359999999999</v>
      </c>
      <c r="AC14" s="66">
        <f t="shared" si="4"/>
        <v>0</v>
      </c>
      <c r="AD14" s="66">
        <f t="shared" si="3"/>
        <v>2036.7359999999999</v>
      </c>
    </row>
    <row r="15" spans="1:30" ht="24.95" customHeight="1" x14ac:dyDescent="0.4">
      <c r="A15" s="54">
        <v>12</v>
      </c>
      <c r="B15" s="55" t="s">
        <v>1172</v>
      </c>
      <c r="C15" s="55" t="s">
        <v>1114</v>
      </c>
      <c r="D15" s="55" t="s">
        <v>35</v>
      </c>
      <c r="E15" s="55" t="s">
        <v>652</v>
      </c>
      <c r="F15" s="55" t="s">
        <v>1173</v>
      </c>
      <c r="G15" s="55">
        <v>34</v>
      </c>
      <c r="H15" s="55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ref="U15:U56" si="5">S15*Q15</f>
        <v>0</v>
      </c>
      <c r="V15" s="64">
        <f t="shared" ref="V15:V56" si="6">T15*Q15</f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2036.7359999999999</v>
      </c>
      <c r="AC15" s="66">
        <f t="shared" si="4"/>
        <v>0</v>
      </c>
      <c r="AD15" s="66">
        <f t="shared" ref="AD15:AD56" si="7">AB15-AC15</f>
        <v>2036.7359999999999</v>
      </c>
    </row>
    <row r="16" spans="1:30" ht="24.95" customHeight="1" x14ac:dyDescent="0.4">
      <c r="A16" s="54">
        <v>13</v>
      </c>
      <c r="B16" s="55" t="s">
        <v>1172</v>
      </c>
      <c r="C16" s="55" t="s">
        <v>1114</v>
      </c>
      <c r="D16" s="55" t="s">
        <v>35</v>
      </c>
      <c r="E16" s="55" t="s">
        <v>652</v>
      </c>
      <c r="F16" s="55" t="s">
        <v>1175</v>
      </c>
      <c r="G16" s="55">
        <v>34</v>
      </c>
      <c r="H16" s="55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5"/>
        <v>0</v>
      </c>
      <c r="V16" s="64">
        <f t="shared" si="6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2036.7359999999999</v>
      </c>
      <c r="AC16" s="66">
        <f t="shared" si="4"/>
        <v>0</v>
      </c>
      <c r="AD16" s="66">
        <f t="shared" si="7"/>
        <v>2036.7359999999999</v>
      </c>
    </row>
    <row r="17" spans="1:30" ht="24.95" customHeight="1" x14ac:dyDescent="0.4">
      <c r="A17" s="54">
        <v>14</v>
      </c>
      <c r="B17" s="55" t="s">
        <v>1172</v>
      </c>
      <c r="C17" s="55" t="s">
        <v>1115</v>
      </c>
      <c r="D17" s="55" t="s">
        <v>35</v>
      </c>
      <c r="E17" s="55" t="s">
        <v>652</v>
      </c>
      <c r="F17" s="55" t="s">
        <v>1174</v>
      </c>
      <c r="G17" s="55">
        <v>34</v>
      </c>
      <c r="H17" s="55">
        <v>6</v>
      </c>
      <c r="I17" s="57">
        <v>1</v>
      </c>
      <c r="J17" s="58">
        <v>6</v>
      </c>
      <c r="K17" s="59"/>
      <c r="L17" s="60" t="s">
        <v>222</v>
      </c>
      <c r="M17" s="76"/>
      <c r="N17" s="61" t="s">
        <v>220</v>
      </c>
      <c r="O17" s="77"/>
      <c r="P17" s="76"/>
      <c r="Q17" s="62">
        <v>6</v>
      </c>
      <c r="R17" s="63"/>
      <c r="S17" s="78"/>
      <c r="T17" s="78"/>
      <c r="U17" s="64">
        <f t="shared" si="5"/>
        <v>0</v>
      </c>
      <c r="V17" s="64">
        <f t="shared" si="6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12220.416000000001</v>
      </c>
      <c r="AC17" s="66">
        <f t="shared" si="4"/>
        <v>0</v>
      </c>
      <c r="AD17" s="66">
        <f t="shared" si="7"/>
        <v>12220.416000000001</v>
      </c>
    </row>
    <row r="18" spans="1:30" ht="24.95" customHeight="1" x14ac:dyDescent="0.4">
      <c r="A18" s="54">
        <v>15</v>
      </c>
      <c r="B18" s="55" t="s">
        <v>367</v>
      </c>
      <c r="C18" s="55" t="s">
        <v>1116</v>
      </c>
      <c r="D18" s="55" t="s">
        <v>35</v>
      </c>
      <c r="E18" s="55" t="s">
        <v>652</v>
      </c>
      <c r="F18" s="55" t="s">
        <v>1173</v>
      </c>
      <c r="G18" s="55">
        <v>34</v>
      </c>
      <c r="H18" s="55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5"/>
        <v>0</v>
      </c>
      <c r="V18" s="64">
        <f t="shared" si="6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2036.7359999999999</v>
      </c>
      <c r="AC18" s="66">
        <f t="shared" si="4"/>
        <v>0</v>
      </c>
      <c r="AD18" s="66">
        <f t="shared" si="7"/>
        <v>2036.7359999999999</v>
      </c>
    </row>
    <row r="19" spans="1:30" ht="24.95" customHeight="1" x14ac:dyDescent="0.4">
      <c r="A19" s="54">
        <v>16</v>
      </c>
      <c r="B19" s="55" t="s">
        <v>808</v>
      </c>
      <c r="C19" s="55" t="s">
        <v>1118</v>
      </c>
      <c r="D19" s="55" t="s">
        <v>35</v>
      </c>
      <c r="E19" s="55" t="s">
        <v>239</v>
      </c>
      <c r="F19" s="55" t="s">
        <v>732</v>
      </c>
      <c r="G19" s="55">
        <v>42</v>
      </c>
      <c r="H19" s="55">
        <v>6</v>
      </c>
      <c r="I19" s="57">
        <v>2</v>
      </c>
      <c r="J19" s="58">
        <v>12</v>
      </c>
      <c r="K19" s="59"/>
      <c r="L19" s="60" t="s">
        <v>222</v>
      </c>
      <c r="M19" s="76"/>
      <c r="N19" s="61" t="s">
        <v>220</v>
      </c>
      <c r="O19" s="77"/>
      <c r="P19" s="76"/>
      <c r="Q19" s="62">
        <v>6</v>
      </c>
      <c r="R19" s="63"/>
      <c r="S19" s="78"/>
      <c r="T19" s="78"/>
      <c r="U19" s="64">
        <f t="shared" si="5"/>
        <v>0</v>
      </c>
      <c r="V19" s="64">
        <f t="shared" si="6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30191.615999999998</v>
      </c>
      <c r="AC19" s="66">
        <f t="shared" si="4"/>
        <v>0</v>
      </c>
      <c r="AD19" s="66">
        <f t="shared" si="7"/>
        <v>30191.615999999998</v>
      </c>
    </row>
    <row r="20" spans="1:30" ht="24.95" customHeight="1" x14ac:dyDescent="0.4">
      <c r="A20" s="54">
        <v>17</v>
      </c>
      <c r="B20" s="55" t="s">
        <v>808</v>
      </c>
      <c r="C20" s="55" t="s">
        <v>1119</v>
      </c>
      <c r="D20" s="55" t="s">
        <v>35</v>
      </c>
      <c r="E20" s="55" t="s">
        <v>239</v>
      </c>
      <c r="F20" s="55" t="s">
        <v>732</v>
      </c>
      <c r="G20" s="55">
        <v>42</v>
      </c>
      <c r="H20" s="55">
        <v>6</v>
      </c>
      <c r="I20" s="57">
        <v>2</v>
      </c>
      <c r="J20" s="58">
        <v>12</v>
      </c>
      <c r="K20" s="59"/>
      <c r="L20" s="60" t="s">
        <v>222</v>
      </c>
      <c r="M20" s="76"/>
      <c r="N20" s="61" t="s">
        <v>220</v>
      </c>
      <c r="O20" s="77"/>
      <c r="P20" s="76"/>
      <c r="Q20" s="62">
        <v>6</v>
      </c>
      <c r="R20" s="63"/>
      <c r="S20" s="78"/>
      <c r="T20" s="78"/>
      <c r="U20" s="64">
        <f t="shared" si="5"/>
        <v>0</v>
      </c>
      <c r="V20" s="64">
        <f t="shared" si="6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30191.615999999998</v>
      </c>
      <c r="AC20" s="66">
        <f t="shared" si="4"/>
        <v>0</v>
      </c>
      <c r="AD20" s="66">
        <f t="shared" si="7"/>
        <v>30191.615999999998</v>
      </c>
    </row>
    <row r="21" spans="1:30" ht="24.95" customHeight="1" x14ac:dyDescent="0.4">
      <c r="A21" s="54">
        <v>18</v>
      </c>
      <c r="B21" s="55" t="s">
        <v>808</v>
      </c>
      <c r="C21" s="55" t="s">
        <v>1119</v>
      </c>
      <c r="D21" s="55" t="s">
        <v>35</v>
      </c>
      <c r="E21" s="55" t="s">
        <v>42</v>
      </c>
      <c r="F21" s="55" t="s">
        <v>541</v>
      </c>
      <c r="G21" s="55">
        <v>10</v>
      </c>
      <c r="H21" s="55">
        <v>1</v>
      </c>
      <c r="I21" s="57">
        <v>1</v>
      </c>
      <c r="J21" s="58">
        <v>1</v>
      </c>
      <c r="K21" s="59"/>
      <c r="L21" s="60" t="s">
        <v>221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5"/>
        <v>0</v>
      </c>
      <c r="V21" s="64">
        <f t="shared" si="6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599.04</v>
      </c>
      <c r="AC21" s="66">
        <f t="shared" si="4"/>
        <v>0</v>
      </c>
      <c r="AD21" s="66">
        <f t="shared" si="7"/>
        <v>599.04</v>
      </c>
    </row>
    <row r="22" spans="1:30" ht="24.95" customHeight="1" x14ac:dyDescent="0.4">
      <c r="A22" s="54">
        <v>19</v>
      </c>
      <c r="B22" s="55" t="s">
        <v>808</v>
      </c>
      <c r="C22" s="55" t="s">
        <v>1120</v>
      </c>
      <c r="D22" s="55" t="s">
        <v>35</v>
      </c>
      <c r="E22" s="55" t="s">
        <v>239</v>
      </c>
      <c r="F22" s="55" t="s">
        <v>732</v>
      </c>
      <c r="G22" s="55">
        <v>42</v>
      </c>
      <c r="H22" s="55">
        <v>17</v>
      </c>
      <c r="I22" s="57">
        <v>2</v>
      </c>
      <c r="J22" s="58">
        <v>34</v>
      </c>
      <c r="K22" s="59"/>
      <c r="L22" s="60" t="s">
        <v>222</v>
      </c>
      <c r="M22" s="76"/>
      <c r="N22" s="61" t="s">
        <v>220</v>
      </c>
      <c r="O22" s="77"/>
      <c r="P22" s="76"/>
      <c r="Q22" s="62">
        <v>17</v>
      </c>
      <c r="R22" s="63"/>
      <c r="S22" s="78"/>
      <c r="T22" s="78"/>
      <c r="U22" s="64">
        <f t="shared" si="5"/>
        <v>0</v>
      </c>
      <c r="V22" s="64">
        <f t="shared" si="6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85542.911999999997</v>
      </c>
      <c r="AC22" s="66">
        <f t="shared" si="4"/>
        <v>0</v>
      </c>
      <c r="AD22" s="66">
        <f t="shared" si="7"/>
        <v>85542.911999999997</v>
      </c>
    </row>
    <row r="23" spans="1:30" ht="24.95" customHeight="1" x14ac:dyDescent="0.4">
      <c r="A23" s="54">
        <v>20</v>
      </c>
      <c r="B23" s="55" t="s">
        <v>808</v>
      </c>
      <c r="C23" s="55" t="s">
        <v>1121</v>
      </c>
      <c r="D23" s="55" t="s">
        <v>35</v>
      </c>
      <c r="E23" s="55" t="s">
        <v>239</v>
      </c>
      <c r="F23" s="55" t="s">
        <v>1176</v>
      </c>
      <c r="G23" s="55">
        <v>42</v>
      </c>
      <c r="H23" s="55">
        <v>4</v>
      </c>
      <c r="I23" s="57">
        <v>6</v>
      </c>
      <c r="J23" s="58">
        <v>24</v>
      </c>
      <c r="K23" s="59"/>
      <c r="L23" s="60" t="s">
        <v>222</v>
      </c>
      <c r="M23" s="76"/>
      <c r="N23" s="61" t="s">
        <v>220</v>
      </c>
      <c r="O23" s="77"/>
      <c r="P23" s="76"/>
      <c r="Q23" s="62">
        <v>4</v>
      </c>
      <c r="R23" s="63"/>
      <c r="S23" s="78"/>
      <c r="T23" s="78"/>
      <c r="U23" s="64">
        <f t="shared" si="5"/>
        <v>0</v>
      </c>
      <c r="V23" s="64">
        <f t="shared" si="6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60383.231999999996</v>
      </c>
      <c r="AC23" s="66">
        <f t="shared" si="4"/>
        <v>0</v>
      </c>
      <c r="AD23" s="66">
        <f t="shared" si="7"/>
        <v>60383.231999999996</v>
      </c>
    </row>
    <row r="24" spans="1:30" ht="24.95" customHeight="1" x14ac:dyDescent="0.4">
      <c r="A24" s="54">
        <v>21</v>
      </c>
      <c r="B24" s="55" t="s">
        <v>808</v>
      </c>
      <c r="C24" s="55" t="s">
        <v>1121</v>
      </c>
      <c r="D24" s="55" t="s">
        <v>35</v>
      </c>
      <c r="E24" s="55" t="s">
        <v>248</v>
      </c>
      <c r="F24" s="55" t="s">
        <v>617</v>
      </c>
      <c r="G24" s="55">
        <v>26</v>
      </c>
      <c r="H24" s="55">
        <v>1</v>
      </c>
      <c r="I24" s="57">
        <v>2</v>
      </c>
      <c r="J24" s="58">
        <v>2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5"/>
        <v>0</v>
      </c>
      <c r="V24" s="64">
        <f t="shared" si="6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3115.0080000000003</v>
      </c>
      <c r="AC24" s="66">
        <f t="shared" si="4"/>
        <v>0</v>
      </c>
      <c r="AD24" s="66">
        <f t="shared" si="7"/>
        <v>3115.0080000000003</v>
      </c>
    </row>
    <row r="25" spans="1:30" ht="24.95" customHeight="1" x14ac:dyDescent="0.4">
      <c r="A25" s="54">
        <v>22</v>
      </c>
      <c r="B25" s="55" t="s">
        <v>808</v>
      </c>
      <c r="C25" s="55" t="s">
        <v>1121</v>
      </c>
      <c r="D25" s="55" t="s">
        <v>35</v>
      </c>
      <c r="E25" s="55" t="s">
        <v>42</v>
      </c>
      <c r="F25" s="55" t="s">
        <v>541</v>
      </c>
      <c r="G25" s="55">
        <v>10</v>
      </c>
      <c r="H25" s="55">
        <v>1</v>
      </c>
      <c r="I25" s="57">
        <v>1</v>
      </c>
      <c r="J25" s="58">
        <v>1</v>
      </c>
      <c r="K25" s="59"/>
      <c r="L25" s="60" t="s">
        <v>221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5"/>
        <v>0</v>
      </c>
      <c r="V25" s="64">
        <f t="shared" si="6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599.04</v>
      </c>
      <c r="AC25" s="66">
        <f t="shared" si="4"/>
        <v>0</v>
      </c>
      <c r="AD25" s="66">
        <f t="shared" si="7"/>
        <v>599.04</v>
      </c>
    </row>
    <row r="26" spans="1:30" ht="24.95" customHeight="1" x14ac:dyDescent="0.4">
      <c r="A26" s="54">
        <v>23</v>
      </c>
      <c r="B26" s="55" t="s">
        <v>808</v>
      </c>
      <c r="C26" s="55" t="s">
        <v>1122</v>
      </c>
      <c r="D26" s="55" t="s">
        <v>35</v>
      </c>
      <c r="E26" s="55" t="s">
        <v>239</v>
      </c>
      <c r="F26" s="55" t="s">
        <v>732</v>
      </c>
      <c r="G26" s="55">
        <v>42</v>
      </c>
      <c r="H26" s="55">
        <v>3</v>
      </c>
      <c r="I26" s="57">
        <v>2</v>
      </c>
      <c r="J26" s="58">
        <v>6</v>
      </c>
      <c r="K26" s="59"/>
      <c r="L26" s="60" t="s">
        <v>222</v>
      </c>
      <c r="M26" s="76"/>
      <c r="N26" s="61" t="s">
        <v>220</v>
      </c>
      <c r="O26" s="77"/>
      <c r="P26" s="76"/>
      <c r="Q26" s="62">
        <v>3</v>
      </c>
      <c r="R26" s="63"/>
      <c r="S26" s="78"/>
      <c r="T26" s="78"/>
      <c r="U26" s="64">
        <f t="shared" si="5"/>
        <v>0</v>
      </c>
      <c r="V26" s="64">
        <f t="shared" si="6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15095.807999999999</v>
      </c>
      <c r="AC26" s="66">
        <f t="shared" si="4"/>
        <v>0</v>
      </c>
      <c r="AD26" s="66">
        <f t="shared" si="7"/>
        <v>15095.807999999999</v>
      </c>
    </row>
    <row r="27" spans="1:30" ht="24.95" customHeight="1" x14ac:dyDescent="0.4">
      <c r="A27" s="54">
        <v>24</v>
      </c>
      <c r="B27" s="55" t="s">
        <v>808</v>
      </c>
      <c r="C27" s="55" t="s">
        <v>1123</v>
      </c>
      <c r="D27" s="55" t="s">
        <v>35</v>
      </c>
      <c r="E27" s="55" t="s">
        <v>248</v>
      </c>
      <c r="F27" s="55" t="s">
        <v>617</v>
      </c>
      <c r="G27" s="55">
        <v>26</v>
      </c>
      <c r="H27" s="55">
        <v>1</v>
      </c>
      <c r="I27" s="57">
        <v>2</v>
      </c>
      <c r="J27" s="58">
        <v>2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5"/>
        <v>0</v>
      </c>
      <c r="V27" s="64">
        <f t="shared" si="6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3115.0080000000003</v>
      </c>
      <c r="AC27" s="66">
        <f t="shared" si="4"/>
        <v>0</v>
      </c>
      <c r="AD27" s="66">
        <f t="shared" si="7"/>
        <v>3115.0080000000003</v>
      </c>
    </row>
    <row r="28" spans="1:30" ht="24.95" customHeight="1" x14ac:dyDescent="0.4">
      <c r="A28" s="54">
        <v>25</v>
      </c>
      <c r="B28" s="55" t="s">
        <v>808</v>
      </c>
      <c r="C28" s="55" t="s">
        <v>1123</v>
      </c>
      <c r="D28" s="55" t="s">
        <v>35</v>
      </c>
      <c r="E28" s="55" t="s">
        <v>239</v>
      </c>
      <c r="F28" s="55" t="s">
        <v>240</v>
      </c>
      <c r="G28" s="55">
        <v>42</v>
      </c>
      <c r="H28" s="55">
        <v>2</v>
      </c>
      <c r="I28" s="57">
        <v>1</v>
      </c>
      <c r="J28" s="58">
        <v>2</v>
      </c>
      <c r="K28" s="59"/>
      <c r="L28" s="60" t="s">
        <v>222</v>
      </c>
      <c r="M28" s="76"/>
      <c r="N28" s="61" t="s">
        <v>220</v>
      </c>
      <c r="O28" s="77"/>
      <c r="P28" s="76"/>
      <c r="Q28" s="62">
        <v>2</v>
      </c>
      <c r="R28" s="63"/>
      <c r="S28" s="78"/>
      <c r="T28" s="78"/>
      <c r="U28" s="64">
        <f t="shared" si="5"/>
        <v>0</v>
      </c>
      <c r="V28" s="64">
        <f t="shared" si="6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5031.9359999999997</v>
      </c>
      <c r="AC28" s="66">
        <f t="shared" si="4"/>
        <v>0</v>
      </c>
      <c r="AD28" s="66">
        <f t="shared" si="7"/>
        <v>5031.9359999999997</v>
      </c>
    </row>
    <row r="29" spans="1:30" ht="24.95" customHeight="1" x14ac:dyDescent="0.4">
      <c r="A29" s="54">
        <v>26</v>
      </c>
      <c r="B29" s="55" t="s">
        <v>808</v>
      </c>
      <c r="C29" s="55" t="s">
        <v>1124</v>
      </c>
      <c r="D29" s="55" t="s">
        <v>35</v>
      </c>
      <c r="E29" s="55" t="s">
        <v>239</v>
      </c>
      <c r="F29" s="55" t="s">
        <v>732</v>
      </c>
      <c r="G29" s="55">
        <v>42</v>
      </c>
      <c r="H29" s="55">
        <v>1</v>
      </c>
      <c r="I29" s="57">
        <v>2</v>
      </c>
      <c r="J29" s="58">
        <v>2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5"/>
        <v>0</v>
      </c>
      <c r="V29" s="64">
        <f t="shared" si="6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5031.9359999999997</v>
      </c>
      <c r="AC29" s="66">
        <f t="shared" si="4"/>
        <v>0</v>
      </c>
      <c r="AD29" s="66">
        <f t="shared" si="7"/>
        <v>5031.9359999999997</v>
      </c>
    </row>
    <row r="30" spans="1:30" ht="24.95" customHeight="1" x14ac:dyDescent="0.4">
      <c r="A30" s="54">
        <v>27</v>
      </c>
      <c r="B30" s="55" t="s">
        <v>808</v>
      </c>
      <c r="C30" s="55" t="s">
        <v>1125</v>
      </c>
      <c r="D30" s="55" t="s">
        <v>35</v>
      </c>
      <c r="E30" s="55" t="s">
        <v>239</v>
      </c>
      <c r="F30" s="55" t="s">
        <v>732</v>
      </c>
      <c r="G30" s="55">
        <v>42</v>
      </c>
      <c r="H30" s="55">
        <v>6</v>
      </c>
      <c r="I30" s="57">
        <v>2</v>
      </c>
      <c r="J30" s="58">
        <v>12</v>
      </c>
      <c r="K30" s="59"/>
      <c r="L30" s="60" t="s">
        <v>222</v>
      </c>
      <c r="M30" s="76"/>
      <c r="N30" s="61" t="s">
        <v>220</v>
      </c>
      <c r="O30" s="77"/>
      <c r="P30" s="76"/>
      <c r="Q30" s="62">
        <v>6</v>
      </c>
      <c r="R30" s="63"/>
      <c r="S30" s="78"/>
      <c r="T30" s="78"/>
      <c r="U30" s="64">
        <f t="shared" si="5"/>
        <v>0</v>
      </c>
      <c r="V30" s="64">
        <f t="shared" si="6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30191.615999999998</v>
      </c>
      <c r="AC30" s="66">
        <f t="shared" si="4"/>
        <v>0</v>
      </c>
      <c r="AD30" s="66">
        <f t="shared" si="7"/>
        <v>30191.615999999998</v>
      </c>
    </row>
    <row r="31" spans="1:30" ht="24.95" customHeight="1" x14ac:dyDescent="0.4">
      <c r="A31" s="54">
        <v>28</v>
      </c>
      <c r="B31" s="55" t="s">
        <v>808</v>
      </c>
      <c r="C31" s="55" t="s">
        <v>1125</v>
      </c>
      <c r="D31" s="55" t="s">
        <v>35</v>
      </c>
      <c r="E31" s="55" t="s">
        <v>239</v>
      </c>
      <c r="F31" s="55" t="s">
        <v>1177</v>
      </c>
      <c r="G31" s="55">
        <v>42</v>
      </c>
      <c r="H31" s="55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5"/>
        <v>0</v>
      </c>
      <c r="V31" s="64">
        <f t="shared" si="6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2515.9679999999998</v>
      </c>
      <c r="AC31" s="66">
        <f t="shared" si="4"/>
        <v>0</v>
      </c>
      <c r="AD31" s="66">
        <f t="shared" si="7"/>
        <v>2515.9679999999998</v>
      </c>
    </row>
    <row r="32" spans="1:30" ht="24.95" customHeight="1" x14ac:dyDescent="0.4">
      <c r="A32" s="54">
        <v>29</v>
      </c>
      <c r="B32" s="55" t="s">
        <v>808</v>
      </c>
      <c r="C32" s="55" t="s">
        <v>1126</v>
      </c>
      <c r="D32" s="55" t="s">
        <v>35</v>
      </c>
      <c r="E32" s="55" t="s">
        <v>248</v>
      </c>
      <c r="F32" s="55" t="s">
        <v>673</v>
      </c>
      <c r="G32" s="55">
        <v>26</v>
      </c>
      <c r="H32" s="55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5"/>
        <v>0</v>
      </c>
      <c r="V32" s="64">
        <f t="shared" si="6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1557.5040000000001</v>
      </c>
      <c r="AC32" s="66">
        <f t="shared" si="4"/>
        <v>0</v>
      </c>
      <c r="AD32" s="66">
        <f t="shared" si="7"/>
        <v>1557.5040000000001</v>
      </c>
    </row>
    <row r="33" spans="1:30" ht="24.95" customHeight="1" x14ac:dyDescent="0.4">
      <c r="A33" s="54">
        <v>30</v>
      </c>
      <c r="B33" s="55" t="s">
        <v>808</v>
      </c>
      <c r="C33" s="55" t="s">
        <v>1127</v>
      </c>
      <c r="D33" s="55" t="s">
        <v>35</v>
      </c>
      <c r="E33" s="55" t="s">
        <v>248</v>
      </c>
      <c r="F33" s="55" t="s">
        <v>673</v>
      </c>
      <c r="G33" s="55">
        <v>26</v>
      </c>
      <c r="H33" s="55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5"/>
        <v>0</v>
      </c>
      <c r="V33" s="64">
        <f t="shared" si="6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1557.5040000000001</v>
      </c>
      <c r="AC33" s="66">
        <f t="shared" si="4"/>
        <v>0</v>
      </c>
      <c r="AD33" s="66">
        <f t="shared" si="7"/>
        <v>1557.5040000000001</v>
      </c>
    </row>
    <row r="34" spans="1:30" ht="24.95" customHeight="1" x14ac:dyDescent="0.4">
      <c r="A34" s="54">
        <v>31</v>
      </c>
      <c r="B34" s="55" t="s">
        <v>808</v>
      </c>
      <c r="C34" s="55" t="s">
        <v>1128</v>
      </c>
      <c r="D34" s="55" t="s">
        <v>35</v>
      </c>
      <c r="E34" s="55" t="s">
        <v>265</v>
      </c>
      <c r="F34" s="55" t="s">
        <v>673</v>
      </c>
      <c r="G34" s="55">
        <v>60</v>
      </c>
      <c r="H34" s="55">
        <v>1</v>
      </c>
      <c r="I34" s="57">
        <v>1</v>
      </c>
      <c r="J34" s="58">
        <v>1</v>
      </c>
      <c r="K34" s="59"/>
      <c r="L34" s="60" t="s">
        <v>221</v>
      </c>
      <c r="M34" s="76"/>
      <c r="N34" s="61" t="s">
        <v>219</v>
      </c>
      <c r="O34" s="77"/>
      <c r="P34" s="76"/>
      <c r="Q34" s="62">
        <v>1</v>
      </c>
      <c r="R34" s="63"/>
      <c r="S34" s="78"/>
      <c r="T34" s="78"/>
      <c r="U34" s="64">
        <f t="shared" si="5"/>
        <v>0</v>
      </c>
      <c r="V34" s="64">
        <f t="shared" si="6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3594.2400000000002</v>
      </c>
      <c r="AC34" s="66">
        <f t="shared" si="4"/>
        <v>0</v>
      </c>
      <c r="AD34" s="66">
        <f t="shared" si="7"/>
        <v>3594.2400000000002</v>
      </c>
    </row>
    <row r="35" spans="1:30" ht="24.95" customHeight="1" x14ac:dyDescent="0.4">
      <c r="A35" s="54">
        <v>32</v>
      </c>
      <c r="B35" s="55" t="s">
        <v>808</v>
      </c>
      <c r="C35" s="55" t="s">
        <v>1129</v>
      </c>
      <c r="D35" s="55" t="s">
        <v>35</v>
      </c>
      <c r="E35" s="55" t="s">
        <v>248</v>
      </c>
      <c r="F35" s="55" t="s">
        <v>673</v>
      </c>
      <c r="G35" s="55">
        <v>26</v>
      </c>
      <c r="H35" s="55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5"/>
        <v>0</v>
      </c>
      <c r="V35" s="64">
        <f t="shared" si="6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1557.5040000000001</v>
      </c>
      <c r="AC35" s="66">
        <f t="shared" si="4"/>
        <v>0</v>
      </c>
      <c r="AD35" s="66">
        <f t="shared" si="7"/>
        <v>1557.5040000000001</v>
      </c>
    </row>
    <row r="36" spans="1:30" ht="24.95" customHeight="1" x14ac:dyDescent="0.4">
      <c r="A36" s="54">
        <v>33</v>
      </c>
      <c r="B36" s="55" t="s">
        <v>808</v>
      </c>
      <c r="C36" s="55" t="s">
        <v>1130</v>
      </c>
      <c r="D36" s="55" t="s">
        <v>35</v>
      </c>
      <c r="E36" s="55" t="s">
        <v>248</v>
      </c>
      <c r="F36" s="55" t="s">
        <v>673</v>
      </c>
      <c r="G36" s="55">
        <v>26</v>
      </c>
      <c r="H36" s="55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5"/>
        <v>0</v>
      </c>
      <c r="V36" s="64">
        <f t="shared" si="6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8">G36*J36*X36*Y36*Z36/1000*$Z$1</f>
        <v>1557.5040000000001</v>
      </c>
      <c r="AC36" s="66">
        <f t="shared" si="4"/>
        <v>0</v>
      </c>
      <c r="AD36" s="66">
        <f t="shared" si="7"/>
        <v>1557.5040000000001</v>
      </c>
    </row>
    <row r="37" spans="1:30" ht="24.95" customHeight="1" x14ac:dyDescent="0.4">
      <c r="A37" s="54">
        <v>34</v>
      </c>
      <c r="B37" s="55" t="s">
        <v>808</v>
      </c>
      <c r="C37" s="55" t="s">
        <v>1131</v>
      </c>
      <c r="D37" s="55" t="s">
        <v>35</v>
      </c>
      <c r="E37" s="55" t="s">
        <v>265</v>
      </c>
      <c r="F37" s="55" t="s">
        <v>730</v>
      </c>
      <c r="G37" s="55">
        <v>60</v>
      </c>
      <c r="H37" s="55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219</v>
      </c>
      <c r="O37" s="77"/>
      <c r="P37" s="76"/>
      <c r="Q37" s="62">
        <v>2</v>
      </c>
      <c r="R37" s="63"/>
      <c r="S37" s="78"/>
      <c r="T37" s="78"/>
      <c r="U37" s="64">
        <f t="shared" si="5"/>
        <v>0</v>
      </c>
      <c r="V37" s="64">
        <f t="shared" si="6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8"/>
        <v>7188.4800000000005</v>
      </c>
      <c r="AC37" s="66">
        <f t="shared" si="4"/>
        <v>0</v>
      </c>
      <c r="AD37" s="66">
        <f t="shared" si="7"/>
        <v>7188.4800000000005</v>
      </c>
    </row>
    <row r="38" spans="1:30" ht="24.95" customHeight="1" x14ac:dyDescent="0.4">
      <c r="A38" s="54">
        <v>35</v>
      </c>
      <c r="B38" s="55" t="s">
        <v>808</v>
      </c>
      <c r="C38" s="55" t="s">
        <v>1132</v>
      </c>
      <c r="D38" s="55" t="s">
        <v>35</v>
      </c>
      <c r="E38" s="55" t="s">
        <v>248</v>
      </c>
      <c r="F38" s="55" t="s">
        <v>673</v>
      </c>
      <c r="G38" s="55">
        <v>26</v>
      </c>
      <c r="H38" s="55">
        <v>7</v>
      </c>
      <c r="I38" s="57">
        <v>1</v>
      </c>
      <c r="J38" s="58">
        <v>7</v>
      </c>
      <c r="K38" s="59"/>
      <c r="L38" s="60" t="s">
        <v>222</v>
      </c>
      <c r="M38" s="76"/>
      <c r="N38" s="61" t="s">
        <v>220</v>
      </c>
      <c r="O38" s="77"/>
      <c r="P38" s="76"/>
      <c r="Q38" s="62">
        <v>7</v>
      </c>
      <c r="R38" s="63"/>
      <c r="S38" s="78"/>
      <c r="T38" s="78"/>
      <c r="U38" s="64">
        <f t="shared" si="5"/>
        <v>0</v>
      </c>
      <c r="V38" s="64">
        <f t="shared" si="6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8"/>
        <v>10902.527999999998</v>
      </c>
      <c r="AC38" s="66">
        <f t="shared" si="4"/>
        <v>0</v>
      </c>
      <c r="AD38" s="66">
        <f t="shared" si="7"/>
        <v>10902.527999999998</v>
      </c>
    </row>
    <row r="39" spans="1:30" ht="24.95" customHeight="1" x14ac:dyDescent="0.4">
      <c r="A39" s="54">
        <v>36</v>
      </c>
      <c r="B39" s="55" t="s">
        <v>811</v>
      </c>
      <c r="C39" s="55" t="s">
        <v>1133</v>
      </c>
      <c r="D39" s="55" t="s">
        <v>35</v>
      </c>
      <c r="E39" s="55" t="s">
        <v>239</v>
      </c>
      <c r="F39" s="55" t="s">
        <v>732</v>
      </c>
      <c r="G39" s="55">
        <v>42</v>
      </c>
      <c r="H39" s="55">
        <v>6</v>
      </c>
      <c r="I39" s="57">
        <v>2</v>
      </c>
      <c r="J39" s="58">
        <v>12</v>
      </c>
      <c r="K39" s="59"/>
      <c r="L39" s="60" t="s">
        <v>222</v>
      </c>
      <c r="M39" s="76"/>
      <c r="N39" s="61" t="s">
        <v>220</v>
      </c>
      <c r="O39" s="77"/>
      <c r="P39" s="76"/>
      <c r="Q39" s="62">
        <v>6</v>
      </c>
      <c r="R39" s="63"/>
      <c r="S39" s="78"/>
      <c r="T39" s="78"/>
      <c r="U39" s="64">
        <f t="shared" si="5"/>
        <v>0</v>
      </c>
      <c r="V39" s="64">
        <f t="shared" si="6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8"/>
        <v>30191.615999999998</v>
      </c>
      <c r="AC39" s="66">
        <f t="shared" si="4"/>
        <v>0</v>
      </c>
      <c r="AD39" s="66">
        <f t="shared" si="7"/>
        <v>30191.615999999998</v>
      </c>
    </row>
    <row r="40" spans="1:30" ht="24.95" customHeight="1" x14ac:dyDescent="0.4">
      <c r="A40" s="54">
        <v>37</v>
      </c>
      <c r="B40" s="55" t="s">
        <v>811</v>
      </c>
      <c r="C40" s="55" t="s">
        <v>1133</v>
      </c>
      <c r="D40" s="55" t="s">
        <v>35</v>
      </c>
      <c r="E40" s="55" t="s">
        <v>239</v>
      </c>
      <c r="F40" s="55" t="s">
        <v>1177</v>
      </c>
      <c r="G40" s="55">
        <v>42</v>
      </c>
      <c r="H40" s="55">
        <v>1</v>
      </c>
      <c r="I40" s="57">
        <v>1</v>
      </c>
      <c r="J40" s="58">
        <v>1</v>
      </c>
      <c r="K40" s="59"/>
      <c r="L40" s="60" t="s">
        <v>222</v>
      </c>
      <c r="M40" s="76"/>
      <c r="N40" s="61" t="s">
        <v>220</v>
      </c>
      <c r="O40" s="77"/>
      <c r="P40" s="76"/>
      <c r="Q40" s="62">
        <v>1</v>
      </c>
      <c r="R40" s="63"/>
      <c r="S40" s="78"/>
      <c r="T40" s="78"/>
      <c r="U40" s="64">
        <f t="shared" si="5"/>
        <v>0</v>
      </c>
      <c r="V40" s="64">
        <f t="shared" si="6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8"/>
        <v>2515.9679999999998</v>
      </c>
      <c r="AC40" s="66">
        <f t="shared" si="4"/>
        <v>0</v>
      </c>
      <c r="AD40" s="66">
        <f t="shared" si="7"/>
        <v>2515.9679999999998</v>
      </c>
    </row>
    <row r="41" spans="1:30" ht="24.95" customHeight="1" x14ac:dyDescent="0.4">
      <c r="A41" s="54">
        <v>38</v>
      </c>
      <c r="B41" s="55" t="s">
        <v>811</v>
      </c>
      <c r="C41" s="55" t="s">
        <v>1134</v>
      </c>
      <c r="D41" s="55" t="s">
        <v>35</v>
      </c>
      <c r="E41" s="55" t="s">
        <v>239</v>
      </c>
      <c r="F41" s="55" t="s">
        <v>732</v>
      </c>
      <c r="G41" s="55">
        <v>42</v>
      </c>
      <c r="H41" s="55">
        <v>6</v>
      </c>
      <c r="I41" s="57">
        <v>2</v>
      </c>
      <c r="J41" s="58">
        <v>12</v>
      </c>
      <c r="K41" s="59"/>
      <c r="L41" s="60" t="s">
        <v>222</v>
      </c>
      <c r="M41" s="76"/>
      <c r="N41" s="61" t="s">
        <v>220</v>
      </c>
      <c r="O41" s="77"/>
      <c r="P41" s="76"/>
      <c r="Q41" s="62">
        <v>6</v>
      </c>
      <c r="R41" s="63"/>
      <c r="S41" s="78"/>
      <c r="T41" s="78"/>
      <c r="U41" s="64">
        <f t="shared" si="5"/>
        <v>0</v>
      </c>
      <c r="V41" s="64">
        <f t="shared" si="6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8"/>
        <v>30191.615999999998</v>
      </c>
      <c r="AC41" s="66">
        <f t="shared" si="4"/>
        <v>0</v>
      </c>
      <c r="AD41" s="66">
        <f t="shared" si="7"/>
        <v>30191.615999999998</v>
      </c>
    </row>
    <row r="42" spans="1:30" ht="24.95" customHeight="1" x14ac:dyDescent="0.4">
      <c r="A42" s="54">
        <v>39</v>
      </c>
      <c r="B42" s="55" t="s">
        <v>811</v>
      </c>
      <c r="C42" s="55" t="s">
        <v>1134</v>
      </c>
      <c r="D42" s="55" t="s">
        <v>35</v>
      </c>
      <c r="E42" s="55" t="s">
        <v>239</v>
      </c>
      <c r="F42" s="55" t="s">
        <v>1177</v>
      </c>
      <c r="G42" s="55">
        <v>42</v>
      </c>
      <c r="H42" s="55">
        <v>1</v>
      </c>
      <c r="I42" s="57">
        <v>1</v>
      </c>
      <c r="J42" s="58">
        <v>1</v>
      </c>
      <c r="K42" s="59"/>
      <c r="L42" s="60" t="s">
        <v>222</v>
      </c>
      <c r="M42" s="76"/>
      <c r="N42" s="61" t="s">
        <v>220</v>
      </c>
      <c r="O42" s="77"/>
      <c r="P42" s="76"/>
      <c r="Q42" s="62">
        <v>1</v>
      </c>
      <c r="R42" s="63"/>
      <c r="S42" s="78"/>
      <c r="T42" s="78"/>
      <c r="U42" s="64">
        <f t="shared" si="5"/>
        <v>0</v>
      </c>
      <c r="V42" s="64">
        <f t="shared" si="6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8"/>
        <v>2515.9679999999998</v>
      </c>
      <c r="AC42" s="66">
        <f t="shared" si="4"/>
        <v>0</v>
      </c>
      <c r="AD42" s="66">
        <f t="shared" si="7"/>
        <v>2515.9679999999998</v>
      </c>
    </row>
    <row r="43" spans="1:30" ht="24.95" customHeight="1" x14ac:dyDescent="0.4">
      <c r="A43" s="54">
        <v>40</v>
      </c>
      <c r="B43" s="55" t="s">
        <v>811</v>
      </c>
      <c r="C43" s="55" t="s">
        <v>1135</v>
      </c>
      <c r="D43" s="55" t="s">
        <v>35</v>
      </c>
      <c r="E43" s="55" t="s">
        <v>239</v>
      </c>
      <c r="F43" s="55" t="s">
        <v>732</v>
      </c>
      <c r="G43" s="55">
        <v>42</v>
      </c>
      <c r="H43" s="55">
        <v>6</v>
      </c>
      <c r="I43" s="57">
        <v>2</v>
      </c>
      <c r="J43" s="58">
        <v>12</v>
      </c>
      <c r="K43" s="59"/>
      <c r="L43" s="60" t="s">
        <v>222</v>
      </c>
      <c r="M43" s="76"/>
      <c r="N43" s="61" t="s">
        <v>220</v>
      </c>
      <c r="O43" s="77"/>
      <c r="P43" s="76"/>
      <c r="Q43" s="62">
        <v>6</v>
      </c>
      <c r="R43" s="63"/>
      <c r="S43" s="78"/>
      <c r="T43" s="78"/>
      <c r="U43" s="64">
        <f t="shared" si="5"/>
        <v>0</v>
      </c>
      <c r="V43" s="64">
        <f t="shared" si="6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8"/>
        <v>30191.615999999998</v>
      </c>
      <c r="AC43" s="66">
        <f t="shared" si="4"/>
        <v>0</v>
      </c>
      <c r="AD43" s="66">
        <f t="shared" si="7"/>
        <v>30191.615999999998</v>
      </c>
    </row>
    <row r="44" spans="1:30" ht="24.95" customHeight="1" x14ac:dyDescent="0.4">
      <c r="A44" s="54">
        <v>41</v>
      </c>
      <c r="B44" s="55" t="s">
        <v>811</v>
      </c>
      <c r="C44" s="55" t="s">
        <v>1135</v>
      </c>
      <c r="D44" s="55" t="s">
        <v>35</v>
      </c>
      <c r="E44" s="55" t="s">
        <v>239</v>
      </c>
      <c r="F44" s="55" t="s">
        <v>1177</v>
      </c>
      <c r="G44" s="55">
        <v>42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5"/>
        <v>0</v>
      </c>
      <c r="V44" s="64">
        <f t="shared" si="6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8"/>
        <v>2515.9679999999998</v>
      </c>
      <c r="AC44" s="66">
        <f t="shared" si="4"/>
        <v>0</v>
      </c>
      <c r="AD44" s="66">
        <f t="shared" si="7"/>
        <v>2515.9679999999998</v>
      </c>
    </row>
    <row r="45" spans="1:30" ht="24.95" customHeight="1" x14ac:dyDescent="0.4">
      <c r="A45" s="54">
        <v>42</v>
      </c>
      <c r="B45" s="55" t="s">
        <v>811</v>
      </c>
      <c r="C45" s="55" t="s">
        <v>1136</v>
      </c>
      <c r="D45" s="55" t="s">
        <v>35</v>
      </c>
      <c r="E45" s="55" t="s">
        <v>239</v>
      </c>
      <c r="F45" s="55" t="s">
        <v>732</v>
      </c>
      <c r="G45" s="55">
        <v>42</v>
      </c>
      <c r="H45" s="55">
        <v>6</v>
      </c>
      <c r="I45" s="57">
        <v>2</v>
      </c>
      <c r="J45" s="58">
        <v>12</v>
      </c>
      <c r="K45" s="59"/>
      <c r="L45" s="60" t="s">
        <v>222</v>
      </c>
      <c r="M45" s="76"/>
      <c r="N45" s="61" t="s">
        <v>220</v>
      </c>
      <c r="O45" s="77"/>
      <c r="P45" s="76"/>
      <c r="Q45" s="62">
        <v>6</v>
      </c>
      <c r="R45" s="63"/>
      <c r="S45" s="78"/>
      <c r="T45" s="78"/>
      <c r="U45" s="64">
        <f t="shared" si="5"/>
        <v>0</v>
      </c>
      <c r="V45" s="64">
        <f t="shared" si="6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8"/>
        <v>30191.615999999998</v>
      </c>
      <c r="AC45" s="66">
        <f t="shared" si="4"/>
        <v>0</v>
      </c>
      <c r="AD45" s="66">
        <f t="shared" si="7"/>
        <v>30191.615999999998</v>
      </c>
    </row>
    <row r="46" spans="1:30" ht="24.95" customHeight="1" x14ac:dyDescent="0.4">
      <c r="A46" s="54">
        <v>43</v>
      </c>
      <c r="B46" s="55" t="s">
        <v>811</v>
      </c>
      <c r="C46" s="55" t="s">
        <v>1136</v>
      </c>
      <c r="D46" s="55" t="s">
        <v>35</v>
      </c>
      <c r="E46" s="55" t="s">
        <v>239</v>
      </c>
      <c r="F46" s="55" t="s">
        <v>1177</v>
      </c>
      <c r="G46" s="55">
        <v>42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5"/>
        <v>0</v>
      </c>
      <c r="V46" s="64">
        <f t="shared" si="6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8"/>
        <v>2515.9679999999998</v>
      </c>
      <c r="AC46" s="66">
        <f t="shared" si="4"/>
        <v>0</v>
      </c>
      <c r="AD46" s="66">
        <f t="shared" si="7"/>
        <v>2515.9679999999998</v>
      </c>
    </row>
    <row r="47" spans="1:30" ht="24.95" customHeight="1" x14ac:dyDescent="0.4">
      <c r="A47" s="54">
        <v>44</v>
      </c>
      <c r="B47" s="55" t="s">
        <v>811</v>
      </c>
      <c r="C47" s="55" t="s">
        <v>1137</v>
      </c>
      <c r="D47" s="55" t="s">
        <v>35</v>
      </c>
      <c r="E47" s="55" t="s">
        <v>239</v>
      </c>
      <c r="F47" s="55" t="s">
        <v>732</v>
      </c>
      <c r="G47" s="55">
        <v>42</v>
      </c>
      <c r="H47" s="55">
        <v>6</v>
      </c>
      <c r="I47" s="57">
        <v>2</v>
      </c>
      <c r="J47" s="58">
        <v>12</v>
      </c>
      <c r="K47" s="59"/>
      <c r="L47" s="60" t="s">
        <v>222</v>
      </c>
      <c r="M47" s="76"/>
      <c r="N47" s="61" t="s">
        <v>220</v>
      </c>
      <c r="O47" s="77"/>
      <c r="P47" s="76"/>
      <c r="Q47" s="62">
        <v>6</v>
      </c>
      <c r="R47" s="63"/>
      <c r="S47" s="78"/>
      <c r="T47" s="78"/>
      <c r="U47" s="64">
        <f t="shared" si="5"/>
        <v>0</v>
      </c>
      <c r="V47" s="64">
        <f t="shared" si="6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8"/>
        <v>30191.615999999998</v>
      </c>
      <c r="AC47" s="66">
        <f t="shared" si="4"/>
        <v>0</v>
      </c>
      <c r="AD47" s="66">
        <f t="shared" si="7"/>
        <v>30191.615999999998</v>
      </c>
    </row>
    <row r="48" spans="1:30" ht="24.95" customHeight="1" x14ac:dyDescent="0.4">
      <c r="A48" s="54">
        <v>45</v>
      </c>
      <c r="B48" s="55" t="s">
        <v>811</v>
      </c>
      <c r="C48" s="55" t="s">
        <v>1137</v>
      </c>
      <c r="D48" s="55" t="s">
        <v>35</v>
      </c>
      <c r="E48" s="55" t="s">
        <v>239</v>
      </c>
      <c r="F48" s="55" t="s">
        <v>1177</v>
      </c>
      <c r="G48" s="55">
        <v>42</v>
      </c>
      <c r="H48" s="55">
        <v>1</v>
      </c>
      <c r="I48" s="57">
        <v>1</v>
      </c>
      <c r="J48" s="58">
        <v>1</v>
      </c>
      <c r="K48" s="59"/>
      <c r="L48" s="60" t="s">
        <v>222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5"/>
        <v>0</v>
      </c>
      <c r="V48" s="64">
        <f t="shared" si="6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8"/>
        <v>2515.9679999999998</v>
      </c>
      <c r="AC48" s="66">
        <f t="shared" si="4"/>
        <v>0</v>
      </c>
      <c r="AD48" s="66">
        <f t="shared" si="7"/>
        <v>2515.9679999999998</v>
      </c>
    </row>
    <row r="49" spans="1:30" ht="24.95" customHeight="1" x14ac:dyDescent="0.4">
      <c r="A49" s="54">
        <v>46</v>
      </c>
      <c r="B49" s="55" t="s">
        <v>811</v>
      </c>
      <c r="C49" s="55" t="s">
        <v>1138</v>
      </c>
      <c r="D49" s="55" t="s">
        <v>1139</v>
      </c>
      <c r="E49" s="55" t="s">
        <v>239</v>
      </c>
      <c r="F49" s="55" t="s">
        <v>240</v>
      </c>
      <c r="G49" s="55">
        <v>42</v>
      </c>
      <c r="H49" s="55">
        <v>1</v>
      </c>
      <c r="I49" s="57">
        <v>1</v>
      </c>
      <c r="J49" s="58">
        <v>1</v>
      </c>
      <c r="K49" s="59"/>
      <c r="L49" s="60" t="s">
        <v>222</v>
      </c>
      <c r="M49" s="76"/>
      <c r="N49" s="61" t="s">
        <v>220</v>
      </c>
      <c r="O49" s="77"/>
      <c r="P49" s="76"/>
      <c r="Q49" s="62">
        <v>1</v>
      </c>
      <c r="R49" s="63"/>
      <c r="S49" s="78"/>
      <c r="T49" s="78"/>
      <c r="U49" s="64">
        <f t="shared" si="5"/>
        <v>0</v>
      </c>
      <c r="V49" s="64">
        <f t="shared" si="6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8"/>
        <v>2515.9679999999998</v>
      </c>
      <c r="AC49" s="66">
        <f t="shared" si="4"/>
        <v>0</v>
      </c>
      <c r="AD49" s="66">
        <f t="shared" si="7"/>
        <v>2515.9679999999998</v>
      </c>
    </row>
    <row r="50" spans="1:30" ht="24.95" customHeight="1" x14ac:dyDescent="0.4">
      <c r="A50" s="54">
        <v>47</v>
      </c>
      <c r="B50" s="55" t="s">
        <v>811</v>
      </c>
      <c r="C50" s="55" t="s">
        <v>1140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10</v>
      </c>
      <c r="I50" s="57">
        <v>2</v>
      </c>
      <c r="J50" s="58">
        <v>20</v>
      </c>
      <c r="K50" s="59"/>
      <c r="L50" s="60" t="s">
        <v>222</v>
      </c>
      <c r="M50" s="76"/>
      <c r="N50" s="61" t="s">
        <v>220</v>
      </c>
      <c r="O50" s="77"/>
      <c r="P50" s="76"/>
      <c r="Q50" s="62">
        <v>10</v>
      </c>
      <c r="R50" s="63"/>
      <c r="S50" s="78"/>
      <c r="T50" s="78"/>
      <c r="U50" s="64">
        <f t="shared" si="5"/>
        <v>0</v>
      </c>
      <c r="V50" s="64">
        <f t="shared" si="6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8"/>
        <v>50319.360000000001</v>
      </c>
      <c r="AC50" s="66">
        <f t="shared" si="4"/>
        <v>0</v>
      </c>
      <c r="AD50" s="66">
        <f t="shared" si="7"/>
        <v>50319.360000000001</v>
      </c>
    </row>
    <row r="51" spans="1:30" ht="24.95" customHeight="1" x14ac:dyDescent="0.4">
      <c r="A51" s="54">
        <v>48</v>
      </c>
      <c r="B51" s="55" t="s">
        <v>811</v>
      </c>
      <c r="C51" s="55" t="s">
        <v>1140</v>
      </c>
      <c r="D51" s="55" t="s">
        <v>35</v>
      </c>
      <c r="E51" s="55" t="s">
        <v>239</v>
      </c>
      <c r="F51" s="55" t="s">
        <v>1177</v>
      </c>
      <c r="G51" s="55">
        <v>42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7"/>
      <c r="P51" s="76"/>
      <c r="Q51" s="62">
        <v>1</v>
      </c>
      <c r="R51" s="63"/>
      <c r="S51" s="78"/>
      <c r="T51" s="78"/>
      <c r="U51" s="64">
        <f t="shared" si="5"/>
        <v>0</v>
      </c>
      <c r="V51" s="64">
        <f t="shared" si="6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8"/>
        <v>2515.9679999999998</v>
      </c>
      <c r="AC51" s="66">
        <f t="shared" si="4"/>
        <v>0</v>
      </c>
      <c r="AD51" s="66">
        <f t="shared" si="7"/>
        <v>2515.9679999999998</v>
      </c>
    </row>
    <row r="52" spans="1:30" ht="24.95" customHeight="1" x14ac:dyDescent="0.4">
      <c r="A52" s="54">
        <v>49</v>
      </c>
      <c r="B52" s="55" t="s">
        <v>811</v>
      </c>
      <c r="C52" s="55" t="s">
        <v>1126</v>
      </c>
      <c r="D52" s="55" t="s">
        <v>35</v>
      </c>
      <c r="E52" s="55" t="s">
        <v>248</v>
      </c>
      <c r="F52" s="55" t="s">
        <v>673</v>
      </c>
      <c r="G52" s="55">
        <v>26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5"/>
        <v>0</v>
      </c>
      <c r="V52" s="64">
        <f t="shared" si="6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8"/>
        <v>1557.5040000000001</v>
      </c>
      <c r="AC52" s="66">
        <f t="shared" si="4"/>
        <v>0</v>
      </c>
      <c r="AD52" s="66">
        <f t="shared" si="7"/>
        <v>1557.5040000000001</v>
      </c>
    </row>
    <row r="53" spans="1:30" ht="24.95" customHeight="1" x14ac:dyDescent="0.4">
      <c r="A53" s="54">
        <v>50</v>
      </c>
      <c r="B53" s="55" t="s">
        <v>811</v>
      </c>
      <c r="C53" s="55" t="s">
        <v>1129</v>
      </c>
      <c r="D53" s="55" t="s">
        <v>35</v>
      </c>
      <c r="E53" s="55" t="s">
        <v>248</v>
      </c>
      <c r="F53" s="55" t="s">
        <v>673</v>
      </c>
      <c r="G53" s="55">
        <v>26</v>
      </c>
      <c r="H53" s="55">
        <v>1</v>
      </c>
      <c r="I53" s="57">
        <v>1</v>
      </c>
      <c r="J53" s="58">
        <v>1</v>
      </c>
      <c r="K53" s="59"/>
      <c r="L53" s="60" t="s">
        <v>222</v>
      </c>
      <c r="M53" s="76"/>
      <c r="N53" s="61" t="s">
        <v>220</v>
      </c>
      <c r="O53" s="77"/>
      <c r="P53" s="76"/>
      <c r="Q53" s="62">
        <v>1</v>
      </c>
      <c r="R53" s="63"/>
      <c r="S53" s="78"/>
      <c r="T53" s="78"/>
      <c r="U53" s="64">
        <f t="shared" si="5"/>
        <v>0</v>
      </c>
      <c r="V53" s="64">
        <f t="shared" si="6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8"/>
        <v>1557.5040000000001</v>
      </c>
      <c r="AC53" s="66">
        <f t="shared" si="4"/>
        <v>0</v>
      </c>
      <c r="AD53" s="66">
        <f t="shared" si="7"/>
        <v>1557.5040000000001</v>
      </c>
    </row>
    <row r="54" spans="1:30" ht="24.95" customHeight="1" x14ac:dyDescent="0.4">
      <c r="A54" s="54">
        <v>51</v>
      </c>
      <c r="B54" s="55" t="s">
        <v>811</v>
      </c>
      <c r="C54" s="55" t="s">
        <v>1132</v>
      </c>
      <c r="D54" s="55" t="s">
        <v>35</v>
      </c>
      <c r="E54" s="55" t="s">
        <v>248</v>
      </c>
      <c r="F54" s="55" t="s">
        <v>673</v>
      </c>
      <c r="G54" s="55">
        <v>26</v>
      </c>
      <c r="H54" s="55">
        <v>7</v>
      </c>
      <c r="I54" s="57">
        <v>1</v>
      </c>
      <c r="J54" s="58">
        <v>7</v>
      </c>
      <c r="K54" s="59"/>
      <c r="L54" s="60" t="s">
        <v>222</v>
      </c>
      <c r="M54" s="76"/>
      <c r="N54" s="61" t="s">
        <v>220</v>
      </c>
      <c r="O54" s="77"/>
      <c r="P54" s="76"/>
      <c r="Q54" s="62">
        <v>7</v>
      </c>
      <c r="R54" s="63"/>
      <c r="S54" s="78"/>
      <c r="T54" s="78"/>
      <c r="U54" s="64">
        <f t="shared" si="5"/>
        <v>0</v>
      </c>
      <c r="V54" s="64">
        <f t="shared" si="6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8"/>
        <v>10902.527999999998</v>
      </c>
      <c r="AC54" s="66">
        <f t="shared" si="4"/>
        <v>0</v>
      </c>
      <c r="AD54" s="66">
        <f t="shared" si="7"/>
        <v>10902.527999999998</v>
      </c>
    </row>
    <row r="55" spans="1:30" ht="24.95" customHeight="1" x14ac:dyDescent="0.4">
      <c r="A55" s="54">
        <v>52</v>
      </c>
      <c r="B55" s="55" t="s">
        <v>1171</v>
      </c>
      <c r="C55" s="55" t="s">
        <v>1141</v>
      </c>
      <c r="D55" s="55" t="s">
        <v>35</v>
      </c>
      <c r="E55" s="55" t="s">
        <v>239</v>
      </c>
      <c r="F55" s="55" t="s">
        <v>732</v>
      </c>
      <c r="G55" s="55">
        <v>42</v>
      </c>
      <c r="H55" s="55">
        <v>6</v>
      </c>
      <c r="I55" s="57">
        <v>2</v>
      </c>
      <c r="J55" s="58">
        <v>12</v>
      </c>
      <c r="K55" s="59"/>
      <c r="L55" s="60" t="s">
        <v>222</v>
      </c>
      <c r="M55" s="76"/>
      <c r="N55" s="61" t="s">
        <v>220</v>
      </c>
      <c r="O55" s="77"/>
      <c r="P55" s="76"/>
      <c r="Q55" s="62">
        <v>6</v>
      </c>
      <c r="R55" s="63"/>
      <c r="S55" s="78"/>
      <c r="T55" s="78"/>
      <c r="U55" s="64">
        <f t="shared" si="5"/>
        <v>0</v>
      </c>
      <c r="V55" s="64">
        <f t="shared" si="6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8"/>
        <v>30191.615999999998</v>
      </c>
      <c r="AC55" s="66">
        <f t="shared" si="4"/>
        <v>0</v>
      </c>
      <c r="AD55" s="66">
        <f t="shared" si="7"/>
        <v>30191.615999999998</v>
      </c>
    </row>
    <row r="56" spans="1:30" ht="24.95" customHeight="1" x14ac:dyDescent="0.4">
      <c r="A56" s="54">
        <v>53</v>
      </c>
      <c r="B56" s="55" t="s">
        <v>1171</v>
      </c>
      <c r="C56" s="55" t="s">
        <v>1141</v>
      </c>
      <c r="D56" s="55" t="s">
        <v>35</v>
      </c>
      <c r="E56" s="55" t="s">
        <v>239</v>
      </c>
      <c r="F56" s="55" t="s">
        <v>1177</v>
      </c>
      <c r="G56" s="55">
        <v>42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5"/>
        <v>0</v>
      </c>
      <c r="V56" s="64">
        <f t="shared" si="6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8"/>
        <v>2515.9679999999998</v>
      </c>
      <c r="AC56" s="66">
        <f t="shared" si="4"/>
        <v>0</v>
      </c>
      <c r="AD56" s="66">
        <f t="shared" si="7"/>
        <v>2515.9679999999998</v>
      </c>
    </row>
    <row r="57" spans="1:30" ht="24.95" customHeight="1" x14ac:dyDescent="0.4">
      <c r="A57" s="54">
        <v>54</v>
      </c>
      <c r="B57" s="55" t="s">
        <v>1171</v>
      </c>
      <c r="C57" s="55" t="s">
        <v>1142</v>
      </c>
      <c r="D57" s="55" t="s">
        <v>35</v>
      </c>
      <c r="E57" s="55" t="s">
        <v>239</v>
      </c>
      <c r="F57" s="55" t="s">
        <v>732</v>
      </c>
      <c r="G57" s="55">
        <v>42</v>
      </c>
      <c r="H57" s="55">
        <v>6</v>
      </c>
      <c r="I57" s="57">
        <v>2</v>
      </c>
      <c r="J57" s="58">
        <v>12</v>
      </c>
      <c r="K57" s="59"/>
      <c r="L57" s="60" t="s">
        <v>222</v>
      </c>
      <c r="M57" s="76"/>
      <c r="N57" s="61" t="s">
        <v>220</v>
      </c>
      <c r="O57" s="77"/>
      <c r="P57" s="76"/>
      <c r="Q57" s="62">
        <v>6</v>
      </c>
      <c r="R57" s="63"/>
      <c r="S57" s="78"/>
      <c r="T57" s="78"/>
      <c r="U57" s="64">
        <f t="shared" ref="U57:U92" si="9">S57*Q57</f>
        <v>0</v>
      </c>
      <c r="V57" s="64">
        <f t="shared" ref="V57:V92" si="10">T57*Q57</f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8"/>
        <v>30191.615999999998</v>
      </c>
      <c r="AC57" s="66">
        <f t="shared" si="4"/>
        <v>0</v>
      </c>
      <c r="AD57" s="66">
        <f t="shared" ref="AD57:AD92" si="11">AB57-AC57</f>
        <v>30191.615999999998</v>
      </c>
    </row>
    <row r="58" spans="1:30" ht="24.95" customHeight="1" x14ac:dyDescent="0.4">
      <c r="A58" s="54">
        <v>55</v>
      </c>
      <c r="B58" s="55" t="s">
        <v>1171</v>
      </c>
      <c r="C58" s="55" t="s">
        <v>1142</v>
      </c>
      <c r="D58" s="55" t="s">
        <v>35</v>
      </c>
      <c r="E58" s="55" t="s">
        <v>239</v>
      </c>
      <c r="F58" s="55" t="s">
        <v>1177</v>
      </c>
      <c r="G58" s="55">
        <v>42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9"/>
        <v>0</v>
      </c>
      <c r="V58" s="64">
        <f t="shared" si="10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8"/>
        <v>2515.9679999999998</v>
      </c>
      <c r="AC58" s="66">
        <f t="shared" si="4"/>
        <v>0</v>
      </c>
      <c r="AD58" s="66">
        <f t="shared" si="11"/>
        <v>2515.9679999999998</v>
      </c>
    </row>
    <row r="59" spans="1:30" ht="24.95" customHeight="1" x14ac:dyDescent="0.4">
      <c r="A59" s="54">
        <v>56</v>
      </c>
      <c r="B59" s="55" t="s">
        <v>1171</v>
      </c>
      <c r="C59" s="55" t="s">
        <v>1143</v>
      </c>
      <c r="D59" s="55" t="s">
        <v>35</v>
      </c>
      <c r="E59" s="55" t="s">
        <v>239</v>
      </c>
      <c r="F59" s="55" t="s">
        <v>732</v>
      </c>
      <c r="G59" s="55">
        <v>42</v>
      </c>
      <c r="H59" s="55">
        <v>6</v>
      </c>
      <c r="I59" s="57">
        <v>2</v>
      </c>
      <c r="J59" s="58">
        <v>12</v>
      </c>
      <c r="K59" s="59"/>
      <c r="L59" s="60" t="s">
        <v>222</v>
      </c>
      <c r="M59" s="76"/>
      <c r="N59" s="61" t="s">
        <v>220</v>
      </c>
      <c r="O59" s="77"/>
      <c r="P59" s="76"/>
      <c r="Q59" s="62">
        <v>6</v>
      </c>
      <c r="R59" s="63"/>
      <c r="S59" s="78"/>
      <c r="T59" s="78"/>
      <c r="U59" s="64">
        <f t="shared" si="9"/>
        <v>0</v>
      </c>
      <c r="V59" s="64">
        <f t="shared" si="10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8"/>
        <v>30191.615999999998</v>
      </c>
      <c r="AC59" s="66">
        <f t="shared" si="4"/>
        <v>0</v>
      </c>
      <c r="AD59" s="66">
        <f t="shared" si="11"/>
        <v>30191.615999999998</v>
      </c>
    </row>
    <row r="60" spans="1:30" ht="24.95" customHeight="1" x14ac:dyDescent="0.4">
      <c r="A60" s="54">
        <v>57</v>
      </c>
      <c r="B60" s="55" t="s">
        <v>1171</v>
      </c>
      <c r="C60" s="55" t="s">
        <v>1143</v>
      </c>
      <c r="D60" s="55" t="s">
        <v>35</v>
      </c>
      <c r="E60" s="55" t="s">
        <v>239</v>
      </c>
      <c r="F60" s="55" t="s">
        <v>1177</v>
      </c>
      <c r="G60" s="55">
        <v>42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9"/>
        <v>0</v>
      </c>
      <c r="V60" s="64">
        <f t="shared" si="10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8"/>
        <v>2515.9679999999998</v>
      </c>
      <c r="AC60" s="66">
        <f t="shared" si="4"/>
        <v>0</v>
      </c>
      <c r="AD60" s="66">
        <f t="shared" si="11"/>
        <v>2515.9679999999998</v>
      </c>
    </row>
    <row r="61" spans="1:30" ht="24.95" customHeight="1" x14ac:dyDescent="0.4">
      <c r="A61" s="54">
        <v>58</v>
      </c>
      <c r="B61" s="55" t="s">
        <v>1171</v>
      </c>
      <c r="C61" s="55" t="s">
        <v>1144</v>
      </c>
      <c r="D61" s="55" t="s">
        <v>35</v>
      </c>
      <c r="E61" s="55" t="s">
        <v>239</v>
      </c>
      <c r="F61" s="55" t="s">
        <v>732</v>
      </c>
      <c r="G61" s="55">
        <v>42</v>
      </c>
      <c r="H61" s="55">
        <v>6</v>
      </c>
      <c r="I61" s="57">
        <v>2</v>
      </c>
      <c r="J61" s="58">
        <v>12</v>
      </c>
      <c r="K61" s="59"/>
      <c r="L61" s="60" t="s">
        <v>222</v>
      </c>
      <c r="M61" s="76"/>
      <c r="N61" s="61" t="s">
        <v>220</v>
      </c>
      <c r="O61" s="77"/>
      <c r="P61" s="76"/>
      <c r="Q61" s="62">
        <v>6</v>
      </c>
      <c r="R61" s="63"/>
      <c r="S61" s="78"/>
      <c r="T61" s="78"/>
      <c r="U61" s="64">
        <f t="shared" si="9"/>
        <v>0</v>
      </c>
      <c r="V61" s="64">
        <f t="shared" si="10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8"/>
        <v>30191.615999999998</v>
      </c>
      <c r="AC61" s="66">
        <f t="shared" si="4"/>
        <v>0</v>
      </c>
      <c r="AD61" s="66">
        <f t="shared" si="11"/>
        <v>30191.615999999998</v>
      </c>
    </row>
    <row r="62" spans="1:30" ht="24.95" customHeight="1" x14ac:dyDescent="0.4">
      <c r="A62" s="54">
        <v>59</v>
      </c>
      <c r="B62" s="55" t="s">
        <v>1171</v>
      </c>
      <c r="C62" s="55" t="s">
        <v>1144</v>
      </c>
      <c r="D62" s="55" t="s">
        <v>35</v>
      </c>
      <c r="E62" s="55" t="s">
        <v>239</v>
      </c>
      <c r="F62" s="55" t="s">
        <v>1177</v>
      </c>
      <c r="G62" s="55">
        <v>42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7"/>
      <c r="P62" s="76"/>
      <c r="Q62" s="62">
        <v>1</v>
      </c>
      <c r="R62" s="63"/>
      <c r="S62" s="78"/>
      <c r="T62" s="78"/>
      <c r="U62" s="64">
        <f t="shared" si="9"/>
        <v>0</v>
      </c>
      <c r="V62" s="64">
        <f t="shared" si="10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8"/>
        <v>2515.9679999999998</v>
      </c>
      <c r="AC62" s="66">
        <f t="shared" si="4"/>
        <v>0</v>
      </c>
      <c r="AD62" s="66">
        <f t="shared" si="11"/>
        <v>2515.9679999999998</v>
      </c>
    </row>
    <row r="63" spans="1:30" ht="24.95" customHeight="1" x14ac:dyDescent="0.4">
      <c r="A63" s="54">
        <v>60</v>
      </c>
      <c r="B63" s="55" t="s">
        <v>1171</v>
      </c>
      <c r="C63" s="55" t="s">
        <v>1145</v>
      </c>
      <c r="D63" s="55" t="s">
        <v>35</v>
      </c>
      <c r="E63" s="55" t="s">
        <v>239</v>
      </c>
      <c r="F63" s="55" t="s">
        <v>732</v>
      </c>
      <c r="G63" s="55">
        <v>42</v>
      </c>
      <c r="H63" s="55">
        <v>6</v>
      </c>
      <c r="I63" s="57">
        <v>2</v>
      </c>
      <c r="J63" s="58">
        <v>12</v>
      </c>
      <c r="K63" s="59"/>
      <c r="L63" s="60" t="s">
        <v>222</v>
      </c>
      <c r="M63" s="76"/>
      <c r="N63" s="61" t="s">
        <v>220</v>
      </c>
      <c r="O63" s="77"/>
      <c r="P63" s="76"/>
      <c r="Q63" s="62">
        <v>6</v>
      </c>
      <c r="R63" s="63"/>
      <c r="S63" s="78"/>
      <c r="T63" s="78"/>
      <c r="U63" s="64">
        <f t="shared" si="9"/>
        <v>0</v>
      </c>
      <c r="V63" s="64">
        <f t="shared" si="10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8"/>
        <v>30191.615999999998</v>
      </c>
      <c r="AC63" s="66">
        <f t="shared" si="4"/>
        <v>0</v>
      </c>
      <c r="AD63" s="66">
        <f t="shared" si="11"/>
        <v>30191.615999999998</v>
      </c>
    </row>
    <row r="64" spans="1:30" ht="24.95" customHeight="1" x14ac:dyDescent="0.4">
      <c r="A64" s="54">
        <v>61</v>
      </c>
      <c r="B64" s="55" t="s">
        <v>1171</v>
      </c>
      <c r="C64" s="55" t="s">
        <v>1145</v>
      </c>
      <c r="D64" s="55" t="s">
        <v>35</v>
      </c>
      <c r="E64" s="55" t="s">
        <v>239</v>
      </c>
      <c r="F64" s="55" t="s">
        <v>1177</v>
      </c>
      <c r="G64" s="55">
        <v>42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9"/>
        <v>0</v>
      </c>
      <c r="V64" s="64">
        <f t="shared" si="10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8"/>
        <v>2515.9679999999998</v>
      </c>
      <c r="AC64" s="66">
        <f t="shared" si="4"/>
        <v>0</v>
      </c>
      <c r="AD64" s="66">
        <f t="shared" si="11"/>
        <v>2515.9679999999998</v>
      </c>
    </row>
    <row r="65" spans="1:30" ht="24.95" customHeight="1" x14ac:dyDescent="0.4">
      <c r="A65" s="54">
        <v>62</v>
      </c>
      <c r="B65" s="55" t="s">
        <v>1171</v>
      </c>
      <c r="C65" s="55" t="s">
        <v>1146</v>
      </c>
      <c r="D65" s="55" t="s">
        <v>35</v>
      </c>
      <c r="E65" s="55" t="s">
        <v>239</v>
      </c>
      <c r="F65" s="55" t="s">
        <v>240</v>
      </c>
      <c r="G65" s="55">
        <v>42</v>
      </c>
      <c r="H65" s="55">
        <v>1</v>
      </c>
      <c r="I65" s="57">
        <v>1</v>
      </c>
      <c r="J65" s="58">
        <v>1</v>
      </c>
      <c r="K65" s="59"/>
      <c r="L65" s="60" t="s">
        <v>222</v>
      </c>
      <c r="M65" s="76"/>
      <c r="N65" s="61" t="s">
        <v>220</v>
      </c>
      <c r="O65" s="77"/>
      <c r="P65" s="76"/>
      <c r="Q65" s="62">
        <v>1</v>
      </c>
      <c r="R65" s="63"/>
      <c r="S65" s="78"/>
      <c r="T65" s="78"/>
      <c r="U65" s="64">
        <f t="shared" si="9"/>
        <v>0</v>
      </c>
      <c r="V65" s="64">
        <f t="shared" si="10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8"/>
        <v>2515.9679999999998</v>
      </c>
      <c r="AC65" s="66">
        <f t="shared" si="4"/>
        <v>0</v>
      </c>
      <c r="AD65" s="66">
        <f t="shared" si="11"/>
        <v>2515.9679999999998</v>
      </c>
    </row>
    <row r="66" spans="1:30" ht="24.95" customHeight="1" x14ac:dyDescent="0.4">
      <c r="A66" s="54">
        <v>63</v>
      </c>
      <c r="B66" s="55" t="s">
        <v>1171</v>
      </c>
      <c r="C66" s="55" t="s">
        <v>1147</v>
      </c>
      <c r="D66" s="55" t="s">
        <v>35</v>
      </c>
      <c r="E66" s="55" t="s">
        <v>239</v>
      </c>
      <c r="F66" s="55" t="s">
        <v>1178</v>
      </c>
      <c r="G66" s="55">
        <v>42</v>
      </c>
      <c r="H66" s="55">
        <v>10</v>
      </c>
      <c r="I66" s="57">
        <v>2</v>
      </c>
      <c r="J66" s="58">
        <v>20</v>
      </c>
      <c r="K66" s="59"/>
      <c r="L66" s="60" t="s">
        <v>222</v>
      </c>
      <c r="M66" s="76"/>
      <c r="N66" s="61" t="s">
        <v>220</v>
      </c>
      <c r="O66" s="77"/>
      <c r="P66" s="76"/>
      <c r="Q66" s="62">
        <v>10</v>
      </c>
      <c r="R66" s="63"/>
      <c r="S66" s="78"/>
      <c r="T66" s="78"/>
      <c r="U66" s="64">
        <f t="shared" si="9"/>
        <v>0</v>
      </c>
      <c r="V66" s="64">
        <f t="shared" si="10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8"/>
        <v>50319.360000000001</v>
      </c>
      <c r="AC66" s="66">
        <f t="shared" si="4"/>
        <v>0</v>
      </c>
      <c r="AD66" s="66">
        <f t="shared" si="11"/>
        <v>50319.360000000001</v>
      </c>
    </row>
    <row r="67" spans="1:30" ht="24.95" customHeight="1" x14ac:dyDescent="0.4">
      <c r="A67" s="54">
        <v>64</v>
      </c>
      <c r="B67" s="55" t="s">
        <v>1171</v>
      </c>
      <c r="C67" s="55" t="s">
        <v>1147</v>
      </c>
      <c r="D67" s="55" t="s">
        <v>35</v>
      </c>
      <c r="E67" s="55" t="s">
        <v>239</v>
      </c>
      <c r="F67" s="55" t="s">
        <v>1177</v>
      </c>
      <c r="G67" s="55">
        <v>42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9"/>
        <v>0</v>
      </c>
      <c r="V67" s="64">
        <f t="shared" si="10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8"/>
        <v>2515.9679999999998</v>
      </c>
      <c r="AC67" s="66">
        <f t="shared" si="4"/>
        <v>0</v>
      </c>
      <c r="AD67" s="66">
        <f t="shared" si="11"/>
        <v>2515.9679999999998</v>
      </c>
    </row>
    <row r="68" spans="1:30" ht="24.95" customHeight="1" x14ac:dyDescent="0.4">
      <c r="A68" s="54">
        <v>65</v>
      </c>
      <c r="B68" s="55" t="s">
        <v>1171</v>
      </c>
      <c r="C68" s="55" t="s">
        <v>1126</v>
      </c>
      <c r="D68" s="55" t="s">
        <v>35</v>
      </c>
      <c r="E68" s="55" t="s">
        <v>248</v>
      </c>
      <c r="F68" s="55" t="s">
        <v>673</v>
      </c>
      <c r="G68" s="55">
        <v>26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si="9"/>
        <v>0</v>
      </c>
      <c r="V68" s="64">
        <f t="shared" si="10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2" si="12">G68*J68*X68*Y68*Z68/1000*$Z$1</f>
        <v>1557.5040000000001</v>
      </c>
      <c r="AC68" s="66">
        <f t="shared" si="4"/>
        <v>0</v>
      </c>
      <c r="AD68" s="66">
        <f t="shared" si="11"/>
        <v>1557.5040000000001</v>
      </c>
    </row>
    <row r="69" spans="1:30" ht="24.95" customHeight="1" x14ac:dyDescent="0.4">
      <c r="A69" s="54">
        <v>66</v>
      </c>
      <c r="B69" s="55" t="s">
        <v>1171</v>
      </c>
      <c r="C69" s="55" t="s">
        <v>1129</v>
      </c>
      <c r="D69" s="55" t="s">
        <v>1148</v>
      </c>
      <c r="E69" s="55" t="s">
        <v>248</v>
      </c>
      <c r="F69" s="55" t="s">
        <v>673</v>
      </c>
      <c r="G69" s="55">
        <v>26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si="9"/>
        <v>0</v>
      </c>
      <c r="V69" s="64">
        <f t="shared" si="10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12"/>
        <v>1557.5040000000001</v>
      </c>
      <c r="AC69" s="66">
        <f t="shared" ref="AC69:AC92" si="13">P69*Q69*X69*Y69*Z69/1000*Z69*$Z$1</f>
        <v>0</v>
      </c>
      <c r="AD69" s="66">
        <f t="shared" si="11"/>
        <v>1557.5040000000001</v>
      </c>
    </row>
    <row r="70" spans="1:30" ht="24.95" customHeight="1" x14ac:dyDescent="0.4">
      <c r="A70" s="54">
        <v>67</v>
      </c>
      <c r="B70" s="55" t="s">
        <v>367</v>
      </c>
      <c r="C70" s="55" t="s">
        <v>1129</v>
      </c>
      <c r="D70" s="55" t="s">
        <v>35</v>
      </c>
      <c r="E70" s="55" t="s">
        <v>248</v>
      </c>
      <c r="F70" s="55" t="s">
        <v>673</v>
      </c>
      <c r="G70" s="55">
        <v>26</v>
      </c>
      <c r="H70" s="55">
        <v>1</v>
      </c>
      <c r="I70" s="57">
        <v>1</v>
      </c>
      <c r="J70" s="58">
        <v>1</v>
      </c>
      <c r="K70" s="59"/>
      <c r="L70" s="60" t="s">
        <v>222</v>
      </c>
      <c r="M70" s="76"/>
      <c r="N70" s="61" t="s">
        <v>220</v>
      </c>
      <c r="O70" s="77"/>
      <c r="P70" s="76"/>
      <c r="Q70" s="62">
        <v>1</v>
      </c>
      <c r="R70" s="63"/>
      <c r="S70" s="78"/>
      <c r="T70" s="78"/>
      <c r="U70" s="64">
        <f t="shared" si="9"/>
        <v>0</v>
      </c>
      <c r="V70" s="64">
        <f t="shared" si="10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12"/>
        <v>1557.5040000000001</v>
      </c>
      <c r="AC70" s="66">
        <f t="shared" si="13"/>
        <v>0</v>
      </c>
      <c r="AD70" s="66">
        <f t="shared" si="11"/>
        <v>1557.5040000000001</v>
      </c>
    </row>
    <row r="71" spans="1:30" ht="24.95" customHeight="1" x14ac:dyDescent="0.4">
      <c r="A71" s="54">
        <v>68</v>
      </c>
      <c r="B71" s="55" t="s">
        <v>1117</v>
      </c>
      <c r="C71" s="55" t="s">
        <v>1149</v>
      </c>
      <c r="D71" s="55" t="s">
        <v>35</v>
      </c>
      <c r="E71" s="55" t="s">
        <v>265</v>
      </c>
      <c r="F71" s="55" t="s">
        <v>730</v>
      </c>
      <c r="G71" s="55">
        <v>60</v>
      </c>
      <c r="H71" s="55">
        <v>1</v>
      </c>
      <c r="I71" s="57">
        <v>1</v>
      </c>
      <c r="J71" s="58">
        <v>1</v>
      </c>
      <c r="K71" s="59"/>
      <c r="L71" s="60" t="s">
        <v>222</v>
      </c>
      <c r="M71" s="76"/>
      <c r="N71" s="61" t="s">
        <v>219</v>
      </c>
      <c r="O71" s="77"/>
      <c r="P71" s="76"/>
      <c r="Q71" s="62">
        <v>1</v>
      </c>
      <c r="R71" s="63"/>
      <c r="S71" s="78"/>
      <c r="T71" s="78"/>
      <c r="U71" s="64">
        <f t="shared" si="9"/>
        <v>0</v>
      </c>
      <c r="V71" s="64">
        <f t="shared" si="10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12"/>
        <v>3594.2400000000002</v>
      </c>
      <c r="AC71" s="66">
        <f t="shared" si="13"/>
        <v>0</v>
      </c>
      <c r="AD71" s="66">
        <f t="shared" si="11"/>
        <v>3594.2400000000002</v>
      </c>
    </row>
    <row r="72" spans="1:30" ht="24.95" customHeight="1" x14ac:dyDescent="0.4">
      <c r="A72" s="54">
        <v>69</v>
      </c>
      <c r="B72" s="55" t="s">
        <v>808</v>
      </c>
      <c r="C72" s="55" t="s">
        <v>1150</v>
      </c>
      <c r="D72" s="55" t="s">
        <v>1151</v>
      </c>
      <c r="E72" s="55" t="s">
        <v>248</v>
      </c>
      <c r="F72" s="55" t="s">
        <v>673</v>
      </c>
      <c r="G72" s="55">
        <v>26</v>
      </c>
      <c r="H72" s="55">
        <v>1</v>
      </c>
      <c r="I72" s="57">
        <v>1</v>
      </c>
      <c r="J72" s="58">
        <v>1</v>
      </c>
      <c r="K72" s="59"/>
      <c r="L72" s="60" t="s">
        <v>222</v>
      </c>
      <c r="M72" s="76"/>
      <c r="N72" s="61" t="s">
        <v>220</v>
      </c>
      <c r="O72" s="77"/>
      <c r="P72" s="76"/>
      <c r="Q72" s="62">
        <v>1</v>
      </c>
      <c r="R72" s="63"/>
      <c r="S72" s="78"/>
      <c r="T72" s="78"/>
      <c r="U72" s="64">
        <f t="shared" si="9"/>
        <v>0</v>
      </c>
      <c r="V72" s="64">
        <f t="shared" si="10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12"/>
        <v>1557.5040000000001</v>
      </c>
      <c r="AC72" s="66">
        <f t="shared" si="13"/>
        <v>0</v>
      </c>
      <c r="AD72" s="66">
        <f t="shared" si="11"/>
        <v>1557.5040000000001</v>
      </c>
    </row>
    <row r="73" spans="1:30" ht="24.95" customHeight="1" x14ac:dyDescent="0.4">
      <c r="A73" s="54">
        <v>70</v>
      </c>
      <c r="B73" s="55" t="s">
        <v>808</v>
      </c>
      <c r="C73" s="55" t="s">
        <v>1152</v>
      </c>
      <c r="D73" s="55" t="s">
        <v>35</v>
      </c>
      <c r="E73" s="55" t="s">
        <v>263</v>
      </c>
      <c r="F73" s="55" t="s">
        <v>1179</v>
      </c>
      <c r="G73" s="55">
        <v>28</v>
      </c>
      <c r="H73" s="55">
        <v>3</v>
      </c>
      <c r="I73" s="57">
        <v>1</v>
      </c>
      <c r="J73" s="58">
        <v>3</v>
      </c>
      <c r="K73" s="59"/>
      <c r="L73" s="60" t="s">
        <v>222</v>
      </c>
      <c r="M73" s="76"/>
      <c r="N73" s="61" t="s">
        <v>220</v>
      </c>
      <c r="O73" s="77"/>
      <c r="P73" s="76"/>
      <c r="Q73" s="62">
        <v>3</v>
      </c>
      <c r="R73" s="63"/>
      <c r="S73" s="78"/>
      <c r="T73" s="78"/>
      <c r="U73" s="64">
        <f t="shared" si="9"/>
        <v>0</v>
      </c>
      <c r="V73" s="64">
        <f t="shared" si="10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12"/>
        <v>5031.9359999999997</v>
      </c>
      <c r="AC73" s="66">
        <f t="shared" si="13"/>
        <v>0</v>
      </c>
      <c r="AD73" s="66">
        <f t="shared" si="11"/>
        <v>5031.9359999999997</v>
      </c>
    </row>
    <row r="74" spans="1:30" ht="24.95" customHeight="1" x14ac:dyDescent="0.4">
      <c r="A74" s="54">
        <v>71</v>
      </c>
      <c r="B74" s="55" t="s">
        <v>808</v>
      </c>
      <c r="C74" s="55" t="s">
        <v>1153</v>
      </c>
      <c r="D74" s="55" t="s">
        <v>35</v>
      </c>
      <c r="E74" s="55" t="s">
        <v>239</v>
      </c>
      <c r="F74" s="55" t="s">
        <v>240</v>
      </c>
      <c r="G74" s="55">
        <v>42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9"/>
        <v>0</v>
      </c>
      <c r="V74" s="64">
        <f t="shared" si="10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12"/>
        <v>2515.9679999999998</v>
      </c>
      <c r="AC74" s="66">
        <f t="shared" si="13"/>
        <v>0</v>
      </c>
      <c r="AD74" s="66">
        <f t="shared" si="11"/>
        <v>2515.9679999999998</v>
      </c>
    </row>
    <row r="75" spans="1:30" ht="24.95" customHeight="1" x14ac:dyDescent="0.4">
      <c r="A75" s="54">
        <v>72</v>
      </c>
      <c r="B75" s="55" t="s">
        <v>808</v>
      </c>
      <c r="C75" s="55" t="s">
        <v>1154</v>
      </c>
      <c r="D75" s="55" t="s">
        <v>35</v>
      </c>
      <c r="E75" s="55" t="s">
        <v>239</v>
      </c>
      <c r="F75" s="55" t="s">
        <v>240</v>
      </c>
      <c r="G75" s="55">
        <v>42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9"/>
        <v>0</v>
      </c>
      <c r="V75" s="64">
        <f t="shared" si="10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12"/>
        <v>2515.9679999999998</v>
      </c>
      <c r="AC75" s="66">
        <f t="shared" si="13"/>
        <v>0</v>
      </c>
      <c r="AD75" s="66">
        <f t="shared" si="11"/>
        <v>2515.9679999999998</v>
      </c>
    </row>
    <row r="76" spans="1:30" ht="24.95" customHeight="1" x14ac:dyDescent="0.4">
      <c r="A76" s="54">
        <v>73</v>
      </c>
      <c r="B76" s="55" t="s">
        <v>808</v>
      </c>
      <c r="C76" s="55" t="s">
        <v>1155</v>
      </c>
      <c r="D76" s="55" t="s">
        <v>35</v>
      </c>
      <c r="E76" s="55" t="s">
        <v>248</v>
      </c>
      <c r="F76" s="55" t="s">
        <v>697</v>
      </c>
      <c r="G76" s="55">
        <v>26</v>
      </c>
      <c r="H76" s="55">
        <v>1</v>
      </c>
      <c r="I76" s="57">
        <v>1</v>
      </c>
      <c r="J76" s="58">
        <v>1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9"/>
        <v>0</v>
      </c>
      <c r="V76" s="64">
        <f t="shared" si="10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12"/>
        <v>1557.5040000000001</v>
      </c>
      <c r="AC76" s="66">
        <f t="shared" si="13"/>
        <v>0</v>
      </c>
      <c r="AD76" s="66">
        <f t="shared" si="11"/>
        <v>1557.5040000000001</v>
      </c>
    </row>
    <row r="77" spans="1:30" ht="24.95" customHeight="1" x14ac:dyDescent="0.4">
      <c r="A77" s="54">
        <v>74</v>
      </c>
      <c r="B77" s="55" t="s">
        <v>808</v>
      </c>
      <c r="C77" s="55" t="s">
        <v>1155</v>
      </c>
      <c r="D77" s="55" t="s">
        <v>35</v>
      </c>
      <c r="E77" s="55" t="s">
        <v>239</v>
      </c>
      <c r="F77" s="55" t="s">
        <v>729</v>
      </c>
      <c r="G77" s="55">
        <v>42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9"/>
        <v>0</v>
      </c>
      <c r="V77" s="64">
        <f t="shared" si="10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12"/>
        <v>5031.9359999999997</v>
      </c>
      <c r="AC77" s="66">
        <f t="shared" si="13"/>
        <v>0</v>
      </c>
      <c r="AD77" s="66">
        <f t="shared" si="11"/>
        <v>5031.9359999999997</v>
      </c>
    </row>
    <row r="78" spans="1:30" ht="24.95" customHeight="1" x14ac:dyDescent="0.4">
      <c r="A78" s="54">
        <v>75</v>
      </c>
      <c r="B78" s="55" t="s">
        <v>808</v>
      </c>
      <c r="C78" s="55" t="s">
        <v>1156</v>
      </c>
      <c r="D78" s="55" t="s">
        <v>35</v>
      </c>
      <c r="E78" s="55" t="s">
        <v>239</v>
      </c>
      <c r="F78" s="55" t="s">
        <v>240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9"/>
        <v>0</v>
      </c>
      <c r="V78" s="64">
        <f t="shared" si="10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12"/>
        <v>2515.9679999999998</v>
      </c>
      <c r="AC78" s="66">
        <f t="shared" si="13"/>
        <v>0</v>
      </c>
      <c r="AD78" s="66">
        <f t="shared" si="11"/>
        <v>2515.9679999999998</v>
      </c>
    </row>
    <row r="79" spans="1:30" ht="24.95" customHeight="1" x14ac:dyDescent="0.4">
      <c r="A79" s="54">
        <v>76</v>
      </c>
      <c r="B79" s="55" t="s">
        <v>808</v>
      </c>
      <c r="C79" s="55" t="s">
        <v>1157</v>
      </c>
      <c r="D79" s="55" t="s">
        <v>35</v>
      </c>
      <c r="E79" s="55" t="s">
        <v>239</v>
      </c>
      <c r="F79" s="55" t="s">
        <v>240</v>
      </c>
      <c r="G79" s="55">
        <v>42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9"/>
        <v>0</v>
      </c>
      <c r="V79" s="64">
        <f t="shared" si="10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12"/>
        <v>2515.9679999999998</v>
      </c>
      <c r="AC79" s="66">
        <f t="shared" si="13"/>
        <v>0</v>
      </c>
      <c r="AD79" s="66">
        <f t="shared" si="11"/>
        <v>2515.9679999999998</v>
      </c>
    </row>
    <row r="80" spans="1:30" ht="24.95" customHeight="1" x14ac:dyDescent="0.4">
      <c r="A80" s="54">
        <v>77</v>
      </c>
      <c r="B80" s="55" t="s">
        <v>808</v>
      </c>
      <c r="C80" s="55" t="s">
        <v>1158</v>
      </c>
      <c r="D80" s="55" t="s">
        <v>35</v>
      </c>
      <c r="E80" s="55" t="s">
        <v>248</v>
      </c>
      <c r="F80" s="55" t="s">
        <v>697</v>
      </c>
      <c r="G80" s="55">
        <v>26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9"/>
        <v>0</v>
      </c>
      <c r="V80" s="64">
        <f t="shared" si="10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12"/>
        <v>1557.5040000000001</v>
      </c>
      <c r="AC80" s="66">
        <f t="shared" si="13"/>
        <v>0</v>
      </c>
      <c r="AD80" s="66">
        <f t="shared" si="11"/>
        <v>1557.5040000000001</v>
      </c>
    </row>
    <row r="81" spans="1:30" ht="24.95" customHeight="1" x14ac:dyDescent="0.4">
      <c r="A81" s="54">
        <v>78</v>
      </c>
      <c r="B81" s="55" t="s">
        <v>808</v>
      </c>
      <c r="C81" s="55" t="s">
        <v>1158</v>
      </c>
      <c r="D81" s="55" t="s">
        <v>35</v>
      </c>
      <c r="E81" s="55" t="s">
        <v>239</v>
      </c>
      <c r="F81" s="55" t="s">
        <v>729</v>
      </c>
      <c r="G81" s="55">
        <v>42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9"/>
        <v>0</v>
      </c>
      <c r="V81" s="64">
        <f t="shared" si="10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12"/>
        <v>5031.9359999999997</v>
      </c>
      <c r="AC81" s="66">
        <f t="shared" si="13"/>
        <v>0</v>
      </c>
      <c r="AD81" s="66">
        <f t="shared" si="11"/>
        <v>5031.9359999999997</v>
      </c>
    </row>
    <row r="82" spans="1:30" ht="24.95" customHeight="1" x14ac:dyDescent="0.4">
      <c r="A82" s="54">
        <v>79</v>
      </c>
      <c r="B82" s="55" t="s">
        <v>808</v>
      </c>
      <c r="C82" s="55" t="s">
        <v>1159</v>
      </c>
      <c r="D82" s="55" t="s">
        <v>1185</v>
      </c>
      <c r="E82" s="55" t="s">
        <v>239</v>
      </c>
      <c r="F82" s="55" t="s">
        <v>729</v>
      </c>
      <c r="G82" s="55">
        <v>42</v>
      </c>
      <c r="H82" s="55">
        <v>13</v>
      </c>
      <c r="I82" s="57">
        <v>2</v>
      </c>
      <c r="J82" s="58">
        <v>26</v>
      </c>
      <c r="K82" s="59"/>
      <c r="L82" s="60" t="s">
        <v>222</v>
      </c>
      <c r="M82" s="76"/>
      <c r="N82" s="61" t="s">
        <v>220</v>
      </c>
      <c r="O82" s="77"/>
      <c r="P82" s="76"/>
      <c r="Q82" s="62">
        <v>13</v>
      </c>
      <c r="R82" s="63"/>
      <c r="S82" s="78"/>
      <c r="T82" s="78"/>
      <c r="U82" s="64">
        <f t="shared" si="9"/>
        <v>0</v>
      </c>
      <c r="V82" s="64">
        <f t="shared" si="10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12"/>
        <v>65415.167999999998</v>
      </c>
      <c r="AC82" s="66">
        <f t="shared" si="13"/>
        <v>0</v>
      </c>
      <c r="AD82" s="66">
        <f t="shared" si="11"/>
        <v>65415.167999999998</v>
      </c>
    </row>
    <row r="83" spans="1:30" ht="24.95" customHeight="1" x14ac:dyDescent="0.4">
      <c r="A83" s="54">
        <v>80</v>
      </c>
      <c r="B83" s="55" t="s">
        <v>808</v>
      </c>
      <c r="C83" s="55" t="s">
        <v>1161</v>
      </c>
      <c r="D83" s="55" t="s">
        <v>35</v>
      </c>
      <c r="E83" s="55" t="s">
        <v>248</v>
      </c>
      <c r="F83" s="55" t="s">
        <v>673</v>
      </c>
      <c r="G83" s="55">
        <v>26</v>
      </c>
      <c r="H83" s="55">
        <v>9</v>
      </c>
      <c r="I83" s="57">
        <v>1</v>
      </c>
      <c r="J83" s="58">
        <v>9</v>
      </c>
      <c r="K83" s="59"/>
      <c r="L83" s="60" t="s">
        <v>222</v>
      </c>
      <c r="M83" s="76"/>
      <c r="N83" s="61" t="s">
        <v>220</v>
      </c>
      <c r="O83" s="77"/>
      <c r="P83" s="76"/>
      <c r="Q83" s="62">
        <v>9</v>
      </c>
      <c r="R83" s="63"/>
      <c r="S83" s="78"/>
      <c r="T83" s="78"/>
      <c r="U83" s="64">
        <f t="shared" si="9"/>
        <v>0</v>
      </c>
      <c r="V83" s="64">
        <f t="shared" si="10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12"/>
        <v>14017.536</v>
      </c>
      <c r="AC83" s="66">
        <f t="shared" si="13"/>
        <v>0</v>
      </c>
      <c r="AD83" s="66">
        <f t="shared" si="11"/>
        <v>14017.536</v>
      </c>
    </row>
    <row r="84" spans="1:30" ht="24.95" customHeight="1" x14ac:dyDescent="0.4">
      <c r="A84" s="54">
        <v>81</v>
      </c>
      <c r="B84" s="55" t="s">
        <v>808</v>
      </c>
      <c r="C84" s="55" t="s">
        <v>1162</v>
      </c>
      <c r="D84" s="55" t="s">
        <v>35</v>
      </c>
      <c r="E84" s="55" t="s">
        <v>265</v>
      </c>
      <c r="F84" s="55" t="s">
        <v>730</v>
      </c>
      <c r="G84" s="55">
        <v>60</v>
      </c>
      <c r="H84" s="55">
        <v>1</v>
      </c>
      <c r="I84" s="57">
        <v>1</v>
      </c>
      <c r="J84" s="58">
        <v>1</v>
      </c>
      <c r="K84" s="59"/>
      <c r="L84" s="60" t="s">
        <v>222</v>
      </c>
      <c r="M84" s="76"/>
      <c r="N84" s="61" t="s">
        <v>219</v>
      </c>
      <c r="O84" s="77"/>
      <c r="P84" s="76"/>
      <c r="Q84" s="62">
        <v>1</v>
      </c>
      <c r="R84" s="63"/>
      <c r="S84" s="78"/>
      <c r="T84" s="78"/>
      <c r="U84" s="64">
        <f t="shared" si="9"/>
        <v>0</v>
      </c>
      <c r="V84" s="64">
        <f t="shared" si="10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12"/>
        <v>3594.2400000000002</v>
      </c>
      <c r="AC84" s="66">
        <f t="shared" si="13"/>
        <v>0</v>
      </c>
      <c r="AD84" s="66">
        <f t="shared" si="11"/>
        <v>3594.2400000000002</v>
      </c>
    </row>
    <row r="85" spans="1:30" ht="24.95" customHeight="1" x14ac:dyDescent="0.4">
      <c r="A85" s="54">
        <v>82</v>
      </c>
      <c r="B85" s="55" t="s">
        <v>808</v>
      </c>
      <c r="C85" s="55" t="s">
        <v>1163</v>
      </c>
      <c r="D85" s="55" t="s">
        <v>35</v>
      </c>
      <c r="E85" s="55" t="s">
        <v>265</v>
      </c>
      <c r="F85" s="55" t="s">
        <v>730</v>
      </c>
      <c r="G85" s="55">
        <v>60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219</v>
      </c>
      <c r="O85" s="77"/>
      <c r="P85" s="76"/>
      <c r="Q85" s="62">
        <v>1</v>
      </c>
      <c r="R85" s="63"/>
      <c r="S85" s="78"/>
      <c r="T85" s="78"/>
      <c r="U85" s="64">
        <f t="shared" si="9"/>
        <v>0</v>
      </c>
      <c r="V85" s="64">
        <f t="shared" si="10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12"/>
        <v>3594.2400000000002</v>
      </c>
      <c r="AC85" s="66">
        <f t="shared" si="13"/>
        <v>0</v>
      </c>
      <c r="AD85" s="66">
        <f t="shared" si="11"/>
        <v>3594.2400000000002</v>
      </c>
    </row>
    <row r="86" spans="1:30" ht="24.95" customHeight="1" x14ac:dyDescent="0.4">
      <c r="A86" s="54">
        <v>83</v>
      </c>
      <c r="B86" s="55" t="s">
        <v>808</v>
      </c>
      <c r="C86" s="55" t="s">
        <v>1164</v>
      </c>
      <c r="D86" s="55" t="s">
        <v>35</v>
      </c>
      <c r="E86" s="55" t="s">
        <v>265</v>
      </c>
      <c r="F86" s="55" t="s">
        <v>730</v>
      </c>
      <c r="G86" s="55">
        <v>60</v>
      </c>
      <c r="H86" s="55">
        <v>1</v>
      </c>
      <c r="I86" s="57">
        <v>1</v>
      </c>
      <c r="J86" s="58">
        <v>1</v>
      </c>
      <c r="K86" s="59"/>
      <c r="L86" s="60" t="s">
        <v>222</v>
      </c>
      <c r="M86" s="76"/>
      <c r="N86" s="61" t="s">
        <v>219</v>
      </c>
      <c r="O86" s="77"/>
      <c r="P86" s="76"/>
      <c r="Q86" s="62">
        <v>1</v>
      </c>
      <c r="R86" s="63"/>
      <c r="S86" s="78"/>
      <c r="T86" s="78"/>
      <c r="U86" s="64">
        <f t="shared" si="9"/>
        <v>0</v>
      </c>
      <c r="V86" s="64">
        <f t="shared" si="10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12"/>
        <v>3594.2400000000002</v>
      </c>
      <c r="AC86" s="66">
        <f t="shared" si="13"/>
        <v>0</v>
      </c>
      <c r="AD86" s="66">
        <f t="shared" si="11"/>
        <v>3594.2400000000002</v>
      </c>
    </row>
    <row r="87" spans="1:30" ht="24.95" customHeight="1" x14ac:dyDescent="0.4">
      <c r="A87" s="54">
        <v>84</v>
      </c>
      <c r="B87" s="55" t="s">
        <v>808</v>
      </c>
      <c r="C87" s="55" t="s">
        <v>1165</v>
      </c>
      <c r="D87" s="55" t="s">
        <v>35</v>
      </c>
      <c r="E87" s="55" t="s">
        <v>239</v>
      </c>
      <c r="F87" s="55" t="s">
        <v>1181</v>
      </c>
      <c r="G87" s="55">
        <v>42</v>
      </c>
      <c r="H87" s="55">
        <v>1</v>
      </c>
      <c r="I87" s="57">
        <v>2</v>
      </c>
      <c r="J87" s="58">
        <v>2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9"/>
        <v>0</v>
      </c>
      <c r="V87" s="64">
        <f t="shared" si="10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12"/>
        <v>5031.9359999999997</v>
      </c>
      <c r="AC87" s="66">
        <f t="shared" si="13"/>
        <v>0</v>
      </c>
      <c r="AD87" s="66">
        <f t="shared" si="11"/>
        <v>5031.9359999999997</v>
      </c>
    </row>
    <row r="88" spans="1:30" ht="24.95" customHeight="1" x14ac:dyDescent="0.4">
      <c r="A88" s="54">
        <v>85</v>
      </c>
      <c r="B88" s="55" t="s">
        <v>808</v>
      </c>
      <c r="C88" s="55" t="s">
        <v>1166</v>
      </c>
      <c r="D88" s="55" t="s">
        <v>1160</v>
      </c>
      <c r="E88" s="55" t="s">
        <v>248</v>
      </c>
      <c r="F88" s="55" t="s">
        <v>949</v>
      </c>
      <c r="G88" s="55">
        <v>26</v>
      </c>
      <c r="H88" s="55">
        <v>2</v>
      </c>
      <c r="I88" s="57">
        <v>1</v>
      </c>
      <c r="J88" s="58">
        <v>2</v>
      </c>
      <c r="K88" s="59"/>
      <c r="L88" s="60" t="s">
        <v>222</v>
      </c>
      <c r="M88" s="76"/>
      <c r="N88" s="61" t="s">
        <v>220</v>
      </c>
      <c r="O88" s="77"/>
      <c r="P88" s="76"/>
      <c r="Q88" s="62">
        <v>2</v>
      </c>
      <c r="R88" s="63"/>
      <c r="S88" s="78"/>
      <c r="T88" s="78"/>
      <c r="U88" s="64">
        <f t="shared" si="9"/>
        <v>0</v>
      </c>
      <c r="V88" s="64">
        <f t="shared" si="10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12"/>
        <v>3115.0080000000003</v>
      </c>
      <c r="AC88" s="66">
        <f t="shared" si="13"/>
        <v>0</v>
      </c>
      <c r="AD88" s="66">
        <f t="shared" si="11"/>
        <v>3115.0080000000003</v>
      </c>
    </row>
    <row r="89" spans="1:30" ht="24.95" customHeight="1" x14ac:dyDescent="0.4">
      <c r="A89" s="54">
        <v>86</v>
      </c>
      <c r="B89" s="55" t="s">
        <v>808</v>
      </c>
      <c r="C89" s="55" t="s">
        <v>1167</v>
      </c>
      <c r="D89" s="55" t="s">
        <v>1160</v>
      </c>
      <c r="E89" s="55" t="s">
        <v>1182</v>
      </c>
      <c r="F89" s="55" t="s">
        <v>949</v>
      </c>
      <c r="G89" s="55">
        <v>60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220</v>
      </c>
      <c r="O89" s="77"/>
      <c r="P89" s="76"/>
      <c r="Q89" s="62">
        <v>1</v>
      </c>
      <c r="R89" s="63"/>
      <c r="S89" s="78"/>
      <c r="T89" s="78"/>
      <c r="U89" s="64">
        <f t="shared" si="9"/>
        <v>0</v>
      </c>
      <c r="V89" s="64">
        <f t="shared" si="10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12"/>
        <v>3594.2400000000002</v>
      </c>
      <c r="AC89" s="66">
        <f t="shared" si="13"/>
        <v>0</v>
      </c>
      <c r="AD89" s="66">
        <f t="shared" si="11"/>
        <v>3594.2400000000002</v>
      </c>
    </row>
    <row r="90" spans="1:30" ht="24.95" customHeight="1" x14ac:dyDescent="0.4">
      <c r="A90" s="54">
        <v>87</v>
      </c>
      <c r="B90" s="55" t="s">
        <v>808</v>
      </c>
      <c r="C90" s="55" t="s">
        <v>1168</v>
      </c>
      <c r="D90" s="55" t="s">
        <v>1160</v>
      </c>
      <c r="E90" s="55" t="s">
        <v>1182</v>
      </c>
      <c r="F90" s="55" t="s">
        <v>949</v>
      </c>
      <c r="G90" s="55">
        <v>60</v>
      </c>
      <c r="H90" s="55">
        <v>1</v>
      </c>
      <c r="I90" s="57">
        <v>1</v>
      </c>
      <c r="J90" s="58">
        <v>1</v>
      </c>
      <c r="K90" s="59"/>
      <c r="L90" s="60" t="s">
        <v>222</v>
      </c>
      <c r="M90" s="76"/>
      <c r="N90" s="61" t="s">
        <v>220</v>
      </c>
      <c r="O90" s="77"/>
      <c r="P90" s="76"/>
      <c r="Q90" s="62">
        <v>1</v>
      </c>
      <c r="R90" s="63"/>
      <c r="S90" s="78"/>
      <c r="T90" s="78"/>
      <c r="U90" s="64">
        <f t="shared" si="9"/>
        <v>0</v>
      </c>
      <c r="V90" s="64">
        <f t="shared" si="10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12"/>
        <v>3594.2400000000002</v>
      </c>
      <c r="AC90" s="66">
        <f t="shared" si="13"/>
        <v>0</v>
      </c>
      <c r="AD90" s="66">
        <f t="shared" si="11"/>
        <v>3594.2400000000002</v>
      </c>
    </row>
    <row r="91" spans="1:30" ht="24.95" customHeight="1" x14ac:dyDescent="0.4">
      <c r="A91" s="54">
        <v>88</v>
      </c>
      <c r="B91" s="55" t="s">
        <v>808</v>
      </c>
      <c r="C91" s="55" t="s">
        <v>1169</v>
      </c>
      <c r="D91" s="55" t="s">
        <v>1160</v>
      </c>
      <c r="E91" s="55" t="s">
        <v>1183</v>
      </c>
      <c r="F91" s="55" t="s">
        <v>503</v>
      </c>
      <c r="G91" s="55">
        <v>100</v>
      </c>
      <c r="H91" s="55">
        <v>1</v>
      </c>
      <c r="I91" s="57">
        <v>1</v>
      </c>
      <c r="J91" s="58">
        <v>1</v>
      </c>
      <c r="K91" s="59"/>
      <c r="L91" s="60" t="s">
        <v>221</v>
      </c>
      <c r="M91" s="76"/>
      <c r="N91" s="61" t="s">
        <v>219</v>
      </c>
      <c r="O91" s="77"/>
      <c r="P91" s="76"/>
      <c r="Q91" s="62">
        <v>1</v>
      </c>
      <c r="R91" s="63"/>
      <c r="S91" s="78"/>
      <c r="T91" s="78"/>
      <c r="U91" s="64">
        <f t="shared" si="9"/>
        <v>0</v>
      </c>
      <c r="V91" s="64">
        <f t="shared" si="10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12"/>
        <v>5990.4000000000005</v>
      </c>
      <c r="AC91" s="66">
        <f t="shared" si="13"/>
        <v>0</v>
      </c>
      <c r="AD91" s="66">
        <f t="shared" si="11"/>
        <v>5990.4000000000005</v>
      </c>
    </row>
    <row r="92" spans="1:30" ht="24.95" customHeight="1" x14ac:dyDescent="0.4">
      <c r="A92" s="54">
        <v>89</v>
      </c>
      <c r="B92" s="55" t="s">
        <v>808</v>
      </c>
      <c r="C92" s="55" t="s">
        <v>1170</v>
      </c>
      <c r="D92" s="55" t="s">
        <v>35</v>
      </c>
      <c r="E92" s="55" t="s">
        <v>1184</v>
      </c>
      <c r="F92" s="55" t="s">
        <v>503</v>
      </c>
      <c r="G92" s="55">
        <v>160</v>
      </c>
      <c r="H92" s="55">
        <v>1</v>
      </c>
      <c r="I92" s="57">
        <v>1</v>
      </c>
      <c r="J92" s="58">
        <v>1</v>
      </c>
      <c r="K92" s="59"/>
      <c r="L92" s="60" t="s">
        <v>221</v>
      </c>
      <c r="M92" s="76"/>
      <c r="N92" s="61" t="s">
        <v>219</v>
      </c>
      <c r="O92" s="77"/>
      <c r="P92" s="76"/>
      <c r="Q92" s="62">
        <v>1</v>
      </c>
      <c r="R92" s="63"/>
      <c r="S92" s="78"/>
      <c r="T92" s="78"/>
      <c r="U92" s="64">
        <f t="shared" si="9"/>
        <v>0</v>
      </c>
      <c r="V92" s="64">
        <f t="shared" si="10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12"/>
        <v>9584.64</v>
      </c>
      <c r="AC92" s="66">
        <f t="shared" si="13"/>
        <v>0</v>
      </c>
      <c r="AD92" s="66">
        <f t="shared" si="11"/>
        <v>9584.64</v>
      </c>
    </row>
    <row r="93" spans="1:30" ht="36.75" customHeight="1" x14ac:dyDescent="0.4">
      <c r="A93" s="68"/>
      <c r="B93" s="69"/>
      <c r="C93" s="69"/>
      <c r="D93" s="69"/>
      <c r="E93" s="69"/>
      <c r="L93" s="70"/>
      <c r="R93" s="71"/>
      <c r="S93" s="71"/>
      <c r="T93" s="71"/>
      <c r="U93" s="72"/>
      <c r="V93" s="72"/>
      <c r="W93" s="65"/>
      <c r="AA93" s="65"/>
      <c r="AB93" s="73">
        <f>SUM(AB4:AB92)</f>
        <v>996083.71199999948</v>
      </c>
      <c r="AC93" s="73">
        <f>SUM(AC4:AC92)</f>
        <v>0</v>
      </c>
      <c r="AD93" s="73">
        <f>SUM(AD4:AD92)</f>
        <v>996083.71199999948</v>
      </c>
    </row>
    <row r="95" spans="1:30" x14ac:dyDescent="0.4">
      <c r="T95" s="179" t="s">
        <v>22</v>
      </c>
      <c r="U95" s="180"/>
      <c r="V95" s="181"/>
      <c r="W95" s="75">
        <f>SUM(U4:U92)</f>
        <v>0</v>
      </c>
    </row>
    <row r="96" spans="1:30" x14ac:dyDescent="0.4">
      <c r="T96" s="179" t="s">
        <v>23</v>
      </c>
      <c r="U96" s="180"/>
      <c r="V96" s="181"/>
      <c r="W96" s="75">
        <f>SUM(V4:V92)</f>
        <v>0</v>
      </c>
    </row>
    <row r="97" spans="20:23" x14ac:dyDescent="0.4">
      <c r="T97" s="179" t="s">
        <v>25</v>
      </c>
      <c r="U97" s="180"/>
      <c r="V97" s="181"/>
      <c r="W97" s="83"/>
    </row>
    <row r="98" spans="20:23" x14ac:dyDescent="0.4">
      <c r="T98" s="179" t="s">
        <v>26</v>
      </c>
      <c r="U98" s="180"/>
      <c r="V98" s="181"/>
      <c r="W98" s="83"/>
    </row>
    <row r="99" spans="20:23" x14ac:dyDescent="0.4">
      <c r="T99" s="179" t="s">
        <v>24</v>
      </c>
      <c r="U99" s="180"/>
      <c r="V99" s="181"/>
      <c r="W99" s="83"/>
    </row>
    <row r="100" spans="20:23" x14ac:dyDescent="0.4">
      <c r="T100" s="179" t="s">
        <v>27</v>
      </c>
      <c r="U100" s="180"/>
      <c r="V100" s="181"/>
      <c r="W100" s="83"/>
    </row>
    <row r="101" spans="20:23" x14ac:dyDescent="0.4">
      <c r="T101" s="179" t="s">
        <v>29</v>
      </c>
      <c r="U101" s="180"/>
      <c r="V101" s="181"/>
      <c r="W101" s="75">
        <f>SUM(W95:W100)</f>
        <v>0</v>
      </c>
    </row>
    <row r="102" spans="20:23" x14ac:dyDescent="0.4">
      <c r="T102" s="179" t="s">
        <v>30</v>
      </c>
      <c r="U102" s="180"/>
      <c r="V102" s="181"/>
      <c r="W102" s="75">
        <f>W101*1.1</f>
        <v>0</v>
      </c>
    </row>
  </sheetData>
  <sheetProtection algorithmName="SHA-512" hashValue="dXIpTWh1mP63fzckbGMwEB4BGvBDuQ9Rou2/rdotRVmk+96iT6/dFgtZeiVTrhJ/rjX0tHA+YEteCL9YmaiEAA==" saltValue="YRfXX3nASQSD4VfenydndQ==" spinCount="100000" sheet="1" formatCells="0" formatColumns="0" formatRows="0" insertHyperlinks="0" sort="0" autoFilter="0" pivotTables="0"/>
  <autoFilter ref="A3:AD92"/>
  <mergeCells count="12">
    <mergeCell ref="T102:V102"/>
    <mergeCell ref="T97:V97"/>
    <mergeCell ref="T98:V98"/>
    <mergeCell ref="T99:V99"/>
    <mergeCell ref="T100:V100"/>
    <mergeCell ref="T101:V101"/>
    <mergeCell ref="T96:V96"/>
    <mergeCell ref="E2:J2"/>
    <mergeCell ref="L2:Q2"/>
    <mergeCell ref="AB2:AC2"/>
    <mergeCell ref="AD2:AD3"/>
    <mergeCell ref="T95:V95"/>
  </mergeCells>
  <phoneticPr fontId="4"/>
  <conditionalFormatting sqref="B4:J92 X4:Z92 L4:Q92">
    <cfRule type="containsBlanks" dxfId="24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7" tint="0.59999389629810485"/>
    <pageSetUpPr fitToPage="1"/>
  </sheetPr>
  <dimension ref="A1:AD206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2446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788</v>
      </c>
      <c r="D4" s="55" t="s">
        <v>1186</v>
      </c>
      <c r="E4" s="55" t="s">
        <v>652</v>
      </c>
      <c r="F4" s="55" t="s">
        <v>1264</v>
      </c>
      <c r="G4" s="55">
        <v>34</v>
      </c>
      <c r="H4" s="56">
        <v>16</v>
      </c>
      <c r="I4" s="57">
        <v>1</v>
      </c>
      <c r="J4" s="58">
        <v>16</v>
      </c>
      <c r="K4" s="59"/>
      <c r="L4" s="60" t="s">
        <v>222</v>
      </c>
      <c r="M4" s="76"/>
      <c r="N4" s="61" t="s">
        <v>220</v>
      </c>
      <c r="O4" s="77"/>
      <c r="P4" s="76"/>
      <c r="Q4" s="62">
        <v>16</v>
      </c>
      <c r="R4" s="63"/>
      <c r="S4" s="78"/>
      <c r="T4" s="78"/>
      <c r="U4" s="64">
        <f t="shared" ref="U4:U66" si="0">S4*Q4</f>
        <v>0</v>
      </c>
      <c r="V4" s="64">
        <f t="shared" ref="V4:V66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32587.775999999998</v>
      </c>
      <c r="AC4" s="66">
        <f>P4*Q4*X4*Y4*Z4/1000*$Z$1</f>
        <v>0</v>
      </c>
      <c r="AD4" s="66">
        <f t="shared" ref="AD4:AD66" si="3">AB4-AC4</f>
        <v>32587.775999999998</v>
      </c>
    </row>
    <row r="5" spans="1:30" ht="24.95" customHeight="1" x14ac:dyDescent="0.4">
      <c r="A5" s="54">
        <v>2</v>
      </c>
      <c r="B5" s="55" t="s">
        <v>37</v>
      </c>
      <c r="C5" s="55" t="s">
        <v>1187</v>
      </c>
      <c r="D5" s="55" t="s">
        <v>35</v>
      </c>
      <c r="E5" s="55" t="s">
        <v>248</v>
      </c>
      <c r="F5" s="55" t="s">
        <v>697</v>
      </c>
      <c r="G5" s="55">
        <v>26</v>
      </c>
      <c r="H5" s="56">
        <v>6</v>
      </c>
      <c r="I5" s="57">
        <v>1</v>
      </c>
      <c r="J5" s="58">
        <v>6</v>
      </c>
      <c r="K5" s="59"/>
      <c r="L5" s="60" t="s">
        <v>222</v>
      </c>
      <c r="M5" s="76"/>
      <c r="N5" s="61" t="s">
        <v>220</v>
      </c>
      <c r="O5" s="77"/>
      <c r="P5" s="76"/>
      <c r="Q5" s="62">
        <v>6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9345.0239999999994</v>
      </c>
      <c r="AC5" s="66">
        <f t="shared" ref="AC5:AC68" si="4">P5*Q5*X5*Y5*Z5/1000*$Z$1</f>
        <v>0</v>
      </c>
      <c r="AD5" s="66">
        <f t="shared" si="3"/>
        <v>9345.0239999999994</v>
      </c>
    </row>
    <row r="6" spans="1:30" ht="24.95" customHeight="1" x14ac:dyDescent="0.4">
      <c r="A6" s="54">
        <v>3</v>
      </c>
      <c r="B6" s="55" t="s">
        <v>37</v>
      </c>
      <c r="C6" s="55" t="s">
        <v>1188</v>
      </c>
      <c r="D6" s="55" t="s">
        <v>35</v>
      </c>
      <c r="E6" s="55" t="s">
        <v>248</v>
      </c>
      <c r="F6" s="55" t="s">
        <v>1265</v>
      </c>
      <c r="G6" s="55">
        <v>26</v>
      </c>
      <c r="H6" s="56">
        <v>2</v>
      </c>
      <c r="I6" s="57">
        <v>1</v>
      </c>
      <c r="J6" s="58">
        <v>2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3115.0080000000003</v>
      </c>
      <c r="AC6" s="66">
        <f t="shared" si="4"/>
        <v>0</v>
      </c>
      <c r="AD6" s="66">
        <f t="shared" si="3"/>
        <v>3115.0080000000003</v>
      </c>
    </row>
    <row r="7" spans="1:30" ht="24.95" customHeight="1" x14ac:dyDescent="0.4">
      <c r="A7" s="54">
        <v>4</v>
      </c>
      <c r="B7" s="55" t="s">
        <v>37</v>
      </c>
      <c r="C7" s="55" t="s">
        <v>1188</v>
      </c>
      <c r="D7" s="55" t="s">
        <v>35</v>
      </c>
      <c r="E7" s="55" t="s">
        <v>248</v>
      </c>
      <c r="F7" s="55" t="s">
        <v>384</v>
      </c>
      <c r="G7" s="55">
        <v>26</v>
      </c>
      <c r="H7" s="56">
        <v>1</v>
      </c>
      <c r="I7" s="57">
        <v>2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3115.0080000000003</v>
      </c>
      <c r="AC7" s="66">
        <f t="shared" si="4"/>
        <v>0</v>
      </c>
      <c r="AD7" s="66">
        <f t="shared" si="3"/>
        <v>3115.0080000000003</v>
      </c>
    </row>
    <row r="8" spans="1:30" ht="24.95" customHeight="1" x14ac:dyDescent="0.4">
      <c r="A8" s="54">
        <v>5</v>
      </c>
      <c r="B8" s="55" t="s">
        <v>37</v>
      </c>
      <c r="C8" s="55" t="s">
        <v>1189</v>
      </c>
      <c r="D8" s="55" t="s">
        <v>35</v>
      </c>
      <c r="E8" s="55" t="s">
        <v>248</v>
      </c>
      <c r="F8" s="55" t="s">
        <v>1265</v>
      </c>
      <c r="G8" s="55">
        <v>26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3115.0080000000003</v>
      </c>
      <c r="AC8" s="66">
        <f t="shared" si="4"/>
        <v>0</v>
      </c>
      <c r="AD8" s="66">
        <f t="shared" si="3"/>
        <v>3115.0080000000003</v>
      </c>
    </row>
    <row r="9" spans="1:30" ht="24.95" customHeight="1" x14ac:dyDescent="0.4">
      <c r="A9" s="54">
        <v>6</v>
      </c>
      <c r="B9" s="55" t="s">
        <v>37</v>
      </c>
      <c r="C9" s="55" t="s">
        <v>1189</v>
      </c>
      <c r="D9" s="55" t="s">
        <v>35</v>
      </c>
      <c r="E9" s="55" t="s">
        <v>248</v>
      </c>
      <c r="F9" s="55" t="s">
        <v>384</v>
      </c>
      <c r="G9" s="55">
        <v>26</v>
      </c>
      <c r="H9" s="56">
        <v>1</v>
      </c>
      <c r="I9" s="57">
        <v>2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3115.0080000000003</v>
      </c>
      <c r="AC9" s="66">
        <f t="shared" si="4"/>
        <v>0</v>
      </c>
      <c r="AD9" s="66">
        <f t="shared" si="3"/>
        <v>3115.0080000000003</v>
      </c>
    </row>
    <row r="10" spans="1:30" ht="24.95" customHeight="1" x14ac:dyDescent="0.4">
      <c r="A10" s="54">
        <v>7</v>
      </c>
      <c r="B10" s="55" t="s">
        <v>37</v>
      </c>
      <c r="C10" s="55" t="s">
        <v>1190</v>
      </c>
      <c r="D10" s="55" t="s">
        <v>35</v>
      </c>
      <c r="E10" s="55" t="s">
        <v>248</v>
      </c>
      <c r="F10" s="55" t="s">
        <v>384</v>
      </c>
      <c r="G10" s="55">
        <v>26</v>
      </c>
      <c r="H10" s="56">
        <v>1</v>
      </c>
      <c r="I10" s="57">
        <v>2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3115.0080000000003</v>
      </c>
      <c r="AC10" s="66">
        <f t="shared" si="4"/>
        <v>0</v>
      </c>
      <c r="AD10" s="66">
        <f t="shared" si="3"/>
        <v>3115.0080000000003</v>
      </c>
    </row>
    <row r="11" spans="1:30" ht="24.95" customHeight="1" x14ac:dyDescent="0.4">
      <c r="A11" s="54">
        <v>8</v>
      </c>
      <c r="B11" s="55" t="s">
        <v>37</v>
      </c>
      <c r="C11" s="55" t="s">
        <v>1190</v>
      </c>
      <c r="D11" s="55" t="s">
        <v>35</v>
      </c>
      <c r="E11" s="55" t="s">
        <v>41</v>
      </c>
      <c r="F11" s="55" t="s">
        <v>1266</v>
      </c>
      <c r="G11" s="55">
        <v>15</v>
      </c>
      <c r="H11" s="56">
        <v>1</v>
      </c>
      <c r="I11" s="57">
        <v>1</v>
      </c>
      <c r="J11" s="58">
        <v>1</v>
      </c>
      <c r="K11" s="59"/>
      <c r="L11" s="60" t="s">
        <v>221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898.56000000000006</v>
      </c>
      <c r="AC11" s="66">
        <f t="shared" si="4"/>
        <v>0</v>
      </c>
      <c r="AD11" s="66">
        <f t="shared" si="3"/>
        <v>898.56000000000006</v>
      </c>
    </row>
    <row r="12" spans="1:30" ht="24.95" customHeight="1" x14ac:dyDescent="0.4">
      <c r="A12" s="54">
        <v>9</v>
      </c>
      <c r="B12" s="55" t="s">
        <v>37</v>
      </c>
      <c r="C12" s="55" t="s">
        <v>1191</v>
      </c>
      <c r="D12" s="55" t="s">
        <v>35</v>
      </c>
      <c r="E12" s="55" t="s">
        <v>248</v>
      </c>
      <c r="F12" s="55" t="s">
        <v>697</v>
      </c>
      <c r="G12" s="55">
        <v>26</v>
      </c>
      <c r="H12" s="56">
        <v>8</v>
      </c>
      <c r="I12" s="57">
        <v>1</v>
      </c>
      <c r="J12" s="58">
        <v>8</v>
      </c>
      <c r="K12" s="59"/>
      <c r="L12" s="60" t="s">
        <v>222</v>
      </c>
      <c r="M12" s="76"/>
      <c r="N12" s="61" t="s">
        <v>220</v>
      </c>
      <c r="O12" s="77"/>
      <c r="P12" s="76"/>
      <c r="Q12" s="62">
        <v>8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12460.032000000001</v>
      </c>
      <c r="AC12" s="66">
        <f t="shared" si="4"/>
        <v>0</v>
      </c>
      <c r="AD12" s="66">
        <f t="shared" si="3"/>
        <v>12460.032000000001</v>
      </c>
    </row>
    <row r="13" spans="1:30" ht="24.95" customHeight="1" x14ac:dyDescent="0.4">
      <c r="A13" s="54">
        <v>10</v>
      </c>
      <c r="B13" s="55" t="s">
        <v>37</v>
      </c>
      <c r="C13" s="55" t="s">
        <v>1191</v>
      </c>
      <c r="D13" s="55" t="s">
        <v>35</v>
      </c>
      <c r="E13" s="55" t="s">
        <v>248</v>
      </c>
      <c r="F13" s="55" t="s">
        <v>384</v>
      </c>
      <c r="G13" s="55">
        <v>26</v>
      </c>
      <c r="H13" s="56">
        <v>1</v>
      </c>
      <c r="I13" s="57">
        <v>2</v>
      </c>
      <c r="J13" s="58">
        <v>2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3115.0080000000003</v>
      </c>
      <c r="AC13" s="66">
        <f t="shared" si="4"/>
        <v>0</v>
      </c>
      <c r="AD13" s="66">
        <f t="shared" si="3"/>
        <v>3115.0080000000003</v>
      </c>
    </row>
    <row r="14" spans="1:30" ht="24.95" customHeight="1" x14ac:dyDescent="0.4">
      <c r="A14" s="54">
        <v>11</v>
      </c>
      <c r="B14" s="55" t="s">
        <v>37</v>
      </c>
      <c r="C14" s="55" t="s">
        <v>1192</v>
      </c>
      <c r="D14" s="55" t="s">
        <v>35</v>
      </c>
      <c r="E14" s="55" t="s">
        <v>652</v>
      </c>
      <c r="F14" s="55" t="s">
        <v>674</v>
      </c>
      <c r="G14" s="55">
        <v>34</v>
      </c>
      <c r="H14" s="56">
        <v>1</v>
      </c>
      <c r="I14" s="57">
        <v>2</v>
      </c>
      <c r="J14" s="58">
        <v>2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4073.4719999999998</v>
      </c>
      <c r="AC14" s="66">
        <f t="shared" si="4"/>
        <v>0</v>
      </c>
      <c r="AD14" s="66">
        <f t="shared" si="3"/>
        <v>4073.4719999999998</v>
      </c>
    </row>
    <row r="15" spans="1:30" ht="24.95" customHeight="1" x14ac:dyDescent="0.4">
      <c r="A15" s="54">
        <v>12</v>
      </c>
      <c r="B15" s="55" t="s">
        <v>37</v>
      </c>
      <c r="C15" s="55" t="s">
        <v>1192</v>
      </c>
      <c r="D15" s="55" t="s">
        <v>35</v>
      </c>
      <c r="E15" s="55" t="s">
        <v>248</v>
      </c>
      <c r="F15" s="55" t="s">
        <v>1267</v>
      </c>
      <c r="G15" s="55">
        <v>26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1557.5040000000001</v>
      </c>
      <c r="AC15" s="66">
        <f t="shared" si="4"/>
        <v>0</v>
      </c>
      <c r="AD15" s="66">
        <f t="shared" si="3"/>
        <v>1557.5040000000001</v>
      </c>
    </row>
    <row r="16" spans="1:30" ht="24.95" customHeight="1" x14ac:dyDescent="0.4">
      <c r="A16" s="54">
        <v>13</v>
      </c>
      <c r="B16" s="55" t="s">
        <v>37</v>
      </c>
      <c r="C16" s="55" t="s">
        <v>95</v>
      </c>
      <c r="D16" s="55" t="s">
        <v>35</v>
      </c>
      <c r="E16" s="55" t="s">
        <v>652</v>
      </c>
      <c r="F16" s="55" t="s">
        <v>674</v>
      </c>
      <c r="G16" s="55">
        <v>34</v>
      </c>
      <c r="H16" s="56">
        <v>6</v>
      </c>
      <c r="I16" s="57">
        <v>2</v>
      </c>
      <c r="J16" s="58">
        <v>12</v>
      </c>
      <c r="K16" s="59"/>
      <c r="L16" s="60" t="s">
        <v>222</v>
      </c>
      <c r="M16" s="76"/>
      <c r="N16" s="61" t="s">
        <v>220</v>
      </c>
      <c r="O16" s="77"/>
      <c r="P16" s="76"/>
      <c r="Q16" s="62">
        <v>6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24440.832000000002</v>
      </c>
      <c r="AC16" s="66">
        <f t="shared" si="4"/>
        <v>0</v>
      </c>
      <c r="AD16" s="66">
        <f t="shared" si="3"/>
        <v>24440.832000000002</v>
      </c>
    </row>
    <row r="17" spans="1:30" ht="24.95" customHeight="1" x14ac:dyDescent="0.4">
      <c r="A17" s="54">
        <v>14</v>
      </c>
      <c r="B17" s="55" t="s">
        <v>37</v>
      </c>
      <c r="C17" s="55" t="s">
        <v>95</v>
      </c>
      <c r="D17" s="55" t="s">
        <v>35</v>
      </c>
      <c r="E17" s="55" t="s">
        <v>239</v>
      </c>
      <c r="F17" s="55" t="s">
        <v>1268</v>
      </c>
      <c r="G17" s="55">
        <v>42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2515.9679999999998</v>
      </c>
      <c r="AC17" s="66">
        <f t="shared" si="4"/>
        <v>0</v>
      </c>
      <c r="AD17" s="66">
        <f t="shared" si="3"/>
        <v>2515.9679999999998</v>
      </c>
    </row>
    <row r="18" spans="1:30" ht="24.95" customHeight="1" x14ac:dyDescent="0.4">
      <c r="A18" s="54">
        <v>15</v>
      </c>
      <c r="B18" s="55" t="s">
        <v>37</v>
      </c>
      <c r="C18" s="55" t="s">
        <v>95</v>
      </c>
      <c r="D18" s="55" t="s">
        <v>35</v>
      </c>
      <c r="E18" s="55" t="s">
        <v>652</v>
      </c>
      <c r="F18" s="55" t="s">
        <v>674</v>
      </c>
      <c r="G18" s="55">
        <v>34</v>
      </c>
      <c r="H18" s="56">
        <v>2</v>
      </c>
      <c r="I18" s="57">
        <v>2</v>
      </c>
      <c r="J18" s="58">
        <v>4</v>
      </c>
      <c r="K18" s="59"/>
      <c r="L18" s="60" t="s">
        <v>222</v>
      </c>
      <c r="M18" s="76"/>
      <c r="N18" s="61" t="s">
        <v>220</v>
      </c>
      <c r="O18" s="77"/>
      <c r="P18" s="76"/>
      <c r="Q18" s="62">
        <v>2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8146.9439999999995</v>
      </c>
      <c r="AC18" s="66">
        <f t="shared" si="4"/>
        <v>0</v>
      </c>
      <c r="AD18" s="66">
        <f t="shared" si="3"/>
        <v>8146.9439999999995</v>
      </c>
    </row>
    <row r="19" spans="1:30" ht="24.95" customHeight="1" x14ac:dyDescent="0.4">
      <c r="A19" s="54">
        <v>16</v>
      </c>
      <c r="B19" s="55" t="s">
        <v>37</v>
      </c>
      <c r="C19" s="55" t="s">
        <v>179</v>
      </c>
      <c r="D19" s="55" t="s">
        <v>35</v>
      </c>
      <c r="E19" s="55" t="s">
        <v>248</v>
      </c>
      <c r="F19" s="55" t="s">
        <v>1265</v>
      </c>
      <c r="G19" s="55">
        <v>26</v>
      </c>
      <c r="H19" s="56">
        <v>4</v>
      </c>
      <c r="I19" s="57">
        <v>1</v>
      </c>
      <c r="J19" s="58">
        <v>4</v>
      </c>
      <c r="K19" s="59"/>
      <c r="L19" s="60" t="s">
        <v>222</v>
      </c>
      <c r="M19" s="76"/>
      <c r="N19" s="61" t="s">
        <v>220</v>
      </c>
      <c r="O19" s="77"/>
      <c r="P19" s="76"/>
      <c r="Q19" s="62">
        <v>4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6230.0160000000005</v>
      </c>
      <c r="AC19" s="66">
        <f t="shared" si="4"/>
        <v>0</v>
      </c>
      <c r="AD19" s="66">
        <f t="shared" si="3"/>
        <v>6230.0160000000005</v>
      </c>
    </row>
    <row r="20" spans="1:30" ht="24.95" customHeight="1" x14ac:dyDescent="0.4">
      <c r="A20" s="54">
        <v>17</v>
      </c>
      <c r="B20" s="55" t="s">
        <v>37</v>
      </c>
      <c r="C20" s="55" t="s">
        <v>179</v>
      </c>
      <c r="D20" s="55" t="s">
        <v>35</v>
      </c>
      <c r="E20" s="55" t="s">
        <v>248</v>
      </c>
      <c r="F20" s="55" t="s">
        <v>384</v>
      </c>
      <c r="G20" s="55">
        <v>26</v>
      </c>
      <c r="H20" s="56">
        <v>2</v>
      </c>
      <c r="I20" s="57">
        <v>2</v>
      </c>
      <c r="J20" s="58">
        <v>4</v>
      </c>
      <c r="K20" s="59"/>
      <c r="L20" s="60" t="s">
        <v>222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6230.0160000000005</v>
      </c>
      <c r="AC20" s="66">
        <f t="shared" si="4"/>
        <v>0</v>
      </c>
      <c r="AD20" s="66">
        <f t="shared" si="3"/>
        <v>6230.0160000000005</v>
      </c>
    </row>
    <row r="21" spans="1:30" ht="24.95" customHeight="1" x14ac:dyDescent="0.4">
      <c r="A21" s="54">
        <v>18</v>
      </c>
      <c r="B21" s="55" t="s">
        <v>37</v>
      </c>
      <c r="C21" s="55" t="s">
        <v>1193</v>
      </c>
      <c r="D21" s="55" t="s">
        <v>35</v>
      </c>
      <c r="E21" s="55" t="s">
        <v>652</v>
      </c>
      <c r="F21" s="55" t="s">
        <v>674</v>
      </c>
      <c r="G21" s="55">
        <v>34</v>
      </c>
      <c r="H21" s="56">
        <v>6</v>
      </c>
      <c r="I21" s="57">
        <v>2</v>
      </c>
      <c r="J21" s="58">
        <v>12</v>
      </c>
      <c r="K21" s="59"/>
      <c r="L21" s="60" t="s">
        <v>222</v>
      </c>
      <c r="M21" s="76"/>
      <c r="N21" s="61" t="s">
        <v>220</v>
      </c>
      <c r="O21" s="77"/>
      <c r="P21" s="76"/>
      <c r="Q21" s="62">
        <v>6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24440.832000000002</v>
      </c>
      <c r="AC21" s="66">
        <f t="shared" si="4"/>
        <v>0</v>
      </c>
      <c r="AD21" s="66">
        <f t="shared" si="3"/>
        <v>24440.832000000002</v>
      </c>
    </row>
    <row r="22" spans="1:30" ht="24.95" customHeight="1" x14ac:dyDescent="0.4">
      <c r="A22" s="54">
        <v>19</v>
      </c>
      <c r="B22" s="55" t="s">
        <v>37</v>
      </c>
      <c r="C22" s="55" t="s">
        <v>1193</v>
      </c>
      <c r="D22" s="55" t="s">
        <v>35</v>
      </c>
      <c r="E22" s="55" t="s">
        <v>239</v>
      </c>
      <c r="F22" s="55" t="s">
        <v>1268</v>
      </c>
      <c r="G22" s="55">
        <v>42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2515.9679999999998</v>
      </c>
      <c r="AC22" s="66">
        <f t="shared" si="4"/>
        <v>0</v>
      </c>
      <c r="AD22" s="66">
        <f t="shared" si="3"/>
        <v>2515.9679999999998</v>
      </c>
    </row>
    <row r="23" spans="1:30" ht="24.95" customHeight="1" x14ac:dyDescent="0.4">
      <c r="A23" s="54">
        <v>20</v>
      </c>
      <c r="B23" s="55" t="s">
        <v>37</v>
      </c>
      <c r="C23" s="55" t="s">
        <v>1194</v>
      </c>
      <c r="D23" s="55" t="s">
        <v>35</v>
      </c>
      <c r="E23" s="55" t="s">
        <v>652</v>
      </c>
      <c r="F23" s="55" t="s">
        <v>674</v>
      </c>
      <c r="G23" s="55">
        <v>34</v>
      </c>
      <c r="H23" s="56">
        <v>6</v>
      </c>
      <c r="I23" s="57">
        <v>2</v>
      </c>
      <c r="J23" s="58">
        <v>12</v>
      </c>
      <c r="K23" s="59"/>
      <c r="L23" s="60" t="s">
        <v>222</v>
      </c>
      <c r="M23" s="76"/>
      <c r="N23" s="61" t="s">
        <v>220</v>
      </c>
      <c r="O23" s="77"/>
      <c r="P23" s="76"/>
      <c r="Q23" s="62">
        <v>6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24440.832000000002</v>
      </c>
      <c r="AC23" s="66">
        <f t="shared" si="4"/>
        <v>0</v>
      </c>
      <c r="AD23" s="66">
        <f t="shared" si="3"/>
        <v>24440.832000000002</v>
      </c>
    </row>
    <row r="24" spans="1:30" ht="24.95" customHeight="1" x14ac:dyDescent="0.4">
      <c r="A24" s="54">
        <v>21</v>
      </c>
      <c r="B24" s="55" t="s">
        <v>37</v>
      </c>
      <c r="C24" s="55" t="s">
        <v>1194</v>
      </c>
      <c r="D24" s="55" t="s">
        <v>35</v>
      </c>
      <c r="E24" s="55" t="s">
        <v>239</v>
      </c>
      <c r="F24" s="55" t="s">
        <v>1268</v>
      </c>
      <c r="G24" s="55">
        <v>42</v>
      </c>
      <c r="H24" s="56">
        <v>1</v>
      </c>
      <c r="I24" s="57">
        <v>1</v>
      </c>
      <c r="J24" s="58">
        <v>1</v>
      </c>
      <c r="K24" s="59"/>
      <c r="L24" s="60" t="s">
        <v>222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2515.9679999999998</v>
      </c>
      <c r="AC24" s="66">
        <f t="shared" si="4"/>
        <v>0</v>
      </c>
      <c r="AD24" s="66">
        <f t="shared" si="3"/>
        <v>2515.9679999999998</v>
      </c>
    </row>
    <row r="25" spans="1:30" ht="24.95" customHeight="1" x14ac:dyDescent="0.4">
      <c r="A25" s="54">
        <v>22</v>
      </c>
      <c r="B25" s="55" t="s">
        <v>37</v>
      </c>
      <c r="C25" s="55" t="s">
        <v>1195</v>
      </c>
      <c r="D25" s="55" t="s">
        <v>35</v>
      </c>
      <c r="E25" s="55" t="s">
        <v>652</v>
      </c>
      <c r="F25" s="55" t="s">
        <v>674</v>
      </c>
      <c r="G25" s="55">
        <v>34</v>
      </c>
      <c r="H25" s="56">
        <v>2</v>
      </c>
      <c r="I25" s="57">
        <v>2</v>
      </c>
      <c r="J25" s="58">
        <v>4</v>
      </c>
      <c r="K25" s="59"/>
      <c r="L25" s="60" t="s">
        <v>222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8146.9439999999995</v>
      </c>
      <c r="AC25" s="66">
        <f t="shared" si="4"/>
        <v>0</v>
      </c>
      <c r="AD25" s="66">
        <f t="shared" si="3"/>
        <v>8146.9439999999995</v>
      </c>
    </row>
    <row r="26" spans="1:30" ht="24.95" customHeight="1" x14ac:dyDescent="0.4">
      <c r="A26" s="54">
        <v>23</v>
      </c>
      <c r="B26" s="55" t="s">
        <v>37</v>
      </c>
      <c r="C26" s="55" t="s">
        <v>1196</v>
      </c>
      <c r="D26" s="55" t="s">
        <v>35</v>
      </c>
      <c r="E26" s="55" t="s">
        <v>652</v>
      </c>
      <c r="F26" s="55" t="s">
        <v>674</v>
      </c>
      <c r="G26" s="55">
        <v>34</v>
      </c>
      <c r="H26" s="56">
        <v>6</v>
      </c>
      <c r="I26" s="57">
        <v>2</v>
      </c>
      <c r="J26" s="58">
        <v>12</v>
      </c>
      <c r="K26" s="59"/>
      <c r="L26" s="60" t="s">
        <v>222</v>
      </c>
      <c r="M26" s="76"/>
      <c r="N26" s="61" t="s">
        <v>220</v>
      </c>
      <c r="O26" s="77"/>
      <c r="P26" s="76"/>
      <c r="Q26" s="62">
        <v>6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24440.832000000002</v>
      </c>
      <c r="AC26" s="66">
        <f t="shared" si="4"/>
        <v>0</v>
      </c>
      <c r="AD26" s="66">
        <f t="shared" si="3"/>
        <v>24440.832000000002</v>
      </c>
    </row>
    <row r="27" spans="1:30" ht="24.95" customHeight="1" x14ac:dyDescent="0.4">
      <c r="A27" s="54">
        <v>24</v>
      </c>
      <c r="B27" s="55" t="s">
        <v>37</v>
      </c>
      <c r="C27" s="55" t="s">
        <v>1196</v>
      </c>
      <c r="D27" s="55" t="s">
        <v>35</v>
      </c>
      <c r="E27" s="55" t="s">
        <v>239</v>
      </c>
      <c r="F27" s="55" t="s">
        <v>1268</v>
      </c>
      <c r="G27" s="55">
        <v>42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2515.9679999999998</v>
      </c>
      <c r="AC27" s="66">
        <f t="shared" si="4"/>
        <v>0</v>
      </c>
      <c r="AD27" s="66">
        <f t="shared" si="3"/>
        <v>2515.9679999999998</v>
      </c>
    </row>
    <row r="28" spans="1:30" ht="24.95" customHeight="1" x14ac:dyDescent="0.4">
      <c r="A28" s="54">
        <v>25</v>
      </c>
      <c r="B28" s="55" t="s">
        <v>37</v>
      </c>
      <c r="C28" s="55" t="s">
        <v>1197</v>
      </c>
      <c r="D28" s="55" t="s">
        <v>35</v>
      </c>
      <c r="E28" s="55" t="s">
        <v>652</v>
      </c>
      <c r="F28" s="55" t="s">
        <v>674</v>
      </c>
      <c r="G28" s="55">
        <v>34</v>
      </c>
      <c r="H28" s="56">
        <v>6</v>
      </c>
      <c r="I28" s="57">
        <v>2</v>
      </c>
      <c r="J28" s="58">
        <v>12</v>
      </c>
      <c r="K28" s="59"/>
      <c r="L28" s="60" t="s">
        <v>222</v>
      </c>
      <c r="M28" s="76"/>
      <c r="N28" s="61" t="s">
        <v>220</v>
      </c>
      <c r="O28" s="77"/>
      <c r="P28" s="76"/>
      <c r="Q28" s="62">
        <v>6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24440.832000000002</v>
      </c>
      <c r="AC28" s="66">
        <f t="shared" si="4"/>
        <v>0</v>
      </c>
      <c r="AD28" s="66">
        <f t="shared" si="3"/>
        <v>24440.832000000002</v>
      </c>
    </row>
    <row r="29" spans="1:30" ht="24.95" customHeight="1" x14ac:dyDescent="0.4">
      <c r="A29" s="54">
        <v>26</v>
      </c>
      <c r="B29" s="55" t="s">
        <v>37</v>
      </c>
      <c r="C29" s="55" t="s">
        <v>1197</v>
      </c>
      <c r="D29" s="55" t="s">
        <v>35</v>
      </c>
      <c r="E29" s="55" t="s">
        <v>239</v>
      </c>
      <c r="F29" s="55" t="s">
        <v>1268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2515.9679999999998</v>
      </c>
      <c r="AC29" s="66">
        <f t="shared" si="4"/>
        <v>0</v>
      </c>
      <c r="AD29" s="66">
        <f t="shared" si="3"/>
        <v>2515.9679999999998</v>
      </c>
    </row>
    <row r="30" spans="1:30" ht="24.95" customHeight="1" x14ac:dyDescent="0.4">
      <c r="A30" s="54">
        <v>27</v>
      </c>
      <c r="B30" s="55" t="s">
        <v>37</v>
      </c>
      <c r="C30" s="55" t="s">
        <v>1198</v>
      </c>
      <c r="D30" s="55" t="s">
        <v>35</v>
      </c>
      <c r="E30" s="55" t="s">
        <v>652</v>
      </c>
      <c r="F30" s="55" t="s">
        <v>674</v>
      </c>
      <c r="G30" s="55">
        <v>34</v>
      </c>
      <c r="H30" s="56">
        <v>6</v>
      </c>
      <c r="I30" s="57">
        <v>2</v>
      </c>
      <c r="J30" s="58">
        <v>12</v>
      </c>
      <c r="K30" s="59"/>
      <c r="L30" s="60" t="s">
        <v>222</v>
      </c>
      <c r="M30" s="76"/>
      <c r="N30" s="61" t="s">
        <v>220</v>
      </c>
      <c r="O30" s="77"/>
      <c r="P30" s="76"/>
      <c r="Q30" s="62">
        <v>6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24440.832000000002</v>
      </c>
      <c r="AC30" s="66">
        <f t="shared" si="4"/>
        <v>0</v>
      </c>
      <c r="AD30" s="66">
        <f t="shared" si="3"/>
        <v>24440.832000000002</v>
      </c>
    </row>
    <row r="31" spans="1:30" ht="24.95" customHeight="1" x14ac:dyDescent="0.4">
      <c r="A31" s="54">
        <v>28</v>
      </c>
      <c r="B31" s="55" t="s">
        <v>37</v>
      </c>
      <c r="C31" s="55" t="s">
        <v>1198</v>
      </c>
      <c r="D31" s="55" t="s">
        <v>35</v>
      </c>
      <c r="E31" s="55" t="s">
        <v>239</v>
      </c>
      <c r="F31" s="55" t="s">
        <v>1268</v>
      </c>
      <c r="G31" s="55">
        <v>42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2515.9679999999998</v>
      </c>
      <c r="AC31" s="66">
        <f t="shared" si="4"/>
        <v>0</v>
      </c>
      <c r="AD31" s="66">
        <f t="shared" si="3"/>
        <v>2515.9679999999998</v>
      </c>
    </row>
    <row r="32" spans="1:30" ht="24.95" customHeight="1" x14ac:dyDescent="0.4">
      <c r="A32" s="54">
        <v>29</v>
      </c>
      <c r="B32" s="55" t="s">
        <v>37</v>
      </c>
      <c r="C32" s="55" t="s">
        <v>1199</v>
      </c>
      <c r="D32" s="55" t="s">
        <v>35</v>
      </c>
      <c r="E32" s="55" t="s">
        <v>239</v>
      </c>
      <c r="F32" s="55" t="s">
        <v>831</v>
      </c>
      <c r="G32" s="55">
        <v>42</v>
      </c>
      <c r="H32" s="56">
        <v>1</v>
      </c>
      <c r="I32" s="57">
        <v>2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5031.9359999999997</v>
      </c>
      <c r="AC32" s="66">
        <f t="shared" si="4"/>
        <v>0</v>
      </c>
      <c r="AD32" s="66">
        <f t="shared" si="3"/>
        <v>5031.9359999999997</v>
      </c>
    </row>
    <row r="33" spans="1:30" ht="24.95" customHeight="1" x14ac:dyDescent="0.4">
      <c r="A33" s="54">
        <v>30</v>
      </c>
      <c r="B33" s="55" t="s">
        <v>37</v>
      </c>
      <c r="C33" s="55" t="s">
        <v>1200</v>
      </c>
      <c r="D33" s="55" t="s">
        <v>35</v>
      </c>
      <c r="E33" s="55" t="s">
        <v>248</v>
      </c>
      <c r="F33" s="55" t="s">
        <v>764</v>
      </c>
      <c r="G33" s="55">
        <v>26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1557.5040000000001</v>
      </c>
      <c r="AC33" s="66">
        <f t="shared" si="4"/>
        <v>0</v>
      </c>
      <c r="AD33" s="66">
        <f t="shared" si="3"/>
        <v>1557.5040000000001</v>
      </c>
    </row>
    <row r="34" spans="1:30" ht="24.95" customHeight="1" x14ac:dyDescent="0.4">
      <c r="A34" s="54">
        <v>31</v>
      </c>
      <c r="B34" s="55" t="s">
        <v>37</v>
      </c>
      <c r="C34" s="55" t="s">
        <v>1201</v>
      </c>
      <c r="D34" s="55" t="s">
        <v>35</v>
      </c>
      <c r="E34" s="55" t="s">
        <v>248</v>
      </c>
      <c r="F34" s="55" t="s">
        <v>697</v>
      </c>
      <c r="G34" s="55">
        <v>26</v>
      </c>
      <c r="H34" s="56">
        <v>10</v>
      </c>
      <c r="I34" s="57">
        <v>1</v>
      </c>
      <c r="J34" s="58">
        <v>10</v>
      </c>
      <c r="K34" s="59"/>
      <c r="L34" s="60" t="s">
        <v>222</v>
      </c>
      <c r="M34" s="76"/>
      <c r="N34" s="61" t="s">
        <v>220</v>
      </c>
      <c r="O34" s="77"/>
      <c r="P34" s="76"/>
      <c r="Q34" s="62">
        <v>10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15575.039999999999</v>
      </c>
      <c r="AC34" s="66">
        <f t="shared" si="4"/>
        <v>0</v>
      </c>
      <c r="AD34" s="66">
        <f t="shared" si="3"/>
        <v>15575.039999999999</v>
      </c>
    </row>
    <row r="35" spans="1:30" ht="24.95" customHeight="1" x14ac:dyDescent="0.4">
      <c r="A35" s="54">
        <v>32</v>
      </c>
      <c r="B35" s="55" t="s">
        <v>37</v>
      </c>
      <c r="C35" s="55" t="s">
        <v>1201</v>
      </c>
      <c r="D35" s="55" t="s">
        <v>35</v>
      </c>
      <c r="E35" s="55" t="s">
        <v>248</v>
      </c>
      <c r="F35" s="55" t="s">
        <v>1269</v>
      </c>
      <c r="G35" s="55">
        <v>26</v>
      </c>
      <c r="H35" s="56">
        <v>2</v>
      </c>
      <c r="I35" s="57">
        <v>1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3115.0080000000003</v>
      </c>
      <c r="AC35" s="66">
        <f t="shared" si="4"/>
        <v>0</v>
      </c>
      <c r="AD35" s="66">
        <f t="shared" si="3"/>
        <v>3115.0080000000003</v>
      </c>
    </row>
    <row r="36" spans="1:30" ht="24.95" customHeight="1" x14ac:dyDescent="0.4">
      <c r="A36" s="54">
        <v>33</v>
      </c>
      <c r="B36" s="55" t="s">
        <v>37</v>
      </c>
      <c r="C36" s="55" t="s">
        <v>1202</v>
      </c>
      <c r="D36" s="55" t="s">
        <v>35</v>
      </c>
      <c r="E36" s="55" t="s">
        <v>248</v>
      </c>
      <c r="F36" s="55" t="s">
        <v>697</v>
      </c>
      <c r="G36" s="55">
        <v>26</v>
      </c>
      <c r="H36" s="56">
        <v>2</v>
      </c>
      <c r="I36" s="57">
        <v>1</v>
      </c>
      <c r="J36" s="58">
        <v>2</v>
      </c>
      <c r="K36" s="59"/>
      <c r="L36" s="60" t="s">
        <v>222</v>
      </c>
      <c r="M36" s="76"/>
      <c r="N36" s="61" t="s">
        <v>220</v>
      </c>
      <c r="O36" s="77"/>
      <c r="P36" s="76"/>
      <c r="Q36" s="62">
        <v>2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3115.0080000000003</v>
      </c>
      <c r="AC36" s="66">
        <f t="shared" si="4"/>
        <v>0</v>
      </c>
      <c r="AD36" s="66">
        <f t="shared" si="3"/>
        <v>3115.0080000000003</v>
      </c>
    </row>
    <row r="37" spans="1:30" ht="24.95" customHeight="1" x14ac:dyDescent="0.4">
      <c r="A37" s="54">
        <v>34</v>
      </c>
      <c r="B37" s="55" t="s">
        <v>37</v>
      </c>
      <c r="C37" s="55" t="s">
        <v>1203</v>
      </c>
      <c r="D37" s="55" t="s">
        <v>35</v>
      </c>
      <c r="E37" s="55" t="s">
        <v>248</v>
      </c>
      <c r="F37" s="55" t="s">
        <v>697</v>
      </c>
      <c r="G37" s="55">
        <v>26</v>
      </c>
      <c r="H37" s="56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3115.0080000000003</v>
      </c>
      <c r="AC37" s="66">
        <f t="shared" si="4"/>
        <v>0</v>
      </c>
      <c r="AD37" s="66">
        <f t="shared" si="3"/>
        <v>3115.0080000000003</v>
      </c>
    </row>
    <row r="38" spans="1:30" ht="24.95" customHeight="1" x14ac:dyDescent="0.4">
      <c r="A38" s="54">
        <v>35</v>
      </c>
      <c r="B38" s="55" t="s">
        <v>37</v>
      </c>
      <c r="C38" s="55" t="s">
        <v>1204</v>
      </c>
      <c r="D38" s="55" t="s">
        <v>35</v>
      </c>
      <c r="E38" s="55" t="s">
        <v>239</v>
      </c>
      <c r="F38" s="55" t="s">
        <v>729</v>
      </c>
      <c r="G38" s="55">
        <v>42</v>
      </c>
      <c r="H38" s="56">
        <v>1</v>
      </c>
      <c r="I38" s="57">
        <v>1</v>
      </c>
      <c r="J38" s="58">
        <v>1</v>
      </c>
      <c r="K38" s="59"/>
      <c r="L38" s="60" t="s">
        <v>222</v>
      </c>
      <c r="M38" s="76"/>
      <c r="N38" s="61" t="s">
        <v>220</v>
      </c>
      <c r="O38" s="77"/>
      <c r="P38" s="76"/>
      <c r="Q38" s="62">
        <v>1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2515.9679999999998</v>
      </c>
      <c r="AC38" s="66">
        <f t="shared" si="4"/>
        <v>0</v>
      </c>
      <c r="AD38" s="66">
        <f t="shared" si="3"/>
        <v>2515.9679999999998</v>
      </c>
    </row>
    <row r="39" spans="1:30" ht="24.95" customHeight="1" x14ac:dyDescent="0.4">
      <c r="A39" s="54">
        <v>36</v>
      </c>
      <c r="B39" s="55" t="s">
        <v>37</v>
      </c>
      <c r="C39" s="55" t="s">
        <v>234</v>
      </c>
      <c r="D39" s="55" t="s">
        <v>35</v>
      </c>
      <c r="E39" s="55" t="s">
        <v>248</v>
      </c>
      <c r="F39" s="55" t="s">
        <v>384</v>
      </c>
      <c r="G39" s="55">
        <v>26</v>
      </c>
      <c r="H39" s="56">
        <v>1</v>
      </c>
      <c r="I39" s="57">
        <v>2</v>
      </c>
      <c r="J39" s="58">
        <v>2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3115.0080000000003</v>
      </c>
      <c r="AC39" s="66">
        <f t="shared" si="4"/>
        <v>0</v>
      </c>
      <c r="AD39" s="66">
        <f t="shared" si="3"/>
        <v>3115.0080000000003</v>
      </c>
    </row>
    <row r="40" spans="1:30" ht="24.95" customHeight="1" x14ac:dyDescent="0.4">
      <c r="A40" s="54">
        <v>37</v>
      </c>
      <c r="B40" s="55" t="s">
        <v>37</v>
      </c>
      <c r="C40" s="55" t="s">
        <v>234</v>
      </c>
      <c r="D40" s="55" t="s">
        <v>35</v>
      </c>
      <c r="E40" s="55" t="s">
        <v>248</v>
      </c>
      <c r="F40" s="55" t="s">
        <v>1270</v>
      </c>
      <c r="G40" s="55">
        <v>26</v>
      </c>
      <c r="H40" s="55">
        <v>1</v>
      </c>
      <c r="I40" s="57">
        <v>1</v>
      </c>
      <c r="J40" s="58">
        <v>1</v>
      </c>
      <c r="K40" s="59"/>
      <c r="L40" s="60" t="s">
        <v>222</v>
      </c>
      <c r="M40" s="76"/>
      <c r="N40" s="61" t="s">
        <v>220</v>
      </c>
      <c r="O40" s="77"/>
      <c r="P40" s="76"/>
      <c r="Q40" s="62">
        <v>1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1557.5040000000001</v>
      </c>
      <c r="AC40" s="66">
        <f t="shared" si="4"/>
        <v>0</v>
      </c>
      <c r="AD40" s="66">
        <f t="shared" si="3"/>
        <v>1557.5040000000001</v>
      </c>
    </row>
    <row r="41" spans="1:30" ht="24.95" customHeight="1" x14ac:dyDescent="0.4">
      <c r="A41" s="54">
        <v>38</v>
      </c>
      <c r="B41" s="55" t="s">
        <v>37</v>
      </c>
      <c r="C41" s="55" t="s">
        <v>262</v>
      </c>
      <c r="D41" s="55" t="s">
        <v>35</v>
      </c>
      <c r="E41" s="55" t="s">
        <v>248</v>
      </c>
      <c r="F41" s="55" t="s">
        <v>697</v>
      </c>
      <c r="G41" s="55">
        <v>26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1557.5040000000001</v>
      </c>
      <c r="AC41" s="66">
        <f t="shared" si="4"/>
        <v>0</v>
      </c>
      <c r="AD41" s="66">
        <f t="shared" si="3"/>
        <v>1557.5040000000001</v>
      </c>
    </row>
    <row r="42" spans="1:30" ht="24.95" customHeight="1" x14ac:dyDescent="0.4">
      <c r="A42" s="54">
        <v>39</v>
      </c>
      <c r="B42" s="55" t="s">
        <v>37</v>
      </c>
      <c r="C42" s="55" t="s">
        <v>262</v>
      </c>
      <c r="D42" s="55" t="s">
        <v>35</v>
      </c>
      <c r="E42" s="55" t="s">
        <v>265</v>
      </c>
      <c r="F42" s="55" t="s">
        <v>1271</v>
      </c>
      <c r="G42" s="55">
        <v>60</v>
      </c>
      <c r="H42" s="55">
        <v>1</v>
      </c>
      <c r="I42" s="57">
        <v>1</v>
      </c>
      <c r="J42" s="58">
        <v>1</v>
      </c>
      <c r="K42" s="59"/>
      <c r="L42" s="60" t="s">
        <v>221</v>
      </c>
      <c r="M42" s="76"/>
      <c r="N42" s="61" t="s">
        <v>219</v>
      </c>
      <c r="O42" s="77"/>
      <c r="P42" s="76"/>
      <c r="Q42" s="62">
        <v>1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3594.2400000000002</v>
      </c>
      <c r="AC42" s="66">
        <f t="shared" si="4"/>
        <v>0</v>
      </c>
      <c r="AD42" s="66">
        <f t="shared" si="3"/>
        <v>3594.2400000000002</v>
      </c>
    </row>
    <row r="43" spans="1:30" ht="24.95" customHeight="1" x14ac:dyDescent="0.4">
      <c r="A43" s="54">
        <v>40</v>
      </c>
      <c r="B43" s="55" t="s">
        <v>37</v>
      </c>
      <c r="C43" s="55" t="s">
        <v>1205</v>
      </c>
      <c r="D43" s="55" t="s">
        <v>35</v>
      </c>
      <c r="E43" s="55" t="s">
        <v>652</v>
      </c>
      <c r="F43" s="55" t="s">
        <v>674</v>
      </c>
      <c r="G43" s="55">
        <v>34</v>
      </c>
      <c r="H43" s="55">
        <v>2</v>
      </c>
      <c r="I43" s="57">
        <v>2</v>
      </c>
      <c r="J43" s="58">
        <v>4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8146.9439999999995</v>
      </c>
      <c r="AC43" s="66">
        <f t="shared" si="4"/>
        <v>0</v>
      </c>
      <c r="AD43" s="66">
        <f t="shared" si="3"/>
        <v>8146.9439999999995</v>
      </c>
    </row>
    <row r="44" spans="1:30" ht="24.95" customHeight="1" x14ac:dyDescent="0.4">
      <c r="A44" s="54">
        <v>41</v>
      </c>
      <c r="B44" s="55" t="s">
        <v>37</v>
      </c>
      <c r="C44" s="55" t="s">
        <v>228</v>
      </c>
      <c r="D44" s="55" t="s">
        <v>35</v>
      </c>
      <c r="E44" s="55" t="s">
        <v>248</v>
      </c>
      <c r="F44" s="55" t="s">
        <v>697</v>
      </c>
      <c r="G44" s="55">
        <v>26</v>
      </c>
      <c r="H44" s="55">
        <v>2</v>
      </c>
      <c r="I44" s="57">
        <v>1</v>
      </c>
      <c r="J44" s="58">
        <v>2</v>
      </c>
      <c r="K44" s="59"/>
      <c r="L44" s="60" t="s">
        <v>222</v>
      </c>
      <c r="M44" s="76"/>
      <c r="N44" s="61" t="s">
        <v>220</v>
      </c>
      <c r="O44" s="77"/>
      <c r="P44" s="76"/>
      <c r="Q44" s="62">
        <v>2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3115.0080000000003</v>
      </c>
      <c r="AC44" s="66">
        <f t="shared" si="4"/>
        <v>0</v>
      </c>
      <c r="AD44" s="66">
        <f t="shared" si="3"/>
        <v>3115.0080000000003</v>
      </c>
    </row>
    <row r="45" spans="1:30" ht="24.95" customHeight="1" x14ac:dyDescent="0.4">
      <c r="A45" s="54">
        <v>42</v>
      </c>
      <c r="B45" s="55" t="s">
        <v>37</v>
      </c>
      <c r="C45" s="55" t="s">
        <v>228</v>
      </c>
      <c r="D45" s="55" t="s">
        <v>35</v>
      </c>
      <c r="E45" s="55" t="s">
        <v>904</v>
      </c>
      <c r="F45" s="55" t="s">
        <v>587</v>
      </c>
      <c r="G45" s="55">
        <v>58</v>
      </c>
      <c r="H45" s="55">
        <v>2</v>
      </c>
      <c r="I45" s="57">
        <v>2</v>
      </c>
      <c r="J45" s="58">
        <v>4</v>
      </c>
      <c r="K45" s="59"/>
      <c r="L45" s="60" t="s">
        <v>222</v>
      </c>
      <c r="M45" s="76"/>
      <c r="N45" s="61" t="s">
        <v>517</v>
      </c>
      <c r="O45" s="77"/>
      <c r="P45" s="76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13897.728000000001</v>
      </c>
      <c r="AC45" s="66">
        <f t="shared" si="4"/>
        <v>0</v>
      </c>
      <c r="AD45" s="66">
        <f t="shared" si="3"/>
        <v>13897.728000000001</v>
      </c>
    </row>
    <row r="46" spans="1:30" ht="24.95" customHeight="1" x14ac:dyDescent="0.4">
      <c r="A46" s="54">
        <v>43</v>
      </c>
      <c r="B46" s="55" t="s">
        <v>37</v>
      </c>
      <c r="C46" s="55" t="s">
        <v>1206</v>
      </c>
      <c r="D46" s="55" t="s">
        <v>35</v>
      </c>
      <c r="E46" s="55" t="s">
        <v>652</v>
      </c>
      <c r="F46" s="55" t="s">
        <v>674</v>
      </c>
      <c r="G46" s="55">
        <v>34</v>
      </c>
      <c r="H46" s="55">
        <v>6</v>
      </c>
      <c r="I46" s="57">
        <v>2</v>
      </c>
      <c r="J46" s="58">
        <v>12</v>
      </c>
      <c r="K46" s="59"/>
      <c r="L46" s="60" t="s">
        <v>222</v>
      </c>
      <c r="M46" s="76"/>
      <c r="N46" s="61" t="s">
        <v>220</v>
      </c>
      <c r="O46" s="77"/>
      <c r="P46" s="76"/>
      <c r="Q46" s="62">
        <v>6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24440.832000000002</v>
      </c>
      <c r="AC46" s="66">
        <f t="shared" si="4"/>
        <v>0</v>
      </c>
      <c r="AD46" s="66">
        <f t="shared" si="3"/>
        <v>24440.832000000002</v>
      </c>
    </row>
    <row r="47" spans="1:30" ht="24.95" customHeight="1" x14ac:dyDescent="0.4">
      <c r="A47" s="54">
        <v>44</v>
      </c>
      <c r="B47" s="55" t="s">
        <v>37</v>
      </c>
      <c r="C47" s="55" t="s">
        <v>1207</v>
      </c>
      <c r="D47" s="55" t="s">
        <v>35</v>
      </c>
      <c r="E47" s="55" t="s">
        <v>239</v>
      </c>
      <c r="F47" s="55" t="s">
        <v>838</v>
      </c>
      <c r="G47" s="55">
        <v>42</v>
      </c>
      <c r="H47" s="55">
        <v>2</v>
      </c>
      <c r="I47" s="57">
        <v>2</v>
      </c>
      <c r="J47" s="58">
        <v>4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10063.871999999999</v>
      </c>
      <c r="AC47" s="66">
        <f t="shared" si="4"/>
        <v>0</v>
      </c>
      <c r="AD47" s="66">
        <f t="shared" si="3"/>
        <v>10063.871999999999</v>
      </c>
    </row>
    <row r="48" spans="1:30" ht="24.95" customHeight="1" x14ac:dyDescent="0.4">
      <c r="A48" s="54">
        <v>45</v>
      </c>
      <c r="B48" s="55" t="s">
        <v>37</v>
      </c>
      <c r="C48" s="55" t="s">
        <v>1207</v>
      </c>
      <c r="D48" s="55" t="s">
        <v>35</v>
      </c>
      <c r="E48" s="55" t="s">
        <v>239</v>
      </c>
      <c r="F48" s="55" t="s">
        <v>1272</v>
      </c>
      <c r="G48" s="55">
        <v>42</v>
      </c>
      <c r="H48" s="55">
        <v>2</v>
      </c>
      <c r="I48" s="57">
        <v>4</v>
      </c>
      <c r="J48" s="58">
        <v>8</v>
      </c>
      <c r="K48" s="59"/>
      <c r="L48" s="60" t="s">
        <v>221</v>
      </c>
      <c r="M48" s="76"/>
      <c r="N48" s="61" t="s">
        <v>220</v>
      </c>
      <c r="O48" s="77"/>
      <c r="P48" s="76"/>
      <c r="Q48" s="62">
        <v>8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20127.743999999999</v>
      </c>
      <c r="AC48" s="66">
        <f t="shared" si="4"/>
        <v>0</v>
      </c>
      <c r="AD48" s="66">
        <f t="shared" si="3"/>
        <v>20127.743999999999</v>
      </c>
    </row>
    <row r="49" spans="1:30" ht="24.95" customHeight="1" x14ac:dyDescent="0.4">
      <c r="A49" s="54">
        <v>46</v>
      </c>
      <c r="B49" s="55" t="s">
        <v>37</v>
      </c>
      <c r="C49" s="55" t="s">
        <v>1208</v>
      </c>
      <c r="D49" s="55" t="s">
        <v>35</v>
      </c>
      <c r="E49" s="55" t="s">
        <v>239</v>
      </c>
      <c r="F49" s="55" t="s">
        <v>838</v>
      </c>
      <c r="G49" s="55">
        <v>42</v>
      </c>
      <c r="H49" s="55">
        <v>2</v>
      </c>
      <c r="I49" s="57">
        <v>2</v>
      </c>
      <c r="J49" s="58">
        <v>4</v>
      </c>
      <c r="K49" s="59"/>
      <c r="L49" s="60" t="s">
        <v>222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10063.871999999999</v>
      </c>
      <c r="AC49" s="66">
        <f t="shared" si="4"/>
        <v>0</v>
      </c>
      <c r="AD49" s="66">
        <f t="shared" si="3"/>
        <v>10063.871999999999</v>
      </c>
    </row>
    <row r="50" spans="1:30" ht="24.95" customHeight="1" x14ac:dyDescent="0.4">
      <c r="A50" s="54">
        <v>47</v>
      </c>
      <c r="B50" s="55" t="s">
        <v>37</v>
      </c>
      <c r="C50" s="55" t="s">
        <v>1208</v>
      </c>
      <c r="D50" s="55" t="s">
        <v>35</v>
      </c>
      <c r="E50" s="55" t="s">
        <v>239</v>
      </c>
      <c r="F50" s="55" t="s">
        <v>1272</v>
      </c>
      <c r="G50" s="55">
        <v>42</v>
      </c>
      <c r="H50" s="55">
        <v>2</v>
      </c>
      <c r="I50" s="57">
        <v>4</v>
      </c>
      <c r="J50" s="58">
        <v>8</v>
      </c>
      <c r="K50" s="59"/>
      <c r="L50" s="60" t="s">
        <v>221</v>
      </c>
      <c r="M50" s="76"/>
      <c r="N50" s="61" t="s">
        <v>220</v>
      </c>
      <c r="O50" s="77"/>
      <c r="P50" s="76"/>
      <c r="Q50" s="62">
        <v>8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20127.743999999999</v>
      </c>
      <c r="AC50" s="66">
        <f t="shared" si="4"/>
        <v>0</v>
      </c>
      <c r="AD50" s="66">
        <f t="shared" si="3"/>
        <v>20127.743999999999</v>
      </c>
    </row>
    <row r="51" spans="1:30" ht="24.95" customHeight="1" x14ac:dyDescent="0.4">
      <c r="A51" s="54">
        <v>48</v>
      </c>
      <c r="B51" s="55" t="s">
        <v>37</v>
      </c>
      <c r="C51" s="55" t="s">
        <v>1209</v>
      </c>
      <c r="D51" s="55" t="s">
        <v>1210</v>
      </c>
      <c r="E51" s="55" t="s">
        <v>239</v>
      </c>
      <c r="F51" s="55" t="s">
        <v>1273</v>
      </c>
      <c r="G51" s="55">
        <v>42</v>
      </c>
      <c r="H51" s="55">
        <v>5</v>
      </c>
      <c r="I51" s="57">
        <v>2</v>
      </c>
      <c r="J51" s="58">
        <v>10</v>
      </c>
      <c r="K51" s="59"/>
      <c r="L51" s="60" t="s">
        <v>222</v>
      </c>
      <c r="M51" s="76"/>
      <c r="N51" s="61" t="s">
        <v>220</v>
      </c>
      <c r="O51" s="77"/>
      <c r="P51" s="76"/>
      <c r="Q51" s="62">
        <v>5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25159.68</v>
      </c>
      <c r="AC51" s="66">
        <f t="shared" si="4"/>
        <v>0</v>
      </c>
      <c r="AD51" s="66">
        <f t="shared" si="3"/>
        <v>25159.68</v>
      </c>
    </row>
    <row r="52" spans="1:30" ht="24.95" customHeight="1" x14ac:dyDescent="0.4">
      <c r="A52" s="54">
        <v>49</v>
      </c>
      <c r="B52" s="55" t="s">
        <v>37</v>
      </c>
      <c r="C52" s="55" t="s">
        <v>1211</v>
      </c>
      <c r="D52" s="55" t="s">
        <v>1210</v>
      </c>
      <c r="E52" s="55" t="s">
        <v>248</v>
      </c>
      <c r="F52" s="55" t="s">
        <v>704</v>
      </c>
      <c r="G52" s="55">
        <v>26</v>
      </c>
      <c r="H52" s="55">
        <v>2</v>
      </c>
      <c r="I52" s="57">
        <v>5</v>
      </c>
      <c r="J52" s="58">
        <v>10</v>
      </c>
      <c r="K52" s="59"/>
      <c r="L52" s="60" t="s">
        <v>222</v>
      </c>
      <c r="M52" s="76"/>
      <c r="N52" s="61" t="s">
        <v>220</v>
      </c>
      <c r="O52" s="77"/>
      <c r="P52" s="76"/>
      <c r="Q52" s="62">
        <v>2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15575.039999999999</v>
      </c>
      <c r="AC52" s="66">
        <f t="shared" si="4"/>
        <v>0</v>
      </c>
      <c r="AD52" s="66">
        <f t="shared" si="3"/>
        <v>15575.039999999999</v>
      </c>
    </row>
    <row r="53" spans="1:30" ht="24.95" customHeight="1" x14ac:dyDescent="0.4">
      <c r="A53" s="54">
        <v>50</v>
      </c>
      <c r="B53" s="55" t="s">
        <v>37</v>
      </c>
      <c r="C53" s="55" t="s">
        <v>1211</v>
      </c>
      <c r="D53" s="55" t="s">
        <v>35</v>
      </c>
      <c r="E53" s="55" t="s">
        <v>42</v>
      </c>
      <c r="F53" s="55" t="s">
        <v>1367</v>
      </c>
      <c r="G53" s="55">
        <v>10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1198.08</v>
      </c>
      <c r="AC53" s="66">
        <f t="shared" si="4"/>
        <v>0</v>
      </c>
      <c r="AD53" s="66">
        <f t="shared" si="3"/>
        <v>1198.08</v>
      </c>
    </row>
    <row r="54" spans="1:30" ht="24.95" customHeight="1" x14ac:dyDescent="0.4">
      <c r="A54" s="54">
        <v>51</v>
      </c>
      <c r="B54" s="55" t="s">
        <v>37</v>
      </c>
      <c r="C54" s="55" t="s">
        <v>230</v>
      </c>
      <c r="D54" s="55" t="s">
        <v>1042</v>
      </c>
      <c r="E54" s="55" t="s">
        <v>239</v>
      </c>
      <c r="F54" s="55" t="s">
        <v>1274</v>
      </c>
      <c r="G54" s="55">
        <v>42</v>
      </c>
      <c r="H54" s="55">
        <v>20</v>
      </c>
      <c r="I54" s="57">
        <v>2</v>
      </c>
      <c r="J54" s="58">
        <v>40</v>
      </c>
      <c r="K54" s="59"/>
      <c r="L54" s="60" t="s">
        <v>222</v>
      </c>
      <c r="M54" s="76"/>
      <c r="N54" s="61" t="s">
        <v>220</v>
      </c>
      <c r="O54" s="77"/>
      <c r="P54" s="76"/>
      <c r="Q54" s="62">
        <v>20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100638.72</v>
      </c>
      <c r="AC54" s="66">
        <f t="shared" si="4"/>
        <v>0</v>
      </c>
      <c r="AD54" s="66">
        <f t="shared" si="3"/>
        <v>100638.72</v>
      </c>
    </row>
    <row r="55" spans="1:30" ht="24.95" customHeight="1" x14ac:dyDescent="0.4">
      <c r="A55" s="54">
        <v>52</v>
      </c>
      <c r="B55" s="55" t="s">
        <v>37</v>
      </c>
      <c r="C55" s="55" t="s">
        <v>335</v>
      </c>
      <c r="D55" s="55" t="s">
        <v>1042</v>
      </c>
      <c r="E55" s="55" t="s">
        <v>239</v>
      </c>
      <c r="F55" s="55" t="s">
        <v>1274</v>
      </c>
      <c r="G55" s="55">
        <v>42</v>
      </c>
      <c r="H55" s="55">
        <v>2</v>
      </c>
      <c r="I55" s="57">
        <v>2</v>
      </c>
      <c r="J55" s="58">
        <v>4</v>
      </c>
      <c r="K55" s="59"/>
      <c r="L55" s="60" t="s">
        <v>222</v>
      </c>
      <c r="M55" s="76"/>
      <c r="N55" s="61" t="s">
        <v>220</v>
      </c>
      <c r="O55" s="77"/>
      <c r="P55" s="76"/>
      <c r="Q55" s="62">
        <v>2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10063.871999999999</v>
      </c>
      <c r="AC55" s="66">
        <f t="shared" si="4"/>
        <v>0</v>
      </c>
      <c r="AD55" s="66">
        <f t="shared" si="3"/>
        <v>10063.871999999999</v>
      </c>
    </row>
    <row r="56" spans="1:30" ht="24.95" customHeight="1" x14ac:dyDescent="0.4">
      <c r="A56" s="54">
        <v>53</v>
      </c>
      <c r="B56" s="55" t="s">
        <v>37</v>
      </c>
      <c r="C56" s="55" t="s">
        <v>335</v>
      </c>
      <c r="D56" s="55" t="s">
        <v>35</v>
      </c>
      <c r="E56" s="55" t="s">
        <v>652</v>
      </c>
      <c r="F56" s="55" t="s">
        <v>674</v>
      </c>
      <c r="G56" s="55">
        <v>34</v>
      </c>
      <c r="H56" s="55">
        <v>1</v>
      </c>
      <c r="I56" s="57">
        <v>2</v>
      </c>
      <c r="J56" s="58">
        <v>2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4073.4719999999998</v>
      </c>
      <c r="AC56" s="66">
        <f t="shared" si="4"/>
        <v>0</v>
      </c>
      <c r="AD56" s="66">
        <f t="shared" si="3"/>
        <v>4073.4719999999998</v>
      </c>
    </row>
    <row r="57" spans="1:30" ht="24.95" customHeight="1" x14ac:dyDescent="0.4">
      <c r="A57" s="54">
        <v>54</v>
      </c>
      <c r="B57" s="55" t="s">
        <v>37</v>
      </c>
      <c r="C57" s="55" t="s">
        <v>335</v>
      </c>
      <c r="D57" s="55" t="s">
        <v>35</v>
      </c>
      <c r="E57" s="55" t="s">
        <v>239</v>
      </c>
      <c r="F57" s="55" t="s">
        <v>831</v>
      </c>
      <c r="G57" s="55">
        <v>42</v>
      </c>
      <c r="H57" s="55">
        <v>3</v>
      </c>
      <c r="I57" s="57">
        <v>2</v>
      </c>
      <c r="J57" s="58">
        <v>6</v>
      </c>
      <c r="K57" s="59"/>
      <c r="L57" s="60" t="s">
        <v>222</v>
      </c>
      <c r="M57" s="76"/>
      <c r="N57" s="61" t="s">
        <v>220</v>
      </c>
      <c r="O57" s="77"/>
      <c r="P57" s="76"/>
      <c r="Q57" s="62">
        <v>3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15095.807999999999</v>
      </c>
      <c r="AC57" s="66">
        <f t="shared" si="4"/>
        <v>0</v>
      </c>
      <c r="AD57" s="66">
        <f t="shared" si="3"/>
        <v>15095.807999999999</v>
      </c>
    </row>
    <row r="58" spans="1:30" ht="24.95" customHeight="1" x14ac:dyDescent="0.4">
      <c r="A58" s="54">
        <v>55</v>
      </c>
      <c r="B58" s="55" t="s">
        <v>37</v>
      </c>
      <c r="C58" s="55" t="s">
        <v>744</v>
      </c>
      <c r="D58" s="55" t="s">
        <v>35</v>
      </c>
      <c r="E58" s="55" t="s">
        <v>248</v>
      </c>
      <c r="F58" s="55" t="s">
        <v>704</v>
      </c>
      <c r="G58" s="55">
        <v>26</v>
      </c>
      <c r="H58" s="55">
        <v>4</v>
      </c>
      <c r="I58" s="57">
        <v>5</v>
      </c>
      <c r="J58" s="58">
        <v>20</v>
      </c>
      <c r="K58" s="59"/>
      <c r="L58" s="60" t="s">
        <v>222</v>
      </c>
      <c r="M58" s="76"/>
      <c r="N58" s="61" t="s">
        <v>220</v>
      </c>
      <c r="O58" s="77"/>
      <c r="P58" s="76"/>
      <c r="Q58" s="62">
        <v>4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31150.079999999998</v>
      </c>
      <c r="AC58" s="66">
        <f t="shared" si="4"/>
        <v>0</v>
      </c>
      <c r="AD58" s="66">
        <f t="shared" si="3"/>
        <v>31150.079999999998</v>
      </c>
    </row>
    <row r="59" spans="1:30" ht="24.95" customHeight="1" x14ac:dyDescent="0.4">
      <c r="A59" s="54">
        <v>56</v>
      </c>
      <c r="B59" s="55" t="s">
        <v>37</v>
      </c>
      <c r="C59" s="55" t="s">
        <v>246</v>
      </c>
      <c r="D59" s="55" t="s">
        <v>35</v>
      </c>
      <c r="E59" s="55" t="s">
        <v>239</v>
      </c>
      <c r="F59" s="55" t="s">
        <v>240</v>
      </c>
      <c r="G59" s="55">
        <v>42</v>
      </c>
      <c r="H59" s="55">
        <v>4</v>
      </c>
      <c r="I59" s="57">
        <v>1</v>
      </c>
      <c r="J59" s="58">
        <v>4</v>
      </c>
      <c r="K59" s="59"/>
      <c r="L59" s="60" t="s">
        <v>222</v>
      </c>
      <c r="M59" s="76"/>
      <c r="N59" s="61" t="s">
        <v>220</v>
      </c>
      <c r="O59" s="77"/>
      <c r="P59" s="76"/>
      <c r="Q59" s="62">
        <v>4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10063.871999999999</v>
      </c>
      <c r="AC59" s="66">
        <f t="shared" si="4"/>
        <v>0</v>
      </c>
      <c r="AD59" s="66">
        <f t="shared" si="3"/>
        <v>10063.871999999999</v>
      </c>
    </row>
    <row r="60" spans="1:30" ht="24.95" customHeight="1" x14ac:dyDescent="0.4">
      <c r="A60" s="54">
        <v>57</v>
      </c>
      <c r="B60" s="55" t="s">
        <v>37</v>
      </c>
      <c r="C60" s="55" t="s">
        <v>1212</v>
      </c>
      <c r="D60" s="55" t="s">
        <v>35</v>
      </c>
      <c r="E60" s="55" t="s">
        <v>239</v>
      </c>
      <c r="F60" s="55" t="s">
        <v>729</v>
      </c>
      <c r="G60" s="55">
        <v>42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2515.9679999999998</v>
      </c>
      <c r="AC60" s="66">
        <f t="shared" si="4"/>
        <v>0</v>
      </c>
      <c r="AD60" s="66">
        <f t="shared" si="3"/>
        <v>2515.9679999999998</v>
      </c>
    </row>
    <row r="61" spans="1:30" ht="24.95" customHeight="1" x14ac:dyDescent="0.4">
      <c r="A61" s="54">
        <v>58</v>
      </c>
      <c r="B61" s="55" t="s">
        <v>241</v>
      </c>
      <c r="C61" s="55" t="s">
        <v>1187</v>
      </c>
      <c r="D61" s="55" t="s">
        <v>35</v>
      </c>
      <c r="E61" s="55" t="s">
        <v>248</v>
      </c>
      <c r="F61" s="55" t="s">
        <v>1267</v>
      </c>
      <c r="G61" s="55">
        <v>26</v>
      </c>
      <c r="H61" s="55">
        <v>4</v>
      </c>
      <c r="I61" s="57">
        <v>1</v>
      </c>
      <c r="J61" s="58">
        <v>4</v>
      </c>
      <c r="K61" s="59"/>
      <c r="L61" s="60" t="s">
        <v>222</v>
      </c>
      <c r="M61" s="76"/>
      <c r="N61" s="61" t="s">
        <v>220</v>
      </c>
      <c r="O61" s="77"/>
      <c r="P61" s="76"/>
      <c r="Q61" s="62">
        <v>4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6230.0160000000005</v>
      </c>
      <c r="AC61" s="66">
        <f t="shared" si="4"/>
        <v>0</v>
      </c>
      <c r="AD61" s="66">
        <f t="shared" si="3"/>
        <v>6230.0160000000005</v>
      </c>
    </row>
    <row r="62" spans="1:30" ht="24.95" customHeight="1" x14ac:dyDescent="0.4">
      <c r="A62" s="54">
        <v>59</v>
      </c>
      <c r="B62" s="55" t="s">
        <v>241</v>
      </c>
      <c r="C62" s="55" t="s">
        <v>1188</v>
      </c>
      <c r="D62" s="55" t="s">
        <v>35</v>
      </c>
      <c r="E62" s="55" t="s">
        <v>248</v>
      </c>
      <c r="F62" s="55" t="s">
        <v>1265</v>
      </c>
      <c r="G62" s="55">
        <v>26</v>
      </c>
      <c r="H62" s="55">
        <v>2</v>
      </c>
      <c r="I62" s="57">
        <v>1</v>
      </c>
      <c r="J62" s="58">
        <v>2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3115.0080000000003</v>
      </c>
      <c r="AC62" s="66">
        <f t="shared" si="4"/>
        <v>0</v>
      </c>
      <c r="AD62" s="66">
        <f t="shared" si="3"/>
        <v>3115.0080000000003</v>
      </c>
    </row>
    <row r="63" spans="1:30" ht="24.95" customHeight="1" x14ac:dyDescent="0.4">
      <c r="A63" s="54">
        <v>60</v>
      </c>
      <c r="B63" s="55" t="s">
        <v>241</v>
      </c>
      <c r="C63" s="55" t="s">
        <v>1188</v>
      </c>
      <c r="D63" s="55" t="s">
        <v>35</v>
      </c>
      <c r="E63" s="55" t="s">
        <v>248</v>
      </c>
      <c r="F63" s="55" t="s">
        <v>384</v>
      </c>
      <c r="G63" s="55">
        <v>26</v>
      </c>
      <c r="H63" s="55">
        <v>1</v>
      </c>
      <c r="I63" s="57">
        <v>2</v>
      </c>
      <c r="J63" s="58">
        <v>2</v>
      </c>
      <c r="K63" s="59"/>
      <c r="L63" s="60" t="s">
        <v>222</v>
      </c>
      <c r="M63" s="76"/>
      <c r="N63" s="61" t="s">
        <v>220</v>
      </c>
      <c r="O63" s="77"/>
      <c r="P63" s="76"/>
      <c r="Q63" s="62">
        <v>1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3115.0080000000003</v>
      </c>
      <c r="AC63" s="66">
        <f t="shared" si="4"/>
        <v>0</v>
      </c>
      <c r="AD63" s="66">
        <f t="shared" si="3"/>
        <v>3115.0080000000003</v>
      </c>
    </row>
    <row r="64" spans="1:30" ht="24.95" customHeight="1" x14ac:dyDescent="0.4">
      <c r="A64" s="54">
        <v>61</v>
      </c>
      <c r="B64" s="55" t="s">
        <v>241</v>
      </c>
      <c r="C64" s="55" t="s">
        <v>1189</v>
      </c>
      <c r="D64" s="55" t="s">
        <v>35</v>
      </c>
      <c r="E64" s="55" t="s">
        <v>248</v>
      </c>
      <c r="F64" s="55" t="s">
        <v>1265</v>
      </c>
      <c r="G64" s="55">
        <v>26</v>
      </c>
      <c r="H64" s="55">
        <v>2</v>
      </c>
      <c r="I64" s="57">
        <v>1</v>
      </c>
      <c r="J64" s="58">
        <v>2</v>
      </c>
      <c r="K64" s="59"/>
      <c r="L64" s="60" t="s">
        <v>222</v>
      </c>
      <c r="M64" s="76"/>
      <c r="N64" s="61" t="s">
        <v>220</v>
      </c>
      <c r="O64" s="77"/>
      <c r="P64" s="76"/>
      <c r="Q64" s="62">
        <v>2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3115.0080000000003</v>
      </c>
      <c r="AC64" s="66">
        <f t="shared" si="4"/>
        <v>0</v>
      </c>
      <c r="AD64" s="66">
        <f t="shared" si="3"/>
        <v>3115.0080000000003</v>
      </c>
    </row>
    <row r="65" spans="1:30" ht="24.95" customHeight="1" x14ac:dyDescent="0.4">
      <c r="A65" s="54">
        <v>62</v>
      </c>
      <c r="B65" s="55" t="s">
        <v>241</v>
      </c>
      <c r="C65" s="55" t="s">
        <v>1189</v>
      </c>
      <c r="D65" s="55" t="s">
        <v>35</v>
      </c>
      <c r="E65" s="55" t="s">
        <v>248</v>
      </c>
      <c r="F65" s="55" t="s">
        <v>384</v>
      </c>
      <c r="G65" s="55">
        <v>26</v>
      </c>
      <c r="H65" s="55">
        <v>1</v>
      </c>
      <c r="I65" s="57">
        <v>2</v>
      </c>
      <c r="J65" s="58">
        <v>2</v>
      </c>
      <c r="K65" s="59"/>
      <c r="L65" s="60" t="s">
        <v>222</v>
      </c>
      <c r="M65" s="76"/>
      <c r="N65" s="61" t="s">
        <v>220</v>
      </c>
      <c r="O65" s="77"/>
      <c r="P65" s="76"/>
      <c r="Q65" s="62">
        <v>1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3115.0080000000003</v>
      </c>
      <c r="AC65" s="66">
        <f t="shared" si="4"/>
        <v>0</v>
      </c>
      <c r="AD65" s="66">
        <f t="shared" si="3"/>
        <v>3115.0080000000003</v>
      </c>
    </row>
    <row r="66" spans="1:30" ht="24.95" customHeight="1" x14ac:dyDescent="0.4">
      <c r="A66" s="54">
        <v>63</v>
      </c>
      <c r="B66" s="55" t="s">
        <v>241</v>
      </c>
      <c r="C66" s="55" t="s">
        <v>1190</v>
      </c>
      <c r="D66" s="55" t="s">
        <v>35</v>
      </c>
      <c r="E66" s="55" t="s">
        <v>248</v>
      </c>
      <c r="F66" s="55" t="s">
        <v>384</v>
      </c>
      <c r="G66" s="55">
        <v>26</v>
      </c>
      <c r="H66" s="55">
        <v>1</v>
      </c>
      <c r="I66" s="57">
        <v>2</v>
      </c>
      <c r="J66" s="58">
        <v>2</v>
      </c>
      <c r="K66" s="59"/>
      <c r="L66" s="60" t="s">
        <v>222</v>
      </c>
      <c r="M66" s="76"/>
      <c r="N66" s="61" t="s">
        <v>220</v>
      </c>
      <c r="O66" s="77"/>
      <c r="P66" s="76"/>
      <c r="Q66" s="62">
        <v>1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3115.0080000000003</v>
      </c>
      <c r="AC66" s="66">
        <f t="shared" si="4"/>
        <v>0</v>
      </c>
      <c r="AD66" s="66">
        <f t="shared" si="3"/>
        <v>3115.0080000000003</v>
      </c>
    </row>
    <row r="67" spans="1:30" ht="24.95" customHeight="1" x14ac:dyDescent="0.4">
      <c r="A67" s="54">
        <v>64</v>
      </c>
      <c r="B67" s="55" t="s">
        <v>241</v>
      </c>
      <c r="C67" s="55" t="s">
        <v>1190</v>
      </c>
      <c r="D67" s="55" t="s">
        <v>35</v>
      </c>
      <c r="E67" s="55" t="s">
        <v>41</v>
      </c>
      <c r="F67" s="55" t="s">
        <v>1266</v>
      </c>
      <c r="G67" s="55">
        <v>15</v>
      </c>
      <c r="H67" s="55">
        <v>1</v>
      </c>
      <c r="I67" s="57">
        <v>1</v>
      </c>
      <c r="J67" s="58">
        <v>1</v>
      </c>
      <c r="K67" s="59"/>
      <c r="L67" s="60" t="s">
        <v>221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ref="U67:U130" si="6">S67*Q67</f>
        <v>0</v>
      </c>
      <c r="V67" s="64">
        <f t="shared" ref="V67:V130" si="7">T67*Q67</f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898.56000000000006</v>
      </c>
      <c r="AC67" s="66">
        <f t="shared" si="4"/>
        <v>0</v>
      </c>
      <c r="AD67" s="66">
        <f t="shared" ref="AD67:AD130" si="8">AB67-AC67</f>
        <v>898.56000000000006</v>
      </c>
    </row>
    <row r="68" spans="1:30" ht="24.95" customHeight="1" x14ac:dyDescent="0.4">
      <c r="A68" s="54">
        <v>65</v>
      </c>
      <c r="B68" s="55" t="s">
        <v>241</v>
      </c>
      <c r="C68" s="55" t="s">
        <v>1191</v>
      </c>
      <c r="D68" s="55" t="s">
        <v>35</v>
      </c>
      <c r="E68" s="55" t="s">
        <v>248</v>
      </c>
      <c r="F68" s="55" t="s">
        <v>697</v>
      </c>
      <c r="G68" s="55">
        <v>26</v>
      </c>
      <c r="H68" s="55">
        <v>8</v>
      </c>
      <c r="I68" s="57">
        <v>1</v>
      </c>
      <c r="J68" s="58">
        <v>8</v>
      </c>
      <c r="K68" s="59"/>
      <c r="L68" s="60" t="s">
        <v>222</v>
      </c>
      <c r="M68" s="76"/>
      <c r="N68" s="61" t="s">
        <v>220</v>
      </c>
      <c r="O68" s="77"/>
      <c r="P68" s="76"/>
      <c r="Q68" s="62">
        <v>8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12460.032000000001</v>
      </c>
      <c r="AC68" s="66">
        <f t="shared" si="4"/>
        <v>0</v>
      </c>
      <c r="AD68" s="66">
        <f t="shared" si="8"/>
        <v>12460.032000000001</v>
      </c>
    </row>
    <row r="69" spans="1:30" ht="24.95" customHeight="1" x14ac:dyDescent="0.4">
      <c r="A69" s="54">
        <v>66</v>
      </c>
      <c r="B69" s="55" t="s">
        <v>241</v>
      </c>
      <c r="C69" s="55" t="s">
        <v>1191</v>
      </c>
      <c r="D69" s="55" t="s">
        <v>35</v>
      </c>
      <c r="E69" s="55" t="s">
        <v>248</v>
      </c>
      <c r="F69" s="55" t="s">
        <v>384</v>
      </c>
      <c r="G69" s="55">
        <v>26</v>
      </c>
      <c r="H69" s="55">
        <v>1</v>
      </c>
      <c r="I69" s="57">
        <v>2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3115.0080000000003</v>
      </c>
      <c r="AC69" s="66">
        <f t="shared" ref="AC69:AC132" si="10">P69*Q69*X69*Y69*Z69/1000*$Z$1</f>
        <v>0</v>
      </c>
      <c r="AD69" s="66">
        <f t="shared" si="8"/>
        <v>3115.0080000000003</v>
      </c>
    </row>
    <row r="70" spans="1:30" ht="24.95" customHeight="1" x14ac:dyDescent="0.4">
      <c r="A70" s="54">
        <v>67</v>
      </c>
      <c r="B70" s="55" t="s">
        <v>241</v>
      </c>
      <c r="C70" s="55" t="s">
        <v>1192</v>
      </c>
      <c r="D70" s="55" t="s">
        <v>35</v>
      </c>
      <c r="E70" s="55" t="s">
        <v>652</v>
      </c>
      <c r="F70" s="55" t="s">
        <v>674</v>
      </c>
      <c r="G70" s="55">
        <v>34</v>
      </c>
      <c r="H70" s="55">
        <v>1</v>
      </c>
      <c r="I70" s="57">
        <v>2</v>
      </c>
      <c r="J70" s="58">
        <v>2</v>
      </c>
      <c r="K70" s="59"/>
      <c r="L70" s="60" t="s">
        <v>222</v>
      </c>
      <c r="M70" s="76"/>
      <c r="N70" s="61" t="s">
        <v>220</v>
      </c>
      <c r="O70" s="77"/>
      <c r="P70" s="76"/>
      <c r="Q70" s="62">
        <v>1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4073.4719999999998</v>
      </c>
      <c r="AC70" s="66">
        <f t="shared" si="10"/>
        <v>0</v>
      </c>
      <c r="AD70" s="66">
        <f t="shared" si="8"/>
        <v>4073.4719999999998</v>
      </c>
    </row>
    <row r="71" spans="1:30" ht="24.95" customHeight="1" x14ac:dyDescent="0.4">
      <c r="A71" s="54">
        <v>68</v>
      </c>
      <c r="B71" s="55" t="s">
        <v>241</v>
      </c>
      <c r="C71" s="55" t="s">
        <v>1192</v>
      </c>
      <c r="D71" s="55" t="s">
        <v>35</v>
      </c>
      <c r="E71" s="55" t="s">
        <v>248</v>
      </c>
      <c r="F71" s="55" t="s">
        <v>1267</v>
      </c>
      <c r="G71" s="55">
        <v>26</v>
      </c>
      <c r="H71" s="55">
        <v>1</v>
      </c>
      <c r="I71" s="57">
        <v>1</v>
      </c>
      <c r="J71" s="58">
        <v>1</v>
      </c>
      <c r="K71" s="59"/>
      <c r="L71" s="60" t="s">
        <v>222</v>
      </c>
      <c r="M71" s="76"/>
      <c r="N71" s="61" t="s">
        <v>220</v>
      </c>
      <c r="O71" s="77"/>
      <c r="P71" s="76"/>
      <c r="Q71" s="62">
        <v>1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1557.5040000000001</v>
      </c>
      <c r="AC71" s="66">
        <f t="shared" si="10"/>
        <v>0</v>
      </c>
      <c r="AD71" s="66">
        <f t="shared" si="8"/>
        <v>1557.5040000000001</v>
      </c>
    </row>
    <row r="72" spans="1:30" ht="24.95" customHeight="1" x14ac:dyDescent="0.4">
      <c r="A72" s="54">
        <v>69</v>
      </c>
      <c r="B72" s="55" t="s">
        <v>241</v>
      </c>
      <c r="C72" s="55" t="s">
        <v>1213</v>
      </c>
      <c r="D72" s="55" t="s">
        <v>35</v>
      </c>
      <c r="E72" s="55" t="s">
        <v>652</v>
      </c>
      <c r="F72" s="55" t="s">
        <v>674</v>
      </c>
      <c r="G72" s="55">
        <v>34</v>
      </c>
      <c r="H72" s="55">
        <v>6</v>
      </c>
      <c r="I72" s="57">
        <v>2</v>
      </c>
      <c r="J72" s="58">
        <v>12</v>
      </c>
      <c r="K72" s="59"/>
      <c r="L72" s="60" t="s">
        <v>222</v>
      </c>
      <c r="M72" s="76"/>
      <c r="N72" s="61" t="s">
        <v>220</v>
      </c>
      <c r="O72" s="77"/>
      <c r="P72" s="76"/>
      <c r="Q72" s="62">
        <v>6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24440.832000000002</v>
      </c>
      <c r="AC72" s="66">
        <f t="shared" si="10"/>
        <v>0</v>
      </c>
      <c r="AD72" s="66">
        <f t="shared" si="8"/>
        <v>24440.832000000002</v>
      </c>
    </row>
    <row r="73" spans="1:30" ht="24.95" customHeight="1" x14ac:dyDescent="0.4">
      <c r="A73" s="54">
        <v>70</v>
      </c>
      <c r="B73" s="55" t="s">
        <v>241</v>
      </c>
      <c r="C73" s="55" t="s">
        <v>1213</v>
      </c>
      <c r="D73" s="55" t="s">
        <v>35</v>
      </c>
      <c r="E73" s="55" t="s">
        <v>239</v>
      </c>
      <c r="F73" s="55" t="s">
        <v>1268</v>
      </c>
      <c r="G73" s="55">
        <v>42</v>
      </c>
      <c r="H73" s="55">
        <v>1</v>
      </c>
      <c r="I73" s="57">
        <v>1</v>
      </c>
      <c r="J73" s="58">
        <v>1</v>
      </c>
      <c r="K73" s="59"/>
      <c r="L73" s="60" t="s">
        <v>222</v>
      </c>
      <c r="M73" s="76"/>
      <c r="N73" s="61" t="s">
        <v>220</v>
      </c>
      <c r="O73" s="77"/>
      <c r="P73" s="76"/>
      <c r="Q73" s="62">
        <v>1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2515.9679999999998</v>
      </c>
      <c r="AC73" s="66">
        <f t="shared" si="10"/>
        <v>0</v>
      </c>
      <c r="AD73" s="66">
        <f t="shared" si="8"/>
        <v>2515.9679999999998</v>
      </c>
    </row>
    <row r="74" spans="1:30" ht="24.95" customHeight="1" x14ac:dyDescent="0.4">
      <c r="A74" s="54">
        <v>71</v>
      </c>
      <c r="B74" s="55" t="s">
        <v>241</v>
      </c>
      <c r="C74" s="55" t="s">
        <v>1214</v>
      </c>
      <c r="D74" s="55" t="s">
        <v>35</v>
      </c>
      <c r="E74" s="55" t="s">
        <v>652</v>
      </c>
      <c r="F74" s="55" t="s">
        <v>674</v>
      </c>
      <c r="G74" s="55">
        <v>34</v>
      </c>
      <c r="H74" s="55">
        <v>2</v>
      </c>
      <c r="I74" s="57">
        <v>2</v>
      </c>
      <c r="J74" s="58">
        <v>4</v>
      </c>
      <c r="K74" s="59"/>
      <c r="L74" s="60" t="s">
        <v>222</v>
      </c>
      <c r="M74" s="76"/>
      <c r="N74" s="61" t="s">
        <v>220</v>
      </c>
      <c r="O74" s="77"/>
      <c r="P74" s="76"/>
      <c r="Q74" s="62">
        <v>2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8146.9439999999995</v>
      </c>
      <c r="AC74" s="66">
        <f t="shared" si="10"/>
        <v>0</v>
      </c>
      <c r="AD74" s="66">
        <f t="shared" si="8"/>
        <v>8146.9439999999995</v>
      </c>
    </row>
    <row r="75" spans="1:30" ht="24.95" customHeight="1" x14ac:dyDescent="0.4">
      <c r="A75" s="54">
        <v>72</v>
      </c>
      <c r="B75" s="55" t="s">
        <v>241</v>
      </c>
      <c r="C75" s="55" t="s">
        <v>179</v>
      </c>
      <c r="D75" s="55" t="s">
        <v>35</v>
      </c>
      <c r="E75" s="55" t="s">
        <v>248</v>
      </c>
      <c r="F75" s="55" t="s">
        <v>1265</v>
      </c>
      <c r="G75" s="55">
        <v>26</v>
      </c>
      <c r="H75" s="55">
        <v>4</v>
      </c>
      <c r="I75" s="57">
        <v>1</v>
      </c>
      <c r="J75" s="58">
        <v>4</v>
      </c>
      <c r="K75" s="59"/>
      <c r="L75" s="60" t="s">
        <v>222</v>
      </c>
      <c r="M75" s="76"/>
      <c r="N75" s="61" t="s">
        <v>220</v>
      </c>
      <c r="O75" s="77"/>
      <c r="P75" s="76"/>
      <c r="Q75" s="62">
        <v>4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6230.0160000000005</v>
      </c>
      <c r="AC75" s="66">
        <f t="shared" si="10"/>
        <v>0</v>
      </c>
      <c r="AD75" s="66">
        <f t="shared" si="8"/>
        <v>6230.0160000000005</v>
      </c>
    </row>
    <row r="76" spans="1:30" ht="24.95" customHeight="1" x14ac:dyDescent="0.4">
      <c r="A76" s="54">
        <v>73</v>
      </c>
      <c r="B76" s="55" t="s">
        <v>241</v>
      </c>
      <c r="C76" s="55" t="s">
        <v>179</v>
      </c>
      <c r="D76" s="55" t="s">
        <v>35</v>
      </c>
      <c r="E76" s="55" t="s">
        <v>248</v>
      </c>
      <c r="F76" s="55" t="s">
        <v>384</v>
      </c>
      <c r="G76" s="55">
        <v>26</v>
      </c>
      <c r="H76" s="55">
        <v>2</v>
      </c>
      <c r="I76" s="57">
        <v>2</v>
      </c>
      <c r="J76" s="58">
        <v>4</v>
      </c>
      <c r="K76" s="59"/>
      <c r="L76" s="60" t="s">
        <v>222</v>
      </c>
      <c r="M76" s="76"/>
      <c r="N76" s="61" t="s">
        <v>220</v>
      </c>
      <c r="O76" s="77"/>
      <c r="P76" s="76"/>
      <c r="Q76" s="62">
        <v>2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6230.0160000000005</v>
      </c>
      <c r="AC76" s="66">
        <f t="shared" si="10"/>
        <v>0</v>
      </c>
      <c r="AD76" s="66">
        <f t="shared" si="8"/>
        <v>6230.0160000000005</v>
      </c>
    </row>
    <row r="77" spans="1:30" ht="24.95" customHeight="1" x14ac:dyDescent="0.4">
      <c r="A77" s="54">
        <v>74</v>
      </c>
      <c r="B77" s="55" t="s">
        <v>241</v>
      </c>
      <c r="C77" s="55" t="s">
        <v>1215</v>
      </c>
      <c r="D77" s="55" t="s">
        <v>35</v>
      </c>
      <c r="E77" s="55" t="s">
        <v>652</v>
      </c>
      <c r="F77" s="55" t="s">
        <v>674</v>
      </c>
      <c r="G77" s="55">
        <v>34</v>
      </c>
      <c r="H77" s="55">
        <v>6</v>
      </c>
      <c r="I77" s="57">
        <v>2</v>
      </c>
      <c r="J77" s="58">
        <v>12</v>
      </c>
      <c r="K77" s="59"/>
      <c r="L77" s="60" t="s">
        <v>222</v>
      </c>
      <c r="M77" s="76"/>
      <c r="N77" s="61" t="s">
        <v>220</v>
      </c>
      <c r="O77" s="77"/>
      <c r="P77" s="76"/>
      <c r="Q77" s="62">
        <v>6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24440.832000000002</v>
      </c>
      <c r="AC77" s="66">
        <f t="shared" si="10"/>
        <v>0</v>
      </c>
      <c r="AD77" s="66">
        <f t="shared" si="8"/>
        <v>24440.832000000002</v>
      </c>
    </row>
    <row r="78" spans="1:30" ht="24.95" customHeight="1" x14ac:dyDescent="0.4">
      <c r="A78" s="54">
        <v>75</v>
      </c>
      <c r="B78" s="55" t="s">
        <v>241</v>
      </c>
      <c r="C78" s="55" t="s">
        <v>1215</v>
      </c>
      <c r="D78" s="55" t="s">
        <v>35</v>
      </c>
      <c r="E78" s="55" t="s">
        <v>239</v>
      </c>
      <c r="F78" s="55" t="s">
        <v>1268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2515.9679999999998</v>
      </c>
      <c r="AC78" s="66">
        <f t="shared" si="10"/>
        <v>0</v>
      </c>
      <c r="AD78" s="66">
        <f t="shared" si="8"/>
        <v>2515.9679999999998</v>
      </c>
    </row>
    <row r="79" spans="1:30" ht="24.95" customHeight="1" x14ac:dyDescent="0.4">
      <c r="A79" s="54">
        <v>76</v>
      </c>
      <c r="B79" s="55" t="s">
        <v>241</v>
      </c>
      <c r="C79" s="55" t="s">
        <v>1216</v>
      </c>
      <c r="D79" s="55" t="s">
        <v>35</v>
      </c>
      <c r="E79" s="55" t="s">
        <v>652</v>
      </c>
      <c r="F79" s="55" t="s">
        <v>674</v>
      </c>
      <c r="G79" s="55">
        <v>34</v>
      </c>
      <c r="H79" s="55">
        <v>6</v>
      </c>
      <c r="I79" s="57">
        <v>2</v>
      </c>
      <c r="J79" s="58">
        <v>12</v>
      </c>
      <c r="K79" s="59"/>
      <c r="L79" s="60" t="s">
        <v>222</v>
      </c>
      <c r="M79" s="76"/>
      <c r="N79" s="61" t="s">
        <v>220</v>
      </c>
      <c r="O79" s="77"/>
      <c r="P79" s="76"/>
      <c r="Q79" s="62">
        <v>6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24440.832000000002</v>
      </c>
      <c r="AC79" s="66">
        <f t="shared" si="10"/>
        <v>0</v>
      </c>
      <c r="AD79" s="66">
        <f t="shared" si="8"/>
        <v>24440.832000000002</v>
      </c>
    </row>
    <row r="80" spans="1:30" ht="24.95" customHeight="1" x14ac:dyDescent="0.4">
      <c r="A80" s="54">
        <v>77</v>
      </c>
      <c r="B80" s="55" t="s">
        <v>241</v>
      </c>
      <c r="C80" s="55" t="s">
        <v>1216</v>
      </c>
      <c r="D80" s="55" t="s">
        <v>35</v>
      </c>
      <c r="E80" s="55" t="s">
        <v>239</v>
      </c>
      <c r="F80" s="55" t="s">
        <v>1268</v>
      </c>
      <c r="G80" s="55">
        <v>42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2515.9679999999998</v>
      </c>
      <c r="AC80" s="66">
        <f t="shared" si="10"/>
        <v>0</v>
      </c>
      <c r="AD80" s="66">
        <f t="shared" si="8"/>
        <v>2515.9679999999998</v>
      </c>
    </row>
    <row r="81" spans="1:30" ht="24.95" customHeight="1" x14ac:dyDescent="0.4">
      <c r="A81" s="54">
        <v>78</v>
      </c>
      <c r="B81" s="55" t="s">
        <v>241</v>
      </c>
      <c r="C81" s="55" t="s">
        <v>1217</v>
      </c>
      <c r="D81" s="55" t="s">
        <v>35</v>
      </c>
      <c r="E81" s="55" t="s">
        <v>652</v>
      </c>
      <c r="F81" s="55" t="s">
        <v>674</v>
      </c>
      <c r="G81" s="55">
        <v>34</v>
      </c>
      <c r="H81" s="55">
        <v>6</v>
      </c>
      <c r="I81" s="57">
        <v>2</v>
      </c>
      <c r="J81" s="58">
        <v>12</v>
      </c>
      <c r="K81" s="59"/>
      <c r="L81" s="60" t="s">
        <v>222</v>
      </c>
      <c r="M81" s="76"/>
      <c r="N81" s="61" t="s">
        <v>220</v>
      </c>
      <c r="O81" s="77"/>
      <c r="P81" s="76"/>
      <c r="Q81" s="62">
        <v>6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24440.832000000002</v>
      </c>
      <c r="AC81" s="66">
        <f t="shared" si="10"/>
        <v>0</v>
      </c>
      <c r="AD81" s="66">
        <f t="shared" si="8"/>
        <v>24440.832000000002</v>
      </c>
    </row>
    <row r="82" spans="1:30" ht="24.95" customHeight="1" x14ac:dyDescent="0.4">
      <c r="A82" s="54">
        <v>79</v>
      </c>
      <c r="B82" s="55" t="s">
        <v>241</v>
      </c>
      <c r="C82" s="55" t="s">
        <v>1217</v>
      </c>
      <c r="D82" s="55" t="s">
        <v>35</v>
      </c>
      <c r="E82" s="55" t="s">
        <v>239</v>
      </c>
      <c r="F82" s="55" t="s">
        <v>1268</v>
      </c>
      <c r="G82" s="55">
        <v>42</v>
      </c>
      <c r="H82" s="55">
        <v>1</v>
      </c>
      <c r="I82" s="57">
        <v>1</v>
      </c>
      <c r="J82" s="58">
        <v>1</v>
      </c>
      <c r="K82" s="59"/>
      <c r="L82" s="60" t="s">
        <v>222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2515.9679999999998</v>
      </c>
      <c r="AC82" s="66">
        <f t="shared" si="10"/>
        <v>0</v>
      </c>
      <c r="AD82" s="66">
        <f t="shared" si="8"/>
        <v>2515.9679999999998</v>
      </c>
    </row>
    <row r="83" spans="1:30" ht="24.95" customHeight="1" x14ac:dyDescent="0.4">
      <c r="A83" s="54">
        <v>80</v>
      </c>
      <c r="B83" s="55" t="s">
        <v>241</v>
      </c>
      <c r="C83" s="55" t="s">
        <v>1218</v>
      </c>
      <c r="D83" s="55" t="s">
        <v>35</v>
      </c>
      <c r="E83" s="55" t="s">
        <v>652</v>
      </c>
      <c r="F83" s="55" t="s">
        <v>674</v>
      </c>
      <c r="G83" s="55">
        <v>34</v>
      </c>
      <c r="H83" s="55">
        <v>6</v>
      </c>
      <c r="I83" s="57">
        <v>2</v>
      </c>
      <c r="J83" s="58">
        <v>12</v>
      </c>
      <c r="K83" s="59"/>
      <c r="L83" s="60" t="s">
        <v>222</v>
      </c>
      <c r="M83" s="76"/>
      <c r="N83" s="61" t="s">
        <v>220</v>
      </c>
      <c r="O83" s="77"/>
      <c r="P83" s="76"/>
      <c r="Q83" s="62">
        <v>6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24440.832000000002</v>
      </c>
      <c r="AC83" s="66">
        <f t="shared" si="10"/>
        <v>0</v>
      </c>
      <c r="AD83" s="66">
        <f t="shared" si="8"/>
        <v>24440.832000000002</v>
      </c>
    </row>
    <row r="84" spans="1:30" ht="24.95" customHeight="1" x14ac:dyDescent="0.4">
      <c r="A84" s="54">
        <v>81</v>
      </c>
      <c r="B84" s="55" t="s">
        <v>241</v>
      </c>
      <c r="C84" s="55" t="s">
        <v>1218</v>
      </c>
      <c r="D84" s="55" t="s">
        <v>35</v>
      </c>
      <c r="E84" s="55" t="s">
        <v>239</v>
      </c>
      <c r="F84" s="55" t="s">
        <v>1268</v>
      </c>
      <c r="G84" s="55">
        <v>42</v>
      </c>
      <c r="H84" s="55">
        <v>1</v>
      </c>
      <c r="I84" s="57">
        <v>1</v>
      </c>
      <c r="J84" s="58">
        <v>1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2515.9679999999998</v>
      </c>
      <c r="AC84" s="66">
        <f t="shared" si="10"/>
        <v>0</v>
      </c>
      <c r="AD84" s="66">
        <f t="shared" si="8"/>
        <v>2515.9679999999998</v>
      </c>
    </row>
    <row r="85" spans="1:30" ht="24.95" customHeight="1" x14ac:dyDescent="0.4">
      <c r="A85" s="54">
        <v>82</v>
      </c>
      <c r="B85" s="55" t="s">
        <v>241</v>
      </c>
      <c r="C85" s="55" t="s">
        <v>1219</v>
      </c>
      <c r="D85" s="55" t="s">
        <v>35</v>
      </c>
      <c r="E85" s="55" t="s">
        <v>652</v>
      </c>
      <c r="F85" s="55" t="s">
        <v>674</v>
      </c>
      <c r="G85" s="55">
        <v>34</v>
      </c>
      <c r="H85" s="55">
        <v>6</v>
      </c>
      <c r="I85" s="57">
        <v>2</v>
      </c>
      <c r="J85" s="58">
        <v>12</v>
      </c>
      <c r="K85" s="59"/>
      <c r="L85" s="60" t="s">
        <v>222</v>
      </c>
      <c r="M85" s="76"/>
      <c r="N85" s="61" t="s">
        <v>220</v>
      </c>
      <c r="O85" s="77"/>
      <c r="P85" s="76"/>
      <c r="Q85" s="62">
        <v>6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24440.832000000002</v>
      </c>
      <c r="AC85" s="66">
        <f t="shared" si="10"/>
        <v>0</v>
      </c>
      <c r="AD85" s="66">
        <f t="shared" si="8"/>
        <v>24440.832000000002</v>
      </c>
    </row>
    <row r="86" spans="1:30" ht="24.95" customHeight="1" x14ac:dyDescent="0.4">
      <c r="A86" s="54">
        <v>83</v>
      </c>
      <c r="B86" s="55" t="s">
        <v>241</v>
      </c>
      <c r="C86" s="55" t="s">
        <v>1219</v>
      </c>
      <c r="D86" s="55" t="s">
        <v>35</v>
      </c>
      <c r="E86" s="55" t="s">
        <v>239</v>
      </c>
      <c r="F86" s="55" t="s">
        <v>1268</v>
      </c>
      <c r="G86" s="55">
        <v>42</v>
      </c>
      <c r="H86" s="55">
        <v>1</v>
      </c>
      <c r="I86" s="57">
        <v>1</v>
      </c>
      <c r="J86" s="58">
        <v>1</v>
      </c>
      <c r="K86" s="59"/>
      <c r="L86" s="60" t="s">
        <v>222</v>
      </c>
      <c r="M86" s="76"/>
      <c r="N86" s="61" t="s">
        <v>220</v>
      </c>
      <c r="O86" s="77"/>
      <c r="P86" s="76"/>
      <c r="Q86" s="62">
        <v>1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2515.9679999999998</v>
      </c>
      <c r="AC86" s="66">
        <f t="shared" si="10"/>
        <v>0</v>
      </c>
      <c r="AD86" s="66">
        <f t="shared" si="8"/>
        <v>2515.9679999999998</v>
      </c>
    </row>
    <row r="87" spans="1:30" ht="24.95" customHeight="1" x14ac:dyDescent="0.4">
      <c r="A87" s="54">
        <v>84</v>
      </c>
      <c r="B87" s="55" t="s">
        <v>241</v>
      </c>
      <c r="C87" s="55" t="s">
        <v>1195</v>
      </c>
      <c r="D87" s="55" t="s">
        <v>35</v>
      </c>
      <c r="E87" s="55" t="s">
        <v>248</v>
      </c>
      <c r="F87" s="55" t="s">
        <v>384</v>
      </c>
      <c r="G87" s="55">
        <v>26</v>
      </c>
      <c r="H87" s="55">
        <v>1</v>
      </c>
      <c r="I87" s="57">
        <v>2</v>
      </c>
      <c r="J87" s="58">
        <v>2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3115.0080000000003</v>
      </c>
      <c r="AC87" s="66">
        <f t="shared" si="10"/>
        <v>0</v>
      </c>
      <c r="AD87" s="66">
        <f t="shared" si="8"/>
        <v>3115.0080000000003</v>
      </c>
    </row>
    <row r="88" spans="1:30" ht="24.95" customHeight="1" x14ac:dyDescent="0.4">
      <c r="A88" s="54">
        <v>85</v>
      </c>
      <c r="B88" s="55" t="s">
        <v>241</v>
      </c>
      <c r="C88" s="55" t="s">
        <v>1200</v>
      </c>
      <c r="D88" s="55" t="s">
        <v>35</v>
      </c>
      <c r="E88" s="55" t="s">
        <v>248</v>
      </c>
      <c r="F88" s="55" t="s">
        <v>764</v>
      </c>
      <c r="G88" s="55">
        <v>26</v>
      </c>
      <c r="H88" s="55">
        <v>1</v>
      </c>
      <c r="I88" s="57">
        <v>1</v>
      </c>
      <c r="J88" s="58">
        <v>1</v>
      </c>
      <c r="K88" s="59"/>
      <c r="L88" s="60" t="s">
        <v>222</v>
      </c>
      <c r="M88" s="76"/>
      <c r="N88" s="61" t="s">
        <v>220</v>
      </c>
      <c r="O88" s="77"/>
      <c r="P88" s="76"/>
      <c r="Q88" s="62">
        <v>1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1557.5040000000001</v>
      </c>
      <c r="AC88" s="66">
        <f t="shared" si="10"/>
        <v>0</v>
      </c>
      <c r="AD88" s="66">
        <f t="shared" si="8"/>
        <v>1557.5040000000001</v>
      </c>
    </row>
    <row r="89" spans="1:30" ht="24.95" customHeight="1" x14ac:dyDescent="0.4">
      <c r="A89" s="54">
        <v>86</v>
      </c>
      <c r="B89" s="55" t="s">
        <v>241</v>
      </c>
      <c r="C89" s="55" t="s">
        <v>1201</v>
      </c>
      <c r="D89" s="55" t="s">
        <v>35</v>
      </c>
      <c r="E89" s="55" t="s">
        <v>248</v>
      </c>
      <c r="F89" s="55" t="s">
        <v>697</v>
      </c>
      <c r="G89" s="55">
        <v>26</v>
      </c>
      <c r="H89" s="55">
        <v>7</v>
      </c>
      <c r="I89" s="57">
        <v>1</v>
      </c>
      <c r="J89" s="58">
        <v>7</v>
      </c>
      <c r="K89" s="59"/>
      <c r="L89" s="60" t="s">
        <v>222</v>
      </c>
      <c r="M89" s="76"/>
      <c r="N89" s="61" t="s">
        <v>220</v>
      </c>
      <c r="O89" s="77"/>
      <c r="P89" s="76"/>
      <c r="Q89" s="62">
        <v>7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10902.527999999998</v>
      </c>
      <c r="AC89" s="66">
        <f t="shared" si="10"/>
        <v>0</v>
      </c>
      <c r="AD89" s="66">
        <f t="shared" si="8"/>
        <v>10902.527999999998</v>
      </c>
    </row>
    <row r="90" spans="1:30" ht="24.95" customHeight="1" x14ac:dyDescent="0.4">
      <c r="A90" s="54">
        <v>87</v>
      </c>
      <c r="B90" s="55" t="s">
        <v>241</v>
      </c>
      <c r="C90" s="55" t="s">
        <v>1202</v>
      </c>
      <c r="D90" s="55" t="s">
        <v>35</v>
      </c>
      <c r="E90" s="55" t="s">
        <v>248</v>
      </c>
      <c r="F90" s="55" t="s">
        <v>697</v>
      </c>
      <c r="G90" s="55">
        <v>26</v>
      </c>
      <c r="H90" s="55">
        <v>2</v>
      </c>
      <c r="I90" s="57">
        <v>1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3115.0080000000003</v>
      </c>
      <c r="AC90" s="66">
        <f t="shared" si="10"/>
        <v>0</v>
      </c>
      <c r="AD90" s="66">
        <f t="shared" si="8"/>
        <v>3115.0080000000003</v>
      </c>
    </row>
    <row r="91" spans="1:30" ht="24.95" customHeight="1" x14ac:dyDescent="0.4">
      <c r="A91" s="54">
        <v>88</v>
      </c>
      <c r="B91" s="55" t="s">
        <v>241</v>
      </c>
      <c r="C91" s="55" t="s">
        <v>1203</v>
      </c>
      <c r="D91" s="55" t="s">
        <v>35</v>
      </c>
      <c r="E91" s="55" t="s">
        <v>248</v>
      </c>
      <c r="F91" s="55" t="s">
        <v>697</v>
      </c>
      <c r="G91" s="55">
        <v>26</v>
      </c>
      <c r="H91" s="55">
        <v>2</v>
      </c>
      <c r="I91" s="57">
        <v>1</v>
      </c>
      <c r="J91" s="58">
        <v>2</v>
      </c>
      <c r="K91" s="59"/>
      <c r="L91" s="60" t="s">
        <v>222</v>
      </c>
      <c r="M91" s="76"/>
      <c r="N91" s="61" t="s">
        <v>220</v>
      </c>
      <c r="O91" s="77"/>
      <c r="P91" s="76"/>
      <c r="Q91" s="62">
        <v>2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3115.0080000000003</v>
      </c>
      <c r="AC91" s="66">
        <f t="shared" si="10"/>
        <v>0</v>
      </c>
      <c r="AD91" s="66">
        <f t="shared" si="8"/>
        <v>3115.0080000000003</v>
      </c>
    </row>
    <row r="92" spans="1:30" ht="24.95" customHeight="1" x14ac:dyDescent="0.4">
      <c r="A92" s="54">
        <v>89</v>
      </c>
      <c r="B92" s="55" t="s">
        <v>241</v>
      </c>
      <c r="C92" s="55" t="s">
        <v>1220</v>
      </c>
      <c r="D92" s="55" t="s">
        <v>35</v>
      </c>
      <c r="E92" s="55" t="s">
        <v>652</v>
      </c>
      <c r="F92" s="55" t="s">
        <v>674</v>
      </c>
      <c r="G92" s="55">
        <v>34</v>
      </c>
      <c r="H92" s="55">
        <v>3</v>
      </c>
      <c r="I92" s="57">
        <v>2</v>
      </c>
      <c r="J92" s="58">
        <v>6</v>
      </c>
      <c r="K92" s="59"/>
      <c r="L92" s="60" t="s">
        <v>222</v>
      </c>
      <c r="M92" s="76"/>
      <c r="N92" s="61" t="s">
        <v>220</v>
      </c>
      <c r="O92" s="77"/>
      <c r="P92" s="76"/>
      <c r="Q92" s="62">
        <v>3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12220.416000000001</v>
      </c>
      <c r="AC92" s="66">
        <f t="shared" si="10"/>
        <v>0</v>
      </c>
      <c r="AD92" s="66">
        <f t="shared" si="8"/>
        <v>12220.416000000001</v>
      </c>
    </row>
    <row r="93" spans="1:30" ht="24.95" customHeight="1" x14ac:dyDescent="0.4">
      <c r="A93" s="54">
        <v>90</v>
      </c>
      <c r="B93" s="55" t="s">
        <v>241</v>
      </c>
      <c r="C93" s="55" t="s">
        <v>1221</v>
      </c>
      <c r="D93" s="55" t="s">
        <v>35</v>
      </c>
      <c r="E93" s="55" t="s">
        <v>652</v>
      </c>
      <c r="F93" s="55" t="s">
        <v>674</v>
      </c>
      <c r="G93" s="55">
        <v>34</v>
      </c>
      <c r="H93" s="55">
        <v>9</v>
      </c>
      <c r="I93" s="57">
        <v>2</v>
      </c>
      <c r="J93" s="58">
        <v>18</v>
      </c>
      <c r="K93" s="59"/>
      <c r="L93" s="60" t="s">
        <v>222</v>
      </c>
      <c r="M93" s="76"/>
      <c r="N93" s="61" t="s">
        <v>220</v>
      </c>
      <c r="O93" s="77"/>
      <c r="P93" s="76"/>
      <c r="Q93" s="62">
        <v>9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36661.248</v>
      </c>
      <c r="AC93" s="66">
        <f t="shared" si="10"/>
        <v>0</v>
      </c>
      <c r="AD93" s="66">
        <f t="shared" si="8"/>
        <v>36661.248</v>
      </c>
    </row>
    <row r="94" spans="1:30" ht="24.95" customHeight="1" x14ac:dyDescent="0.4">
      <c r="A94" s="54">
        <v>91</v>
      </c>
      <c r="B94" s="55" t="s">
        <v>241</v>
      </c>
      <c r="C94" s="55" t="s">
        <v>1221</v>
      </c>
      <c r="D94" s="55" t="s">
        <v>35</v>
      </c>
      <c r="E94" s="55" t="s">
        <v>239</v>
      </c>
      <c r="F94" s="55" t="s">
        <v>1177</v>
      </c>
      <c r="G94" s="55">
        <v>42</v>
      </c>
      <c r="H94" s="55">
        <v>1</v>
      </c>
      <c r="I94" s="57">
        <v>1</v>
      </c>
      <c r="J94" s="58">
        <v>1</v>
      </c>
      <c r="K94" s="59"/>
      <c r="L94" s="60" t="s">
        <v>222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2515.9679999999998</v>
      </c>
      <c r="AC94" s="66">
        <f t="shared" si="10"/>
        <v>0</v>
      </c>
      <c r="AD94" s="66">
        <f t="shared" si="8"/>
        <v>2515.9679999999998</v>
      </c>
    </row>
    <row r="95" spans="1:30" ht="24.95" customHeight="1" x14ac:dyDescent="0.4">
      <c r="A95" s="54">
        <v>92</v>
      </c>
      <c r="B95" s="55" t="s">
        <v>241</v>
      </c>
      <c r="C95" s="55" t="s">
        <v>1222</v>
      </c>
      <c r="D95" s="55" t="s">
        <v>35</v>
      </c>
      <c r="E95" s="55" t="s">
        <v>652</v>
      </c>
      <c r="F95" s="55" t="s">
        <v>674</v>
      </c>
      <c r="G95" s="55">
        <v>34</v>
      </c>
      <c r="H95" s="55">
        <v>6</v>
      </c>
      <c r="I95" s="57">
        <v>2</v>
      </c>
      <c r="J95" s="58">
        <v>12</v>
      </c>
      <c r="K95" s="59"/>
      <c r="L95" s="60" t="s">
        <v>222</v>
      </c>
      <c r="M95" s="76"/>
      <c r="N95" s="61" t="s">
        <v>220</v>
      </c>
      <c r="O95" s="77"/>
      <c r="P95" s="76"/>
      <c r="Q95" s="62">
        <v>6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24440.832000000002</v>
      </c>
      <c r="AC95" s="66">
        <f t="shared" si="10"/>
        <v>0</v>
      </c>
      <c r="AD95" s="66">
        <f t="shared" si="8"/>
        <v>24440.832000000002</v>
      </c>
    </row>
    <row r="96" spans="1:30" ht="24.95" customHeight="1" x14ac:dyDescent="0.4">
      <c r="A96" s="54">
        <v>93</v>
      </c>
      <c r="B96" s="55" t="s">
        <v>241</v>
      </c>
      <c r="C96" s="55" t="s">
        <v>1222</v>
      </c>
      <c r="D96" s="55" t="s">
        <v>35</v>
      </c>
      <c r="E96" s="55" t="s">
        <v>239</v>
      </c>
      <c r="F96" s="55" t="s">
        <v>1268</v>
      </c>
      <c r="G96" s="55">
        <v>42</v>
      </c>
      <c r="H96" s="55">
        <v>1</v>
      </c>
      <c r="I96" s="57">
        <v>1</v>
      </c>
      <c r="J96" s="58">
        <v>1</v>
      </c>
      <c r="K96" s="59"/>
      <c r="L96" s="60" t="s">
        <v>222</v>
      </c>
      <c r="M96" s="76"/>
      <c r="N96" s="61" t="s">
        <v>220</v>
      </c>
      <c r="O96" s="77"/>
      <c r="P96" s="76"/>
      <c r="Q96" s="62">
        <v>1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2515.9679999999998</v>
      </c>
      <c r="AC96" s="66">
        <f t="shared" si="10"/>
        <v>0</v>
      </c>
      <c r="AD96" s="66">
        <f t="shared" si="8"/>
        <v>2515.9679999999998</v>
      </c>
    </row>
    <row r="97" spans="1:30" ht="24.95" customHeight="1" x14ac:dyDescent="0.4">
      <c r="A97" s="54">
        <v>94</v>
      </c>
      <c r="B97" s="55" t="s">
        <v>241</v>
      </c>
      <c r="C97" s="55" t="s">
        <v>1223</v>
      </c>
      <c r="D97" s="55" t="s">
        <v>35</v>
      </c>
      <c r="E97" s="55" t="s">
        <v>652</v>
      </c>
      <c r="F97" s="55" t="s">
        <v>674</v>
      </c>
      <c r="G97" s="55">
        <v>34</v>
      </c>
      <c r="H97" s="55">
        <v>6</v>
      </c>
      <c r="I97" s="57">
        <v>2</v>
      </c>
      <c r="J97" s="58">
        <v>12</v>
      </c>
      <c r="K97" s="59"/>
      <c r="L97" s="60" t="s">
        <v>222</v>
      </c>
      <c r="M97" s="76"/>
      <c r="N97" s="61" t="s">
        <v>220</v>
      </c>
      <c r="O97" s="77"/>
      <c r="P97" s="76"/>
      <c r="Q97" s="62">
        <v>6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24440.832000000002</v>
      </c>
      <c r="AC97" s="66">
        <f t="shared" si="10"/>
        <v>0</v>
      </c>
      <c r="AD97" s="66">
        <f t="shared" si="8"/>
        <v>24440.832000000002</v>
      </c>
    </row>
    <row r="98" spans="1:30" ht="24.95" customHeight="1" x14ac:dyDescent="0.4">
      <c r="A98" s="54">
        <v>95</v>
      </c>
      <c r="B98" s="55" t="s">
        <v>241</v>
      </c>
      <c r="C98" s="55" t="s">
        <v>1223</v>
      </c>
      <c r="D98" s="55" t="s">
        <v>35</v>
      </c>
      <c r="E98" s="55" t="s">
        <v>239</v>
      </c>
      <c r="F98" s="55" t="s">
        <v>1268</v>
      </c>
      <c r="G98" s="55">
        <v>42</v>
      </c>
      <c r="H98" s="55">
        <v>1</v>
      </c>
      <c r="I98" s="57">
        <v>1</v>
      </c>
      <c r="J98" s="58">
        <v>1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2515.9679999999998</v>
      </c>
      <c r="AC98" s="66">
        <f t="shared" si="10"/>
        <v>0</v>
      </c>
      <c r="AD98" s="66">
        <f t="shared" si="8"/>
        <v>2515.9679999999998</v>
      </c>
    </row>
    <row r="99" spans="1:30" ht="24.95" customHeight="1" x14ac:dyDescent="0.4">
      <c r="A99" s="54">
        <v>96</v>
      </c>
      <c r="B99" s="55" t="s">
        <v>241</v>
      </c>
      <c r="C99" s="55" t="s">
        <v>1224</v>
      </c>
      <c r="D99" s="55" t="s">
        <v>35</v>
      </c>
      <c r="E99" s="55" t="s">
        <v>652</v>
      </c>
      <c r="F99" s="55" t="s">
        <v>674</v>
      </c>
      <c r="G99" s="55">
        <v>34</v>
      </c>
      <c r="H99" s="55">
        <v>6</v>
      </c>
      <c r="I99" s="57">
        <v>2</v>
      </c>
      <c r="J99" s="58">
        <v>12</v>
      </c>
      <c r="K99" s="59"/>
      <c r="L99" s="60" t="s">
        <v>222</v>
      </c>
      <c r="M99" s="76"/>
      <c r="N99" s="61" t="s">
        <v>220</v>
      </c>
      <c r="O99" s="77"/>
      <c r="P99" s="76"/>
      <c r="Q99" s="62">
        <v>6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24440.832000000002</v>
      </c>
      <c r="AC99" s="66">
        <f t="shared" si="10"/>
        <v>0</v>
      </c>
      <c r="AD99" s="66">
        <f t="shared" si="8"/>
        <v>24440.832000000002</v>
      </c>
    </row>
    <row r="100" spans="1:30" ht="24.95" customHeight="1" x14ac:dyDescent="0.4">
      <c r="A100" s="54">
        <v>97</v>
      </c>
      <c r="B100" s="55" t="s">
        <v>241</v>
      </c>
      <c r="C100" s="55" t="s">
        <v>1224</v>
      </c>
      <c r="D100" s="55" t="s">
        <v>35</v>
      </c>
      <c r="E100" s="55" t="s">
        <v>239</v>
      </c>
      <c r="F100" s="55" t="s">
        <v>1268</v>
      </c>
      <c r="G100" s="55">
        <v>42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2515.9679999999998</v>
      </c>
      <c r="AC100" s="66">
        <f t="shared" si="10"/>
        <v>0</v>
      </c>
      <c r="AD100" s="66">
        <f t="shared" si="8"/>
        <v>2515.9679999999998</v>
      </c>
    </row>
    <row r="101" spans="1:30" ht="24.95" customHeight="1" x14ac:dyDescent="0.4">
      <c r="A101" s="54">
        <v>98</v>
      </c>
      <c r="B101" s="55" t="s">
        <v>241</v>
      </c>
      <c r="C101" s="55" t="s">
        <v>1225</v>
      </c>
      <c r="D101" s="55" t="s">
        <v>35</v>
      </c>
      <c r="E101" s="55" t="s">
        <v>652</v>
      </c>
      <c r="F101" s="55" t="s">
        <v>674</v>
      </c>
      <c r="G101" s="55">
        <v>34</v>
      </c>
      <c r="H101" s="55">
        <v>6</v>
      </c>
      <c r="I101" s="57">
        <v>2</v>
      </c>
      <c r="J101" s="58">
        <v>12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6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24440.832000000002</v>
      </c>
      <c r="AC101" s="66">
        <f t="shared" si="10"/>
        <v>0</v>
      </c>
      <c r="AD101" s="66">
        <f t="shared" si="8"/>
        <v>24440.832000000002</v>
      </c>
    </row>
    <row r="102" spans="1:30" ht="24.95" customHeight="1" x14ac:dyDescent="0.4">
      <c r="A102" s="54">
        <v>99</v>
      </c>
      <c r="B102" s="55" t="s">
        <v>241</v>
      </c>
      <c r="C102" s="55" t="s">
        <v>1225</v>
      </c>
      <c r="D102" s="55" t="s">
        <v>35</v>
      </c>
      <c r="E102" s="55" t="s">
        <v>239</v>
      </c>
      <c r="F102" s="55" t="s">
        <v>1268</v>
      </c>
      <c r="G102" s="55">
        <v>42</v>
      </c>
      <c r="H102" s="55">
        <v>1</v>
      </c>
      <c r="I102" s="57">
        <v>1</v>
      </c>
      <c r="J102" s="58">
        <v>1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2515.9679999999998</v>
      </c>
      <c r="AC102" s="66">
        <f t="shared" si="10"/>
        <v>0</v>
      </c>
      <c r="AD102" s="66">
        <f t="shared" si="8"/>
        <v>2515.9679999999998</v>
      </c>
    </row>
    <row r="103" spans="1:30" ht="24.95" customHeight="1" x14ac:dyDescent="0.4">
      <c r="A103" s="54">
        <v>100</v>
      </c>
      <c r="B103" s="55" t="s">
        <v>241</v>
      </c>
      <c r="C103" s="55" t="s">
        <v>1226</v>
      </c>
      <c r="D103" s="55" t="s">
        <v>35</v>
      </c>
      <c r="E103" s="55" t="s">
        <v>652</v>
      </c>
      <c r="F103" s="55" t="s">
        <v>674</v>
      </c>
      <c r="G103" s="55">
        <v>34</v>
      </c>
      <c r="H103" s="55">
        <v>6</v>
      </c>
      <c r="I103" s="57">
        <v>2</v>
      </c>
      <c r="J103" s="58">
        <v>12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6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24440.832000000002</v>
      </c>
      <c r="AC103" s="66">
        <f t="shared" si="10"/>
        <v>0</v>
      </c>
      <c r="AD103" s="66">
        <f t="shared" si="8"/>
        <v>24440.832000000002</v>
      </c>
    </row>
    <row r="104" spans="1:30" ht="24.95" customHeight="1" x14ac:dyDescent="0.4">
      <c r="A104" s="54">
        <v>101</v>
      </c>
      <c r="B104" s="55" t="s">
        <v>241</v>
      </c>
      <c r="C104" s="55" t="s">
        <v>1226</v>
      </c>
      <c r="D104" s="55" t="s">
        <v>35</v>
      </c>
      <c r="E104" s="55" t="s">
        <v>239</v>
      </c>
      <c r="F104" s="55" t="s">
        <v>1268</v>
      </c>
      <c r="G104" s="55">
        <v>42</v>
      </c>
      <c r="H104" s="55">
        <v>1</v>
      </c>
      <c r="I104" s="57">
        <v>1</v>
      </c>
      <c r="J104" s="58">
        <v>1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1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2515.9679999999998</v>
      </c>
      <c r="AC104" s="66">
        <f t="shared" si="10"/>
        <v>0</v>
      </c>
      <c r="AD104" s="66">
        <f t="shared" si="8"/>
        <v>2515.9679999999998</v>
      </c>
    </row>
    <row r="105" spans="1:30" ht="24.95" customHeight="1" x14ac:dyDescent="0.4">
      <c r="A105" s="54">
        <v>102</v>
      </c>
      <c r="B105" s="55" t="s">
        <v>272</v>
      </c>
      <c r="C105" s="55" t="s">
        <v>1187</v>
      </c>
      <c r="D105" s="55" t="s">
        <v>35</v>
      </c>
      <c r="E105" s="55" t="s">
        <v>248</v>
      </c>
      <c r="F105" s="55" t="s">
        <v>1267</v>
      </c>
      <c r="G105" s="55">
        <v>26</v>
      </c>
      <c r="H105" s="55">
        <v>4</v>
      </c>
      <c r="I105" s="57">
        <v>1</v>
      </c>
      <c r="J105" s="58">
        <v>4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4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6230.0160000000005</v>
      </c>
      <c r="AC105" s="66">
        <f t="shared" si="10"/>
        <v>0</v>
      </c>
      <c r="AD105" s="66">
        <f t="shared" si="8"/>
        <v>6230.0160000000005</v>
      </c>
    </row>
    <row r="106" spans="1:30" ht="24.95" customHeight="1" x14ac:dyDescent="0.4">
      <c r="A106" s="54">
        <v>103</v>
      </c>
      <c r="B106" s="55" t="s">
        <v>272</v>
      </c>
      <c r="C106" s="55" t="s">
        <v>1188</v>
      </c>
      <c r="D106" s="55" t="s">
        <v>35</v>
      </c>
      <c r="E106" s="55" t="s">
        <v>248</v>
      </c>
      <c r="F106" s="55" t="s">
        <v>1265</v>
      </c>
      <c r="G106" s="55">
        <v>26</v>
      </c>
      <c r="H106" s="55">
        <v>2</v>
      </c>
      <c r="I106" s="57">
        <v>1</v>
      </c>
      <c r="J106" s="58">
        <v>2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2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3115.0080000000003</v>
      </c>
      <c r="AC106" s="66">
        <f t="shared" si="10"/>
        <v>0</v>
      </c>
      <c r="AD106" s="66">
        <f t="shared" si="8"/>
        <v>3115.0080000000003</v>
      </c>
    </row>
    <row r="107" spans="1:30" ht="24.95" customHeight="1" x14ac:dyDescent="0.4">
      <c r="A107" s="54">
        <v>104</v>
      </c>
      <c r="B107" s="55" t="s">
        <v>272</v>
      </c>
      <c r="C107" s="55" t="s">
        <v>1188</v>
      </c>
      <c r="D107" s="55" t="s">
        <v>35</v>
      </c>
      <c r="E107" s="55" t="s">
        <v>248</v>
      </c>
      <c r="F107" s="55" t="s">
        <v>384</v>
      </c>
      <c r="G107" s="55">
        <v>26</v>
      </c>
      <c r="H107" s="55">
        <v>1</v>
      </c>
      <c r="I107" s="57">
        <v>2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3115.0080000000003</v>
      </c>
      <c r="AC107" s="66">
        <f t="shared" si="10"/>
        <v>0</v>
      </c>
      <c r="AD107" s="66">
        <f t="shared" si="8"/>
        <v>3115.0080000000003</v>
      </c>
    </row>
    <row r="108" spans="1:30" ht="24.95" customHeight="1" x14ac:dyDescent="0.4">
      <c r="A108" s="54">
        <v>105</v>
      </c>
      <c r="B108" s="55" t="s">
        <v>272</v>
      </c>
      <c r="C108" s="55" t="s">
        <v>1189</v>
      </c>
      <c r="D108" s="55" t="s">
        <v>35</v>
      </c>
      <c r="E108" s="55" t="s">
        <v>248</v>
      </c>
      <c r="F108" s="55" t="s">
        <v>1265</v>
      </c>
      <c r="G108" s="55">
        <v>26</v>
      </c>
      <c r="H108" s="55">
        <v>2</v>
      </c>
      <c r="I108" s="57">
        <v>1</v>
      </c>
      <c r="J108" s="58">
        <v>2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2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3115.0080000000003</v>
      </c>
      <c r="AC108" s="66">
        <f t="shared" si="10"/>
        <v>0</v>
      </c>
      <c r="AD108" s="66">
        <f t="shared" si="8"/>
        <v>3115.0080000000003</v>
      </c>
    </row>
    <row r="109" spans="1:30" ht="24.95" customHeight="1" x14ac:dyDescent="0.4">
      <c r="A109" s="54">
        <v>106</v>
      </c>
      <c r="B109" s="55" t="s">
        <v>272</v>
      </c>
      <c r="C109" s="55" t="s">
        <v>1189</v>
      </c>
      <c r="D109" s="55" t="s">
        <v>35</v>
      </c>
      <c r="E109" s="55" t="s">
        <v>248</v>
      </c>
      <c r="F109" s="55" t="s">
        <v>384</v>
      </c>
      <c r="G109" s="55">
        <v>26</v>
      </c>
      <c r="H109" s="55">
        <v>1</v>
      </c>
      <c r="I109" s="57">
        <v>2</v>
      </c>
      <c r="J109" s="58">
        <v>2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3115.0080000000003</v>
      </c>
      <c r="AC109" s="66">
        <f t="shared" si="10"/>
        <v>0</v>
      </c>
      <c r="AD109" s="66">
        <f t="shared" si="8"/>
        <v>3115.0080000000003</v>
      </c>
    </row>
    <row r="110" spans="1:30" ht="24.95" customHeight="1" x14ac:dyDescent="0.4">
      <c r="A110" s="54">
        <v>107</v>
      </c>
      <c r="B110" s="55" t="s">
        <v>272</v>
      </c>
      <c r="C110" s="55" t="s">
        <v>1190</v>
      </c>
      <c r="D110" s="55" t="s">
        <v>35</v>
      </c>
      <c r="E110" s="55" t="s">
        <v>248</v>
      </c>
      <c r="F110" s="55" t="s">
        <v>384</v>
      </c>
      <c r="G110" s="55">
        <v>26</v>
      </c>
      <c r="H110" s="55">
        <v>1</v>
      </c>
      <c r="I110" s="57">
        <v>2</v>
      </c>
      <c r="J110" s="58">
        <v>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1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3115.0080000000003</v>
      </c>
      <c r="AC110" s="66">
        <f t="shared" si="10"/>
        <v>0</v>
      </c>
      <c r="AD110" s="66">
        <f t="shared" si="8"/>
        <v>3115.0080000000003</v>
      </c>
    </row>
    <row r="111" spans="1:30" ht="24.95" customHeight="1" x14ac:dyDescent="0.4">
      <c r="A111" s="54">
        <v>108</v>
      </c>
      <c r="B111" s="55" t="s">
        <v>272</v>
      </c>
      <c r="C111" s="55" t="s">
        <v>1190</v>
      </c>
      <c r="D111" s="55" t="s">
        <v>35</v>
      </c>
      <c r="E111" s="55" t="s">
        <v>41</v>
      </c>
      <c r="F111" s="55" t="s">
        <v>1266</v>
      </c>
      <c r="G111" s="55">
        <v>15</v>
      </c>
      <c r="H111" s="55">
        <v>1</v>
      </c>
      <c r="I111" s="57">
        <v>1</v>
      </c>
      <c r="J111" s="58">
        <v>1</v>
      </c>
      <c r="K111" s="59"/>
      <c r="L111" s="60" t="s">
        <v>221</v>
      </c>
      <c r="M111" s="76"/>
      <c r="N111" s="61" t="s">
        <v>220</v>
      </c>
      <c r="O111" s="77"/>
      <c r="P111" s="76"/>
      <c r="Q111" s="62">
        <v>1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898.56000000000006</v>
      </c>
      <c r="AC111" s="66">
        <f t="shared" si="10"/>
        <v>0</v>
      </c>
      <c r="AD111" s="66">
        <f t="shared" si="8"/>
        <v>898.56000000000006</v>
      </c>
    </row>
    <row r="112" spans="1:30" ht="24.95" customHeight="1" x14ac:dyDescent="0.4">
      <c r="A112" s="54">
        <v>109</v>
      </c>
      <c r="B112" s="55" t="s">
        <v>272</v>
      </c>
      <c r="C112" s="55" t="s">
        <v>1191</v>
      </c>
      <c r="D112" s="55" t="s">
        <v>35</v>
      </c>
      <c r="E112" s="55" t="s">
        <v>248</v>
      </c>
      <c r="F112" s="55" t="s">
        <v>697</v>
      </c>
      <c r="G112" s="55">
        <v>26</v>
      </c>
      <c r="H112" s="55">
        <v>8</v>
      </c>
      <c r="I112" s="57">
        <v>1</v>
      </c>
      <c r="J112" s="58">
        <v>8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8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12460.032000000001</v>
      </c>
      <c r="AC112" s="66">
        <f t="shared" si="10"/>
        <v>0</v>
      </c>
      <c r="AD112" s="66">
        <f t="shared" si="8"/>
        <v>12460.032000000001</v>
      </c>
    </row>
    <row r="113" spans="1:30" ht="24.95" customHeight="1" x14ac:dyDescent="0.4">
      <c r="A113" s="54">
        <v>110</v>
      </c>
      <c r="B113" s="55" t="s">
        <v>272</v>
      </c>
      <c r="C113" s="55" t="s">
        <v>1191</v>
      </c>
      <c r="D113" s="55" t="s">
        <v>35</v>
      </c>
      <c r="E113" s="55" t="s">
        <v>248</v>
      </c>
      <c r="F113" s="55" t="s">
        <v>384</v>
      </c>
      <c r="G113" s="55">
        <v>26</v>
      </c>
      <c r="H113" s="55">
        <v>1</v>
      </c>
      <c r="I113" s="57">
        <v>2</v>
      </c>
      <c r="J113" s="58">
        <v>2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3115.0080000000003</v>
      </c>
      <c r="AC113" s="66">
        <f t="shared" si="10"/>
        <v>0</v>
      </c>
      <c r="AD113" s="66">
        <f t="shared" si="8"/>
        <v>3115.0080000000003</v>
      </c>
    </row>
    <row r="114" spans="1:30" ht="24.95" customHeight="1" x14ac:dyDescent="0.4">
      <c r="A114" s="54">
        <v>111</v>
      </c>
      <c r="B114" s="55" t="s">
        <v>272</v>
      </c>
      <c r="C114" s="55" t="s">
        <v>1192</v>
      </c>
      <c r="D114" s="55" t="s">
        <v>35</v>
      </c>
      <c r="E114" s="55" t="s">
        <v>652</v>
      </c>
      <c r="F114" s="55" t="s">
        <v>674</v>
      </c>
      <c r="G114" s="55">
        <v>34</v>
      </c>
      <c r="H114" s="55">
        <v>1</v>
      </c>
      <c r="I114" s="57">
        <v>2</v>
      </c>
      <c r="J114" s="58">
        <v>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1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4073.4719999999998</v>
      </c>
      <c r="AC114" s="66">
        <f t="shared" si="10"/>
        <v>0</v>
      </c>
      <c r="AD114" s="66">
        <f t="shared" si="8"/>
        <v>4073.4719999999998</v>
      </c>
    </row>
    <row r="115" spans="1:30" ht="24.95" customHeight="1" x14ac:dyDescent="0.4">
      <c r="A115" s="54">
        <v>112</v>
      </c>
      <c r="B115" s="55" t="s">
        <v>272</v>
      </c>
      <c r="C115" s="55" t="s">
        <v>1192</v>
      </c>
      <c r="D115" s="55" t="s">
        <v>35</v>
      </c>
      <c r="E115" s="55" t="s">
        <v>248</v>
      </c>
      <c r="F115" s="55" t="s">
        <v>1267</v>
      </c>
      <c r="G115" s="55">
        <v>26</v>
      </c>
      <c r="H115" s="55">
        <v>1</v>
      </c>
      <c r="I115" s="57">
        <v>1</v>
      </c>
      <c r="J115" s="58">
        <v>1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1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1557.5040000000001</v>
      </c>
      <c r="AC115" s="66">
        <f t="shared" si="10"/>
        <v>0</v>
      </c>
      <c r="AD115" s="66">
        <f t="shared" si="8"/>
        <v>1557.5040000000001</v>
      </c>
    </row>
    <row r="116" spans="1:30" ht="24.95" customHeight="1" x14ac:dyDescent="0.4">
      <c r="A116" s="54">
        <v>113</v>
      </c>
      <c r="B116" s="55" t="s">
        <v>272</v>
      </c>
      <c r="C116" s="55" t="s">
        <v>1227</v>
      </c>
      <c r="D116" s="55" t="s">
        <v>35</v>
      </c>
      <c r="E116" s="55" t="s">
        <v>652</v>
      </c>
      <c r="F116" s="55" t="s">
        <v>674</v>
      </c>
      <c r="G116" s="55">
        <v>34</v>
      </c>
      <c r="H116" s="55">
        <v>6</v>
      </c>
      <c r="I116" s="57">
        <v>2</v>
      </c>
      <c r="J116" s="58">
        <v>12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6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24440.832000000002</v>
      </c>
      <c r="AC116" s="66">
        <f t="shared" si="10"/>
        <v>0</v>
      </c>
      <c r="AD116" s="66">
        <f t="shared" si="8"/>
        <v>24440.832000000002</v>
      </c>
    </row>
    <row r="117" spans="1:30" ht="24.95" customHeight="1" x14ac:dyDescent="0.4">
      <c r="A117" s="54">
        <v>114</v>
      </c>
      <c r="B117" s="55" t="s">
        <v>272</v>
      </c>
      <c r="C117" s="55" t="s">
        <v>1227</v>
      </c>
      <c r="D117" s="55" t="s">
        <v>35</v>
      </c>
      <c r="E117" s="55" t="s">
        <v>239</v>
      </c>
      <c r="F117" s="55" t="s">
        <v>1268</v>
      </c>
      <c r="G117" s="55">
        <v>42</v>
      </c>
      <c r="H117" s="55">
        <v>1</v>
      </c>
      <c r="I117" s="57">
        <v>1</v>
      </c>
      <c r="J117" s="58">
        <v>1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1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2515.9679999999998</v>
      </c>
      <c r="AC117" s="66">
        <f t="shared" si="10"/>
        <v>0</v>
      </c>
      <c r="AD117" s="66">
        <f t="shared" si="8"/>
        <v>2515.9679999999998</v>
      </c>
    </row>
    <row r="118" spans="1:30" ht="24.95" customHeight="1" x14ac:dyDescent="0.4">
      <c r="A118" s="54">
        <v>115</v>
      </c>
      <c r="B118" s="55" t="s">
        <v>272</v>
      </c>
      <c r="C118" s="55" t="s">
        <v>1214</v>
      </c>
      <c r="D118" s="55" t="s">
        <v>35</v>
      </c>
      <c r="E118" s="55" t="s">
        <v>652</v>
      </c>
      <c r="F118" s="55" t="s">
        <v>674</v>
      </c>
      <c r="G118" s="55">
        <v>34</v>
      </c>
      <c r="H118" s="55">
        <v>3</v>
      </c>
      <c r="I118" s="57">
        <v>2</v>
      </c>
      <c r="J118" s="58">
        <v>6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3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12220.416000000001</v>
      </c>
      <c r="AC118" s="66">
        <f t="shared" si="10"/>
        <v>0</v>
      </c>
      <c r="AD118" s="66">
        <f t="shared" si="8"/>
        <v>12220.416000000001</v>
      </c>
    </row>
    <row r="119" spans="1:30" ht="24.95" customHeight="1" x14ac:dyDescent="0.4">
      <c r="A119" s="54">
        <v>116</v>
      </c>
      <c r="B119" s="55" t="s">
        <v>272</v>
      </c>
      <c r="C119" s="55" t="s">
        <v>179</v>
      </c>
      <c r="D119" s="55" t="s">
        <v>35</v>
      </c>
      <c r="E119" s="55" t="s">
        <v>248</v>
      </c>
      <c r="F119" s="55" t="s">
        <v>1265</v>
      </c>
      <c r="G119" s="55">
        <v>26</v>
      </c>
      <c r="H119" s="55">
        <v>4</v>
      </c>
      <c r="I119" s="57">
        <v>1</v>
      </c>
      <c r="J119" s="58">
        <v>4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4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6230.0160000000005</v>
      </c>
      <c r="AC119" s="66">
        <f t="shared" si="10"/>
        <v>0</v>
      </c>
      <c r="AD119" s="66">
        <f t="shared" si="8"/>
        <v>6230.0160000000005</v>
      </c>
    </row>
    <row r="120" spans="1:30" ht="24.95" customHeight="1" x14ac:dyDescent="0.4">
      <c r="A120" s="54">
        <v>117</v>
      </c>
      <c r="B120" s="55" t="s">
        <v>272</v>
      </c>
      <c r="C120" s="55" t="s">
        <v>179</v>
      </c>
      <c r="D120" s="55" t="s">
        <v>35</v>
      </c>
      <c r="E120" s="55" t="s">
        <v>248</v>
      </c>
      <c r="F120" s="55" t="s">
        <v>384</v>
      </c>
      <c r="G120" s="55">
        <v>26</v>
      </c>
      <c r="H120" s="55">
        <v>2</v>
      </c>
      <c r="I120" s="57">
        <v>2</v>
      </c>
      <c r="J120" s="58">
        <v>4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2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6230.0160000000005</v>
      </c>
      <c r="AC120" s="66">
        <f t="shared" si="10"/>
        <v>0</v>
      </c>
      <c r="AD120" s="66">
        <f t="shared" si="8"/>
        <v>6230.0160000000005</v>
      </c>
    </row>
    <row r="121" spans="1:30" ht="24.95" customHeight="1" x14ac:dyDescent="0.4">
      <c r="A121" s="54">
        <v>118</v>
      </c>
      <c r="B121" s="55" t="s">
        <v>272</v>
      </c>
      <c r="C121" s="55" t="s">
        <v>1228</v>
      </c>
      <c r="D121" s="55" t="s">
        <v>35</v>
      </c>
      <c r="E121" s="55" t="s">
        <v>652</v>
      </c>
      <c r="F121" s="55" t="s">
        <v>674</v>
      </c>
      <c r="G121" s="55">
        <v>34</v>
      </c>
      <c r="H121" s="55">
        <v>6</v>
      </c>
      <c r="I121" s="57">
        <v>2</v>
      </c>
      <c r="J121" s="58">
        <v>12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6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24440.832000000002</v>
      </c>
      <c r="AC121" s="66">
        <f t="shared" si="10"/>
        <v>0</v>
      </c>
      <c r="AD121" s="66">
        <f t="shared" si="8"/>
        <v>24440.832000000002</v>
      </c>
    </row>
    <row r="122" spans="1:30" ht="24.95" customHeight="1" x14ac:dyDescent="0.4">
      <c r="A122" s="54">
        <v>119</v>
      </c>
      <c r="B122" s="55" t="s">
        <v>272</v>
      </c>
      <c r="C122" s="55" t="s">
        <v>1228</v>
      </c>
      <c r="D122" s="55" t="s">
        <v>35</v>
      </c>
      <c r="E122" s="55" t="s">
        <v>239</v>
      </c>
      <c r="F122" s="55" t="s">
        <v>1268</v>
      </c>
      <c r="G122" s="55">
        <v>42</v>
      </c>
      <c r="H122" s="55">
        <v>1</v>
      </c>
      <c r="I122" s="57">
        <v>1</v>
      </c>
      <c r="J122" s="58">
        <v>1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1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2515.9679999999998</v>
      </c>
      <c r="AC122" s="66">
        <f t="shared" si="10"/>
        <v>0</v>
      </c>
      <c r="AD122" s="66">
        <f t="shared" si="8"/>
        <v>2515.9679999999998</v>
      </c>
    </row>
    <row r="123" spans="1:30" ht="24.95" customHeight="1" x14ac:dyDescent="0.4">
      <c r="A123" s="54">
        <v>120</v>
      </c>
      <c r="B123" s="55" t="s">
        <v>272</v>
      </c>
      <c r="C123" s="55" t="s">
        <v>1229</v>
      </c>
      <c r="D123" s="55" t="s">
        <v>35</v>
      </c>
      <c r="E123" s="55" t="s">
        <v>652</v>
      </c>
      <c r="F123" s="55" t="s">
        <v>674</v>
      </c>
      <c r="G123" s="55">
        <v>34</v>
      </c>
      <c r="H123" s="55">
        <v>6</v>
      </c>
      <c r="I123" s="57">
        <v>2</v>
      </c>
      <c r="J123" s="58">
        <v>12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6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24440.832000000002</v>
      </c>
      <c r="AC123" s="66">
        <f t="shared" si="10"/>
        <v>0</v>
      </c>
      <c r="AD123" s="66">
        <f t="shared" si="8"/>
        <v>24440.832000000002</v>
      </c>
    </row>
    <row r="124" spans="1:30" ht="24.95" customHeight="1" x14ac:dyDescent="0.4">
      <c r="A124" s="54">
        <v>121</v>
      </c>
      <c r="B124" s="55" t="s">
        <v>272</v>
      </c>
      <c r="C124" s="55" t="s">
        <v>1229</v>
      </c>
      <c r="D124" s="55" t="s">
        <v>35</v>
      </c>
      <c r="E124" s="55" t="s">
        <v>239</v>
      </c>
      <c r="F124" s="55" t="s">
        <v>1268</v>
      </c>
      <c r="G124" s="55">
        <v>42</v>
      </c>
      <c r="H124" s="55">
        <v>1</v>
      </c>
      <c r="I124" s="57">
        <v>1</v>
      </c>
      <c r="J124" s="58">
        <v>1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1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2515.9679999999998</v>
      </c>
      <c r="AC124" s="66">
        <f t="shared" si="10"/>
        <v>0</v>
      </c>
      <c r="AD124" s="66">
        <f t="shared" si="8"/>
        <v>2515.9679999999998</v>
      </c>
    </row>
    <row r="125" spans="1:30" ht="24.95" customHeight="1" x14ac:dyDescent="0.4">
      <c r="A125" s="54">
        <v>122</v>
      </c>
      <c r="B125" s="55" t="s">
        <v>272</v>
      </c>
      <c r="C125" s="55" t="s">
        <v>1195</v>
      </c>
      <c r="D125" s="55" t="s">
        <v>35</v>
      </c>
      <c r="E125" s="55" t="s">
        <v>652</v>
      </c>
      <c r="F125" s="55" t="s">
        <v>1174</v>
      </c>
      <c r="G125" s="55">
        <v>34</v>
      </c>
      <c r="H125" s="55">
        <v>1</v>
      </c>
      <c r="I125" s="57">
        <v>1</v>
      </c>
      <c r="J125" s="58">
        <v>1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1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2036.7359999999999</v>
      </c>
      <c r="AC125" s="66">
        <f t="shared" si="10"/>
        <v>0</v>
      </c>
      <c r="AD125" s="66">
        <f t="shared" si="8"/>
        <v>2036.7359999999999</v>
      </c>
    </row>
    <row r="126" spans="1:30" ht="24.95" customHeight="1" x14ac:dyDescent="0.4">
      <c r="A126" s="54">
        <v>123</v>
      </c>
      <c r="B126" s="55" t="s">
        <v>272</v>
      </c>
      <c r="C126" s="55" t="s">
        <v>1230</v>
      </c>
      <c r="D126" s="55" t="s">
        <v>35</v>
      </c>
      <c r="E126" s="55" t="s">
        <v>652</v>
      </c>
      <c r="F126" s="55" t="s">
        <v>674</v>
      </c>
      <c r="G126" s="55">
        <v>34</v>
      </c>
      <c r="H126" s="55">
        <v>6</v>
      </c>
      <c r="I126" s="57">
        <v>2</v>
      </c>
      <c r="J126" s="58">
        <v>12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6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24440.832000000002</v>
      </c>
      <c r="AC126" s="66">
        <f t="shared" si="10"/>
        <v>0</v>
      </c>
      <c r="AD126" s="66">
        <f t="shared" si="8"/>
        <v>24440.832000000002</v>
      </c>
    </row>
    <row r="127" spans="1:30" ht="24.95" customHeight="1" x14ac:dyDescent="0.4">
      <c r="A127" s="54">
        <v>124</v>
      </c>
      <c r="B127" s="55" t="s">
        <v>272</v>
      </c>
      <c r="C127" s="55" t="s">
        <v>1230</v>
      </c>
      <c r="D127" s="55" t="s">
        <v>35</v>
      </c>
      <c r="E127" s="55" t="s">
        <v>239</v>
      </c>
      <c r="F127" s="55" t="s">
        <v>1268</v>
      </c>
      <c r="G127" s="55">
        <v>42</v>
      </c>
      <c r="H127" s="55">
        <v>1</v>
      </c>
      <c r="I127" s="57">
        <v>1</v>
      </c>
      <c r="J127" s="58">
        <v>1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1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2515.9679999999998</v>
      </c>
      <c r="AC127" s="66">
        <f t="shared" si="10"/>
        <v>0</v>
      </c>
      <c r="AD127" s="66">
        <f t="shared" si="8"/>
        <v>2515.9679999999998</v>
      </c>
    </row>
    <row r="128" spans="1:30" ht="24.95" customHeight="1" x14ac:dyDescent="0.4">
      <c r="A128" s="54">
        <v>125</v>
      </c>
      <c r="B128" s="55" t="s">
        <v>272</v>
      </c>
      <c r="C128" s="55" t="s">
        <v>1231</v>
      </c>
      <c r="D128" s="55" t="s">
        <v>1232</v>
      </c>
      <c r="E128" s="55" t="s">
        <v>652</v>
      </c>
      <c r="F128" s="55" t="s">
        <v>674</v>
      </c>
      <c r="G128" s="55">
        <v>34</v>
      </c>
      <c r="H128" s="55">
        <v>5</v>
      </c>
      <c r="I128" s="57">
        <v>2</v>
      </c>
      <c r="J128" s="58">
        <v>10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5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20367.36</v>
      </c>
      <c r="AC128" s="66">
        <f t="shared" si="10"/>
        <v>0</v>
      </c>
      <c r="AD128" s="66">
        <f t="shared" si="8"/>
        <v>20367.36</v>
      </c>
    </row>
    <row r="129" spans="1:30" ht="24.95" customHeight="1" x14ac:dyDescent="0.4">
      <c r="A129" s="54">
        <v>126</v>
      </c>
      <c r="B129" s="55" t="s">
        <v>272</v>
      </c>
      <c r="C129" s="55" t="s">
        <v>1231</v>
      </c>
      <c r="D129" s="55" t="s">
        <v>35</v>
      </c>
      <c r="E129" s="55" t="s">
        <v>239</v>
      </c>
      <c r="F129" s="55" t="s">
        <v>1268</v>
      </c>
      <c r="G129" s="55">
        <v>42</v>
      </c>
      <c r="H129" s="55">
        <v>1</v>
      </c>
      <c r="I129" s="57">
        <v>1</v>
      </c>
      <c r="J129" s="58">
        <v>1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2515.9679999999998</v>
      </c>
      <c r="AC129" s="66">
        <f t="shared" si="10"/>
        <v>0</v>
      </c>
      <c r="AD129" s="66">
        <f t="shared" si="8"/>
        <v>2515.9679999999998</v>
      </c>
    </row>
    <row r="130" spans="1:30" ht="24.95" customHeight="1" x14ac:dyDescent="0.4">
      <c r="A130" s="54">
        <v>127</v>
      </c>
      <c r="B130" s="55" t="s">
        <v>272</v>
      </c>
      <c r="C130" s="55" t="s">
        <v>1233</v>
      </c>
      <c r="D130" s="55" t="s">
        <v>35</v>
      </c>
      <c r="E130" s="55" t="s">
        <v>652</v>
      </c>
      <c r="F130" s="55" t="s">
        <v>674</v>
      </c>
      <c r="G130" s="55">
        <v>34</v>
      </c>
      <c r="H130" s="55">
        <v>6</v>
      </c>
      <c r="I130" s="57">
        <v>2</v>
      </c>
      <c r="J130" s="58">
        <v>12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6</v>
      </c>
      <c r="R130" s="63"/>
      <c r="S130" s="78"/>
      <c r="T130" s="78"/>
      <c r="U130" s="64">
        <f t="shared" si="6"/>
        <v>0</v>
      </c>
      <c r="V130" s="64">
        <f t="shared" si="7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24440.832000000002</v>
      </c>
      <c r="AC130" s="66">
        <f t="shared" si="10"/>
        <v>0</v>
      </c>
      <c r="AD130" s="66">
        <f t="shared" si="8"/>
        <v>24440.832000000002</v>
      </c>
    </row>
    <row r="131" spans="1:30" ht="24.95" customHeight="1" x14ac:dyDescent="0.4">
      <c r="A131" s="54">
        <v>128</v>
      </c>
      <c r="B131" s="55" t="s">
        <v>272</v>
      </c>
      <c r="C131" s="55" t="s">
        <v>1233</v>
      </c>
      <c r="D131" s="55" t="s">
        <v>35</v>
      </c>
      <c r="E131" s="55" t="s">
        <v>239</v>
      </c>
      <c r="F131" s="55" t="s">
        <v>1268</v>
      </c>
      <c r="G131" s="55">
        <v>42</v>
      </c>
      <c r="H131" s="55">
        <v>1</v>
      </c>
      <c r="I131" s="57">
        <v>1</v>
      </c>
      <c r="J131" s="58">
        <v>1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1</v>
      </c>
      <c r="R131" s="63"/>
      <c r="S131" s="78"/>
      <c r="T131" s="78"/>
      <c r="U131" s="64">
        <f t="shared" ref="U131:U192" si="12">S131*Q131</f>
        <v>0</v>
      </c>
      <c r="V131" s="64">
        <f t="shared" ref="V131:V192" si="13">T131*Q131</f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2515.9679999999998</v>
      </c>
      <c r="AC131" s="66">
        <f t="shared" si="10"/>
        <v>0</v>
      </c>
      <c r="AD131" s="66">
        <f t="shared" ref="AD131:AD192" si="14">AB131-AC131</f>
        <v>2515.9679999999998</v>
      </c>
    </row>
    <row r="132" spans="1:30" ht="24.95" customHeight="1" x14ac:dyDescent="0.4">
      <c r="A132" s="54">
        <v>129</v>
      </c>
      <c r="B132" s="55" t="s">
        <v>272</v>
      </c>
      <c r="C132" s="55" t="s">
        <v>1200</v>
      </c>
      <c r="D132" s="55" t="s">
        <v>35</v>
      </c>
      <c r="E132" s="55" t="s">
        <v>248</v>
      </c>
      <c r="F132" s="55" t="s">
        <v>764</v>
      </c>
      <c r="G132" s="55">
        <v>26</v>
      </c>
      <c r="H132" s="55">
        <v>1</v>
      </c>
      <c r="I132" s="57">
        <v>1</v>
      </c>
      <c r="J132" s="58">
        <v>1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1</v>
      </c>
      <c r="R132" s="63"/>
      <c r="S132" s="78"/>
      <c r="T132" s="78"/>
      <c r="U132" s="64">
        <f t="shared" si="12"/>
        <v>0</v>
      </c>
      <c r="V132" s="64">
        <f t="shared" si="13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63" si="15">G132*J132*X132*Y132*Z132/1000*$Z$1</f>
        <v>1557.5040000000001</v>
      </c>
      <c r="AC132" s="66">
        <f t="shared" si="10"/>
        <v>0</v>
      </c>
      <c r="AD132" s="66">
        <f t="shared" si="14"/>
        <v>1557.5040000000001</v>
      </c>
    </row>
    <row r="133" spans="1:30" ht="24.95" customHeight="1" x14ac:dyDescent="0.4">
      <c r="A133" s="54">
        <v>130</v>
      </c>
      <c r="B133" s="55" t="s">
        <v>272</v>
      </c>
      <c r="C133" s="55" t="s">
        <v>1201</v>
      </c>
      <c r="D133" s="55" t="s">
        <v>35</v>
      </c>
      <c r="E133" s="55" t="s">
        <v>248</v>
      </c>
      <c r="F133" s="55" t="s">
        <v>697</v>
      </c>
      <c r="G133" s="55">
        <v>26</v>
      </c>
      <c r="H133" s="55">
        <v>7</v>
      </c>
      <c r="I133" s="57">
        <v>1</v>
      </c>
      <c r="J133" s="58">
        <v>7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7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5"/>
        <v>10902.527999999998</v>
      </c>
      <c r="AC133" s="66">
        <f t="shared" ref="AC133:AC196" si="16">P133*Q133*X133*Y133*Z133/1000*$Z$1</f>
        <v>0</v>
      </c>
      <c r="AD133" s="66">
        <f t="shared" si="14"/>
        <v>10902.527999999998</v>
      </c>
    </row>
    <row r="134" spans="1:30" ht="24.95" customHeight="1" x14ac:dyDescent="0.4">
      <c r="A134" s="54">
        <v>131</v>
      </c>
      <c r="B134" s="55" t="s">
        <v>272</v>
      </c>
      <c r="C134" s="55" t="s">
        <v>1202</v>
      </c>
      <c r="D134" s="55" t="s">
        <v>35</v>
      </c>
      <c r="E134" s="55" t="s">
        <v>248</v>
      </c>
      <c r="F134" s="55" t="s">
        <v>697</v>
      </c>
      <c r="G134" s="55">
        <v>26</v>
      </c>
      <c r="H134" s="55">
        <v>2</v>
      </c>
      <c r="I134" s="57">
        <v>1</v>
      </c>
      <c r="J134" s="58">
        <v>2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2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5"/>
        <v>3115.0080000000003</v>
      </c>
      <c r="AC134" s="66">
        <f t="shared" si="16"/>
        <v>0</v>
      </c>
      <c r="AD134" s="66">
        <f t="shared" si="14"/>
        <v>3115.0080000000003</v>
      </c>
    </row>
    <row r="135" spans="1:30" ht="24.95" customHeight="1" x14ac:dyDescent="0.4">
      <c r="A135" s="54">
        <v>132</v>
      </c>
      <c r="B135" s="55" t="s">
        <v>272</v>
      </c>
      <c r="C135" s="55" t="s">
        <v>1203</v>
      </c>
      <c r="D135" s="55" t="s">
        <v>35</v>
      </c>
      <c r="E135" s="55" t="s">
        <v>248</v>
      </c>
      <c r="F135" s="55" t="s">
        <v>697</v>
      </c>
      <c r="G135" s="55">
        <v>26</v>
      </c>
      <c r="H135" s="55">
        <v>2</v>
      </c>
      <c r="I135" s="57">
        <v>1</v>
      </c>
      <c r="J135" s="58">
        <v>2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2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5"/>
        <v>3115.0080000000003</v>
      </c>
      <c r="AC135" s="66">
        <f t="shared" si="16"/>
        <v>0</v>
      </c>
      <c r="AD135" s="66">
        <f t="shared" si="14"/>
        <v>3115.0080000000003</v>
      </c>
    </row>
    <row r="136" spans="1:30" ht="24.95" customHeight="1" x14ac:dyDescent="0.4">
      <c r="A136" s="54">
        <v>133</v>
      </c>
      <c r="B136" s="55" t="s">
        <v>272</v>
      </c>
      <c r="C136" s="55" t="s">
        <v>1234</v>
      </c>
      <c r="D136" s="55" t="s">
        <v>35</v>
      </c>
      <c r="E136" s="55" t="s">
        <v>652</v>
      </c>
      <c r="F136" s="55" t="s">
        <v>674</v>
      </c>
      <c r="G136" s="55">
        <v>34</v>
      </c>
      <c r="H136" s="55">
        <v>13</v>
      </c>
      <c r="I136" s="57">
        <v>2</v>
      </c>
      <c r="J136" s="58">
        <v>26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13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5"/>
        <v>52955.136000000006</v>
      </c>
      <c r="AC136" s="66">
        <f t="shared" si="16"/>
        <v>0</v>
      </c>
      <c r="AD136" s="66">
        <f t="shared" si="14"/>
        <v>52955.136000000006</v>
      </c>
    </row>
    <row r="137" spans="1:30" ht="24.95" customHeight="1" x14ac:dyDescent="0.4">
      <c r="A137" s="54">
        <v>134</v>
      </c>
      <c r="B137" s="55" t="s">
        <v>272</v>
      </c>
      <c r="C137" s="55" t="s">
        <v>1234</v>
      </c>
      <c r="D137" s="55" t="s">
        <v>35</v>
      </c>
      <c r="E137" s="55" t="s">
        <v>239</v>
      </c>
      <c r="F137" s="55" t="s">
        <v>1177</v>
      </c>
      <c r="G137" s="55">
        <v>42</v>
      </c>
      <c r="H137" s="55">
        <v>1</v>
      </c>
      <c r="I137" s="57">
        <v>1</v>
      </c>
      <c r="J137" s="58">
        <v>1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1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5"/>
        <v>2515.9679999999998</v>
      </c>
      <c r="AC137" s="66">
        <f t="shared" si="16"/>
        <v>0</v>
      </c>
      <c r="AD137" s="66">
        <f t="shared" si="14"/>
        <v>2515.9679999999998</v>
      </c>
    </row>
    <row r="138" spans="1:30" ht="24.95" customHeight="1" x14ac:dyDescent="0.4">
      <c r="A138" s="54">
        <v>135</v>
      </c>
      <c r="B138" s="55" t="s">
        <v>272</v>
      </c>
      <c r="C138" s="55" t="s">
        <v>1235</v>
      </c>
      <c r="D138" s="55" t="s">
        <v>35</v>
      </c>
      <c r="E138" s="55" t="s">
        <v>652</v>
      </c>
      <c r="F138" s="55" t="s">
        <v>674</v>
      </c>
      <c r="G138" s="55">
        <v>34</v>
      </c>
      <c r="H138" s="55">
        <v>3</v>
      </c>
      <c r="I138" s="57">
        <v>2</v>
      </c>
      <c r="J138" s="58">
        <v>6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3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5"/>
        <v>12220.416000000001</v>
      </c>
      <c r="AC138" s="66">
        <f t="shared" si="16"/>
        <v>0</v>
      </c>
      <c r="AD138" s="66">
        <f t="shared" si="14"/>
        <v>12220.416000000001</v>
      </c>
    </row>
    <row r="139" spans="1:30" ht="24.95" customHeight="1" x14ac:dyDescent="0.4">
      <c r="A139" s="54">
        <v>136</v>
      </c>
      <c r="B139" s="55" t="s">
        <v>272</v>
      </c>
      <c r="C139" s="55" t="s">
        <v>1236</v>
      </c>
      <c r="D139" s="55" t="s">
        <v>35</v>
      </c>
      <c r="E139" s="55" t="s">
        <v>652</v>
      </c>
      <c r="F139" s="55" t="s">
        <v>674</v>
      </c>
      <c r="G139" s="55">
        <v>34</v>
      </c>
      <c r="H139" s="55">
        <v>3</v>
      </c>
      <c r="I139" s="57">
        <v>2</v>
      </c>
      <c r="J139" s="58">
        <v>6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3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5"/>
        <v>12220.416000000001</v>
      </c>
      <c r="AC139" s="66">
        <f t="shared" si="16"/>
        <v>0</v>
      </c>
      <c r="AD139" s="66">
        <f t="shared" si="14"/>
        <v>12220.416000000001</v>
      </c>
    </row>
    <row r="140" spans="1:30" ht="24.95" customHeight="1" x14ac:dyDescent="0.4">
      <c r="A140" s="54">
        <v>137</v>
      </c>
      <c r="B140" s="55" t="s">
        <v>272</v>
      </c>
      <c r="C140" s="55" t="s">
        <v>1237</v>
      </c>
      <c r="D140" s="55" t="s">
        <v>35</v>
      </c>
      <c r="E140" s="55" t="s">
        <v>652</v>
      </c>
      <c r="F140" s="55" t="s">
        <v>674</v>
      </c>
      <c r="G140" s="55">
        <v>34</v>
      </c>
      <c r="H140" s="55">
        <v>9</v>
      </c>
      <c r="I140" s="57">
        <v>2</v>
      </c>
      <c r="J140" s="58">
        <v>18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9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5"/>
        <v>36661.248</v>
      </c>
      <c r="AC140" s="66">
        <f t="shared" si="16"/>
        <v>0</v>
      </c>
      <c r="AD140" s="66">
        <f t="shared" si="14"/>
        <v>36661.248</v>
      </c>
    </row>
    <row r="141" spans="1:30" ht="24.95" customHeight="1" x14ac:dyDescent="0.4">
      <c r="A141" s="54">
        <v>138</v>
      </c>
      <c r="B141" s="55" t="s">
        <v>272</v>
      </c>
      <c r="C141" s="55" t="s">
        <v>1237</v>
      </c>
      <c r="D141" s="55" t="s">
        <v>35</v>
      </c>
      <c r="E141" s="55" t="s">
        <v>239</v>
      </c>
      <c r="F141" s="55" t="s">
        <v>1177</v>
      </c>
      <c r="G141" s="55">
        <v>42</v>
      </c>
      <c r="H141" s="55">
        <v>1</v>
      </c>
      <c r="I141" s="57">
        <v>1</v>
      </c>
      <c r="J141" s="58">
        <v>1</v>
      </c>
      <c r="K141" s="59"/>
      <c r="L141" s="60" t="s">
        <v>222</v>
      </c>
      <c r="M141" s="76"/>
      <c r="N141" s="61" t="s">
        <v>220</v>
      </c>
      <c r="O141" s="77"/>
      <c r="P141" s="76"/>
      <c r="Q141" s="62">
        <v>1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5"/>
        <v>2515.9679999999998</v>
      </c>
      <c r="AC141" s="66">
        <f t="shared" si="16"/>
        <v>0</v>
      </c>
      <c r="AD141" s="66">
        <f t="shared" si="14"/>
        <v>2515.9679999999998</v>
      </c>
    </row>
    <row r="142" spans="1:30" ht="24.95" customHeight="1" x14ac:dyDescent="0.4">
      <c r="A142" s="54">
        <v>139</v>
      </c>
      <c r="B142" s="55" t="s">
        <v>272</v>
      </c>
      <c r="C142" s="55" t="s">
        <v>603</v>
      </c>
      <c r="D142" s="55" t="s">
        <v>35</v>
      </c>
      <c r="E142" s="55" t="s">
        <v>652</v>
      </c>
      <c r="F142" s="55" t="s">
        <v>674</v>
      </c>
      <c r="G142" s="55">
        <v>34</v>
      </c>
      <c r="H142" s="55">
        <v>12</v>
      </c>
      <c r="I142" s="57">
        <v>2</v>
      </c>
      <c r="J142" s="58">
        <v>24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12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5"/>
        <v>48881.664000000004</v>
      </c>
      <c r="AC142" s="66">
        <f t="shared" si="16"/>
        <v>0</v>
      </c>
      <c r="AD142" s="66">
        <f t="shared" si="14"/>
        <v>48881.664000000004</v>
      </c>
    </row>
    <row r="143" spans="1:30" ht="24.95" customHeight="1" x14ac:dyDescent="0.4">
      <c r="A143" s="54">
        <v>140</v>
      </c>
      <c r="B143" s="55" t="s">
        <v>272</v>
      </c>
      <c r="C143" s="55" t="s">
        <v>1238</v>
      </c>
      <c r="D143" s="55" t="s">
        <v>35</v>
      </c>
      <c r="E143" s="55" t="s">
        <v>652</v>
      </c>
      <c r="F143" s="55" t="s">
        <v>674</v>
      </c>
      <c r="G143" s="55">
        <v>34</v>
      </c>
      <c r="H143" s="55">
        <v>6</v>
      </c>
      <c r="I143" s="57">
        <v>2</v>
      </c>
      <c r="J143" s="58">
        <v>12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6</v>
      </c>
      <c r="R143" s="63"/>
      <c r="S143" s="78"/>
      <c r="T143" s="78"/>
      <c r="U143" s="64">
        <f t="shared" si="12"/>
        <v>0</v>
      </c>
      <c r="V143" s="64">
        <f t="shared" si="13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5"/>
        <v>24440.832000000002</v>
      </c>
      <c r="AC143" s="66">
        <f t="shared" si="16"/>
        <v>0</v>
      </c>
      <c r="AD143" s="66">
        <f t="shared" si="14"/>
        <v>24440.832000000002</v>
      </c>
    </row>
    <row r="144" spans="1:30" ht="24.95" customHeight="1" x14ac:dyDescent="0.4">
      <c r="A144" s="54">
        <v>141</v>
      </c>
      <c r="B144" s="55" t="s">
        <v>272</v>
      </c>
      <c r="C144" s="55" t="s">
        <v>1238</v>
      </c>
      <c r="D144" s="55" t="s">
        <v>35</v>
      </c>
      <c r="E144" s="55" t="s">
        <v>239</v>
      </c>
      <c r="F144" s="55" t="s">
        <v>1268</v>
      </c>
      <c r="G144" s="55">
        <v>42</v>
      </c>
      <c r="H144" s="55">
        <v>1</v>
      </c>
      <c r="I144" s="57">
        <v>1</v>
      </c>
      <c r="J144" s="58">
        <v>1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1</v>
      </c>
      <c r="R144" s="63"/>
      <c r="S144" s="78"/>
      <c r="T144" s="78"/>
      <c r="U144" s="64">
        <f t="shared" si="12"/>
        <v>0</v>
      </c>
      <c r="V144" s="64">
        <f t="shared" si="13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5"/>
        <v>2515.9679999999998</v>
      </c>
      <c r="AC144" s="66">
        <f t="shared" si="16"/>
        <v>0</v>
      </c>
      <c r="AD144" s="66">
        <f t="shared" si="14"/>
        <v>2515.9679999999998</v>
      </c>
    </row>
    <row r="145" spans="1:30" ht="24.95" customHeight="1" x14ac:dyDescent="0.4">
      <c r="A145" s="54">
        <v>142</v>
      </c>
      <c r="B145" s="55" t="s">
        <v>809</v>
      </c>
      <c r="C145" s="55" t="s">
        <v>1191</v>
      </c>
      <c r="D145" s="55" t="s">
        <v>35</v>
      </c>
      <c r="E145" s="55" t="s">
        <v>248</v>
      </c>
      <c r="F145" s="55" t="s">
        <v>697</v>
      </c>
      <c r="G145" s="55">
        <v>26</v>
      </c>
      <c r="H145" s="55">
        <v>6</v>
      </c>
      <c r="I145" s="57">
        <v>1</v>
      </c>
      <c r="J145" s="58">
        <v>6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6</v>
      </c>
      <c r="R145" s="63"/>
      <c r="S145" s="78"/>
      <c r="T145" s="78"/>
      <c r="U145" s="64">
        <f t="shared" si="12"/>
        <v>0</v>
      </c>
      <c r="V145" s="64">
        <f t="shared" si="13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5"/>
        <v>9345.0239999999994</v>
      </c>
      <c r="AC145" s="66">
        <f t="shared" si="16"/>
        <v>0</v>
      </c>
      <c r="AD145" s="66">
        <f t="shared" si="14"/>
        <v>9345.0239999999994</v>
      </c>
    </row>
    <row r="146" spans="1:30" ht="24.95" customHeight="1" x14ac:dyDescent="0.4">
      <c r="A146" s="54">
        <v>143</v>
      </c>
      <c r="B146" s="55" t="s">
        <v>809</v>
      </c>
      <c r="C146" s="55" t="s">
        <v>1191</v>
      </c>
      <c r="D146" s="55" t="s">
        <v>35</v>
      </c>
      <c r="E146" s="55" t="s">
        <v>248</v>
      </c>
      <c r="F146" s="55" t="s">
        <v>384</v>
      </c>
      <c r="G146" s="55">
        <v>26</v>
      </c>
      <c r="H146" s="55">
        <v>1</v>
      </c>
      <c r="I146" s="57">
        <v>2</v>
      </c>
      <c r="J146" s="58">
        <v>2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1</v>
      </c>
      <c r="R146" s="63"/>
      <c r="S146" s="78"/>
      <c r="T146" s="78"/>
      <c r="U146" s="64">
        <f t="shared" si="12"/>
        <v>0</v>
      </c>
      <c r="V146" s="64">
        <f t="shared" si="13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5"/>
        <v>3115.0080000000003</v>
      </c>
      <c r="AC146" s="66">
        <f t="shared" si="16"/>
        <v>0</v>
      </c>
      <c r="AD146" s="66">
        <f t="shared" si="14"/>
        <v>3115.0080000000003</v>
      </c>
    </row>
    <row r="147" spans="1:30" ht="24.95" customHeight="1" x14ac:dyDescent="0.4">
      <c r="A147" s="54">
        <v>144</v>
      </c>
      <c r="B147" s="55" t="s">
        <v>809</v>
      </c>
      <c r="C147" s="55" t="s">
        <v>1192</v>
      </c>
      <c r="D147" s="55" t="s">
        <v>35</v>
      </c>
      <c r="E147" s="55" t="s">
        <v>652</v>
      </c>
      <c r="F147" s="55" t="s">
        <v>674</v>
      </c>
      <c r="G147" s="55">
        <v>34</v>
      </c>
      <c r="H147" s="55">
        <v>1</v>
      </c>
      <c r="I147" s="57">
        <v>2</v>
      </c>
      <c r="J147" s="58">
        <v>2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1</v>
      </c>
      <c r="R147" s="63"/>
      <c r="S147" s="78"/>
      <c r="T147" s="78"/>
      <c r="U147" s="64">
        <f t="shared" si="12"/>
        <v>0</v>
      </c>
      <c r="V147" s="64">
        <f t="shared" si="13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5"/>
        <v>4073.4719999999998</v>
      </c>
      <c r="AC147" s="66">
        <f t="shared" si="16"/>
        <v>0</v>
      </c>
      <c r="AD147" s="66">
        <f t="shared" si="14"/>
        <v>4073.4719999999998</v>
      </c>
    </row>
    <row r="148" spans="1:30" ht="24.95" customHeight="1" x14ac:dyDescent="0.4">
      <c r="A148" s="54">
        <v>145</v>
      </c>
      <c r="B148" s="55" t="s">
        <v>809</v>
      </c>
      <c r="C148" s="55" t="s">
        <v>1192</v>
      </c>
      <c r="D148" s="55" t="s">
        <v>35</v>
      </c>
      <c r="E148" s="55" t="s">
        <v>248</v>
      </c>
      <c r="F148" s="55" t="s">
        <v>1267</v>
      </c>
      <c r="G148" s="55">
        <v>26</v>
      </c>
      <c r="H148" s="55">
        <v>1</v>
      </c>
      <c r="I148" s="57">
        <v>1</v>
      </c>
      <c r="J148" s="58">
        <v>1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1</v>
      </c>
      <c r="R148" s="63"/>
      <c r="S148" s="78"/>
      <c r="T148" s="78"/>
      <c r="U148" s="64">
        <f t="shared" si="12"/>
        <v>0</v>
      </c>
      <c r="V148" s="64">
        <f t="shared" si="13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5"/>
        <v>1557.5040000000001</v>
      </c>
      <c r="AC148" s="66">
        <f t="shared" si="16"/>
        <v>0</v>
      </c>
      <c r="AD148" s="66">
        <f t="shared" si="14"/>
        <v>1557.5040000000001</v>
      </c>
    </row>
    <row r="149" spans="1:30" ht="24.95" customHeight="1" x14ac:dyDescent="0.4">
      <c r="A149" s="54">
        <v>146</v>
      </c>
      <c r="B149" s="55" t="s">
        <v>809</v>
      </c>
      <c r="C149" s="55" t="s">
        <v>95</v>
      </c>
      <c r="D149" s="55" t="s">
        <v>35</v>
      </c>
      <c r="E149" s="55" t="s">
        <v>652</v>
      </c>
      <c r="F149" s="55" t="s">
        <v>674</v>
      </c>
      <c r="G149" s="55">
        <v>34</v>
      </c>
      <c r="H149" s="55">
        <v>6</v>
      </c>
      <c r="I149" s="57">
        <v>2</v>
      </c>
      <c r="J149" s="58">
        <v>12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6</v>
      </c>
      <c r="R149" s="63"/>
      <c r="S149" s="78"/>
      <c r="T149" s="78"/>
      <c r="U149" s="64">
        <f t="shared" si="12"/>
        <v>0</v>
      </c>
      <c r="V149" s="64">
        <f t="shared" si="13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5"/>
        <v>24440.832000000002</v>
      </c>
      <c r="AC149" s="66">
        <f t="shared" si="16"/>
        <v>0</v>
      </c>
      <c r="AD149" s="66">
        <f t="shared" si="14"/>
        <v>24440.832000000002</v>
      </c>
    </row>
    <row r="150" spans="1:30" ht="24.95" customHeight="1" x14ac:dyDescent="0.4">
      <c r="A150" s="54">
        <v>147</v>
      </c>
      <c r="B150" s="55" t="s">
        <v>809</v>
      </c>
      <c r="C150" s="55" t="s">
        <v>95</v>
      </c>
      <c r="D150" s="55" t="s">
        <v>35</v>
      </c>
      <c r="E150" s="55" t="s">
        <v>239</v>
      </c>
      <c r="F150" s="55" t="s">
        <v>1268</v>
      </c>
      <c r="G150" s="55">
        <v>42</v>
      </c>
      <c r="H150" s="55">
        <v>1</v>
      </c>
      <c r="I150" s="57">
        <v>1</v>
      </c>
      <c r="J150" s="58">
        <v>1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1</v>
      </c>
      <c r="R150" s="63"/>
      <c r="S150" s="78"/>
      <c r="T150" s="78"/>
      <c r="U150" s="64">
        <f t="shared" si="12"/>
        <v>0</v>
      </c>
      <c r="V150" s="64">
        <f t="shared" si="13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5"/>
        <v>2515.9679999999998</v>
      </c>
      <c r="AC150" s="66">
        <f t="shared" si="16"/>
        <v>0</v>
      </c>
      <c r="AD150" s="66">
        <f t="shared" si="14"/>
        <v>2515.9679999999998</v>
      </c>
    </row>
    <row r="151" spans="1:30" ht="24.95" customHeight="1" x14ac:dyDescent="0.4">
      <c r="A151" s="54">
        <v>148</v>
      </c>
      <c r="B151" s="55" t="s">
        <v>809</v>
      </c>
      <c r="C151" s="55" t="s">
        <v>1214</v>
      </c>
      <c r="D151" s="55" t="s">
        <v>35</v>
      </c>
      <c r="E151" s="55" t="s">
        <v>652</v>
      </c>
      <c r="F151" s="55" t="s">
        <v>674</v>
      </c>
      <c r="G151" s="55">
        <v>34</v>
      </c>
      <c r="H151" s="55">
        <v>3</v>
      </c>
      <c r="I151" s="57">
        <v>2</v>
      </c>
      <c r="J151" s="58">
        <v>6</v>
      </c>
      <c r="K151" s="59"/>
      <c r="L151" s="60" t="s">
        <v>222</v>
      </c>
      <c r="M151" s="76"/>
      <c r="N151" s="61" t="s">
        <v>220</v>
      </c>
      <c r="O151" s="77"/>
      <c r="P151" s="76"/>
      <c r="Q151" s="62">
        <v>3</v>
      </c>
      <c r="R151" s="63"/>
      <c r="S151" s="78"/>
      <c r="T151" s="78"/>
      <c r="U151" s="64">
        <f t="shared" si="12"/>
        <v>0</v>
      </c>
      <c r="V151" s="64">
        <f t="shared" si="13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5"/>
        <v>12220.416000000001</v>
      </c>
      <c r="AC151" s="66">
        <f t="shared" si="16"/>
        <v>0</v>
      </c>
      <c r="AD151" s="66">
        <f t="shared" si="14"/>
        <v>12220.416000000001</v>
      </c>
    </row>
    <row r="152" spans="1:30" ht="24.95" customHeight="1" x14ac:dyDescent="0.4">
      <c r="A152" s="54">
        <v>149</v>
      </c>
      <c r="B152" s="55" t="s">
        <v>809</v>
      </c>
      <c r="C152" s="55" t="s">
        <v>179</v>
      </c>
      <c r="D152" s="55" t="s">
        <v>35</v>
      </c>
      <c r="E152" s="55" t="s">
        <v>248</v>
      </c>
      <c r="F152" s="55" t="s">
        <v>1265</v>
      </c>
      <c r="G152" s="55">
        <v>26</v>
      </c>
      <c r="H152" s="55">
        <v>4</v>
      </c>
      <c r="I152" s="57">
        <v>1</v>
      </c>
      <c r="J152" s="58">
        <v>4</v>
      </c>
      <c r="K152" s="59"/>
      <c r="L152" s="60" t="s">
        <v>222</v>
      </c>
      <c r="M152" s="76"/>
      <c r="N152" s="61" t="s">
        <v>220</v>
      </c>
      <c r="O152" s="77"/>
      <c r="P152" s="76"/>
      <c r="Q152" s="62">
        <v>4</v>
      </c>
      <c r="R152" s="63"/>
      <c r="S152" s="78"/>
      <c r="T152" s="78"/>
      <c r="U152" s="64">
        <f t="shared" si="12"/>
        <v>0</v>
      </c>
      <c r="V152" s="64">
        <f t="shared" si="13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5"/>
        <v>6230.0160000000005</v>
      </c>
      <c r="AC152" s="66">
        <f t="shared" si="16"/>
        <v>0</v>
      </c>
      <c r="AD152" s="66">
        <f t="shared" si="14"/>
        <v>6230.0160000000005</v>
      </c>
    </row>
    <row r="153" spans="1:30" ht="24.95" customHeight="1" x14ac:dyDescent="0.4">
      <c r="A153" s="54">
        <v>150</v>
      </c>
      <c r="B153" s="55" t="s">
        <v>809</v>
      </c>
      <c r="C153" s="55" t="s">
        <v>179</v>
      </c>
      <c r="D153" s="55" t="s">
        <v>35</v>
      </c>
      <c r="E153" s="55" t="s">
        <v>248</v>
      </c>
      <c r="F153" s="55" t="s">
        <v>384</v>
      </c>
      <c r="G153" s="55">
        <v>26</v>
      </c>
      <c r="H153" s="55">
        <v>2</v>
      </c>
      <c r="I153" s="57">
        <v>2</v>
      </c>
      <c r="J153" s="58">
        <v>4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2</v>
      </c>
      <c r="R153" s="63"/>
      <c r="S153" s="78"/>
      <c r="T153" s="78"/>
      <c r="U153" s="64">
        <f t="shared" si="12"/>
        <v>0</v>
      </c>
      <c r="V153" s="64">
        <f t="shared" si="13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5"/>
        <v>6230.0160000000005</v>
      </c>
      <c r="AC153" s="66">
        <f t="shared" si="16"/>
        <v>0</v>
      </c>
      <c r="AD153" s="66">
        <f t="shared" si="14"/>
        <v>6230.0160000000005</v>
      </c>
    </row>
    <row r="154" spans="1:30" ht="24.95" customHeight="1" x14ac:dyDescent="0.4">
      <c r="A154" s="54">
        <v>151</v>
      </c>
      <c r="B154" s="55" t="s">
        <v>809</v>
      </c>
      <c r="C154" s="55" t="s">
        <v>1239</v>
      </c>
      <c r="D154" s="55" t="s">
        <v>35</v>
      </c>
      <c r="E154" s="55" t="s">
        <v>652</v>
      </c>
      <c r="F154" s="55" t="s">
        <v>674</v>
      </c>
      <c r="G154" s="55">
        <v>34</v>
      </c>
      <c r="H154" s="55">
        <v>9</v>
      </c>
      <c r="I154" s="57">
        <v>2</v>
      </c>
      <c r="J154" s="58">
        <v>18</v>
      </c>
      <c r="K154" s="59"/>
      <c r="L154" s="60" t="s">
        <v>222</v>
      </c>
      <c r="M154" s="76"/>
      <c r="N154" s="61" t="s">
        <v>220</v>
      </c>
      <c r="O154" s="77"/>
      <c r="P154" s="76"/>
      <c r="Q154" s="62">
        <v>9</v>
      </c>
      <c r="R154" s="63"/>
      <c r="S154" s="78"/>
      <c r="T154" s="78"/>
      <c r="U154" s="64">
        <f t="shared" si="12"/>
        <v>0</v>
      </c>
      <c r="V154" s="64">
        <f t="shared" si="13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5"/>
        <v>36661.248</v>
      </c>
      <c r="AC154" s="66">
        <f t="shared" si="16"/>
        <v>0</v>
      </c>
      <c r="AD154" s="66">
        <f t="shared" si="14"/>
        <v>36661.248</v>
      </c>
    </row>
    <row r="155" spans="1:30" ht="24.95" customHeight="1" x14ac:dyDescent="0.4">
      <c r="A155" s="54">
        <v>152</v>
      </c>
      <c r="B155" s="55" t="s">
        <v>809</v>
      </c>
      <c r="C155" s="55" t="s">
        <v>1239</v>
      </c>
      <c r="D155" s="55" t="s">
        <v>35</v>
      </c>
      <c r="E155" s="55" t="s">
        <v>239</v>
      </c>
      <c r="F155" s="55" t="s">
        <v>1268</v>
      </c>
      <c r="G155" s="55">
        <v>42</v>
      </c>
      <c r="H155" s="55">
        <v>1</v>
      </c>
      <c r="I155" s="57">
        <v>1</v>
      </c>
      <c r="J155" s="58">
        <v>1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1</v>
      </c>
      <c r="R155" s="63"/>
      <c r="S155" s="78"/>
      <c r="T155" s="78"/>
      <c r="U155" s="64">
        <f t="shared" si="12"/>
        <v>0</v>
      </c>
      <c r="V155" s="64">
        <f t="shared" si="13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5"/>
        <v>2515.9679999999998</v>
      </c>
      <c r="AC155" s="66">
        <f t="shared" si="16"/>
        <v>0</v>
      </c>
      <c r="AD155" s="66">
        <f t="shared" si="14"/>
        <v>2515.9679999999998</v>
      </c>
    </row>
    <row r="156" spans="1:30" ht="24.95" customHeight="1" x14ac:dyDescent="0.4">
      <c r="A156" s="54">
        <v>153</v>
      </c>
      <c r="B156" s="55" t="s">
        <v>809</v>
      </c>
      <c r="C156" s="55" t="s">
        <v>1195</v>
      </c>
      <c r="D156" s="55" t="s">
        <v>35</v>
      </c>
      <c r="E156" s="55" t="s">
        <v>652</v>
      </c>
      <c r="F156" s="55" t="s">
        <v>1174</v>
      </c>
      <c r="G156" s="55">
        <v>34</v>
      </c>
      <c r="H156" s="55">
        <v>1</v>
      </c>
      <c r="I156" s="57">
        <v>1</v>
      </c>
      <c r="J156" s="58">
        <v>1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1</v>
      </c>
      <c r="R156" s="63"/>
      <c r="S156" s="78"/>
      <c r="T156" s="78"/>
      <c r="U156" s="64">
        <f t="shared" si="12"/>
        <v>0</v>
      </c>
      <c r="V156" s="64">
        <f t="shared" si="13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5"/>
        <v>2036.7359999999999</v>
      </c>
      <c r="AC156" s="66">
        <f t="shared" si="16"/>
        <v>0</v>
      </c>
      <c r="AD156" s="66">
        <f t="shared" si="14"/>
        <v>2036.7359999999999</v>
      </c>
    </row>
    <row r="157" spans="1:30" ht="24.95" customHeight="1" x14ac:dyDescent="0.4">
      <c r="A157" s="54">
        <v>154</v>
      </c>
      <c r="B157" s="55" t="s">
        <v>809</v>
      </c>
      <c r="C157" s="55" t="s">
        <v>1240</v>
      </c>
      <c r="D157" s="55" t="s">
        <v>35</v>
      </c>
      <c r="E157" s="55" t="s">
        <v>652</v>
      </c>
      <c r="F157" s="55" t="s">
        <v>674</v>
      </c>
      <c r="G157" s="55">
        <v>34</v>
      </c>
      <c r="H157" s="55">
        <v>12</v>
      </c>
      <c r="I157" s="57">
        <v>2</v>
      </c>
      <c r="J157" s="58">
        <v>24</v>
      </c>
      <c r="K157" s="59"/>
      <c r="L157" s="60" t="s">
        <v>222</v>
      </c>
      <c r="M157" s="76"/>
      <c r="N157" s="61" t="s">
        <v>220</v>
      </c>
      <c r="O157" s="77"/>
      <c r="P157" s="76"/>
      <c r="Q157" s="62">
        <v>12</v>
      </c>
      <c r="R157" s="63"/>
      <c r="S157" s="78"/>
      <c r="T157" s="78"/>
      <c r="U157" s="64">
        <f t="shared" si="12"/>
        <v>0</v>
      </c>
      <c r="V157" s="64">
        <f t="shared" si="13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5"/>
        <v>48881.664000000004</v>
      </c>
      <c r="AC157" s="66">
        <f t="shared" si="16"/>
        <v>0</v>
      </c>
      <c r="AD157" s="66">
        <f t="shared" si="14"/>
        <v>48881.664000000004</v>
      </c>
    </row>
    <row r="158" spans="1:30" ht="24.95" customHeight="1" x14ac:dyDescent="0.4">
      <c r="A158" s="54">
        <v>155</v>
      </c>
      <c r="B158" s="55" t="s">
        <v>809</v>
      </c>
      <c r="C158" s="55" t="s">
        <v>1240</v>
      </c>
      <c r="D158" s="55" t="s">
        <v>35</v>
      </c>
      <c r="E158" s="55" t="s">
        <v>239</v>
      </c>
      <c r="F158" s="55" t="s">
        <v>1268</v>
      </c>
      <c r="G158" s="55">
        <v>42</v>
      </c>
      <c r="H158" s="55">
        <v>1</v>
      </c>
      <c r="I158" s="57">
        <v>1</v>
      </c>
      <c r="J158" s="58">
        <v>1</v>
      </c>
      <c r="K158" s="59"/>
      <c r="L158" s="60" t="s">
        <v>222</v>
      </c>
      <c r="M158" s="76"/>
      <c r="N158" s="61" t="s">
        <v>220</v>
      </c>
      <c r="O158" s="77"/>
      <c r="P158" s="76"/>
      <c r="Q158" s="62">
        <v>1</v>
      </c>
      <c r="R158" s="63"/>
      <c r="S158" s="78"/>
      <c r="T158" s="78"/>
      <c r="U158" s="64">
        <f t="shared" si="12"/>
        <v>0</v>
      </c>
      <c r="V158" s="64">
        <f t="shared" si="13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5"/>
        <v>2515.9679999999998</v>
      </c>
      <c r="AC158" s="66">
        <f t="shared" si="16"/>
        <v>0</v>
      </c>
      <c r="AD158" s="66">
        <f t="shared" si="14"/>
        <v>2515.9679999999998</v>
      </c>
    </row>
    <row r="159" spans="1:30" ht="24.95" customHeight="1" x14ac:dyDescent="0.4">
      <c r="A159" s="54">
        <v>156</v>
      </c>
      <c r="B159" s="55" t="s">
        <v>809</v>
      </c>
      <c r="C159" s="55" t="s">
        <v>1200</v>
      </c>
      <c r="D159" s="55" t="s">
        <v>35</v>
      </c>
      <c r="E159" s="55" t="s">
        <v>248</v>
      </c>
      <c r="F159" s="55" t="s">
        <v>764</v>
      </c>
      <c r="G159" s="55">
        <v>26</v>
      </c>
      <c r="H159" s="55">
        <v>1</v>
      </c>
      <c r="I159" s="57">
        <v>1</v>
      </c>
      <c r="J159" s="58">
        <v>1</v>
      </c>
      <c r="K159" s="59"/>
      <c r="L159" s="60" t="s">
        <v>222</v>
      </c>
      <c r="M159" s="76"/>
      <c r="N159" s="61" t="s">
        <v>220</v>
      </c>
      <c r="O159" s="77"/>
      <c r="P159" s="76"/>
      <c r="Q159" s="62">
        <v>1</v>
      </c>
      <c r="R159" s="63"/>
      <c r="S159" s="78"/>
      <c r="T159" s="78"/>
      <c r="U159" s="64">
        <f t="shared" si="12"/>
        <v>0</v>
      </c>
      <c r="V159" s="64">
        <f t="shared" si="13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5"/>
        <v>1557.5040000000001</v>
      </c>
      <c r="AC159" s="66">
        <f t="shared" si="16"/>
        <v>0</v>
      </c>
      <c r="AD159" s="66">
        <f t="shared" si="14"/>
        <v>1557.5040000000001</v>
      </c>
    </row>
    <row r="160" spans="1:30" ht="24.95" customHeight="1" x14ac:dyDescent="0.4">
      <c r="A160" s="54">
        <v>157</v>
      </c>
      <c r="B160" s="55" t="s">
        <v>809</v>
      </c>
      <c r="C160" s="55" t="s">
        <v>1201</v>
      </c>
      <c r="D160" s="55" t="s">
        <v>35</v>
      </c>
      <c r="E160" s="55" t="s">
        <v>248</v>
      </c>
      <c r="F160" s="55" t="s">
        <v>697</v>
      </c>
      <c r="G160" s="55">
        <v>26</v>
      </c>
      <c r="H160" s="55">
        <v>7</v>
      </c>
      <c r="I160" s="57">
        <v>1</v>
      </c>
      <c r="J160" s="58">
        <v>7</v>
      </c>
      <c r="K160" s="59"/>
      <c r="L160" s="60" t="s">
        <v>222</v>
      </c>
      <c r="M160" s="76"/>
      <c r="N160" s="61" t="s">
        <v>220</v>
      </c>
      <c r="O160" s="77"/>
      <c r="P160" s="76"/>
      <c r="Q160" s="62">
        <v>7</v>
      </c>
      <c r="R160" s="63"/>
      <c r="S160" s="78"/>
      <c r="T160" s="78"/>
      <c r="U160" s="64">
        <f t="shared" si="12"/>
        <v>0</v>
      </c>
      <c r="V160" s="64">
        <f t="shared" si="13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5"/>
        <v>10902.527999999998</v>
      </c>
      <c r="AC160" s="66">
        <f t="shared" si="16"/>
        <v>0</v>
      </c>
      <c r="AD160" s="66">
        <f t="shared" si="14"/>
        <v>10902.527999999998</v>
      </c>
    </row>
    <row r="161" spans="1:30" ht="24.95" customHeight="1" x14ac:dyDescent="0.4">
      <c r="A161" s="54">
        <v>158</v>
      </c>
      <c r="B161" s="55" t="s">
        <v>809</v>
      </c>
      <c r="C161" s="55" t="s">
        <v>1202</v>
      </c>
      <c r="D161" s="55" t="s">
        <v>35</v>
      </c>
      <c r="E161" s="55" t="s">
        <v>248</v>
      </c>
      <c r="F161" s="55" t="s">
        <v>697</v>
      </c>
      <c r="G161" s="55">
        <v>26</v>
      </c>
      <c r="H161" s="55">
        <v>2</v>
      </c>
      <c r="I161" s="57">
        <v>1</v>
      </c>
      <c r="J161" s="58">
        <v>2</v>
      </c>
      <c r="K161" s="59"/>
      <c r="L161" s="60" t="s">
        <v>222</v>
      </c>
      <c r="M161" s="76"/>
      <c r="N161" s="61" t="s">
        <v>220</v>
      </c>
      <c r="O161" s="77"/>
      <c r="P161" s="76"/>
      <c r="Q161" s="62">
        <v>2</v>
      </c>
      <c r="R161" s="63"/>
      <c r="S161" s="78"/>
      <c r="T161" s="78"/>
      <c r="U161" s="64">
        <f t="shared" si="12"/>
        <v>0</v>
      </c>
      <c r="V161" s="64">
        <f t="shared" si="13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5"/>
        <v>3115.0080000000003</v>
      </c>
      <c r="AC161" s="66">
        <f t="shared" si="16"/>
        <v>0</v>
      </c>
      <c r="AD161" s="66">
        <f t="shared" si="14"/>
        <v>3115.0080000000003</v>
      </c>
    </row>
    <row r="162" spans="1:30" ht="24.95" customHeight="1" x14ac:dyDescent="0.4">
      <c r="A162" s="54">
        <v>159</v>
      </c>
      <c r="B162" s="55" t="s">
        <v>809</v>
      </c>
      <c r="C162" s="55" t="s">
        <v>1203</v>
      </c>
      <c r="D162" s="55" t="s">
        <v>35</v>
      </c>
      <c r="E162" s="55" t="s">
        <v>248</v>
      </c>
      <c r="F162" s="55" t="s">
        <v>697</v>
      </c>
      <c r="G162" s="55">
        <v>26</v>
      </c>
      <c r="H162" s="55">
        <v>2</v>
      </c>
      <c r="I162" s="57">
        <v>1</v>
      </c>
      <c r="J162" s="58">
        <v>2</v>
      </c>
      <c r="K162" s="59"/>
      <c r="L162" s="60" t="s">
        <v>222</v>
      </c>
      <c r="M162" s="76"/>
      <c r="N162" s="61" t="s">
        <v>220</v>
      </c>
      <c r="O162" s="77"/>
      <c r="P162" s="76"/>
      <c r="Q162" s="62">
        <v>2</v>
      </c>
      <c r="R162" s="63"/>
      <c r="S162" s="78"/>
      <c r="T162" s="78"/>
      <c r="U162" s="64">
        <f t="shared" si="12"/>
        <v>0</v>
      </c>
      <c r="V162" s="64">
        <f t="shared" si="13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5"/>
        <v>3115.0080000000003</v>
      </c>
      <c r="AC162" s="66">
        <f t="shared" si="16"/>
        <v>0</v>
      </c>
      <c r="AD162" s="66">
        <f t="shared" si="14"/>
        <v>3115.0080000000003</v>
      </c>
    </row>
    <row r="163" spans="1:30" ht="24.95" customHeight="1" x14ac:dyDescent="0.4">
      <c r="A163" s="54">
        <v>160</v>
      </c>
      <c r="B163" s="55" t="s">
        <v>809</v>
      </c>
      <c r="C163" s="55" t="s">
        <v>1241</v>
      </c>
      <c r="D163" s="55" t="s">
        <v>35</v>
      </c>
      <c r="E163" s="55" t="s">
        <v>652</v>
      </c>
      <c r="F163" s="55" t="s">
        <v>674</v>
      </c>
      <c r="G163" s="55">
        <v>34</v>
      </c>
      <c r="H163" s="55">
        <v>3</v>
      </c>
      <c r="I163" s="57">
        <v>2</v>
      </c>
      <c r="J163" s="58">
        <v>6</v>
      </c>
      <c r="K163" s="59"/>
      <c r="L163" s="60" t="s">
        <v>222</v>
      </c>
      <c r="M163" s="76"/>
      <c r="N163" s="61" t="s">
        <v>220</v>
      </c>
      <c r="O163" s="77"/>
      <c r="P163" s="76"/>
      <c r="Q163" s="62">
        <v>3</v>
      </c>
      <c r="R163" s="63"/>
      <c r="S163" s="78"/>
      <c r="T163" s="78"/>
      <c r="U163" s="64">
        <f t="shared" si="12"/>
        <v>0</v>
      </c>
      <c r="V163" s="64">
        <f t="shared" si="13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5"/>
        <v>12220.416000000001</v>
      </c>
      <c r="AC163" s="66">
        <f t="shared" si="16"/>
        <v>0</v>
      </c>
      <c r="AD163" s="66">
        <f t="shared" si="14"/>
        <v>12220.416000000001</v>
      </c>
    </row>
    <row r="164" spans="1:30" ht="24.95" customHeight="1" x14ac:dyDescent="0.4">
      <c r="A164" s="54">
        <v>161</v>
      </c>
      <c r="B164" s="55" t="s">
        <v>809</v>
      </c>
      <c r="C164" s="55" t="s">
        <v>1242</v>
      </c>
      <c r="D164" s="55" t="s">
        <v>35</v>
      </c>
      <c r="E164" s="55" t="s">
        <v>652</v>
      </c>
      <c r="F164" s="55" t="s">
        <v>674</v>
      </c>
      <c r="G164" s="55">
        <v>34</v>
      </c>
      <c r="H164" s="55">
        <v>18</v>
      </c>
      <c r="I164" s="57">
        <v>2</v>
      </c>
      <c r="J164" s="58">
        <v>36</v>
      </c>
      <c r="K164" s="59"/>
      <c r="L164" s="60" t="s">
        <v>222</v>
      </c>
      <c r="M164" s="76"/>
      <c r="N164" s="61" t="s">
        <v>220</v>
      </c>
      <c r="O164" s="77"/>
      <c r="P164" s="76"/>
      <c r="Q164" s="62">
        <v>18</v>
      </c>
      <c r="R164" s="63"/>
      <c r="S164" s="78"/>
      <c r="T164" s="78"/>
      <c r="U164" s="64">
        <f t="shared" si="12"/>
        <v>0</v>
      </c>
      <c r="V164" s="64">
        <f t="shared" si="13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ref="AB164:AB196" si="17">G164*J164*X164*Y164*Z164/1000*$Z$1</f>
        <v>73322.495999999999</v>
      </c>
      <c r="AC164" s="66">
        <f t="shared" si="16"/>
        <v>0</v>
      </c>
      <c r="AD164" s="66">
        <f t="shared" si="14"/>
        <v>73322.495999999999</v>
      </c>
    </row>
    <row r="165" spans="1:30" ht="24.95" customHeight="1" x14ac:dyDescent="0.4">
      <c r="A165" s="54">
        <v>162</v>
      </c>
      <c r="B165" s="55" t="s">
        <v>809</v>
      </c>
      <c r="C165" s="55" t="s">
        <v>1242</v>
      </c>
      <c r="D165" s="55" t="s">
        <v>35</v>
      </c>
      <c r="E165" s="55" t="s">
        <v>239</v>
      </c>
      <c r="F165" s="55" t="s">
        <v>1177</v>
      </c>
      <c r="G165" s="55">
        <v>42</v>
      </c>
      <c r="H165" s="55">
        <v>1</v>
      </c>
      <c r="I165" s="57">
        <v>1</v>
      </c>
      <c r="J165" s="58">
        <v>1</v>
      </c>
      <c r="K165" s="59"/>
      <c r="L165" s="60" t="s">
        <v>222</v>
      </c>
      <c r="M165" s="76"/>
      <c r="N165" s="61" t="s">
        <v>220</v>
      </c>
      <c r="O165" s="77"/>
      <c r="P165" s="76"/>
      <c r="Q165" s="62">
        <v>1</v>
      </c>
      <c r="R165" s="63"/>
      <c r="S165" s="78"/>
      <c r="T165" s="78"/>
      <c r="U165" s="64">
        <f t="shared" si="12"/>
        <v>0</v>
      </c>
      <c r="V165" s="64">
        <f t="shared" si="13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7"/>
        <v>2515.9679999999998</v>
      </c>
      <c r="AC165" s="66">
        <f t="shared" si="16"/>
        <v>0</v>
      </c>
      <c r="AD165" s="66">
        <f t="shared" si="14"/>
        <v>2515.9679999999998</v>
      </c>
    </row>
    <row r="166" spans="1:30" ht="24.95" customHeight="1" x14ac:dyDescent="0.4">
      <c r="A166" s="54">
        <v>163</v>
      </c>
      <c r="B166" s="55" t="s">
        <v>809</v>
      </c>
      <c r="C166" s="55" t="s">
        <v>1243</v>
      </c>
      <c r="D166" s="55" t="s">
        <v>35</v>
      </c>
      <c r="E166" s="55" t="s">
        <v>652</v>
      </c>
      <c r="F166" s="55" t="s">
        <v>674</v>
      </c>
      <c r="G166" s="55">
        <v>34</v>
      </c>
      <c r="H166" s="55">
        <v>3</v>
      </c>
      <c r="I166" s="57">
        <v>2</v>
      </c>
      <c r="J166" s="58">
        <v>6</v>
      </c>
      <c r="K166" s="59"/>
      <c r="L166" s="60" t="s">
        <v>222</v>
      </c>
      <c r="M166" s="76"/>
      <c r="N166" s="61" t="s">
        <v>220</v>
      </c>
      <c r="O166" s="77"/>
      <c r="P166" s="76"/>
      <c r="Q166" s="62">
        <v>3</v>
      </c>
      <c r="R166" s="63"/>
      <c r="S166" s="78"/>
      <c r="T166" s="78"/>
      <c r="U166" s="64">
        <f t="shared" si="12"/>
        <v>0</v>
      </c>
      <c r="V166" s="64">
        <f t="shared" si="13"/>
        <v>0</v>
      </c>
      <c r="W166" s="65"/>
      <c r="X166" s="58">
        <v>8</v>
      </c>
      <c r="Y166" s="58">
        <v>24</v>
      </c>
      <c r="Z166" s="58">
        <v>12</v>
      </c>
      <c r="AA166" s="65"/>
      <c r="AB166" s="66">
        <f t="shared" si="17"/>
        <v>12220.416000000001</v>
      </c>
      <c r="AC166" s="66">
        <f t="shared" si="16"/>
        <v>0</v>
      </c>
      <c r="AD166" s="66">
        <f t="shared" si="14"/>
        <v>12220.416000000001</v>
      </c>
    </row>
    <row r="167" spans="1:30" ht="24.95" customHeight="1" x14ac:dyDescent="0.4">
      <c r="A167" s="54">
        <v>164</v>
      </c>
      <c r="B167" s="55" t="s">
        <v>809</v>
      </c>
      <c r="C167" s="55" t="s">
        <v>1244</v>
      </c>
      <c r="D167" s="55" t="s">
        <v>35</v>
      </c>
      <c r="E167" s="55" t="s">
        <v>652</v>
      </c>
      <c r="F167" s="55" t="s">
        <v>674</v>
      </c>
      <c r="G167" s="55">
        <v>34</v>
      </c>
      <c r="H167" s="55">
        <v>18</v>
      </c>
      <c r="I167" s="57">
        <v>2</v>
      </c>
      <c r="J167" s="58">
        <v>36</v>
      </c>
      <c r="K167" s="59"/>
      <c r="L167" s="60" t="s">
        <v>222</v>
      </c>
      <c r="M167" s="76"/>
      <c r="N167" s="61" t="s">
        <v>220</v>
      </c>
      <c r="O167" s="77"/>
      <c r="P167" s="76"/>
      <c r="Q167" s="62">
        <v>18</v>
      </c>
      <c r="R167" s="63"/>
      <c r="S167" s="78"/>
      <c r="T167" s="78"/>
      <c r="U167" s="64">
        <f t="shared" si="12"/>
        <v>0</v>
      </c>
      <c r="V167" s="64">
        <f t="shared" si="13"/>
        <v>0</v>
      </c>
      <c r="W167" s="65"/>
      <c r="X167" s="58">
        <v>8</v>
      </c>
      <c r="Y167" s="58">
        <v>24</v>
      </c>
      <c r="Z167" s="58">
        <v>12</v>
      </c>
      <c r="AA167" s="65"/>
      <c r="AB167" s="66">
        <f t="shared" si="17"/>
        <v>73322.495999999999</v>
      </c>
      <c r="AC167" s="66">
        <f t="shared" si="16"/>
        <v>0</v>
      </c>
      <c r="AD167" s="66">
        <f t="shared" si="14"/>
        <v>73322.495999999999</v>
      </c>
    </row>
    <row r="168" spans="1:30" ht="24.95" customHeight="1" x14ac:dyDescent="0.4">
      <c r="A168" s="54">
        <v>165</v>
      </c>
      <c r="B168" s="55" t="s">
        <v>809</v>
      </c>
      <c r="C168" s="55" t="s">
        <v>1244</v>
      </c>
      <c r="D168" s="55" t="s">
        <v>35</v>
      </c>
      <c r="E168" s="55" t="s">
        <v>239</v>
      </c>
      <c r="F168" s="55" t="s">
        <v>1177</v>
      </c>
      <c r="G168" s="55">
        <v>42</v>
      </c>
      <c r="H168" s="55">
        <v>1</v>
      </c>
      <c r="I168" s="57">
        <v>1</v>
      </c>
      <c r="J168" s="58">
        <v>1</v>
      </c>
      <c r="K168" s="59"/>
      <c r="L168" s="60" t="s">
        <v>222</v>
      </c>
      <c r="M168" s="76"/>
      <c r="N168" s="61" t="s">
        <v>220</v>
      </c>
      <c r="O168" s="77"/>
      <c r="P168" s="76"/>
      <c r="Q168" s="62">
        <v>1</v>
      </c>
      <c r="R168" s="63"/>
      <c r="S168" s="78"/>
      <c r="T168" s="78"/>
      <c r="U168" s="64">
        <f t="shared" si="12"/>
        <v>0</v>
      </c>
      <c r="V168" s="64">
        <f t="shared" si="13"/>
        <v>0</v>
      </c>
      <c r="W168" s="65"/>
      <c r="X168" s="58">
        <v>8</v>
      </c>
      <c r="Y168" s="58">
        <v>24</v>
      </c>
      <c r="Z168" s="58">
        <v>12</v>
      </c>
      <c r="AA168" s="65"/>
      <c r="AB168" s="66">
        <f t="shared" si="17"/>
        <v>2515.9679999999998</v>
      </c>
      <c r="AC168" s="66">
        <f t="shared" si="16"/>
        <v>0</v>
      </c>
      <c r="AD168" s="66">
        <f t="shared" si="14"/>
        <v>2515.9679999999998</v>
      </c>
    </row>
    <row r="169" spans="1:30" ht="24.95" customHeight="1" x14ac:dyDescent="0.4">
      <c r="A169" s="54">
        <v>166</v>
      </c>
      <c r="B169" s="55" t="s">
        <v>809</v>
      </c>
      <c r="C169" s="55" t="s">
        <v>1245</v>
      </c>
      <c r="D169" s="55" t="s">
        <v>35</v>
      </c>
      <c r="E169" s="55" t="s">
        <v>652</v>
      </c>
      <c r="F169" s="55" t="s">
        <v>674</v>
      </c>
      <c r="G169" s="55">
        <v>34</v>
      </c>
      <c r="H169" s="55">
        <v>6</v>
      </c>
      <c r="I169" s="57">
        <v>2</v>
      </c>
      <c r="J169" s="58">
        <v>12</v>
      </c>
      <c r="K169" s="59"/>
      <c r="L169" s="60" t="s">
        <v>222</v>
      </c>
      <c r="M169" s="76"/>
      <c r="N169" s="61" t="s">
        <v>220</v>
      </c>
      <c r="O169" s="77"/>
      <c r="P169" s="76"/>
      <c r="Q169" s="62">
        <v>6</v>
      </c>
      <c r="R169" s="63"/>
      <c r="S169" s="78"/>
      <c r="T169" s="78"/>
      <c r="U169" s="64">
        <f t="shared" si="12"/>
        <v>0</v>
      </c>
      <c r="V169" s="64">
        <f t="shared" si="13"/>
        <v>0</v>
      </c>
      <c r="W169" s="65"/>
      <c r="X169" s="58">
        <v>8</v>
      </c>
      <c r="Y169" s="58">
        <v>24</v>
      </c>
      <c r="Z169" s="58">
        <v>12</v>
      </c>
      <c r="AA169" s="65"/>
      <c r="AB169" s="66">
        <f t="shared" si="17"/>
        <v>24440.832000000002</v>
      </c>
      <c r="AC169" s="66">
        <f t="shared" si="16"/>
        <v>0</v>
      </c>
      <c r="AD169" s="66">
        <f t="shared" si="14"/>
        <v>24440.832000000002</v>
      </c>
    </row>
    <row r="170" spans="1:30" ht="24.95" customHeight="1" x14ac:dyDescent="0.4">
      <c r="A170" s="54">
        <v>167</v>
      </c>
      <c r="B170" s="55" t="s">
        <v>809</v>
      </c>
      <c r="C170" s="55" t="s">
        <v>1245</v>
      </c>
      <c r="D170" s="55" t="s">
        <v>35</v>
      </c>
      <c r="E170" s="55" t="s">
        <v>239</v>
      </c>
      <c r="F170" s="55" t="s">
        <v>1268</v>
      </c>
      <c r="G170" s="55">
        <v>42</v>
      </c>
      <c r="H170" s="55">
        <v>1</v>
      </c>
      <c r="I170" s="57">
        <v>1</v>
      </c>
      <c r="J170" s="58">
        <v>1</v>
      </c>
      <c r="K170" s="59"/>
      <c r="L170" s="60" t="s">
        <v>222</v>
      </c>
      <c r="M170" s="76"/>
      <c r="N170" s="61" t="s">
        <v>220</v>
      </c>
      <c r="O170" s="77"/>
      <c r="P170" s="76"/>
      <c r="Q170" s="62">
        <v>1</v>
      </c>
      <c r="R170" s="63"/>
      <c r="S170" s="78"/>
      <c r="T170" s="78"/>
      <c r="U170" s="64">
        <f t="shared" si="12"/>
        <v>0</v>
      </c>
      <c r="V170" s="64">
        <f t="shared" si="13"/>
        <v>0</v>
      </c>
      <c r="W170" s="65"/>
      <c r="X170" s="58">
        <v>8</v>
      </c>
      <c r="Y170" s="58">
        <v>24</v>
      </c>
      <c r="Z170" s="58">
        <v>12</v>
      </c>
      <c r="AA170" s="65"/>
      <c r="AB170" s="66">
        <f t="shared" si="17"/>
        <v>2515.9679999999998</v>
      </c>
      <c r="AC170" s="66">
        <f t="shared" si="16"/>
        <v>0</v>
      </c>
      <c r="AD170" s="66">
        <f t="shared" si="14"/>
        <v>2515.9679999999998</v>
      </c>
    </row>
    <row r="171" spans="1:30" ht="24.95" customHeight="1" x14ac:dyDescent="0.4">
      <c r="A171" s="54">
        <v>168</v>
      </c>
      <c r="B171" s="55" t="s">
        <v>809</v>
      </c>
      <c r="C171" s="55" t="s">
        <v>1246</v>
      </c>
      <c r="D171" s="55" t="s">
        <v>35</v>
      </c>
      <c r="E171" s="55" t="s">
        <v>652</v>
      </c>
      <c r="F171" s="55" t="s">
        <v>674</v>
      </c>
      <c r="G171" s="55">
        <v>34</v>
      </c>
      <c r="H171" s="55">
        <v>6</v>
      </c>
      <c r="I171" s="57">
        <v>2</v>
      </c>
      <c r="J171" s="58">
        <v>12</v>
      </c>
      <c r="K171" s="59"/>
      <c r="L171" s="60" t="s">
        <v>222</v>
      </c>
      <c r="M171" s="76"/>
      <c r="N171" s="61" t="s">
        <v>220</v>
      </c>
      <c r="O171" s="77"/>
      <c r="P171" s="76"/>
      <c r="Q171" s="62">
        <v>6</v>
      </c>
      <c r="R171" s="63"/>
      <c r="S171" s="78"/>
      <c r="T171" s="78"/>
      <c r="U171" s="64">
        <f t="shared" si="12"/>
        <v>0</v>
      </c>
      <c r="V171" s="64">
        <f t="shared" si="13"/>
        <v>0</v>
      </c>
      <c r="W171" s="65"/>
      <c r="X171" s="58">
        <v>8</v>
      </c>
      <c r="Y171" s="58">
        <v>24</v>
      </c>
      <c r="Z171" s="58">
        <v>12</v>
      </c>
      <c r="AA171" s="65"/>
      <c r="AB171" s="66">
        <f t="shared" si="17"/>
        <v>24440.832000000002</v>
      </c>
      <c r="AC171" s="66">
        <f t="shared" si="16"/>
        <v>0</v>
      </c>
      <c r="AD171" s="66">
        <f t="shared" si="14"/>
        <v>24440.832000000002</v>
      </c>
    </row>
    <row r="172" spans="1:30" ht="24.95" customHeight="1" x14ac:dyDescent="0.4">
      <c r="A172" s="54">
        <v>169</v>
      </c>
      <c r="B172" s="55" t="s">
        <v>809</v>
      </c>
      <c r="C172" s="55" t="s">
        <v>1246</v>
      </c>
      <c r="D172" s="55" t="s">
        <v>35</v>
      </c>
      <c r="E172" s="55" t="s">
        <v>239</v>
      </c>
      <c r="F172" s="55" t="s">
        <v>1268</v>
      </c>
      <c r="G172" s="55">
        <v>42</v>
      </c>
      <c r="H172" s="55">
        <v>1</v>
      </c>
      <c r="I172" s="57">
        <v>1</v>
      </c>
      <c r="J172" s="58">
        <v>1</v>
      </c>
      <c r="K172" s="59"/>
      <c r="L172" s="60" t="s">
        <v>222</v>
      </c>
      <c r="M172" s="76"/>
      <c r="N172" s="61" t="s">
        <v>220</v>
      </c>
      <c r="O172" s="77"/>
      <c r="P172" s="76"/>
      <c r="Q172" s="62">
        <v>1</v>
      </c>
      <c r="R172" s="63"/>
      <c r="S172" s="78"/>
      <c r="T172" s="78"/>
      <c r="U172" s="64">
        <f t="shared" si="12"/>
        <v>0</v>
      </c>
      <c r="V172" s="64">
        <f t="shared" si="13"/>
        <v>0</v>
      </c>
      <c r="W172" s="65"/>
      <c r="X172" s="58">
        <v>8</v>
      </c>
      <c r="Y172" s="58">
        <v>24</v>
      </c>
      <c r="Z172" s="58">
        <v>12</v>
      </c>
      <c r="AA172" s="65"/>
      <c r="AB172" s="66">
        <f t="shared" si="17"/>
        <v>2515.9679999999998</v>
      </c>
      <c r="AC172" s="66">
        <f t="shared" si="16"/>
        <v>0</v>
      </c>
      <c r="AD172" s="66">
        <f t="shared" si="14"/>
        <v>2515.9679999999998</v>
      </c>
    </row>
    <row r="173" spans="1:30" ht="24.95" customHeight="1" x14ac:dyDescent="0.4">
      <c r="A173" s="54">
        <v>170</v>
      </c>
      <c r="B173" s="55" t="s">
        <v>809</v>
      </c>
      <c r="C173" s="55" t="s">
        <v>1247</v>
      </c>
      <c r="D173" s="55" t="s">
        <v>35</v>
      </c>
      <c r="E173" s="55" t="s">
        <v>652</v>
      </c>
      <c r="F173" s="55" t="s">
        <v>674</v>
      </c>
      <c r="G173" s="55">
        <v>34</v>
      </c>
      <c r="H173" s="55">
        <v>6</v>
      </c>
      <c r="I173" s="57">
        <v>2</v>
      </c>
      <c r="J173" s="58">
        <v>12</v>
      </c>
      <c r="K173" s="59"/>
      <c r="L173" s="60" t="s">
        <v>222</v>
      </c>
      <c r="M173" s="76"/>
      <c r="N173" s="61" t="s">
        <v>220</v>
      </c>
      <c r="O173" s="77"/>
      <c r="P173" s="76"/>
      <c r="Q173" s="62">
        <v>6</v>
      </c>
      <c r="R173" s="63"/>
      <c r="S173" s="78"/>
      <c r="T173" s="78"/>
      <c r="U173" s="64">
        <f t="shared" si="12"/>
        <v>0</v>
      </c>
      <c r="V173" s="64">
        <f t="shared" si="13"/>
        <v>0</v>
      </c>
      <c r="W173" s="65"/>
      <c r="X173" s="58">
        <v>8</v>
      </c>
      <c r="Y173" s="58">
        <v>24</v>
      </c>
      <c r="Z173" s="58">
        <v>12</v>
      </c>
      <c r="AA173" s="65"/>
      <c r="AB173" s="66">
        <f t="shared" si="17"/>
        <v>24440.832000000002</v>
      </c>
      <c r="AC173" s="66">
        <f t="shared" si="16"/>
        <v>0</v>
      </c>
      <c r="AD173" s="66">
        <f t="shared" si="14"/>
        <v>24440.832000000002</v>
      </c>
    </row>
    <row r="174" spans="1:30" ht="24.95" customHeight="1" x14ac:dyDescent="0.4">
      <c r="A174" s="54">
        <v>171</v>
      </c>
      <c r="B174" s="55" t="s">
        <v>809</v>
      </c>
      <c r="C174" s="55" t="s">
        <v>1247</v>
      </c>
      <c r="D174" s="55" t="s">
        <v>35</v>
      </c>
      <c r="E174" s="55" t="s">
        <v>239</v>
      </c>
      <c r="F174" s="55" t="s">
        <v>1268</v>
      </c>
      <c r="G174" s="55">
        <v>42</v>
      </c>
      <c r="H174" s="55">
        <v>1</v>
      </c>
      <c r="I174" s="57">
        <v>1</v>
      </c>
      <c r="J174" s="58">
        <v>1</v>
      </c>
      <c r="K174" s="59"/>
      <c r="L174" s="60" t="s">
        <v>222</v>
      </c>
      <c r="M174" s="76"/>
      <c r="N174" s="61" t="s">
        <v>220</v>
      </c>
      <c r="O174" s="77"/>
      <c r="P174" s="76"/>
      <c r="Q174" s="62">
        <v>1</v>
      </c>
      <c r="R174" s="63"/>
      <c r="S174" s="78"/>
      <c r="T174" s="78"/>
      <c r="U174" s="64">
        <f t="shared" si="12"/>
        <v>0</v>
      </c>
      <c r="V174" s="64">
        <f t="shared" si="13"/>
        <v>0</v>
      </c>
      <c r="W174" s="65"/>
      <c r="X174" s="58">
        <v>8</v>
      </c>
      <c r="Y174" s="58">
        <v>24</v>
      </c>
      <c r="Z174" s="58">
        <v>12</v>
      </c>
      <c r="AA174" s="65"/>
      <c r="AB174" s="66">
        <f t="shared" si="17"/>
        <v>2515.9679999999998</v>
      </c>
      <c r="AC174" s="66">
        <f t="shared" si="16"/>
        <v>0</v>
      </c>
      <c r="AD174" s="66">
        <f t="shared" si="14"/>
        <v>2515.9679999999998</v>
      </c>
    </row>
    <row r="175" spans="1:30" ht="24.95" customHeight="1" x14ac:dyDescent="0.4">
      <c r="A175" s="54">
        <v>172</v>
      </c>
      <c r="B175" s="55" t="s">
        <v>875</v>
      </c>
      <c r="C175" s="55" t="s">
        <v>1248</v>
      </c>
      <c r="D175" s="55" t="s">
        <v>35</v>
      </c>
      <c r="E175" s="55" t="s">
        <v>248</v>
      </c>
      <c r="F175" s="55" t="s">
        <v>384</v>
      </c>
      <c r="G175" s="55">
        <v>26</v>
      </c>
      <c r="H175" s="55">
        <v>1</v>
      </c>
      <c r="I175" s="57">
        <v>2</v>
      </c>
      <c r="J175" s="58">
        <v>2</v>
      </c>
      <c r="K175" s="59"/>
      <c r="L175" s="60" t="s">
        <v>222</v>
      </c>
      <c r="M175" s="76"/>
      <c r="N175" s="61" t="s">
        <v>220</v>
      </c>
      <c r="O175" s="77"/>
      <c r="P175" s="76"/>
      <c r="Q175" s="62">
        <v>1</v>
      </c>
      <c r="R175" s="63"/>
      <c r="S175" s="78"/>
      <c r="T175" s="78"/>
      <c r="U175" s="64">
        <f t="shared" si="12"/>
        <v>0</v>
      </c>
      <c r="V175" s="64">
        <f t="shared" si="13"/>
        <v>0</v>
      </c>
      <c r="W175" s="65"/>
      <c r="X175" s="58">
        <v>8</v>
      </c>
      <c r="Y175" s="58">
        <v>24</v>
      </c>
      <c r="Z175" s="58">
        <v>12</v>
      </c>
      <c r="AA175" s="65"/>
      <c r="AB175" s="66">
        <f t="shared" si="17"/>
        <v>3115.0080000000003</v>
      </c>
      <c r="AC175" s="66">
        <f t="shared" si="16"/>
        <v>0</v>
      </c>
      <c r="AD175" s="66">
        <f t="shared" si="14"/>
        <v>3115.0080000000003</v>
      </c>
    </row>
    <row r="176" spans="1:30" ht="24.95" customHeight="1" x14ac:dyDescent="0.4">
      <c r="A176" s="54">
        <v>173</v>
      </c>
      <c r="B176" s="55" t="s">
        <v>875</v>
      </c>
      <c r="C176" s="55" t="s">
        <v>1248</v>
      </c>
      <c r="D176" s="55" t="s">
        <v>35</v>
      </c>
      <c r="E176" s="55" t="s">
        <v>248</v>
      </c>
      <c r="F176" s="55" t="s">
        <v>1267</v>
      </c>
      <c r="G176" s="55">
        <v>26</v>
      </c>
      <c r="H176" s="55">
        <v>1</v>
      </c>
      <c r="I176" s="57">
        <v>1</v>
      </c>
      <c r="J176" s="58">
        <v>1</v>
      </c>
      <c r="K176" s="59"/>
      <c r="L176" s="60" t="s">
        <v>222</v>
      </c>
      <c r="M176" s="76"/>
      <c r="N176" s="61" t="s">
        <v>220</v>
      </c>
      <c r="O176" s="77"/>
      <c r="P176" s="76"/>
      <c r="Q176" s="62">
        <v>1</v>
      </c>
      <c r="R176" s="63"/>
      <c r="S176" s="78"/>
      <c r="T176" s="78"/>
      <c r="U176" s="64">
        <f t="shared" si="12"/>
        <v>0</v>
      </c>
      <c r="V176" s="64">
        <f t="shared" si="13"/>
        <v>0</v>
      </c>
      <c r="W176" s="65"/>
      <c r="X176" s="58">
        <v>8</v>
      </c>
      <c r="Y176" s="58">
        <v>24</v>
      </c>
      <c r="Z176" s="58">
        <v>12</v>
      </c>
      <c r="AA176" s="65"/>
      <c r="AB176" s="66">
        <f t="shared" si="17"/>
        <v>1557.5040000000001</v>
      </c>
      <c r="AC176" s="66">
        <f t="shared" si="16"/>
        <v>0</v>
      </c>
      <c r="AD176" s="66">
        <f t="shared" si="14"/>
        <v>1557.5040000000001</v>
      </c>
    </row>
    <row r="177" spans="1:30" ht="24.95" customHeight="1" x14ac:dyDescent="0.4">
      <c r="A177" s="54">
        <v>174</v>
      </c>
      <c r="B177" s="55" t="s">
        <v>875</v>
      </c>
      <c r="C177" s="55" t="s">
        <v>1249</v>
      </c>
      <c r="D177" s="55" t="s">
        <v>35</v>
      </c>
      <c r="E177" s="55" t="s">
        <v>248</v>
      </c>
      <c r="F177" s="55" t="s">
        <v>673</v>
      </c>
      <c r="G177" s="55">
        <v>26</v>
      </c>
      <c r="H177" s="55">
        <v>12</v>
      </c>
      <c r="I177" s="57">
        <v>2</v>
      </c>
      <c r="J177" s="58">
        <v>24</v>
      </c>
      <c r="K177" s="59"/>
      <c r="L177" s="60" t="s">
        <v>221</v>
      </c>
      <c r="M177" s="76"/>
      <c r="N177" s="61" t="s">
        <v>220</v>
      </c>
      <c r="O177" s="77"/>
      <c r="P177" s="76"/>
      <c r="Q177" s="62">
        <v>24</v>
      </c>
      <c r="R177" s="63"/>
      <c r="S177" s="78"/>
      <c r="T177" s="78"/>
      <c r="U177" s="64">
        <f t="shared" si="12"/>
        <v>0</v>
      </c>
      <c r="V177" s="64">
        <f t="shared" si="13"/>
        <v>0</v>
      </c>
      <c r="W177" s="65"/>
      <c r="X177" s="58">
        <v>8</v>
      </c>
      <c r="Y177" s="58">
        <v>24</v>
      </c>
      <c r="Z177" s="58">
        <v>12</v>
      </c>
      <c r="AA177" s="65"/>
      <c r="AB177" s="66">
        <f t="shared" si="17"/>
        <v>37380.095999999998</v>
      </c>
      <c r="AC177" s="66">
        <f t="shared" si="16"/>
        <v>0</v>
      </c>
      <c r="AD177" s="66">
        <f t="shared" si="14"/>
        <v>37380.095999999998</v>
      </c>
    </row>
    <row r="178" spans="1:30" ht="24.95" customHeight="1" x14ac:dyDescent="0.4">
      <c r="A178" s="54">
        <v>175</v>
      </c>
      <c r="B178" s="55" t="s">
        <v>875</v>
      </c>
      <c r="C178" s="55" t="s">
        <v>1249</v>
      </c>
      <c r="D178" s="55" t="s">
        <v>35</v>
      </c>
      <c r="E178" s="55" t="s">
        <v>248</v>
      </c>
      <c r="F178" s="55" t="s">
        <v>949</v>
      </c>
      <c r="G178" s="55">
        <v>26</v>
      </c>
      <c r="H178" s="55">
        <v>2</v>
      </c>
      <c r="I178" s="57">
        <v>1</v>
      </c>
      <c r="J178" s="58">
        <v>2</v>
      </c>
      <c r="K178" s="59"/>
      <c r="L178" s="60" t="s">
        <v>222</v>
      </c>
      <c r="M178" s="76"/>
      <c r="N178" s="61" t="s">
        <v>220</v>
      </c>
      <c r="O178" s="77"/>
      <c r="P178" s="76"/>
      <c r="Q178" s="62">
        <v>2</v>
      </c>
      <c r="R178" s="63"/>
      <c r="S178" s="78"/>
      <c r="T178" s="78"/>
      <c r="U178" s="64">
        <f t="shared" si="12"/>
        <v>0</v>
      </c>
      <c r="V178" s="64">
        <f t="shared" si="13"/>
        <v>0</v>
      </c>
      <c r="W178" s="65"/>
      <c r="X178" s="58">
        <v>8</v>
      </c>
      <c r="Y178" s="58">
        <v>24</v>
      </c>
      <c r="Z178" s="58">
        <v>12</v>
      </c>
      <c r="AA178" s="65"/>
      <c r="AB178" s="66">
        <f t="shared" si="17"/>
        <v>3115.0080000000003</v>
      </c>
      <c r="AC178" s="66">
        <f t="shared" si="16"/>
        <v>0</v>
      </c>
      <c r="AD178" s="66">
        <f t="shared" si="14"/>
        <v>3115.0080000000003</v>
      </c>
    </row>
    <row r="179" spans="1:30" ht="24.95" customHeight="1" x14ac:dyDescent="0.4">
      <c r="A179" s="54">
        <v>176</v>
      </c>
      <c r="B179" s="55" t="s">
        <v>37</v>
      </c>
      <c r="C179" s="55" t="s">
        <v>1251</v>
      </c>
      <c r="D179" s="55" t="s">
        <v>1252</v>
      </c>
      <c r="E179" s="55" t="s">
        <v>1275</v>
      </c>
      <c r="F179" s="55" t="s">
        <v>1276</v>
      </c>
      <c r="G179" s="55">
        <v>420</v>
      </c>
      <c r="H179" s="55">
        <v>25</v>
      </c>
      <c r="I179" s="57">
        <v>1</v>
      </c>
      <c r="J179" s="58">
        <v>25</v>
      </c>
      <c r="K179" s="59"/>
      <c r="L179" s="60" t="s">
        <v>222</v>
      </c>
      <c r="M179" s="76"/>
      <c r="N179" s="61" t="s">
        <v>220</v>
      </c>
      <c r="O179" s="77"/>
      <c r="P179" s="76"/>
      <c r="Q179" s="62">
        <v>25</v>
      </c>
      <c r="R179" s="63"/>
      <c r="S179" s="78"/>
      <c r="T179" s="78"/>
      <c r="U179" s="64">
        <f t="shared" si="12"/>
        <v>0</v>
      </c>
      <c r="V179" s="64">
        <f t="shared" si="13"/>
        <v>0</v>
      </c>
      <c r="W179" s="65"/>
      <c r="X179" s="58">
        <v>8</v>
      </c>
      <c r="Y179" s="58">
        <v>24</v>
      </c>
      <c r="Z179" s="58">
        <v>12</v>
      </c>
      <c r="AA179" s="65"/>
      <c r="AB179" s="66">
        <f t="shared" si="17"/>
        <v>628992</v>
      </c>
      <c r="AC179" s="66">
        <f t="shared" si="16"/>
        <v>0</v>
      </c>
      <c r="AD179" s="66">
        <f t="shared" si="14"/>
        <v>628992</v>
      </c>
    </row>
    <row r="180" spans="1:30" ht="24.95" customHeight="1" x14ac:dyDescent="0.4">
      <c r="A180" s="54">
        <v>177</v>
      </c>
      <c r="B180" s="55" t="s">
        <v>37</v>
      </c>
      <c r="C180" s="55" t="s">
        <v>1253</v>
      </c>
      <c r="D180" s="55" t="s">
        <v>35</v>
      </c>
      <c r="E180" s="55" t="s">
        <v>231</v>
      </c>
      <c r="F180" s="55" t="s">
        <v>1277</v>
      </c>
      <c r="G180" s="55">
        <v>40</v>
      </c>
      <c r="H180" s="55">
        <v>4</v>
      </c>
      <c r="I180" s="57">
        <v>1</v>
      </c>
      <c r="J180" s="58">
        <v>4</v>
      </c>
      <c r="K180" s="59"/>
      <c r="L180" s="60" t="s">
        <v>222</v>
      </c>
      <c r="M180" s="76"/>
      <c r="N180" s="61" t="s">
        <v>219</v>
      </c>
      <c r="O180" s="77"/>
      <c r="P180" s="76"/>
      <c r="Q180" s="62">
        <v>4</v>
      </c>
      <c r="R180" s="63"/>
      <c r="S180" s="78"/>
      <c r="T180" s="78"/>
      <c r="U180" s="64">
        <f t="shared" si="12"/>
        <v>0</v>
      </c>
      <c r="V180" s="64">
        <f t="shared" si="13"/>
        <v>0</v>
      </c>
      <c r="W180" s="65"/>
      <c r="X180" s="58">
        <v>8</v>
      </c>
      <c r="Y180" s="58">
        <v>24</v>
      </c>
      <c r="Z180" s="58">
        <v>12</v>
      </c>
      <c r="AA180" s="65"/>
      <c r="AB180" s="66">
        <f t="shared" si="17"/>
        <v>9584.64</v>
      </c>
      <c r="AC180" s="66">
        <f t="shared" si="16"/>
        <v>0</v>
      </c>
      <c r="AD180" s="66">
        <f t="shared" si="14"/>
        <v>9584.64</v>
      </c>
    </row>
    <row r="181" spans="1:30" ht="24.95" customHeight="1" x14ac:dyDescent="0.4">
      <c r="A181" s="54">
        <v>178</v>
      </c>
      <c r="B181" s="55" t="s">
        <v>37</v>
      </c>
      <c r="C181" s="55" t="s">
        <v>1253</v>
      </c>
      <c r="D181" s="55" t="s">
        <v>35</v>
      </c>
      <c r="E181" s="55" t="s">
        <v>239</v>
      </c>
      <c r="F181" s="55" t="s">
        <v>1278</v>
      </c>
      <c r="G181" s="55">
        <v>42</v>
      </c>
      <c r="H181" s="55">
        <v>2</v>
      </c>
      <c r="I181" s="57">
        <v>1</v>
      </c>
      <c r="J181" s="58">
        <v>2</v>
      </c>
      <c r="K181" s="59"/>
      <c r="L181" s="60" t="s">
        <v>221</v>
      </c>
      <c r="M181" s="76"/>
      <c r="N181" s="61" t="s">
        <v>220</v>
      </c>
      <c r="O181" s="77"/>
      <c r="P181" s="76"/>
      <c r="Q181" s="62">
        <v>2</v>
      </c>
      <c r="R181" s="63"/>
      <c r="S181" s="78"/>
      <c r="T181" s="78"/>
      <c r="U181" s="64">
        <f t="shared" si="12"/>
        <v>0</v>
      </c>
      <c r="V181" s="64">
        <f t="shared" si="13"/>
        <v>0</v>
      </c>
      <c r="W181" s="65"/>
      <c r="X181" s="58">
        <v>8</v>
      </c>
      <c r="Y181" s="58">
        <v>24</v>
      </c>
      <c r="Z181" s="58">
        <v>12</v>
      </c>
      <c r="AA181" s="65"/>
      <c r="AB181" s="66">
        <f t="shared" si="17"/>
        <v>5031.9359999999997</v>
      </c>
      <c r="AC181" s="66">
        <f t="shared" si="16"/>
        <v>0</v>
      </c>
      <c r="AD181" s="66">
        <f t="shared" si="14"/>
        <v>5031.9359999999997</v>
      </c>
    </row>
    <row r="182" spans="1:30" ht="24.95" customHeight="1" x14ac:dyDescent="0.4">
      <c r="A182" s="54">
        <v>179</v>
      </c>
      <c r="B182" s="55" t="s">
        <v>37</v>
      </c>
      <c r="C182" s="55" t="s">
        <v>328</v>
      </c>
      <c r="D182" s="55" t="s">
        <v>35</v>
      </c>
      <c r="E182" s="55" t="s">
        <v>239</v>
      </c>
      <c r="F182" s="55" t="s">
        <v>1278</v>
      </c>
      <c r="G182" s="55">
        <v>42</v>
      </c>
      <c r="H182" s="55">
        <v>2</v>
      </c>
      <c r="I182" s="57">
        <v>1</v>
      </c>
      <c r="J182" s="58">
        <v>2</v>
      </c>
      <c r="K182" s="59"/>
      <c r="L182" s="60" t="s">
        <v>221</v>
      </c>
      <c r="M182" s="76"/>
      <c r="N182" s="61" t="s">
        <v>220</v>
      </c>
      <c r="O182" s="77"/>
      <c r="P182" s="76"/>
      <c r="Q182" s="62">
        <v>2</v>
      </c>
      <c r="R182" s="63"/>
      <c r="S182" s="78"/>
      <c r="T182" s="78"/>
      <c r="U182" s="64">
        <f t="shared" si="12"/>
        <v>0</v>
      </c>
      <c r="V182" s="64">
        <f t="shared" si="13"/>
        <v>0</v>
      </c>
      <c r="W182" s="65"/>
      <c r="X182" s="58">
        <v>8</v>
      </c>
      <c r="Y182" s="58">
        <v>24</v>
      </c>
      <c r="Z182" s="58">
        <v>12</v>
      </c>
      <c r="AA182" s="65"/>
      <c r="AB182" s="66">
        <f t="shared" si="17"/>
        <v>5031.9359999999997</v>
      </c>
      <c r="AC182" s="66">
        <f t="shared" si="16"/>
        <v>0</v>
      </c>
      <c r="AD182" s="66">
        <f t="shared" si="14"/>
        <v>5031.9359999999997</v>
      </c>
    </row>
    <row r="183" spans="1:30" ht="24.95" customHeight="1" x14ac:dyDescent="0.4">
      <c r="A183" s="54">
        <v>180</v>
      </c>
      <c r="B183" s="55" t="s">
        <v>37</v>
      </c>
      <c r="C183" s="55" t="s">
        <v>330</v>
      </c>
      <c r="D183" s="55" t="s">
        <v>35</v>
      </c>
      <c r="E183" s="55" t="s">
        <v>239</v>
      </c>
      <c r="F183" s="55" t="s">
        <v>1278</v>
      </c>
      <c r="G183" s="55">
        <v>42</v>
      </c>
      <c r="H183" s="55">
        <v>2</v>
      </c>
      <c r="I183" s="57">
        <v>1</v>
      </c>
      <c r="J183" s="58">
        <v>2</v>
      </c>
      <c r="K183" s="59"/>
      <c r="L183" s="60" t="s">
        <v>221</v>
      </c>
      <c r="M183" s="76"/>
      <c r="N183" s="61" t="s">
        <v>220</v>
      </c>
      <c r="O183" s="77"/>
      <c r="P183" s="76"/>
      <c r="Q183" s="62">
        <v>2</v>
      </c>
      <c r="R183" s="63"/>
      <c r="S183" s="78"/>
      <c r="T183" s="78"/>
      <c r="U183" s="64">
        <f t="shared" si="12"/>
        <v>0</v>
      </c>
      <c r="V183" s="64">
        <f t="shared" si="13"/>
        <v>0</v>
      </c>
      <c r="W183" s="65"/>
      <c r="X183" s="58">
        <v>8</v>
      </c>
      <c r="Y183" s="58">
        <v>24</v>
      </c>
      <c r="Z183" s="58">
        <v>12</v>
      </c>
      <c r="AA183" s="65"/>
      <c r="AB183" s="66">
        <f t="shared" si="17"/>
        <v>5031.9359999999997</v>
      </c>
      <c r="AC183" s="66">
        <f t="shared" si="16"/>
        <v>0</v>
      </c>
      <c r="AD183" s="66">
        <f t="shared" si="14"/>
        <v>5031.9359999999997</v>
      </c>
    </row>
    <row r="184" spans="1:30" ht="24.95" customHeight="1" x14ac:dyDescent="0.4">
      <c r="A184" s="54">
        <v>181</v>
      </c>
      <c r="B184" s="55" t="s">
        <v>37</v>
      </c>
      <c r="C184" s="55" t="s">
        <v>1246</v>
      </c>
      <c r="D184" s="55" t="s">
        <v>1254</v>
      </c>
      <c r="E184" s="55" t="s">
        <v>239</v>
      </c>
      <c r="F184" s="55" t="s">
        <v>1279</v>
      </c>
      <c r="G184" s="55">
        <v>42</v>
      </c>
      <c r="H184" s="55">
        <v>1</v>
      </c>
      <c r="I184" s="57">
        <v>2</v>
      </c>
      <c r="J184" s="58">
        <v>2</v>
      </c>
      <c r="K184" s="59"/>
      <c r="L184" s="60" t="s">
        <v>222</v>
      </c>
      <c r="M184" s="76"/>
      <c r="N184" s="61" t="s">
        <v>220</v>
      </c>
      <c r="O184" s="77"/>
      <c r="P184" s="76"/>
      <c r="Q184" s="62">
        <v>1</v>
      </c>
      <c r="R184" s="63"/>
      <c r="S184" s="78"/>
      <c r="T184" s="78"/>
      <c r="U184" s="64">
        <f t="shared" si="12"/>
        <v>0</v>
      </c>
      <c r="V184" s="64">
        <f t="shared" si="13"/>
        <v>0</v>
      </c>
      <c r="W184" s="65"/>
      <c r="X184" s="58">
        <v>8</v>
      </c>
      <c r="Y184" s="58">
        <v>24</v>
      </c>
      <c r="Z184" s="58">
        <v>12</v>
      </c>
      <c r="AA184" s="65"/>
      <c r="AB184" s="66">
        <f t="shared" si="17"/>
        <v>5031.9359999999997</v>
      </c>
      <c r="AC184" s="66">
        <f t="shared" si="16"/>
        <v>0</v>
      </c>
      <c r="AD184" s="66">
        <f t="shared" si="14"/>
        <v>5031.9359999999997</v>
      </c>
    </row>
    <row r="185" spans="1:30" ht="24.95" customHeight="1" x14ac:dyDescent="0.4">
      <c r="A185" s="54">
        <v>182</v>
      </c>
      <c r="B185" s="55" t="s">
        <v>37</v>
      </c>
      <c r="C185" s="55" t="s">
        <v>234</v>
      </c>
      <c r="D185" s="55" t="s">
        <v>1255</v>
      </c>
      <c r="E185" s="55" t="s">
        <v>239</v>
      </c>
      <c r="F185" s="55" t="s">
        <v>240</v>
      </c>
      <c r="G185" s="55">
        <v>42</v>
      </c>
      <c r="H185" s="55">
        <v>4</v>
      </c>
      <c r="I185" s="57">
        <v>1</v>
      </c>
      <c r="J185" s="58">
        <v>4</v>
      </c>
      <c r="K185" s="59"/>
      <c r="L185" s="60" t="s">
        <v>222</v>
      </c>
      <c r="M185" s="76"/>
      <c r="N185" s="61" t="s">
        <v>220</v>
      </c>
      <c r="O185" s="77"/>
      <c r="P185" s="76"/>
      <c r="Q185" s="62">
        <v>4</v>
      </c>
      <c r="R185" s="63"/>
      <c r="S185" s="78"/>
      <c r="T185" s="78"/>
      <c r="U185" s="64">
        <f t="shared" si="12"/>
        <v>0</v>
      </c>
      <c r="V185" s="64">
        <f t="shared" si="13"/>
        <v>0</v>
      </c>
      <c r="W185" s="65"/>
      <c r="X185" s="58">
        <v>8</v>
      </c>
      <c r="Y185" s="58">
        <v>24</v>
      </c>
      <c r="Z185" s="58">
        <v>12</v>
      </c>
      <c r="AA185" s="65"/>
      <c r="AB185" s="66">
        <f t="shared" si="17"/>
        <v>10063.871999999999</v>
      </c>
      <c r="AC185" s="66">
        <f t="shared" si="16"/>
        <v>0</v>
      </c>
      <c r="AD185" s="66">
        <f t="shared" si="14"/>
        <v>10063.871999999999</v>
      </c>
    </row>
    <row r="186" spans="1:30" ht="24.95" customHeight="1" x14ac:dyDescent="0.4">
      <c r="A186" s="54">
        <v>183</v>
      </c>
      <c r="B186" s="55" t="s">
        <v>37</v>
      </c>
      <c r="C186" s="55" t="s">
        <v>1256</v>
      </c>
      <c r="D186" s="55" t="s">
        <v>35</v>
      </c>
      <c r="E186" s="55" t="s">
        <v>397</v>
      </c>
      <c r="F186" s="55" t="s">
        <v>1280</v>
      </c>
      <c r="G186" s="55">
        <v>14</v>
      </c>
      <c r="H186" s="55">
        <v>4</v>
      </c>
      <c r="I186" s="57">
        <v>1</v>
      </c>
      <c r="J186" s="58">
        <v>4</v>
      </c>
      <c r="K186" s="59"/>
      <c r="L186" s="60" t="s">
        <v>222</v>
      </c>
      <c r="M186" s="76"/>
      <c r="N186" s="61" t="s">
        <v>219</v>
      </c>
      <c r="O186" s="77"/>
      <c r="P186" s="76"/>
      <c r="Q186" s="62">
        <v>4</v>
      </c>
      <c r="R186" s="63"/>
      <c r="S186" s="78"/>
      <c r="T186" s="78"/>
      <c r="U186" s="64">
        <f t="shared" si="12"/>
        <v>0</v>
      </c>
      <c r="V186" s="64">
        <f t="shared" si="13"/>
        <v>0</v>
      </c>
      <c r="W186" s="65"/>
      <c r="X186" s="58">
        <v>8</v>
      </c>
      <c r="Y186" s="58">
        <v>24</v>
      </c>
      <c r="Z186" s="58">
        <v>12</v>
      </c>
      <c r="AA186" s="65"/>
      <c r="AB186" s="66">
        <f t="shared" si="17"/>
        <v>3354.6239999999998</v>
      </c>
      <c r="AC186" s="66">
        <f t="shared" si="16"/>
        <v>0</v>
      </c>
      <c r="AD186" s="66">
        <f t="shared" si="14"/>
        <v>3354.6239999999998</v>
      </c>
    </row>
    <row r="187" spans="1:30" ht="24.95" customHeight="1" x14ac:dyDescent="0.4">
      <c r="A187" s="54">
        <v>184</v>
      </c>
      <c r="B187" s="55" t="s">
        <v>37</v>
      </c>
      <c r="C187" s="55" t="s">
        <v>342</v>
      </c>
      <c r="D187" s="55" t="s">
        <v>35</v>
      </c>
      <c r="E187" s="55" t="s">
        <v>586</v>
      </c>
      <c r="F187" s="55" t="s">
        <v>1281</v>
      </c>
      <c r="G187" s="55">
        <v>38</v>
      </c>
      <c r="H187" s="55">
        <v>1</v>
      </c>
      <c r="I187" s="57">
        <v>1</v>
      </c>
      <c r="J187" s="58">
        <v>1</v>
      </c>
      <c r="K187" s="59"/>
      <c r="L187" s="60" t="s">
        <v>222</v>
      </c>
      <c r="M187" s="76"/>
      <c r="N187" s="61" t="s">
        <v>220</v>
      </c>
      <c r="O187" s="77"/>
      <c r="P187" s="76"/>
      <c r="Q187" s="62">
        <v>1</v>
      </c>
      <c r="R187" s="63"/>
      <c r="S187" s="78"/>
      <c r="T187" s="78"/>
      <c r="U187" s="64">
        <f t="shared" si="12"/>
        <v>0</v>
      </c>
      <c r="V187" s="64">
        <f t="shared" si="13"/>
        <v>0</v>
      </c>
      <c r="W187" s="65"/>
      <c r="X187" s="58">
        <v>8</v>
      </c>
      <c r="Y187" s="58">
        <v>24</v>
      </c>
      <c r="Z187" s="58">
        <v>12</v>
      </c>
      <c r="AA187" s="65"/>
      <c r="AB187" s="66">
        <f t="shared" si="17"/>
        <v>2276.3520000000003</v>
      </c>
      <c r="AC187" s="66">
        <f t="shared" si="16"/>
        <v>0</v>
      </c>
      <c r="AD187" s="66">
        <f t="shared" si="14"/>
        <v>2276.3520000000003</v>
      </c>
    </row>
    <row r="188" spans="1:30" ht="24.95" customHeight="1" x14ac:dyDescent="0.4">
      <c r="A188" s="54">
        <v>185</v>
      </c>
      <c r="B188" s="55" t="s">
        <v>37</v>
      </c>
      <c r="C188" s="55" t="s">
        <v>1257</v>
      </c>
      <c r="D188" s="55" t="s">
        <v>1258</v>
      </c>
      <c r="E188" s="55" t="s">
        <v>239</v>
      </c>
      <c r="F188" s="55" t="s">
        <v>240</v>
      </c>
      <c r="G188" s="55">
        <v>42</v>
      </c>
      <c r="H188" s="55">
        <v>1</v>
      </c>
      <c r="I188" s="57">
        <v>1</v>
      </c>
      <c r="J188" s="58">
        <v>1</v>
      </c>
      <c r="K188" s="59"/>
      <c r="L188" s="60" t="s">
        <v>222</v>
      </c>
      <c r="M188" s="76"/>
      <c r="N188" s="61" t="s">
        <v>220</v>
      </c>
      <c r="O188" s="77"/>
      <c r="P188" s="76"/>
      <c r="Q188" s="62">
        <v>1</v>
      </c>
      <c r="R188" s="63"/>
      <c r="S188" s="78"/>
      <c r="T188" s="78"/>
      <c r="U188" s="64">
        <f t="shared" si="12"/>
        <v>0</v>
      </c>
      <c r="V188" s="64">
        <f t="shared" si="13"/>
        <v>0</v>
      </c>
      <c r="W188" s="65"/>
      <c r="X188" s="58">
        <v>8</v>
      </c>
      <c r="Y188" s="58">
        <v>24</v>
      </c>
      <c r="Z188" s="58">
        <v>12</v>
      </c>
      <c r="AA188" s="65"/>
      <c r="AB188" s="66">
        <f t="shared" si="17"/>
        <v>2515.9679999999998</v>
      </c>
      <c r="AC188" s="66">
        <f t="shared" si="16"/>
        <v>0</v>
      </c>
      <c r="AD188" s="66">
        <f t="shared" si="14"/>
        <v>2515.9679999999998</v>
      </c>
    </row>
    <row r="189" spans="1:30" ht="24.95" customHeight="1" x14ac:dyDescent="0.4">
      <c r="A189" s="54">
        <v>186</v>
      </c>
      <c r="B189" s="55" t="s">
        <v>37</v>
      </c>
      <c r="C189" s="55" t="s">
        <v>1257</v>
      </c>
      <c r="D189" s="55" t="s">
        <v>1258</v>
      </c>
      <c r="E189" s="55" t="s">
        <v>239</v>
      </c>
      <c r="F189" s="55" t="s">
        <v>673</v>
      </c>
      <c r="G189" s="55">
        <v>42</v>
      </c>
      <c r="H189" s="55">
        <v>2</v>
      </c>
      <c r="I189" s="57">
        <v>1</v>
      </c>
      <c r="J189" s="58">
        <v>2</v>
      </c>
      <c r="K189" s="59"/>
      <c r="L189" s="60" t="s">
        <v>222</v>
      </c>
      <c r="M189" s="76"/>
      <c r="N189" s="61" t="s">
        <v>220</v>
      </c>
      <c r="O189" s="77"/>
      <c r="P189" s="76"/>
      <c r="Q189" s="62">
        <v>2</v>
      </c>
      <c r="R189" s="63"/>
      <c r="S189" s="78"/>
      <c r="T189" s="78"/>
      <c r="U189" s="64">
        <f t="shared" si="12"/>
        <v>0</v>
      </c>
      <c r="V189" s="64">
        <f t="shared" si="13"/>
        <v>0</v>
      </c>
      <c r="W189" s="65"/>
      <c r="X189" s="58">
        <v>8</v>
      </c>
      <c r="Y189" s="58">
        <v>24</v>
      </c>
      <c r="Z189" s="58">
        <v>12</v>
      </c>
      <c r="AA189" s="65"/>
      <c r="AB189" s="66">
        <f t="shared" si="17"/>
        <v>5031.9359999999997</v>
      </c>
      <c r="AC189" s="66">
        <f t="shared" si="16"/>
        <v>0</v>
      </c>
      <c r="AD189" s="66">
        <f t="shared" si="14"/>
        <v>5031.9359999999997</v>
      </c>
    </row>
    <row r="190" spans="1:30" ht="24.95" customHeight="1" x14ac:dyDescent="0.4">
      <c r="A190" s="54">
        <v>187</v>
      </c>
      <c r="B190" s="55" t="s">
        <v>241</v>
      </c>
      <c r="C190" s="55" t="s">
        <v>1259</v>
      </c>
      <c r="D190" s="55" t="s">
        <v>1258</v>
      </c>
      <c r="E190" s="55" t="s">
        <v>239</v>
      </c>
      <c r="F190" s="55" t="s">
        <v>240</v>
      </c>
      <c r="G190" s="55">
        <v>42</v>
      </c>
      <c r="H190" s="55">
        <v>2</v>
      </c>
      <c r="I190" s="57">
        <v>1</v>
      </c>
      <c r="J190" s="58">
        <v>2</v>
      </c>
      <c r="K190" s="59"/>
      <c r="L190" s="60" t="s">
        <v>222</v>
      </c>
      <c r="M190" s="76"/>
      <c r="N190" s="61" t="s">
        <v>220</v>
      </c>
      <c r="O190" s="77"/>
      <c r="P190" s="76"/>
      <c r="Q190" s="62">
        <v>2</v>
      </c>
      <c r="R190" s="63"/>
      <c r="S190" s="78"/>
      <c r="T190" s="78"/>
      <c r="U190" s="64">
        <f t="shared" si="12"/>
        <v>0</v>
      </c>
      <c r="V190" s="64">
        <f t="shared" si="13"/>
        <v>0</v>
      </c>
      <c r="W190" s="65"/>
      <c r="X190" s="58">
        <v>8</v>
      </c>
      <c r="Y190" s="58">
        <v>24</v>
      </c>
      <c r="Z190" s="58">
        <v>12</v>
      </c>
      <c r="AA190" s="65"/>
      <c r="AB190" s="66">
        <f t="shared" si="17"/>
        <v>5031.9359999999997</v>
      </c>
      <c r="AC190" s="66">
        <f t="shared" si="16"/>
        <v>0</v>
      </c>
      <c r="AD190" s="66">
        <f t="shared" si="14"/>
        <v>5031.9359999999997</v>
      </c>
    </row>
    <row r="191" spans="1:30" ht="24.95" customHeight="1" x14ac:dyDescent="0.4">
      <c r="A191" s="54">
        <v>188</v>
      </c>
      <c r="B191" s="55" t="s">
        <v>37</v>
      </c>
      <c r="C191" s="55" t="s">
        <v>1036</v>
      </c>
      <c r="D191" s="55" t="s">
        <v>1260</v>
      </c>
      <c r="E191" s="55" t="s">
        <v>239</v>
      </c>
      <c r="F191" s="55" t="s">
        <v>729</v>
      </c>
      <c r="G191" s="55">
        <v>42</v>
      </c>
      <c r="H191" s="55">
        <v>18</v>
      </c>
      <c r="I191" s="57">
        <v>2</v>
      </c>
      <c r="J191" s="58">
        <v>36</v>
      </c>
      <c r="K191" s="59"/>
      <c r="L191" s="60" t="s">
        <v>222</v>
      </c>
      <c r="M191" s="76"/>
      <c r="N191" s="61" t="s">
        <v>220</v>
      </c>
      <c r="O191" s="77"/>
      <c r="P191" s="76"/>
      <c r="Q191" s="62">
        <v>18</v>
      </c>
      <c r="R191" s="63"/>
      <c r="S191" s="78"/>
      <c r="T191" s="78"/>
      <c r="U191" s="64">
        <f t="shared" si="12"/>
        <v>0</v>
      </c>
      <c r="V191" s="64">
        <f t="shared" si="13"/>
        <v>0</v>
      </c>
      <c r="W191" s="65"/>
      <c r="X191" s="58">
        <v>8</v>
      </c>
      <c r="Y191" s="58">
        <v>24</v>
      </c>
      <c r="Z191" s="58">
        <v>12</v>
      </c>
      <c r="AA191" s="65"/>
      <c r="AB191" s="66">
        <f t="shared" si="17"/>
        <v>90574.847999999998</v>
      </c>
      <c r="AC191" s="66">
        <f t="shared" si="16"/>
        <v>0</v>
      </c>
      <c r="AD191" s="66">
        <f t="shared" si="14"/>
        <v>90574.847999999998</v>
      </c>
    </row>
    <row r="192" spans="1:30" ht="24.95" customHeight="1" x14ac:dyDescent="0.4">
      <c r="A192" s="54">
        <v>189</v>
      </c>
      <c r="B192" s="55" t="s">
        <v>37</v>
      </c>
      <c r="C192" s="55" t="s">
        <v>1036</v>
      </c>
      <c r="D192" s="55" t="s">
        <v>1260</v>
      </c>
      <c r="E192" s="55" t="s">
        <v>239</v>
      </c>
      <c r="F192" s="55" t="s">
        <v>729</v>
      </c>
      <c r="G192" s="55">
        <v>42</v>
      </c>
      <c r="H192" s="55">
        <v>9</v>
      </c>
      <c r="I192" s="57">
        <v>1</v>
      </c>
      <c r="J192" s="58">
        <v>9</v>
      </c>
      <c r="K192" s="59"/>
      <c r="L192" s="60" t="s">
        <v>222</v>
      </c>
      <c r="M192" s="76"/>
      <c r="N192" s="61" t="s">
        <v>220</v>
      </c>
      <c r="O192" s="77"/>
      <c r="P192" s="76"/>
      <c r="Q192" s="62">
        <v>9</v>
      </c>
      <c r="R192" s="63"/>
      <c r="S192" s="78"/>
      <c r="T192" s="78"/>
      <c r="U192" s="64">
        <f t="shared" si="12"/>
        <v>0</v>
      </c>
      <c r="V192" s="64">
        <f t="shared" si="13"/>
        <v>0</v>
      </c>
      <c r="W192" s="65"/>
      <c r="X192" s="58">
        <v>8</v>
      </c>
      <c r="Y192" s="58">
        <v>24</v>
      </c>
      <c r="Z192" s="58">
        <v>12</v>
      </c>
      <c r="AA192" s="65"/>
      <c r="AB192" s="66">
        <f t="shared" si="17"/>
        <v>22643.712</v>
      </c>
      <c r="AC192" s="66">
        <f t="shared" si="16"/>
        <v>0</v>
      </c>
      <c r="AD192" s="66">
        <f t="shared" si="14"/>
        <v>22643.712</v>
      </c>
    </row>
    <row r="193" spans="1:30" ht="24.95" customHeight="1" x14ac:dyDescent="0.4">
      <c r="A193" s="54">
        <v>190</v>
      </c>
      <c r="B193" s="55" t="s">
        <v>37</v>
      </c>
      <c r="C193" s="55" t="s">
        <v>1261</v>
      </c>
      <c r="D193" s="55" t="s">
        <v>1258</v>
      </c>
      <c r="E193" s="55" t="s">
        <v>239</v>
      </c>
      <c r="F193" s="55" t="s">
        <v>240</v>
      </c>
      <c r="G193" s="55">
        <v>42</v>
      </c>
      <c r="H193" s="55">
        <v>1</v>
      </c>
      <c r="I193" s="57">
        <v>1</v>
      </c>
      <c r="J193" s="58">
        <v>1</v>
      </c>
      <c r="K193" s="59"/>
      <c r="L193" s="60" t="s">
        <v>222</v>
      </c>
      <c r="M193" s="76"/>
      <c r="N193" s="61" t="s">
        <v>220</v>
      </c>
      <c r="O193" s="77"/>
      <c r="P193" s="76"/>
      <c r="Q193" s="62">
        <v>1</v>
      </c>
      <c r="R193" s="63"/>
      <c r="S193" s="78"/>
      <c r="T193" s="78"/>
      <c r="U193" s="64">
        <f t="shared" ref="U193:U196" si="18">S193*Q193</f>
        <v>0</v>
      </c>
      <c r="V193" s="64">
        <f t="shared" ref="V193:V196" si="19">T193*Q193</f>
        <v>0</v>
      </c>
      <c r="W193" s="65"/>
      <c r="X193" s="58">
        <v>8</v>
      </c>
      <c r="Y193" s="58">
        <v>24</v>
      </c>
      <c r="Z193" s="58">
        <v>12</v>
      </c>
      <c r="AA193" s="65"/>
      <c r="AB193" s="66">
        <f t="shared" si="17"/>
        <v>2515.9679999999998</v>
      </c>
      <c r="AC193" s="66">
        <f t="shared" si="16"/>
        <v>0</v>
      </c>
      <c r="AD193" s="66">
        <f t="shared" ref="AD193:AD196" si="20">AB193-AC193</f>
        <v>2515.9679999999998</v>
      </c>
    </row>
    <row r="194" spans="1:30" ht="24.95" customHeight="1" x14ac:dyDescent="0.4">
      <c r="A194" s="54">
        <v>191</v>
      </c>
      <c r="B194" s="55" t="s">
        <v>37</v>
      </c>
      <c r="C194" s="55" t="s">
        <v>1261</v>
      </c>
      <c r="D194" s="55" t="s">
        <v>1258</v>
      </c>
      <c r="E194" s="55" t="s">
        <v>239</v>
      </c>
      <c r="F194" s="55" t="s">
        <v>673</v>
      </c>
      <c r="G194" s="55">
        <v>42</v>
      </c>
      <c r="H194" s="55">
        <v>2</v>
      </c>
      <c r="I194" s="57">
        <v>1</v>
      </c>
      <c r="J194" s="58">
        <v>2</v>
      </c>
      <c r="K194" s="59"/>
      <c r="L194" s="60" t="s">
        <v>222</v>
      </c>
      <c r="M194" s="76"/>
      <c r="N194" s="61" t="s">
        <v>220</v>
      </c>
      <c r="O194" s="77"/>
      <c r="P194" s="76"/>
      <c r="Q194" s="62">
        <v>2</v>
      </c>
      <c r="R194" s="63"/>
      <c r="S194" s="78"/>
      <c r="T194" s="78"/>
      <c r="U194" s="64">
        <f t="shared" si="18"/>
        <v>0</v>
      </c>
      <c r="V194" s="64">
        <f t="shared" si="19"/>
        <v>0</v>
      </c>
      <c r="W194" s="65"/>
      <c r="X194" s="58">
        <v>8</v>
      </c>
      <c r="Y194" s="58">
        <v>24</v>
      </c>
      <c r="Z194" s="58">
        <v>12</v>
      </c>
      <c r="AA194" s="65"/>
      <c r="AB194" s="66">
        <f t="shared" si="17"/>
        <v>5031.9359999999997</v>
      </c>
      <c r="AC194" s="66">
        <f t="shared" si="16"/>
        <v>0</v>
      </c>
      <c r="AD194" s="66">
        <f t="shared" si="20"/>
        <v>5031.9359999999997</v>
      </c>
    </row>
    <row r="195" spans="1:30" ht="24.95" customHeight="1" x14ac:dyDescent="0.4">
      <c r="A195" s="54">
        <v>192</v>
      </c>
      <c r="B195" s="55" t="s">
        <v>241</v>
      </c>
      <c r="C195" s="55" t="s">
        <v>1262</v>
      </c>
      <c r="D195" s="55" t="s">
        <v>1258</v>
      </c>
      <c r="E195" s="55" t="s">
        <v>239</v>
      </c>
      <c r="F195" s="55" t="s">
        <v>240</v>
      </c>
      <c r="G195" s="55">
        <v>42</v>
      </c>
      <c r="H195" s="55">
        <v>2</v>
      </c>
      <c r="I195" s="57">
        <v>1</v>
      </c>
      <c r="J195" s="58">
        <v>2</v>
      </c>
      <c r="K195" s="59"/>
      <c r="L195" s="60" t="s">
        <v>222</v>
      </c>
      <c r="M195" s="76"/>
      <c r="N195" s="61" t="s">
        <v>220</v>
      </c>
      <c r="O195" s="77"/>
      <c r="P195" s="76"/>
      <c r="Q195" s="62">
        <v>2</v>
      </c>
      <c r="R195" s="63"/>
      <c r="S195" s="78"/>
      <c r="T195" s="78"/>
      <c r="U195" s="64">
        <f t="shared" si="18"/>
        <v>0</v>
      </c>
      <c r="V195" s="64">
        <f t="shared" si="19"/>
        <v>0</v>
      </c>
      <c r="W195" s="65"/>
      <c r="X195" s="58">
        <v>8</v>
      </c>
      <c r="Y195" s="58">
        <v>24</v>
      </c>
      <c r="Z195" s="58">
        <v>12</v>
      </c>
      <c r="AA195" s="65"/>
      <c r="AB195" s="66">
        <f t="shared" si="17"/>
        <v>5031.9359999999997</v>
      </c>
      <c r="AC195" s="66">
        <f t="shared" si="16"/>
        <v>0</v>
      </c>
      <c r="AD195" s="66">
        <f t="shared" si="20"/>
        <v>5031.9359999999997</v>
      </c>
    </row>
    <row r="196" spans="1:30" ht="24.95" customHeight="1" x14ac:dyDescent="0.4">
      <c r="A196" s="54">
        <v>193</v>
      </c>
      <c r="B196" s="55" t="s">
        <v>37</v>
      </c>
      <c r="C196" s="55" t="s">
        <v>1263</v>
      </c>
      <c r="D196" s="55" t="s">
        <v>35</v>
      </c>
      <c r="E196" s="55" t="s">
        <v>263</v>
      </c>
      <c r="F196" s="55" t="s">
        <v>1283</v>
      </c>
      <c r="G196" s="55">
        <v>28</v>
      </c>
      <c r="H196" s="55">
        <v>4</v>
      </c>
      <c r="I196" s="57">
        <v>1</v>
      </c>
      <c r="J196" s="58">
        <v>4</v>
      </c>
      <c r="K196" s="59"/>
      <c r="L196" s="60" t="s">
        <v>222</v>
      </c>
      <c r="M196" s="76"/>
      <c r="N196" s="61" t="s">
        <v>220</v>
      </c>
      <c r="O196" s="77"/>
      <c r="P196" s="76"/>
      <c r="Q196" s="62">
        <v>4</v>
      </c>
      <c r="R196" s="63"/>
      <c r="S196" s="78"/>
      <c r="T196" s="78"/>
      <c r="U196" s="64">
        <f t="shared" si="18"/>
        <v>0</v>
      </c>
      <c r="V196" s="64">
        <f t="shared" si="19"/>
        <v>0</v>
      </c>
      <c r="W196" s="65"/>
      <c r="X196" s="58">
        <v>8</v>
      </c>
      <c r="Y196" s="58">
        <v>24</v>
      </c>
      <c r="Z196" s="58">
        <v>12</v>
      </c>
      <c r="AA196" s="65"/>
      <c r="AB196" s="66">
        <f t="shared" si="17"/>
        <v>6709.2479999999996</v>
      </c>
      <c r="AC196" s="66">
        <f t="shared" si="16"/>
        <v>0</v>
      </c>
      <c r="AD196" s="66">
        <f t="shared" si="20"/>
        <v>6709.2479999999996</v>
      </c>
    </row>
    <row r="197" spans="1:30" ht="36.75" customHeight="1" x14ac:dyDescent="0.4">
      <c r="A197" s="68"/>
      <c r="B197" s="69"/>
      <c r="C197" s="69"/>
      <c r="D197" s="69"/>
      <c r="E197" s="69"/>
      <c r="L197" s="70"/>
      <c r="R197" s="71"/>
      <c r="S197" s="71"/>
      <c r="T197" s="71"/>
      <c r="U197" s="72"/>
      <c r="V197" s="72"/>
      <c r="W197" s="65"/>
      <c r="AA197" s="65"/>
      <c r="AB197" s="73">
        <f>SUM(AB4:AB196)</f>
        <v>2818303.4880000013</v>
      </c>
      <c r="AC197" s="73">
        <f>SUM(AC4:AC196)</f>
        <v>0</v>
      </c>
      <c r="AD197" s="73">
        <f>SUM(AD4:AD196)</f>
        <v>2818303.4880000013</v>
      </c>
    </row>
    <row r="199" spans="1:30" x14ac:dyDescent="0.4">
      <c r="T199" s="179" t="s">
        <v>22</v>
      </c>
      <c r="U199" s="180"/>
      <c r="V199" s="181"/>
      <c r="W199" s="75">
        <f>SUM(U4:U196)</f>
        <v>0</v>
      </c>
    </row>
    <row r="200" spans="1:30" x14ac:dyDescent="0.4">
      <c r="T200" s="179" t="s">
        <v>23</v>
      </c>
      <c r="U200" s="180"/>
      <c r="V200" s="181"/>
      <c r="W200" s="75">
        <f>SUM(V4:V196)</f>
        <v>0</v>
      </c>
    </row>
    <row r="201" spans="1:30" x14ac:dyDescent="0.4">
      <c r="T201" s="179" t="s">
        <v>25</v>
      </c>
      <c r="U201" s="180"/>
      <c r="V201" s="181"/>
      <c r="W201" s="83"/>
    </row>
    <row r="202" spans="1:30" x14ac:dyDescent="0.4">
      <c r="T202" s="179" t="s">
        <v>26</v>
      </c>
      <c r="U202" s="180"/>
      <c r="V202" s="181"/>
      <c r="W202" s="83"/>
    </row>
    <row r="203" spans="1:30" x14ac:dyDescent="0.4">
      <c r="T203" s="179" t="s">
        <v>24</v>
      </c>
      <c r="U203" s="180"/>
      <c r="V203" s="181"/>
      <c r="W203" s="83"/>
    </row>
    <row r="204" spans="1:30" x14ac:dyDescent="0.4">
      <c r="T204" s="179" t="s">
        <v>27</v>
      </c>
      <c r="U204" s="180"/>
      <c r="V204" s="181"/>
      <c r="W204" s="83"/>
    </row>
    <row r="205" spans="1:30" x14ac:dyDescent="0.4">
      <c r="T205" s="179" t="s">
        <v>29</v>
      </c>
      <c r="U205" s="180"/>
      <c r="V205" s="181"/>
      <c r="W205" s="75">
        <f>SUM(W199:W204)</f>
        <v>0</v>
      </c>
    </row>
    <row r="206" spans="1:30" x14ac:dyDescent="0.4">
      <c r="T206" s="179" t="s">
        <v>30</v>
      </c>
      <c r="U206" s="180"/>
      <c r="V206" s="181"/>
      <c r="W206" s="75">
        <f>W205*1.1</f>
        <v>0</v>
      </c>
    </row>
  </sheetData>
  <sheetProtection algorithmName="SHA-512" hashValue="os+pwCfcLfKMmglgjDCYflpOMIySzfgBsQy65aM3VMrC0YUfQIsZaqxRC/WGL+jE64WJqN6A+y7PJ+d1Zvc7bw==" saltValue="JdYWcaNUgFNmKfR5XXD8iA==" spinCount="100000" sheet="1" formatCells="0" formatColumns="0" formatRows="0" insertHyperlinks="0" sort="0" autoFilter="0" pivotTables="0"/>
  <autoFilter ref="A3:AD196"/>
  <mergeCells count="12">
    <mergeCell ref="T206:V206"/>
    <mergeCell ref="T201:V201"/>
    <mergeCell ref="T202:V202"/>
    <mergeCell ref="T203:V203"/>
    <mergeCell ref="T204:V204"/>
    <mergeCell ref="T205:V205"/>
    <mergeCell ref="T200:V200"/>
    <mergeCell ref="E2:J2"/>
    <mergeCell ref="L2:Q2"/>
    <mergeCell ref="AB2:AC2"/>
    <mergeCell ref="AD2:AD3"/>
    <mergeCell ref="T199:V199"/>
  </mergeCells>
  <phoneticPr fontId="4"/>
  <conditionalFormatting sqref="B4:J196 X4:Z196 L4:Q196">
    <cfRule type="containsBlanks" dxfId="23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7" tint="0.59999389629810485"/>
    <pageSetUpPr fitToPage="1"/>
  </sheetPr>
  <dimension ref="A1:AD157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2447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1284</v>
      </c>
      <c r="D4" s="55" t="s">
        <v>35</v>
      </c>
      <c r="E4" s="55" t="s">
        <v>239</v>
      </c>
      <c r="F4" s="55" t="s">
        <v>942</v>
      </c>
      <c r="G4" s="55">
        <v>42</v>
      </c>
      <c r="H4" s="56">
        <v>6</v>
      </c>
      <c r="I4" s="57">
        <v>2</v>
      </c>
      <c r="J4" s="58">
        <v>12</v>
      </c>
      <c r="K4" s="59"/>
      <c r="L4" s="60" t="s">
        <v>222</v>
      </c>
      <c r="M4" s="76"/>
      <c r="N4" s="61" t="s">
        <v>220</v>
      </c>
      <c r="O4" s="77"/>
      <c r="P4" s="76"/>
      <c r="Q4" s="62">
        <v>6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30191.615999999998</v>
      </c>
      <c r="AC4" s="66">
        <f>P4*Q4*X4*Y4*Z4/1000*$Z$1</f>
        <v>0</v>
      </c>
      <c r="AD4" s="66">
        <f t="shared" ref="AD4:AD67" si="3">AB4-AC4</f>
        <v>30191.615999999998</v>
      </c>
    </row>
    <row r="5" spans="1:30" ht="24.95" customHeight="1" x14ac:dyDescent="0.4">
      <c r="A5" s="54">
        <v>2</v>
      </c>
      <c r="B5" s="55" t="s">
        <v>37</v>
      </c>
      <c r="C5" s="55" t="s">
        <v>1284</v>
      </c>
      <c r="D5" s="55" t="s">
        <v>1042</v>
      </c>
      <c r="E5" s="55" t="s">
        <v>41</v>
      </c>
      <c r="F5" s="55" t="s">
        <v>673</v>
      </c>
      <c r="G5" s="55">
        <v>15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898.56000000000006</v>
      </c>
      <c r="AC5" s="66">
        <f t="shared" ref="AC5:AC68" si="4">P5*Q5*X5*Y5*Z5/1000*$Z$1</f>
        <v>0</v>
      </c>
      <c r="AD5" s="66">
        <f t="shared" si="3"/>
        <v>898.56000000000006</v>
      </c>
    </row>
    <row r="6" spans="1:30" ht="24.95" customHeight="1" x14ac:dyDescent="0.4">
      <c r="A6" s="54">
        <v>3</v>
      </c>
      <c r="B6" s="55" t="s">
        <v>37</v>
      </c>
      <c r="C6" s="55" t="s">
        <v>1284</v>
      </c>
      <c r="D6" s="55" t="s">
        <v>35</v>
      </c>
      <c r="E6" s="55" t="s">
        <v>652</v>
      </c>
      <c r="F6" s="55" t="s">
        <v>674</v>
      </c>
      <c r="G6" s="55">
        <v>34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8146.9439999999995</v>
      </c>
      <c r="AC6" s="66">
        <f t="shared" si="4"/>
        <v>0</v>
      </c>
      <c r="AD6" s="66">
        <f t="shared" si="3"/>
        <v>8146.9439999999995</v>
      </c>
    </row>
    <row r="7" spans="1:30" ht="24.95" customHeight="1" x14ac:dyDescent="0.4">
      <c r="A7" s="54">
        <v>4</v>
      </c>
      <c r="B7" s="55" t="s">
        <v>37</v>
      </c>
      <c r="C7" s="55" t="s">
        <v>1284</v>
      </c>
      <c r="D7" s="55" t="s">
        <v>35</v>
      </c>
      <c r="E7" s="55" t="s">
        <v>231</v>
      </c>
      <c r="F7" s="55" t="s">
        <v>1354</v>
      </c>
      <c r="G7" s="55">
        <v>40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219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2396.16</v>
      </c>
      <c r="AC7" s="66">
        <f t="shared" si="4"/>
        <v>0</v>
      </c>
      <c r="AD7" s="66">
        <f t="shared" si="3"/>
        <v>2396.16</v>
      </c>
    </row>
    <row r="8" spans="1:30" ht="24.95" customHeight="1" x14ac:dyDescent="0.4">
      <c r="A8" s="54">
        <v>5</v>
      </c>
      <c r="B8" s="55" t="s">
        <v>37</v>
      </c>
      <c r="C8" s="55" t="s">
        <v>1285</v>
      </c>
      <c r="D8" s="55" t="s">
        <v>35</v>
      </c>
      <c r="E8" s="55" t="s">
        <v>239</v>
      </c>
      <c r="F8" s="55" t="s">
        <v>942</v>
      </c>
      <c r="G8" s="55">
        <v>42</v>
      </c>
      <c r="H8" s="56">
        <v>3</v>
      </c>
      <c r="I8" s="57">
        <v>2</v>
      </c>
      <c r="J8" s="58">
        <v>6</v>
      </c>
      <c r="K8" s="59"/>
      <c r="L8" s="60" t="s">
        <v>222</v>
      </c>
      <c r="M8" s="76"/>
      <c r="N8" s="61" t="s">
        <v>220</v>
      </c>
      <c r="O8" s="77"/>
      <c r="P8" s="76"/>
      <c r="Q8" s="62">
        <v>3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15095.807999999999</v>
      </c>
      <c r="AC8" s="66">
        <f t="shared" si="4"/>
        <v>0</v>
      </c>
      <c r="AD8" s="66">
        <f t="shared" si="3"/>
        <v>15095.807999999999</v>
      </c>
    </row>
    <row r="9" spans="1:30" ht="24.95" customHeight="1" x14ac:dyDescent="0.4">
      <c r="A9" s="54">
        <v>6</v>
      </c>
      <c r="B9" s="55" t="s">
        <v>37</v>
      </c>
      <c r="C9" s="55" t="s">
        <v>1286</v>
      </c>
      <c r="D9" s="55" t="s">
        <v>35</v>
      </c>
      <c r="E9" s="55" t="s">
        <v>239</v>
      </c>
      <c r="F9" s="55" t="s">
        <v>942</v>
      </c>
      <c r="G9" s="55">
        <v>42</v>
      </c>
      <c r="H9" s="56">
        <v>3</v>
      </c>
      <c r="I9" s="57">
        <v>2</v>
      </c>
      <c r="J9" s="58">
        <v>6</v>
      </c>
      <c r="K9" s="59"/>
      <c r="L9" s="60" t="s">
        <v>222</v>
      </c>
      <c r="M9" s="76"/>
      <c r="N9" s="61" t="s">
        <v>220</v>
      </c>
      <c r="O9" s="77"/>
      <c r="P9" s="76"/>
      <c r="Q9" s="62">
        <v>3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15095.807999999999</v>
      </c>
      <c r="AC9" s="66">
        <f t="shared" si="4"/>
        <v>0</v>
      </c>
      <c r="AD9" s="66">
        <f t="shared" si="3"/>
        <v>15095.807999999999</v>
      </c>
    </row>
    <row r="10" spans="1:30" ht="24.95" customHeight="1" x14ac:dyDescent="0.4">
      <c r="A10" s="54">
        <v>7</v>
      </c>
      <c r="B10" s="55" t="s">
        <v>37</v>
      </c>
      <c r="C10" s="55" t="s">
        <v>1286</v>
      </c>
      <c r="D10" s="55" t="s">
        <v>35</v>
      </c>
      <c r="E10" s="55" t="s">
        <v>248</v>
      </c>
      <c r="F10" s="55" t="s">
        <v>805</v>
      </c>
      <c r="G10" s="55">
        <v>26</v>
      </c>
      <c r="H10" s="56">
        <v>3</v>
      </c>
      <c r="I10" s="57">
        <v>2</v>
      </c>
      <c r="J10" s="58">
        <v>6</v>
      </c>
      <c r="K10" s="59"/>
      <c r="L10" s="60" t="s">
        <v>222</v>
      </c>
      <c r="M10" s="76"/>
      <c r="N10" s="61" t="s">
        <v>220</v>
      </c>
      <c r="O10" s="77"/>
      <c r="P10" s="76"/>
      <c r="Q10" s="62">
        <v>3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9345.0239999999994</v>
      </c>
      <c r="AC10" s="66">
        <f t="shared" si="4"/>
        <v>0</v>
      </c>
      <c r="AD10" s="66">
        <f t="shared" si="3"/>
        <v>9345.0239999999994</v>
      </c>
    </row>
    <row r="11" spans="1:30" ht="24.95" customHeight="1" x14ac:dyDescent="0.4">
      <c r="A11" s="54">
        <v>8</v>
      </c>
      <c r="B11" s="55" t="s">
        <v>37</v>
      </c>
      <c r="C11" s="55" t="s">
        <v>1286</v>
      </c>
      <c r="D11" s="55" t="s">
        <v>35</v>
      </c>
      <c r="E11" s="55" t="s">
        <v>239</v>
      </c>
      <c r="F11" s="55" t="s">
        <v>1109</v>
      </c>
      <c r="G11" s="55">
        <v>42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2515.9679999999998</v>
      </c>
      <c r="AC11" s="66">
        <f t="shared" si="4"/>
        <v>0</v>
      </c>
      <c r="AD11" s="66">
        <f t="shared" si="3"/>
        <v>2515.9679999999998</v>
      </c>
    </row>
    <row r="12" spans="1:30" ht="24.95" customHeight="1" x14ac:dyDescent="0.4">
      <c r="A12" s="54">
        <v>9</v>
      </c>
      <c r="B12" s="55" t="s">
        <v>37</v>
      </c>
      <c r="C12" s="55" t="s">
        <v>1287</v>
      </c>
      <c r="D12" s="55" t="s">
        <v>35</v>
      </c>
      <c r="E12" s="55" t="s">
        <v>239</v>
      </c>
      <c r="F12" s="55" t="s">
        <v>942</v>
      </c>
      <c r="G12" s="55">
        <v>42</v>
      </c>
      <c r="H12" s="56">
        <v>3</v>
      </c>
      <c r="I12" s="57">
        <v>2</v>
      </c>
      <c r="J12" s="58">
        <v>6</v>
      </c>
      <c r="K12" s="59"/>
      <c r="L12" s="60" t="s">
        <v>222</v>
      </c>
      <c r="M12" s="76"/>
      <c r="N12" s="61" t="s">
        <v>220</v>
      </c>
      <c r="O12" s="77"/>
      <c r="P12" s="76"/>
      <c r="Q12" s="62">
        <v>3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15095.807999999999</v>
      </c>
      <c r="AC12" s="66">
        <f t="shared" si="4"/>
        <v>0</v>
      </c>
      <c r="AD12" s="66">
        <f t="shared" si="3"/>
        <v>15095.807999999999</v>
      </c>
    </row>
    <row r="13" spans="1:30" ht="24.95" customHeight="1" x14ac:dyDescent="0.4">
      <c r="A13" s="54">
        <v>10</v>
      </c>
      <c r="B13" s="55" t="s">
        <v>37</v>
      </c>
      <c r="C13" s="55" t="s">
        <v>1287</v>
      </c>
      <c r="D13" s="55" t="s">
        <v>35</v>
      </c>
      <c r="E13" s="55" t="s">
        <v>248</v>
      </c>
      <c r="F13" s="55" t="s">
        <v>805</v>
      </c>
      <c r="G13" s="55">
        <v>26</v>
      </c>
      <c r="H13" s="56">
        <v>3</v>
      </c>
      <c r="I13" s="57">
        <v>2</v>
      </c>
      <c r="J13" s="58">
        <v>6</v>
      </c>
      <c r="K13" s="59"/>
      <c r="L13" s="60" t="s">
        <v>222</v>
      </c>
      <c r="M13" s="76"/>
      <c r="N13" s="61" t="s">
        <v>220</v>
      </c>
      <c r="O13" s="77"/>
      <c r="P13" s="76"/>
      <c r="Q13" s="62">
        <v>3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9345.0239999999994</v>
      </c>
      <c r="AC13" s="66">
        <f t="shared" si="4"/>
        <v>0</v>
      </c>
      <c r="AD13" s="66">
        <f t="shared" si="3"/>
        <v>9345.0239999999994</v>
      </c>
    </row>
    <row r="14" spans="1:30" ht="24.95" customHeight="1" x14ac:dyDescent="0.4">
      <c r="A14" s="54">
        <v>11</v>
      </c>
      <c r="B14" s="55" t="s">
        <v>37</v>
      </c>
      <c r="C14" s="55" t="s">
        <v>1287</v>
      </c>
      <c r="D14" s="55" t="s">
        <v>35</v>
      </c>
      <c r="E14" s="55" t="s">
        <v>239</v>
      </c>
      <c r="F14" s="55" t="s">
        <v>1109</v>
      </c>
      <c r="G14" s="55">
        <v>42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2515.9679999999998</v>
      </c>
      <c r="AC14" s="66">
        <f t="shared" si="4"/>
        <v>0</v>
      </c>
      <c r="AD14" s="66">
        <f t="shared" si="3"/>
        <v>2515.9679999999998</v>
      </c>
    </row>
    <row r="15" spans="1:30" ht="24.95" customHeight="1" x14ac:dyDescent="0.4">
      <c r="A15" s="54">
        <v>12</v>
      </c>
      <c r="B15" s="55" t="s">
        <v>37</v>
      </c>
      <c r="C15" s="55" t="s">
        <v>1288</v>
      </c>
      <c r="D15" s="55" t="s">
        <v>35</v>
      </c>
      <c r="E15" s="55" t="s">
        <v>248</v>
      </c>
      <c r="F15" s="55" t="s">
        <v>697</v>
      </c>
      <c r="G15" s="55">
        <v>26</v>
      </c>
      <c r="H15" s="56">
        <v>5</v>
      </c>
      <c r="I15" s="57">
        <v>1</v>
      </c>
      <c r="J15" s="58">
        <v>5</v>
      </c>
      <c r="K15" s="59"/>
      <c r="L15" s="60" t="s">
        <v>222</v>
      </c>
      <c r="M15" s="76"/>
      <c r="N15" s="61" t="s">
        <v>220</v>
      </c>
      <c r="O15" s="77"/>
      <c r="P15" s="76"/>
      <c r="Q15" s="62">
        <v>5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7787.5199999999995</v>
      </c>
      <c r="AC15" s="66">
        <f t="shared" si="4"/>
        <v>0</v>
      </c>
      <c r="AD15" s="66">
        <f t="shared" si="3"/>
        <v>7787.5199999999995</v>
      </c>
    </row>
    <row r="16" spans="1:30" ht="24.95" customHeight="1" x14ac:dyDescent="0.4">
      <c r="A16" s="54">
        <v>13</v>
      </c>
      <c r="B16" s="55" t="s">
        <v>37</v>
      </c>
      <c r="C16" s="55" t="s">
        <v>1288</v>
      </c>
      <c r="D16" s="55" t="s">
        <v>35</v>
      </c>
      <c r="E16" s="55" t="s">
        <v>415</v>
      </c>
      <c r="F16" s="55" t="s">
        <v>40</v>
      </c>
      <c r="G16" s="55">
        <v>26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1557.5040000000001</v>
      </c>
      <c r="AC16" s="66">
        <f t="shared" si="4"/>
        <v>0</v>
      </c>
      <c r="AD16" s="66">
        <f t="shared" si="3"/>
        <v>1557.5040000000001</v>
      </c>
    </row>
    <row r="17" spans="1:30" ht="24.95" customHeight="1" x14ac:dyDescent="0.4">
      <c r="A17" s="54">
        <v>14</v>
      </c>
      <c r="B17" s="55" t="s">
        <v>37</v>
      </c>
      <c r="C17" s="55" t="s">
        <v>1289</v>
      </c>
      <c r="D17" s="55" t="s">
        <v>35</v>
      </c>
      <c r="E17" s="55" t="s">
        <v>239</v>
      </c>
      <c r="F17" s="55" t="s">
        <v>942</v>
      </c>
      <c r="G17" s="55">
        <v>42</v>
      </c>
      <c r="H17" s="56">
        <v>2</v>
      </c>
      <c r="I17" s="57">
        <v>2</v>
      </c>
      <c r="J17" s="58">
        <v>4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10063.871999999999</v>
      </c>
      <c r="AC17" s="66">
        <f t="shared" si="4"/>
        <v>0</v>
      </c>
      <c r="AD17" s="66">
        <f t="shared" si="3"/>
        <v>10063.871999999999</v>
      </c>
    </row>
    <row r="18" spans="1:30" ht="24.95" customHeight="1" x14ac:dyDescent="0.4">
      <c r="A18" s="54">
        <v>15</v>
      </c>
      <c r="B18" s="55" t="s">
        <v>37</v>
      </c>
      <c r="C18" s="55" t="s">
        <v>1289</v>
      </c>
      <c r="D18" s="55" t="s">
        <v>35</v>
      </c>
      <c r="E18" s="55" t="s">
        <v>248</v>
      </c>
      <c r="F18" s="55" t="s">
        <v>697</v>
      </c>
      <c r="G18" s="55">
        <v>26</v>
      </c>
      <c r="H18" s="56">
        <v>2</v>
      </c>
      <c r="I18" s="57">
        <v>1</v>
      </c>
      <c r="J18" s="58">
        <v>2</v>
      </c>
      <c r="K18" s="59"/>
      <c r="L18" s="60" t="s">
        <v>222</v>
      </c>
      <c r="M18" s="76"/>
      <c r="N18" s="61" t="s">
        <v>220</v>
      </c>
      <c r="O18" s="77"/>
      <c r="P18" s="76"/>
      <c r="Q18" s="62">
        <v>2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3115.0080000000003</v>
      </c>
      <c r="AC18" s="66">
        <f t="shared" si="4"/>
        <v>0</v>
      </c>
      <c r="AD18" s="66">
        <f t="shared" si="3"/>
        <v>3115.0080000000003</v>
      </c>
    </row>
    <row r="19" spans="1:30" ht="24.95" customHeight="1" x14ac:dyDescent="0.4">
      <c r="A19" s="54">
        <v>16</v>
      </c>
      <c r="B19" s="55" t="s">
        <v>37</v>
      </c>
      <c r="C19" s="55" t="s">
        <v>1290</v>
      </c>
      <c r="D19" s="55" t="s">
        <v>35</v>
      </c>
      <c r="E19" s="55" t="s">
        <v>265</v>
      </c>
      <c r="F19" s="55" t="s">
        <v>1354</v>
      </c>
      <c r="G19" s="55">
        <v>60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219</v>
      </c>
      <c r="O19" s="77"/>
      <c r="P19" s="76"/>
      <c r="Q19" s="62">
        <v>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3594.2400000000002</v>
      </c>
      <c r="AC19" s="66">
        <f t="shared" si="4"/>
        <v>0</v>
      </c>
      <c r="AD19" s="66">
        <f t="shared" si="3"/>
        <v>3594.2400000000002</v>
      </c>
    </row>
    <row r="20" spans="1:30" ht="24.95" customHeight="1" x14ac:dyDescent="0.4">
      <c r="A20" s="54">
        <v>17</v>
      </c>
      <c r="B20" s="55" t="s">
        <v>241</v>
      </c>
      <c r="C20" s="55" t="s">
        <v>1291</v>
      </c>
      <c r="D20" s="55" t="s">
        <v>35</v>
      </c>
      <c r="E20" s="55" t="s">
        <v>239</v>
      </c>
      <c r="F20" s="55" t="s">
        <v>942</v>
      </c>
      <c r="G20" s="55">
        <v>42</v>
      </c>
      <c r="H20" s="56">
        <v>6</v>
      </c>
      <c r="I20" s="57">
        <v>2</v>
      </c>
      <c r="J20" s="58">
        <v>12</v>
      </c>
      <c r="K20" s="59"/>
      <c r="L20" s="60" t="s">
        <v>222</v>
      </c>
      <c r="M20" s="76"/>
      <c r="N20" s="61" t="s">
        <v>220</v>
      </c>
      <c r="O20" s="77"/>
      <c r="P20" s="76"/>
      <c r="Q20" s="62">
        <v>6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30191.615999999998</v>
      </c>
      <c r="AC20" s="66">
        <f t="shared" si="4"/>
        <v>0</v>
      </c>
      <c r="AD20" s="66">
        <f t="shared" si="3"/>
        <v>30191.615999999998</v>
      </c>
    </row>
    <row r="21" spans="1:30" ht="24.95" customHeight="1" x14ac:dyDescent="0.4">
      <c r="A21" s="54">
        <v>18</v>
      </c>
      <c r="B21" s="55" t="s">
        <v>241</v>
      </c>
      <c r="C21" s="55" t="s">
        <v>1291</v>
      </c>
      <c r="D21" s="55" t="s">
        <v>35</v>
      </c>
      <c r="E21" s="55" t="s">
        <v>239</v>
      </c>
      <c r="F21" s="55" t="s">
        <v>1109</v>
      </c>
      <c r="G21" s="55">
        <v>42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2515.9679999999998</v>
      </c>
      <c r="AC21" s="66">
        <f t="shared" si="4"/>
        <v>0</v>
      </c>
      <c r="AD21" s="66">
        <f t="shared" si="3"/>
        <v>2515.9679999999998</v>
      </c>
    </row>
    <row r="22" spans="1:30" ht="24.95" customHeight="1" x14ac:dyDescent="0.4">
      <c r="A22" s="54">
        <v>19</v>
      </c>
      <c r="B22" s="55" t="s">
        <v>241</v>
      </c>
      <c r="C22" s="55" t="s">
        <v>1292</v>
      </c>
      <c r="D22" s="55" t="s">
        <v>35</v>
      </c>
      <c r="E22" s="55" t="s">
        <v>239</v>
      </c>
      <c r="F22" s="55" t="s">
        <v>942</v>
      </c>
      <c r="G22" s="55">
        <v>42</v>
      </c>
      <c r="H22" s="56">
        <v>6</v>
      </c>
      <c r="I22" s="57">
        <v>2</v>
      </c>
      <c r="J22" s="58">
        <v>12</v>
      </c>
      <c r="K22" s="59"/>
      <c r="L22" s="60" t="s">
        <v>222</v>
      </c>
      <c r="M22" s="76"/>
      <c r="N22" s="61" t="s">
        <v>220</v>
      </c>
      <c r="O22" s="77"/>
      <c r="P22" s="76"/>
      <c r="Q22" s="62">
        <v>6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30191.615999999998</v>
      </c>
      <c r="AC22" s="66">
        <f t="shared" si="4"/>
        <v>0</v>
      </c>
      <c r="AD22" s="66">
        <f t="shared" si="3"/>
        <v>30191.615999999998</v>
      </c>
    </row>
    <row r="23" spans="1:30" ht="24.95" customHeight="1" x14ac:dyDescent="0.4">
      <c r="A23" s="54">
        <v>20</v>
      </c>
      <c r="B23" s="55" t="s">
        <v>241</v>
      </c>
      <c r="C23" s="55" t="s">
        <v>1292</v>
      </c>
      <c r="D23" s="55" t="s">
        <v>35</v>
      </c>
      <c r="E23" s="55" t="s">
        <v>239</v>
      </c>
      <c r="F23" s="55" t="s">
        <v>1109</v>
      </c>
      <c r="G23" s="55">
        <v>42</v>
      </c>
      <c r="H23" s="56">
        <v>1</v>
      </c>
      <c r="I23" s="57">
        <v>1</v>
      </c>
      <c r="J23" s="58">
        <v>1</v>
      </c>
      <c r="K23" s="59"/>
      <c r="L23" s="60" t="s">
        <v>222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2515.9679999999998</v>
      </c>
      <c r="AC23" s="66">
        <f t="shared" si="4"/>
        <v>0</v>
      </c>
      <c r="AD23" s="66">
        <f t="shared" si="3"/>
        <v>2515.9679999999998</v>
      </c>
    </row>
    <row r="24" spans="1:30" ht="24.95" customHeight="1" x14ac:dyDescent="0.4">
      <c r="A24" s="54">
        <v>21</v>
      </c>
      <c r="B24" s="55" t="s">
        <v>241</v>
      </c>
      <c r="C24" s="55" t="s">
        <v>1293</v>
      </c>
      <c r="D24" s="55" t="s">
        <v>35</v>
      </c>
      <c r="E24" s="55" t="s">
        <v>239</v>
      </c>
      <c r="F24" s="55" t="s">
        <v>942</v>
      </c>
      <c r="G24" s="55">
        <v>42</v>
      </c>
      <c r="H24" s="56">
        <v>6</v>
      </c>
      <c r="I24" s="57">
        <v>2</v>
      </c>
      <c r="J24" s="58">
        <v>12</v>
      </c>
      <c r="K24" s="59"/>
      <c r="L24" s="60" t="s">
        <v>222</v>
      </c>
      <c r="M24" s="76"/>
      <c r="N24" s="61" t="s">
        <v>220</v>
      </c>
      <c r="O24" s="77"/>
      <c r="P24" s="76"/>
      <c r="Q24" s="62">
        <v>6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30191.615999999998</v>
      </c>
      <c r="AC24" s="66">
        <f t="shared" si="4"/>
        <v>0</v>
      </c>
      <c r="AD24" s="66">
        <f t="shared" si="3"/>
        <v>30191.615999999998</v>
      </c>
    </row>
    <row r="25" spans="1:30" ht="24.95" customHeight="1" x14ac:dyDescent="0.4">
      <c r="A25" s="54">
        <v>22</v>
      </c>
      <c r="B25" s="55" t="s">
        <v>241</v>
      </c>
      <c r="C25" s="55" t="s">
        <v>1293</v>
      </c>
      <c r="D25" s="55" t="s">
        <v>35</v>
      </c>
      <c r="E25" s="55" t="s">
        <v>239</v>
      </c>
      <c r="F25" s="55" t="s">
        <v>1109</v>
      </c>
      <c r="G25" s="55">
        <v>42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2515.9679999999998</v>
      </c>
      <c r="AC25" s="66">
        <f t="shared" si="4"/>
        <v>0</v>
      </c>
      <c r="AD25" s="66">
        <f t="shared" si="3"/>
        <v>2515.9679999999998</v>
      </c>
    </row>
    <row r="26" spans="1:30" ht="24.95" customHeight="1" x14ac:dyDescent="0.4">
      <c r="A26" s="54">
        <v>23</v>
      </c>
      <c r="B26" s="55" t="s">
        <v>241</v>
      </c>
      <c r="C26" s="55" t="s">
        <v>1288</v>
      </c>
      <c r="D26" s="55" t="s">
        <v>35</v>
      </c>
      <c r="E26" s="55" t="s">
        <v>248</v>
      </c>
      <c r="F26" s="55" t="s">
        <v>697</v>
      </c>
      <c r="G26" s="55">
        <v>26</v>
      </c>
      <c r="H26" s="56">
        <v>5</v>
      </c>
      <c r="I26" s="57">
        <v>1</v>
      </c>
      <c r="J26" s="58">
        <v>5</v>
      </c>
      <c r="K26" s="59"/>
      <c r="L26" s="60" t="s">
        <v>222</v>
      </c>
      <c r="M26" s="76"/>
      <c r="N26" s="61" t="s">
        <v>220</v>
      </c>
      <c r="O26" s="77"/>
      <c r="P26" s="76"/>
      <c r="Q26" s="62">
        <v>5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7787.5199999999995</v>
      </c>
      <c r="AC26" s="66">
        <f t="shared" si="4"/>
        <v>0</v>
      </c>
      <c r="AD26" s="66">
        <f t="shared" si="3"/>
        <v>7787.5199999999995</v>
      </c>
    </row>
    <row r="27" spans="1:30" ht="24.95" customHeight="1" x14ac:dyDescent="0.4">
      <c r="A27" s="54">
        <v>24</v>
      </c>
      <c r="B27" s="55" t="s">
        <v>241</v>
      </c>
      <c r="C27" s="55" t="s">
        <v>1288</v>
      </c>
      <c r="D27" s="55" t="s">
        <v>35</v>
      </c>
      <c r="E27" s="55" t="s">
        <v>415</v>
      </c>
      <c r="F27" s="55" t="s">
        <v>40</v>
      </c>
      <c r="G27" s="55">
        <v>26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1557.5040000000001</v>
      </c>
      <c r="AC27" s="66">
        <f t="shared" si="4"/>
        <v>0</v>
      </c>
      <c r="AD27" s="66">
        <f t="shared" si="3"/>
        <v>1557.5040000000001</v>
      </c>
    </row>
    <row r="28" spans="1:30" ht="24.95" customHeight="1" x14ac:dyDescent="0.4">
      <c r="A28" s="54">
        <v>25</v>
      </c>
      <c r="B28" s="55" t="s">
        <v>241</v>
      </c>
      <c r="C28" s="55" t="s">
        <v>1289</v>
      </c>
      <c r="D28" s="55" t="s">
        <v>35</v>
      </c>
      <c r="E28" s="55" t="s">
        <v>239</v>
      </c>
      <c r="F28" s="55" t="s">
        <v>942</v>
      </c>
      <c r="G28" s="55">
        <v>42</v>
      </c>
      <c r="H28" s="56">
        <v>2</v>
      </c>
      <c r="I28" s="57">
        <v>2</v>
      </c>
      <c r="J28" s="58">
        <v>4</v>
      </c>
      <c r="K28" s="59"/>
      <c r="L28" s="60" t="s">
        <v>222</v>
      </c>
      <c r="M28" s="76"/>
      <c r="N28" s="61" t="s">
        <v>220</v>
      </c>
      <c r="O28" s="77"/>
      <c r="P28" s="76"/>
      <c r="Q28" s="62">
        <v>2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10063.871999999999</v>
      </c>
      <c r="AC28" s="66">
        <f t="shared" si="4"/>
        <v>0</v>
      </c>
      <c r="AD28" s="66">
        <f t="shared" si="3"/>
        <v>10063.871999999999</v>
      </c>
    </row>
    <row r="29" spans="1:30" ht="24.95" customHeight="1" x14ac:dyDescent="0.4">
      <c r="A29" s="54">
        <v>26</v>
      </c>
      <c r="B29" s="55" t="s">
        <v>272</v>
      </c>
      <c r="C29" s="55" t="s">
        <v>1294</v>
      </c>
      <c r="D29" s="55" t="s">
        <v>35</v>
      </c>
      <c r="E29" s="55" t="s">
        <v>239</v>
      </c>
      <c r="F29" s="55" t="s">
        <v>942</v>
      </c>
      <c r="G29" s="55">
        <v>42</v>
      </c>
      <c r="H29" s="56">
        <v>6</v>
      </c>
      <c r="I29" s="57">
        <v>2</v>
      </c>
      <c r="J29" s="58">
        <v>12</v>
      </c>
      <c r="K29" s="59"/>
      <c r="L29" s="60" t="s">
        <v>222</v>
      </c>
      <c r="M29" s="76"/>
      <c r="N29" s="61" t="s">
        <v>220</v>
      </c>
      <c r="O29" s="77"/>
      <c r="P29" s="76"/>
      <c r="Q29" s="62">
        <v>6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30191.615999999998</v>
      </c>
      <c r="AC29" s="66">
        <f t="shared" si="4"/>
        <v>0</v>
      </c>
      <c r="AD29" s="66">
        <f t="shared" si="3"/>
        <v>30191.615999999998</v>
      </c>
    </row>
    <row r="30" spans="1:30" ht="24.95" customHeight="1" x14ac:dyDescent="0.4">
      <c r="A30" s="54">
        <v>27</v>
      </c>
      <c r="B30" s="55" t="s">
        <v>272</v>
      </c>
      <c r="C30" s="55" t="s">
        <v>1294</v>
      </c>
      <c r="D30" s="55" t="s">
        <v>35</v>
      </c>
      <c r="E30" s="55" t="s">
        <v>239</v>
      </c>
      <c r="F30" s="55" t="s">
        <v>1109</v>
      </c>
      <c r="G30" s="55">
        <v>42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2515.9679999999998</v>
      </c>
      <c r="AC30" s="66">
        <f t="shared" si="4"/>
        <v>0</v>
      </c>
      <c r="AD30" s="66">
        <f t="shared" si="3"/>
        <v>2515.9679999999998</v>
      </c>
    </row>
    <row r="31" spans="1:30" ht="24.95" customHeight="1" x14ac:dyDescent="0.4">
      <c r="A31" s="54">
        <v>28</v>
      </c>
      <c r="B31" s="55" t="s">
        <v>272</v>
      </c>
      <c r="C31" s="55" t="s">
        <v>1292</v>
      </c>
      <c r="D31" s="55" t="s">
        <v>35</v>
      </c>
      <c r="E31" s="55" t="s">
        <v>239</v>
      </c>
      <c r="F31" s="55" t="s">
        <v>942</v>
      </c>
      <c r="G31" s="55">
        <v>42</v>
      </c>
      <c r="H31" s="56">
        <v>6</v>
      </c>
      <c r="I31" s="57">
        <v>2</v>
      </c>
      <c r="J31" s="58">
        <v>12</v>
      </c>
      <c r="K31" s="59"/>
      <c r="L31" s="60" t="s">
        <v>222</v>
      </c>
      <c r="M31" s="76"/>
      <c r="N31" s="61" t="s">
        <v>220</v>
      </c>
      <c r="O31" s="77"/>
      <c r="P31" s="76"/>
      <c r="Q31" s="62">
        <v>6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30191.615999999998</v>
      </c>
      <c r="AC31" s="66">
        <f t="shared" si="4"/>
        <v>0</v>
      </c>
      <c r="AD31" s="66">
        <f t="shared" si="3"/>
        <v>30191.615999999998</v>
      </c>
    </row>
    <row r="32" spans="1:30" ht="24.95" customHeight="1" x14ac:dyDescent="0.4">
      <c r="A32" s="54">
        <v>29</v>
      </c>
      <c r="B32" s="55" t="s">
        <v>272</v>
      </c>
      <c r="C32" s="55" t="s">
        <v>1292</v>
      </c>
      <c r="D32" s="55" t="s">
        <v>35</v>
      </c>
      <c r="E32" s="55" t="s">
        <v>239</v>
      </c>
      <c r="F32" s="55" t="s">
        <v>1109</v>
      </c>
      <c r="G32" s="55">
        <v>42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2515.9679999999998</v>
      </c>
      <c r="AC32" s="66">
        <f t="shared" si="4"/>
        <v>0</v>
      </c>
      <c r="AD32" s="66">
        <f t="shared" si="3"/>
        <v>2515.9679999999998</v>
      </c>
    </row>
    <row r="33" spans="1:30" ht="24.95" customHeight="1" x14ac:dyDescent="0.4">
      <c r="A33" s="54">
        <v>30</v>
      </c>
      <c r="B33" s="55" t="s">
        <v>272</v>
      </c>
      <c r="C33" s="55" t="s">
        <v>1293</v>
      </c>
      <c r="D33" s="55" t="s">
        <v>35</v>
      </c>
      <c r="E33" s="55" t="s">
        <v>239</v>
      </c>
      <c r="F33" s="55" t="s">
        <v>942</v>
      </c>
      <c r="G33" s="55">
        <v>42</v>
      </c>
      <c r="H33" s="56">
        <v>6</v>
      </c>
      <c r="I33" s="57">
        <v>2</v>
      </c>
      <c r="J33" s="58">
        <v>12</v>
      </c>
      <c r="K33" s="59"/>
      <c r="L33" s="60" t="s">
        <v>222</v>
      </c>
      <c r="M33" s="76"/>
      <c r="N33" s="61" t="s">
        <v>220</v>
      </c>
      <c r="O33" s="77"/>
      <c r="P33" s="76"/>
      <c r="Q33" s="62">
        <v>6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30191.615999999998</v>
      </c>
      <c r="AC33" s="66">
        <f t="shared" si="4"/>
        <v>0</v>
      </c>
      <c r="AD33" s="66">
        <f t="shared" si="3"/>
        <v>30191.615999999998</v>
      </c>
    </row>
    <row r="34" spans="1:30" ht="24.95" customHeight="1" x14ac:dyDescent="0.4">
      <c r="A34" s="54">
        <v>31</v>
      </c>
      <c r="B34" s="55" t="s">
        <v>272</v>
      </c>
      <c r="C34" s="55" t="s">
        <v>1293</v>
      </c>
      <c r="D34" s="55" t="s">
        <v>35</v>
      </c>
      <c r="E34" s="55" t="s">
        <v>239</v>
      </c>
      <c r="F34" s="55" t="s">
        <v>1109</v>
      </c>
      <c r="G34" s="55">
        <v>42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2515.9679999999998</v>
      </c>
      <c r="AC34" s="66">
        <f t="shared" si="4"/>
        <v>0</v>
      </c>
      <c r="AD34" s="66">
        <f t="shared" si="3"/>
        <v>2515.9679999999998</v>
      </c>
    </row>
    <row r="35" spans="1:30" ht="24.95" customHeight="1" x14ac:dyDescent="0.4">
      <c r="A35" s="54">
        <v>32</v>
      </c>
      <c r="B35" s="55" t="s">
        <v>272</v>
      </c>
      <c r="C35" s="55" t="s">
        <v>1288</v>
      </c>
      <c r="D35" s="55" t="s">
        <v>35</v>
      </c>
      <c r="E35" s="55" t="s">
        <v>248</v>
      </c>
      <c r="F35" s="55" t="s">
        <v>697</v>
      </c>
      <c r="G35" s="55">
        <v>26</v>
      </c>
      <c r="H35" s="56">
        <v>5</v>
      </c>
      <c r="I35" s="57">
        <v>1</v>
      </c>
      <c r="J35" s="58">
        <v>5</v>
      </c>
      <c r="K35" s="59"/>
      <c r="L35" s="60" t="s">
        <v>222</v>
      </c>
      <c r="M35" s="76"/>
      <c r="N35" s="61" t="s">
        <v>220</v>
      </c>
      <c r="O35" s="77"/>
      <c r="P35" s="76"/>
      <c r="Q35" s="62">
        <v>5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7787.5199999999995</v>
      </c>
      <c r="AC35" s="66">
        <f t="shared" si="4"/>
        <v>0</v>
      </c>
      <c r="AD35" s="66">
        <f t="shared" si="3"/>
        <v>7787.5199999999995</v>
      </c>
    </row>
    <row r="36" spans="1:30" ht="24.95" customHeight="1" x14ac:dyDescent="0.4">
      <c r="A36" s="54">
        <v>33</v>
      </c>
      <c r="B36" s="55" t="s">
        <v>272</v>
      </c>
      <c r="C36" s="55" t="s">
        <v>1288</v>
      </c>
      <c r="D36" s="55" t="s">
        <v>35</v>
      </c>
      <c r="E36" s="55" t="s">
        <v>415</v>
      </c>
      <c r="F36" s="55" t="s">
        <v>40</v>
      </c>
      <c r="G36" s="55">
        <v>26</v>
      </c>
      <c r="H36" s="56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1557.5040000000001</v>
      </c>
      <c r="AC36" s="66">
        <f t="shared" si="4"/>
        <v>0</v>
      </c>
      <c r="AD36" s="66">
        <f t="shared" si="3"/>
        <v>1557.5040000000001</v>
      </c>
    </row>
    <row r="37" spans="1:30" ht="24.95" customHeight="1" x14ac:dyDescent="0.4">
      <c r="A37" s="54">
        <v>34</v>
      </c>
      <c r="B37" s="55" t="s">
        <v>272</v>
      </c>
      <c r="C37" s="55" t="s">
        <v>1289</v>
      </c>
      <c r="D37" s="55" t="s">
        <v>35</v>
      </c>
      <c r="E37" s="55" t="s">
        <v>239</v>
      </c>
      <c r="F37" s="55" t="s">
        <v>942</v>
      </c>
      <c r="G37" s="55">
        <v>42</v>
      </c>
      <c r="H37" s="56">
        <v>2</v>
      </c>
      <c r="I37" s="57">
        <v>2</v>
      </c>
      <c r="J37" s="58">
        <v>4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10063.871999999999</v>
      </c>
      <c r="AC37" s="66">
        <f t="shared" si="4"/>
        <v>0</v>
      </c>
      <c r="AD37" s="66">
        <f t="shared" si="3"/>
        <v>10063.871999999999</v>
      </c>
    </row>
    <row r="38" spans="1:30" ht="24.95" customHeight="1" x14ac:dyDescent="0.4">
      <c r="A38" s="54">
        <v>35</v>
      </c>
      <c r="B38" s="55" t="s">
        <v>809</v>
      </c>
      <c r="C38" s="55" t="s">
        <v>1295</v>
      </c>
      <c r="D38" s="55" t="s">
        <v>35</v>
      </c>
      <c r="E38" s="55" t="s">
        <v>239</v>
      </c>
      <c r="F38" s="55" t="s">
        <v>942</v>
      </c>
      <c r="G38" s="55">
        <v>42</v>
      </c>
      <c r="H38" s="56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30191.615999999998</v>
      </c>
      <c r="AC38" s="66">
        <f t="shared" si="4"/>
        <v>0</v>
      </c>
      <c r="AD38" s="66">
        <f t="shared" si="3"/>
        <v>30191.615999999998</v>
      </c>
    </row>
    <row r="39" spans="1:30" ht="24.95" customHeight="1" x14ac:dyDescent="0.4">
      <c r="A39" s="54">
        <v>36</v>
      </c>
      <c r="B39" s="55" t="s">
        <v>809</v>
      </c>
      <c r="C39" s="55" t="s">
        <v>1295</v>
      </c>
      <c r="D39" s="55" t="s">
        <v>35</v>
      </c>
      <c r="E39" s="55" t="s">
        <v>239</v>
      </c>
      <c r="F39" s="55" t="s">
        <v>1109</v>
      </c>
      <c r="G39" s="55">
        <v>42</v>
      </c>
      <c r="H39" s="56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2515.9679999999998</v>
      </c>
      <c r="AC39" s="66">
        <f t="shared" si="4"/>
        <v>0</v>
      </c>
      <c r="AD39" s="66">
        <f t="shared" si="3"/>
        <v>2515.9679999999998</v>
      </c>
    </row>
    <row r="40" spans="1:30" ht="24.95" customHeight="1" x14ac:dyDescent="0.4">
      <c r="A40" s="54">
        <v>37</v>
      </c>
      <c r="B40" s="55" t="s">
        <v>809</v>
      </c>
      <c r="C40" s="55" t="s">
        <v>1296</v>
      </c>
      <c r="D40" s="55" t="s">
        <v>35</v>
      </c>
      <c r="E40" s="55" t="s">
        <v>239</v>
      </c>
      <c r="F40" s="55" t="s">
        <v>942</v>
      </c>
      <c r="G40" s="55">
        <v>42</v>
      </c>
      <c r="H40" s="55">
        <v>3</v>
      </c>
      <c r="I40" s="57">
        <v>2</v>
      </c>
      <c r="J40" s="58">
        <v>6</v>
      </c>
      <c r="K40" s="59"/>
      <c r="L40" s="60" t="s">
        <v>222</v>
      </c>
      <c r="M40" s="76"/>
      <c r="N40" s="61" t="s">
        <v>220</v>
      </c>
      <c r="O40" s="77"/>
      <c r="P40" s="76"/>
      <c r="Q40" s="62">
        <v>3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15095.807999999999</v>
      </c>
      <c r="AC40" s="66">
        <f t="shared" si="4"/>
        <v>0</v>
      </c>
      <c r="AD40" s="66">
        <f t="shared" si="3"/>
        <v>15095.807999999999</v>
      </c>
    </row>
    <row r="41" spans="1:30" ht="24.95" customHeight="1" x14ac:dyDescent="0.4">
      <c r="A41" s="54">
        <v>38</v>
      </c>
      <c r="B41" s="55" t="s">
        <v>809</v>
      </c>
      <c r="C41" s="55" t="s">
        <v>1296</v>
      </c>
      <c r="D41" s="55" t="s">
        <v>35</v>
      </c>
      <c r="E41" s="55" t="s">
        <v>239</v>
      </c>
      <c r="F41" s="55" t="s">
        <v>1109</v>
      </c>
      <c r="G41" s="55">
        <v>42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2515.9679999999998</v>
      </c>
      <c r="AC41" s="66">
        <f t="shared" si="4"/>
        <v>0</v>
      </c>
      <c r="AD41" s="66">
        <f t="shared" si="3"/>
        <v>2515.9679999999998</v>
      </c>
    </row>
    <row r="42" spans="1:30" ht="24.95" customHeight="1" x14ac:dyDescent="0.4">
      <c r="A42" s="54">
        <v>39</v>
      </c>
      <c r="B42" s="55" t="s">
        <v>809</v>
      </c>
      <c r="C42" s="55" t="s">
        <v>1292</v>
      </c>
      <c r="D42" s="55" t="s">
        <v>35</v>
      </c>
      <c r="E42" s="55" t="s">
        <v>239</v>
      </c>
      <c r="F42" s="55" t="s">
        <v>942</v>
      </c>
      <c r="G42" s="55">
        <v>42</v>
      </c>
      <c r="H42" s="55">
        <v>11</v>
      </c>
      <c r="I42" s="57">
        <v>2</v>
      </c>
      <c r="J42" s="58">
        <v>22</v>
      </c>
      <c r="K42" s="59"/>
      <c r="L42" s="60" t="s">
        <v>222</v>
      </c>
      <c r="M42" s="76"/>
      <c r="N42" s="61" t="s">
        <v>220</v>
      </c>
      <c r="O42" s="77"/>
      <c r="P42" s="76"/>
      <c r="Q42" s="62">
        <v>11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55351.296000000002</v>
      </c>
      <c r="AC42" s="66">
        <f t="shared" si="4"/>
        <v>0</v>
      </c>
      <c r="AD42" s="66">
        <f t="shared" si="3"/>
        <v>55351.296000000002</v>
      </c>
    </row>
    <row r="43" spans="1:30" ht="24.95" customHeight="1" x14ac:dyDescent="0.4">
      <c r="A43" s="54">
        <v>40</v>
      </c>
      <c r="B43" s="55" t="s">
        <v>809</v>
      </c>
      <c r="C43" s="55" t="s">
        <v>1292</v>
      </c>
      <c r="D43" s="55" t="s">
        <v>35</v>
      </c>
      <c r="E43" s="55" t="s">
        <v>239</v>
      </c>
      <c r="F43" s="55" t="s">
        <v>1109</v>
      </c>
      <c r="G43" s="55">
        <v>42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5031.9359999999997</v>
      </c>
      <c r="AC43" s="66">
        <f t="shared" si="4"/>
        <v>0</v>
      </c>
      <c r="AD43" s="66">
        <f t="shared" si="3"/>
        <v>5031.9359999999997</v>
      </c>
    </row>
    <row r="44" spans="1:30" ht="24.95" customHeight="1" x14ac:dyDescent="0.4">
      <c r="A44" s="54">
        <v>41</v>
      </c>
      <c r="B44" s="55" t="s">
        <v>809</v>
      </c>
      <c r="C44" s="55" t="s">
        <v>1297</v>
      </c>
      <c r="D44" s="55" t="s">
        <v>35</v>
      </c>
      <c r="E44" s="55" t="s">
        <v>658</v>
      </c>
      <c r="F44" s="55" t="s">
        <v>659</v>
      </c>
      <c r="G44" s="55">
        <v>17</v>
      </c>
      <c r="H44" s="55">
        <v>3</v>
      </c>
      <c r="I44" s="57">
        <v>2</v>
      </c>
      <c r="J44" s="58">
        <v>6</v>
      </c>
      <c r="K44" s="59"/>
      <c r="L44" s="60" t="s">
        <v>222</v>
      </c>
      <c r="M44" s="76"/>
      <c r="N44" s="61" t="s">
        <v>220</v>
      </c>
      <c r="O44" s="77"/>
      <c r="P44" s="76"/>
      <c r="Q44" s="62">
        <v>3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6110.2080000000005</v>
      </c>
      <c r="AC44" s="66">
        <f t="shared" si="4"/>
        <v>0</v>
      </c>
      <c r="AD44" s="66">
        <f t="shared" si="3"/>
        <v>6110.2080000000005</v>
      </c>
    </row>
    <row r="45" spans="1:30" ht="24.95" customHeight="1" x14ac:dyDescent="0.4">
      <c r="A45" s="54">
        <v>42</v>
      </c>
      <c r="B45" s="55" t="s">
        <v>809</v>
      </c>
      <c r="C45" s="55" t="s">
        <v>1298</v>
      </c>
      <c r="D45" s="55" t="s">
        <v>35</v>
      </c>
      <c r="E45" s="55" t="s">
        <v>658</v>
      </c>
      <c r="F45" s="55" t="s">
        <v>659</v>
      </c>
      <c r="G45" s="55">
        <v>17</v>
      </c>
      <c r="H45" s="55">
        <v>3</v>
      </c>
      <c r="I45" s="57">
        <v>2</v>
      </c>
      <c r="J45" s="58">
        <v>6</v>
      </c>
      <c r="K45" s="59"/>
      <c r="L45" s="60" t="s">
        <v>222</v>
      </c>
      <c r="M45" s="76"/>
      <c r="N45" s="61" t="s">
        <v>220</v>
      </c>
      <c r="O45" s="77"/>
      <c r="P45" s="76"/>
      <c r="Q45" s="62">
        <v>3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6110.2080000000005</v>
      </c>
      <c r="AC45" s="66">
        <f t="shared" si="4"/>
        <v>0</v>
      </c>
      <c r="AD45" s="66">
        <f t="shared" si="3"/>
        <v>6110.2080000000005</v>
      </c>
    </row>
    <row r="46" spans="1:30" ht="24.95" customHeight="1" x14ac:dyDescent="0.4">
      <c r="A46" s="54">
        <v>43</v>
      </c>
      <c r="B46" s="55" t="s">
        <v>809</v>
      </c>
      <c r="C46" s="55" t="s">
        <v>1288</v>
      </c>
      <c r="D46" s="55" t="s">
        <v>35</v>
      </c>
      <c r="E46" s="55" t="s">
        <v>248</v>
      </c>
      <c r="F46" s="55" t="s">
        <v>697</v>
      </c>
      <c r="G46" s="55">
        <v>26</v>
      </c>
      <c r="H46" s="55">
        <v>4</v>
      </c>
      <c r="I46" s="57">
        <v>1</v>
      </c>
      <c r="J46" s="58">
        <v>4</v>
      </c>
      <c r="K46" s="59"/>
      <c r="L46" s="60" t="s">
        <v>222</v>
      </c>
      <c r="M46" s="76"/>
      <c r="N46" s="61" t="s">
        <v>220</v>
      </c>
      <c r="O46" s="77"/>
      <c r="P46" s="76"/>
      <c r="Q46" s="62">
        <v>4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6230.0160000000005</v>
      </c>
      <c r="AC46" s="66">
        <f t="shared" si="4"/>
        <v>0</v>
      </c>
      <c r="AD46" s="66">
        <f t="shared" si="3"/>
        <v>6230.0160000000005</v>
      </c>
    </row>
    <row r="47" spans="1:30" ht="24.95" customHeight="1" x14ac:dyDescent="0.4">
      <c r="A47" s="54">
        <v>44</v>
      </c>
      <c r="B47" s="55" t="s">
        <v>809</v>
      </c>
      <c r="C47" s="55" t="s">
        <v>1288</v>
      </c>
      <c r="D47" s="55" t="s">
        <v>35</v>
      </c>
      <c r="E47" s="55" t="s">
        <v>415</v>
      </c>
      <c r="F47" s="55" t="s">
        <v>40</v>
      </c>
      <c r="G47" s="55">
        <v>26</v>
      </c>
      <c r="H47" s="55">
        <v>1</v>
      </c>
      <c r="I47" s="57">
        <v>1</v>
      </c>
      <c r="J47" s="58">
        <v>1</v>
      </c>
      <c r="K47" s="59"/>
      <c r="L47" s="60" t="s">
        <v>222</v>
      </c>
      <c r="M47" s="76"/>
      <c r="N47" s="61" t="s">
        <v>220</v>
      </c>
      <c r="O47" s="77"/>
      <c r="P47" s="76"/>
      <c r="Q47" s="62">
        <v>1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1557.5040000000001</v>
      </c>
      <c r="AC47" s="66">
        <f t="shared" si="4"/>
        <v>0</v>
      </c>
      <c r="AD47" s="66">
        <f t="shared" si="3"/>
        <v>1557.5040000000001</v>
      </c>
    </row>
    <row r="48" spans="1:30" ht="24.95" customHeight="1" x14ac:dyDescent="0.4">
      <c r="A48" s="54">
        <v>45</v>
      </c>
      <c r="B48" s="55" t="s">
        <v>809</v>
      </c>
      <c r="C48" s="55" t="s">
        <v>1288</v>
      </c>
      <c r="D48" s="55" t="s">
        <v>35</v>
      </c>
      <c r="E48" s="55" t="s">
        <v>658</v>
      </c>
      <c r="F48" s="55" t="s">
        <v>1355</v>
      </c>
      <c r="G48" s="55">
        <v>17</v>
      </c>
      <c r="H48" s="55">
        <v>1</v>
      </c>
      <c r="I48" s="57">
        <v>1</v>
      </c>
      <c r="J48" s="58">
        <v>1</v>
      </c>
      <c r="K48" s="59"/>
      <c r="L48" s="60" t="s">
        <v>222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1018.3679999999999</v>
      </c>
      <c r="AC48" s="66">
        <f t="shared" si="4"/>
        <v>0</v>
      </c>
      <c r="AD48" s="66">
        <f t="shared" si="3"/>
        <v>1018.3679999999999</v>
      </c>
    </row>
    <row r="49" spans="1:30" ht="24.95" customHeight="1" x14ac:dyDescent="0.4">
      <c r="A49" s="54">
        <v>46</v>
      </c>
      <c r="B49" s="55" t="s">
        <v>809</v>
      </c>
      <c r="C49" s="55" t="s">
        <v>1289</v>
      </c>
      <c r="D49" s="55" t="s">
        <v>35</v>
      </c>
      <c r="E49" s="55" t="s">
        <v>239</v>
      </c>
      <c r="F49" s="55" t="s">
        <v>942</v>
      </c>
      <c r="G49" s="55">
        <v>42</v>
      </c>
      <c r="H49" s="55">
        <v>2</v>
      </c>
      <c r="I49" s="57">
        <v>2</v>
      </c>
      <c r="J49" s="58">
        <v>4</v>
      </c>
      <c r="K49" s="59"/>
      <c r="L49" s="60" t="s">
        <v>222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10063.871999999999</v>
      </c>
      <c r="AC49" s="66">
        <f t="shared" si="4"/>
        <v>0</v>
      </c>
      <c r="AD49" s="66">
        <f t="shared" si="3"/>
        <v>10063.871999999999</v>
      </c>
    </row>
    <row r="50" spans="1:30" ht="24.95" customHeight="1" x14ac:dyDescent="0.4">
      <c r="A50" s="54">
        <v>47</v>
      </c>
      <c r="B50" s="55" t="s">
        <v>289</v>
      </c>
      <c r="C50" s="55" t="s">
        <v>1289</v>
      </c>
      <c r="D50" s="55" t="s">
        <v>35</v>
      </c>
      <c r="E50" s="55" t="s">
        <v>248</v>
      </c>
      <c r="F50" s="55" t="s">
        <v>697</v>
      </c>
      <c r="G50" s="55">
        <v>26</v>
      </c>
      <c r="H50" s="55">
        <v>1</v>
      </c>
      <c r="I50" s="57">
        <v>1</v>
      </c>
      <c r="J50" s="58">
        <v>1</v>
      </c>
      <c r="K50" s="59"/>
      <c r="L50" s="60" t="s">
        <v>222</v>
      </c>
      <c r="M50" s="76"/>
      <c r="N50" s="61" t="s">
        <v>220</v>
      </c>
      <c r="O50" s="77"/>
      <c r="P50" s="76"/>
      <c r="Q50" s="62">
        <v>1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1557.5040000000001</v>
      </c>
      <c r="AC50" s="66">
        <f t="shared" si="4"/>
        <v>0</v>
      </c>
      <c r="AD50" s="66">
        <f t="shared" si="3"/>
        <v>1557.5040000000001</v>
      </c>
    </row>
    <row r="51" spans="1:30" ht="24.95" customHeight="1" x14ac:dyDescent="0.4">
      <c r="A51" s="54">
        <v>48</v>
      </c>
      <c r="B51" s="55" t="s">
        <v>289</v>
      </c>
      <c r="C51" s="55" t="s">
        <v>1289</v>
      </c>
      <c r="D51" s="55" t="s">
        <v>1096</v>
      </c>
      <c r="E51" s="55" t="s">
        <v>42</v>
      </c>
      <c r="F51" s="55" t="s">
        <v>673</v>
      </c>
      <c r="G51" s="55">
        <v>10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7"/>
      <c r="P51" s="76"/>
      <c r="Q51" s="62">
        <v>1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599.04</v>
      </c>
      <c r="AC51" s="66">
        <f t="shared" si="4"/>
        <v>0</v>
      </c>
      <c r="AD51" s="66">
        <f t="shared" si="3"/>
        <v>599.04</v>
      </c>
    </row>
    <row r="52" spans="1:30" ht="24.95" customHeight="1" x14ac:dyDescent="0.4">
      <c r="A52" s="54">
        <v>49</v>
      </c>
      <c r="B52" s="55" t="s">
        <v>1098</v>
      </c>
      <c r="C52" s="55" t="s">
        <v>1299</v>
      </c>
      <c r="D52" s="55" t="s">
        <v>35</v>
      </c>
      <c r="E52" s="55" t="s">
        <v>239</v>
      </c>
      <c r="F52" s="55" t="s">
        <v>946</v>
      </c>
      <c r="G52" s="55">
        <v>42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2515.9679999999998</v>
      </c>
      <c r="AC52" s="66">
        <f t="shared" si="4"/>
        <v>0</v>
      </c>
      <c r="AD52" s="66">
        <f t="shared" si="3"/>
        <v>2515.9679999999998</v>
      </c>
    </row>
    <row r="53" spans="1:30" ht="24.95" customHeight="1" x14ac:dyDescent="0.4">
      <c r="A53" s="54">
        <v>50</v>
      </c>
      <c r="B53" s="55" t="s">
        <v>37</v>
      </c>
      <c r="C53" s="55" t="s">
        <v>1300</v>
      </c>
      <c r="D53" s="55" t="s">
        <v>35</v>
      </c>
      <c r="E53" s="55" t="s">
        <v>239</v>
      </c>
      <c r="F53" s="55" t="s">
        <v>942</v>
      </c>
      <c r="G53" s="55">
        <v>42</v>
      </c>
      <c r="H53" s="55">
        <v>21</v>
      </c>
      <c r="I53" s="57">
        <v>2</v>
      </c>
      <c r="J53" s="58">
        <v>42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21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105670.656</v>
      </c>
      <c r="AC53" s="66">
        <f t="shared" si="4"/>
        <v>0</v>
      </c>
      <c r="AD53" s="66">
        <f t="shared" si="3"/>
        <v>105670.656</v>
      </c>
    </row>
    <row r="54" spans="1:30" ht="24.95" customHeight="1" x14ac:dyDescent="0.4">
      <c r="A54" s="54">
        <v>51</v>
      </c>
      <c r="B54" s="55" t="s">
        <v>37</v>
      </c>
      <c r="C54" s="55" t="s">
        <v>1300</v>
      </c>
      <c r="D54" s="55" t="s">
        <v>35</v>
      </c>
      <c r="E54" s="55" t="s">
        <v>248</v>
      </c>
      <c r="F54" s="55" t="s">
        <v>805</v>
      </c>
      <c r="G54" s="55">
        <v>26</v>
      </c>
      <c r="H54" s="55">
        <v>1</v>
      </c>
      <c r="I54" s="57">
        <v>2</v>
      </c>
      <c r="J54" s="58">
        <v>2</v>
      </c>
      <c r="K54" s="59"/>
      <c r="L54" s="60" t="s">
        <v>222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3115.0080000000003</v>
      </c>
      <c r="AC54" s="66">
        <f t="shared" si="4"/>
        <v>0</v>
      </c>
      <c r="AD54" s="66">
        <f t="shared" si="3"/>
        <v>3115.0080000000003</v>
      </c>
    </row>
    <row r="55" spans="1:30" ht="24.95" customHeight="1" x14ac:dyDescent="0.4">
      <c r="A55" s="54">
        <v>52</v>
      </c>
      <c r="B55" s="55" t="s">
        <v>37</v>
      </c>
      <c r="C55" s="55" t="s">
        <v>1300</v>
      </c>
      <c r="D55" s="55" t="s">
        <v>35</v>
      </c>
      <c r="E55" s="55" t="s">
        <v>239</v>
      </c>
      <c r="F55" s="55" t="s">
        <v>946</v>
      </c>
      <c r="G55" s="55">
        <v>42</v>
      </c>
      <c r="H55" s="55">
        <v>1</v>
      </c>
      <c r="I55" s="57">
        <v>1</v>
      </c>
      <c r="J55" s="58">
        <v>1</v>
      </c>
      <c r="K55" s="59"/>
      <c r="L55" s="60" t="s">
        <v>222</v>
      </c>
      <c r="M55" s="76"/>
      <c r="N55" s="61" t="s">
        <v>220</v>
      </c>
      <c r="O55" s="77"/>
      <c r="P55" s="76"/>
      <c r="Q55" s="62">
        <v>1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2515.9679999999998</v>
      </c>
      <c r="AC55" s="66">
        <f t="shared" si="4"/>
        <v>0</v>
      </c>
      <c r="AD55" s="66">
        <f t="shared" si="3"/>
        <v>2515.9679999999998</v>
      </c>
    </row>
    <row r="56" spans="1:30" ht="24.95" customHeight="1" x14ac:dyDescent="0.4">
      <c r="A56" s="54">
        <v>53</v>
      </c>
      <c r="B56" s="55" t="s">
        <v>37</v>
      </c>
      <c r="C56" s="55" t="s">
        <v>1300</v>
      </c>
      <c r="D56" s="55" t="s">
        <v>1042</v>
      </c>
      <c r="E56" s="55" t="s">
        <v>41</v>
      </c>
      <c r="F56" s="55" t="s">
        <v>673</v>
      </c>
      <c r="G56" s="55">
        <v>15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898.56000000000006</v>
      </c>
      <c r="AC56" s="66">
        <f t="shared" si="4"/>
        <v>0</v>
      </c>
      <c r="AD56" s="66">
        <f t="shared" si="3"/>
        <v>898.56000000000006</v>
      </c>
    </row>
    <row r="57" spans="1:30" ht="24.95" customHeight="1" x14ac:dyDescent="0.4">
      <c r="A57" s="54">
        <v>54</v>
      </c>
      <c r="B57" s="55" t="s">
        <v>37</v>
      </c>
      <c r="C57" s="55" t="s">
        <v>1301</v>
      </c>
      <c r="D57" s="55" t="s">
        <v>35</v>
      </c>
      <c r="E57" s="55" t="s">
        <v>239</v>
      </c>
      <c r="F57" s="55" t="s">
        <v>946</v>
      </c>
      <c r="G57" s="55">
        <v>42</v>
      </c>
      <c r="H57" s="55">
        <v>2</v>
      </c>
      <c r="I57" s="57">
        <v>1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5031.9359999999997</v>
      </c>
      <c r="AC57" s="66">
        <f t="shared" si="4"/>
        <v>0</v>
      </c>
      <c r="AD57" s="66">
        <f t="shared" si="3"/>
        <v>5031.9359999999997</v>
      </c>
    </row>
    <row r="58" spans="1:30" ht="24.95" customHeight="1" x14ac:dyDescent="0.4">
      <c r="A58" s="54">
        <v>55</v>
      </c>
      <c r="B58" s="55" t="s">
        <v>37</v>
      </c>
      <c r="C58" s="55" t="s">
        <v>1302</v>
      </c>
      <c r="D58" s="55" t="s">
        <v>35</v>
      </c>
      <c r="E58" s="55" t="s">
        <v>239</v>
      </c>
      <c r="F58" s="55" t="s">
        <v>946</v>
      </c>
      <c r="G58" s="55">
        <v>42</v>
      </c>
      <c r="H58" s="55">
        <v>4</v>
      </c>
      <c r="I58" s="57">
        <v>1</v>
      </c>
      <c r="J58" s="58">
        <v>4</v>
      </c>
      <c r="K58" s="59"/>
      <c r="L58" s="60" t="s">
        <v>222</v>
      </c>
      <c r="M58" s="76"/>
      <c r="N58" s="61" t="s">
        <v>220</v>
      </c>
      <c r="O58" s="77"/>
      <c r="P58" s="76"/>
      <c r="Q58" s="62">
        <v>4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10063.871999999999</v>
      </c>
      <c r="AC58" s="66">
        <f t="shared" si="4"/>
        <v>0</v>
      </c>
      <c r="AD58" s="66">
        <f t="shared" si="3"/>
        <v>10063.871999999999</v>
      </c>
    </row>
    <row r="59" spans="1:30" ht="24.95" customHeight="1" x14ac:dyDescent="0.4">
      <c r="A59" s="54">
        <v>56</v>
      </c>
      <c r="B59" s="55" t="s">
        <v>37</v>
      </c>
      <c r="C59" s="55" t="s">
        <v>1303</v>
      </c>
      <c r="D59" s="55" t="s">
        <v>35</v>
      </c>
      <c r="E59" s="55" t="s">
        <v>904</v>
      </c>
      <c r="F59" s="55" t="s">
        <v>1356</v>
      </c>
      <c r="G59" s="55">
        <v>58</v>
      </c>
      <c r="H59" s="55">
        <v>1</v>
      </c>
      <c r="I59" s="57">
        <v>2</v>
      </c>
      <c r="J59" s="58">
        <v>2</v>
      </c>
      <c r="K59" s="59"/>
      <c r="L59" s="60" t="s">
        <v>222</v>
      </c>
      <c r="M59" s="76"/>
      <c r="N59" s="61" t="s">
        <v>517</v>
      </c>
      <c r="O59" s="77"/>
      <c r="P59" s="76"/>
      <c r="Q59" s="62">
        <v>1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6948.8640000000005</v>
      </c>
      <c r="AC59" s="66">
        <f t="shared" si="4"/>
        <v>0</v>
      </c>
      <c r="AD59" s="66">
        <f t="shared" si="3"/>
        <v>6948.8640000000005</v>
      </c>
    </row>
    <row r="60" spans="1:30" ht="24.95" customHeight="1" x14ac:dyDescent="0.4">
      <c r="A60" s="54">
        <v>57</v>
      </c>
      <c r="B60" s="55" t="s">
        <v>37</v>
      </c>
      <c r="C60" s="55" t="s">
        <v>1304</v>
      </c>
      <c r="D60" s="55" t="s">
        <v>35</v>
      </c>
      <c r="E60" s="55" t="s">
        <v>239</v>
      </c>
      <c r="F60" s="55" t="s">
        <v>244</v>
      </c>
      <c r="G60" s="55">
        <v>42</v>
      </c>
      <c r="H60" s="55">
        <v>6</v>
      </c>
      <c r="I60" s="57">
        <v>3</v>
      </c>
      <c r="J60" s="58">
        <v>18</v>
      </c>
      <c r="K60" s="59"/>
      <c r="L60" s="60" t="s">
        <v>222</v>
      </c>
      <c r="M60" s="76"/>
      <c r="N60" s="61" t="s">
        <v>220</v>
      </c>
      <c r="O60" s="77"/>
      <c r="P60" s="76"/>
      <c r="Q60" s="62">
        <v>6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45287.423999999999</v>
      </c>
      <c r="AC60" s="66">
        <f t="shared" si="4"/>
        <v>0</v>
      </c>
      <c r="AD60" s="66">
        <f t="shared" si="3"/>
        <v>45287.423999999999</v>
      </c>
    </row>
    <row r="61" spans="1:30" ht="24.95" customHeight="1" x14ac:dyDescent="0.4">
      <c r="A61" s="54">
        <v>58</v>
      </c>
      <c r="B61" s="55" t="s">
        <v>37</v>
      </c>
      <c r="C61" s="55" t="s">
        <v>1304</v>
      </c>
      <c r="D61" s="55" t="s">
        <v>35</v>
      </c>
      <c r="E61" s="55" t="s">
        <v>248</v>
      </c>
      <c r="F61" s="55" t="s">
        <v>249</v>
      </c>
      <c r="G61" s="55">
        <v>26</v>
      </c>
      <c r="H61" s="55">
        <v>8</v>
      </c>
      <c r="I61" s="57">
        <v>1</v>
      </c>
      <c r="J61" s="58">
        <v>8</v>
      </c>
      <c r="K61" s="59"/>
      <c r="L61" s="60" t="s">
        <v>222</v>
      </c>
      <c r="M61" s="76"/>
      <c r="N61" s="61" t="s">
        <v>220</v>
      </c>
      <c r="O61" s="77"/>
      <c r="P61" s="76"/>
      <c r="Q61" s="62">
        <v>8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12460.032000000001</v>
      </c>
      <c r="AC61" s="66">
        <f t="shared" si="4"/>
        <v>0</v>
      </c>
      <c r="AD61" s="66">
        <f t="shared" si="3"/>
        <v>12460.032000000001</v>
      </c>
    </row>
    <row r="62" spans="1:30" ht="24.95" customHeight="1" x14ac:dyDescent="0.4">
      <c r="A62" s="54">
        <v>59</v>
      </c>
      <c r="B62" s="55" t="s">
        <v>37</v>
      </c>
      <c r="C62" s="55" t="s">
        <v>1301</v>
      </c>
      <c r="D62" s="55" t="s">
        <v>35</v>
      </c>
      <c r="E62" s="55" t="s">
        <v>239</v>
      </c>
      <c r="F62" s="55" t="s">
        <v>946</v>
      </c>
      <c r="G62" s="55">
        <v>42</v>
      </c>
      <c r="H62" s="55">
        <v>2</v>
      </c>
      <c r="I62" s="57">
        <v>1</v>
      </c>
      <c r="J62" s="58">
        <v>2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5031.9359999999997</v>
      </c>
      <c r="AC62" s="66">
        <f t="shared" si="4"/>
        <v>0</v>
      </c>
      <c r="AD62" s="66">
        <f t="shared" si="3"/>
        <v>5031.9359999999997</v>
      </c>
    </row>
    <row r="63" spans="1:30" ht="24.95" customHeight="1" x14ac:dyDescent="0.4">
      <c r="A63" s="54">
        <v>60</v>
      </c>
      <c r="B63" s="55" t="s">
        <v>37</v>
      </c>
      <c r="C63" s="55" t="s">
        <v>1306</v>
      </c>
      <c r="D63" s="55" t="s">
        <v>35</v>
      </c>
      <c r="E63" s="55" t="s">
        <v>239</v>
      </c>
      <c r="F63" s="55" t="s">
        <v>967</v>
      </c>
      <c r="G63" s="55">
        <v>42</v>
      </c>
      <c r="H63" s="55">
        <v>9</v>
      </c>
      <c r="I63" s="57">
        <v>2</v>
      </c>
      <c r="J63" s="58">
        <v>18</v>
      </c>
      <c r="K63" s="59"/>
      <c r="L63" s="60" t="s">
        <v>222</v>
      </c>
      <c r="M63" s="76"/>
      <c r="N63" s="61" t="s">
        <v>220</v>
      </c>
      <c r="O63" s="77"/>
      <c r="P63" s="76"/>
      <c r="Q63" s="62">
        <v>9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45287.423999999999</v>
      </c>
      <c r="AC63" s="66">
        <f t="shared" si="4"/>
        <v>0</v>
      </c>
      <c r="AD63" s="66">
        <f t="shared" si="3"/>
        <v>45287.423999999999</v>
      </c>
    </row>
    <row r="64" spans="1:30" ht="24.95" customHeight="1" x14ac:dyDescent="0.4">
      <c r="A64" s="54">
        <v>61</v>
      </c>
      <c r="B64" s="55" t="s">
        <v>37</v>
      </c>
      <c r="C64" s="55" t="s">
        <v>1306</v>
      </c>
      <c r="D64" s="55" t="s">
        <v>35</v>
      </c>
      <c r="E64" s="55" t="s">
        <v>239</v>
      </c>
      <c r="F64" s="55" t="s">
        <v>1109</v>
      </c>
      <c r="G64" s="55">
        <v>42</v>
      </c>
      <c r="H64" s="55">
        <v>2</v>
      </c>
      <c r="I64" s="57">
        <v>1</v>
      </c>
      <c r="J64" s="58">
        <v>2</v>
      </c>
      <c r="K64" s="59"/>
      <c r="L64" s="60" t="s">
        <v>221</v>
      </c>
      <c r="M64" s="76"/>
      <c r="N64" s="61" t="s">
        <v>220</v>
      </c>
      <c r="O64" s="77"/>
      <c r="P64" s="76"/>
      <c r="Q64" s="62">
        <v>2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5031.9359999999997</v>
      </c>
      <c r="AC64" s="66">
        <f t="shared" si="4"/>
        <v>0</v>
      </c>
      <c r="AD64" s="66">
        <f t="shared" si="3"/>
        <v>5031.9359999999997</v>
      </c>
    </row>
    <row r="65" spans="1:30" ht="24.95" customHeight="1" x14ac:dyDescent="0.4">
      <c r="A65" s="54">
        <v>62</v>
      </c>
      <c r="B65" s="55" t="s">
        <v>37</v>
      </c>
      <c r="C65" s="55" t="s">
        <v>1307</v>
      </c>
      <c r="D65" s="55" t="s">
        <v>35</v>
      </c>
      <c r="E65" s="55" t="s">
        <v>239</v>
      </c>
      <c r="F65" s="55" t="s">
        <v>942</v>
      </c>
      <c r="G65" s="55">
        <v>42</v>
      </c>
      <c r="H65" s="55">
        <v>3</v>
      </c>
      <c r="I65" s="57">
        <v>2</v>
      </c>
      <c r="J65" s="58">
        <v>6</v>
      </c>
      <c r="K65" s="59"/>
      <c r="L65" s="60" t="s">
        <v>222</v>
      </c>
      <c r="M65" s="76"/>
      <c r="N65" s="61" t="s">
        <v>220</v>
      </c>
      <c r="O65" s="77"/>
      <c r="P65" s="76"/>
      <c r="Q65" s="62">
        <v>3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15095.807999999999</v>
      </c>
      <c r="AC65" s="66">
        <f t="shared" si="4"/>
        <v>0</v>
      </c>
      <c r="AD65" s="66">
        <f t="shared" si="3"/>
        <v>15095.807999999999</v>
      </c>
    </row>
    <row r="66" spans="1:30" ht="24.95" customHeight="1" x14ac:dyDescent="0.4">
      <c r="A66" s="54">
        <v>63</v>
      </c>
      <c r="B66" s="55" t="s">
        <v>37</v>
      </c>
      <c r="C66" s="55" t="s">
        <v>1308</v>
      </c>
      <c r="D66" s="55" t="s">
        <v>35</v>
      </c>
      <c r="E66" s="55" t="s">
        <v>239</v>
      </c>
      <c r="F66" s="55" t="s">
        <v>1357</v>
      </c>
      <c r="G66" s="55">
        <v>42</v>
      </c>
      <c r="H66" s="55">
        <v>4</v>
      </c>
      <c r="I66" s="57">
        <v>2</v>
      </c>
      <c r="J66" s="58">
        <v>8</v>
      </c>
      <c r="K66" s="59"/>
      <c r="L66" s="60" t="s">
        <v>221</v>
      </c>
      <c r="M66" s="76"/>
      <c r="N66" s="61" t="s">
        <v>220</v>
      </c>
      <c r="O66" s="77"/>
      <c r="P66" s="76"/>
      <c r="Q66" s="62">
        <v>8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20127.743999999999</v>
      </c>
      <c r="AC66" s="66">
        <f t="shared" si="4"/>
        <v>0</v>
      </c>
      <c r="AD66" s="66">
        <f t="shared" si="3"/>
        <v>20127.743999999999</v>
      </c>
    </row>
    <row r="67" spans="1:30" ht="24.95" customHeight="1" x14ac:dyDescent="0.4">
      <c r="A67" s="54">
        <v>64</v>
      </c>
      <c r="B67" s="55" t="s">
        <v>37</v>
      </c>
      <c r="C67" s="55" t="s">
        <v>1309</v>
      </c>
      <c r="D67" s="55" t="s">
        <v>35</v>
      </c>
      <c r="E67" s="55" t="s">
        <v>239</v>
      </c>
      <c r="F67" s="55" t="s">
        <v>1357</v>
      </c>
      <c r="G67" s="55">
        <v>42</v>
      </c>
      <c r="H67" s="55">
        <v>18</v>
      </c>
      <c r="I67" s="57">
        <v>2</v>
      </c>
      <c r="J67" s="58">
        <v>36</v>
      </c>
      <c r="K67" s="59"/>
      <c r="L67" s="60" t="s">
        <v>221</v>
      </c>
      <c r="M67" s="76"/>
      <c r="N67" s="61" t="s">
        <v>220</v>
      </c>
      <c r="O67" s="77"/>
      <c r="P67" s="76"/>
      <c r="Q67" s="62">
        <v>36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90574.847999999998</v>
      </c>
      <c r="AC67" s="66">
        <f t="shared" si="4"/>
        <v>0</v>
      </c>
      <c r="AD67" s="66">
        <f t="shared" si="3"/>
        <v>90574.847999999998</v>
      </c>
    </row>
    <row r="68" spans="1:30" ht="24.95" customHeight="1" x14ac:dyDescent="0.4">
      <c r="A68" s="54">
        <v>65</v>
      </c>
      <c r="B68" s="55" t="s">
        <v>37</v>
      </c>
      <c r="C68" s="55" t="s">
        <v>1309</v>
      </c>
      <c r="D68" s="55" t="s">
        <v>1310</v>
      </c>
      <c r="E68" s="55" t="s">
        <v>239</v>
      </c>
      <c r="F68" s="55" t="s">
        <v>1358</v>
      </c>
      <c r="G68" s="55">
        <v>42</v>
      </c>
      <c r="H68" s="55">
        <v>1</v>
      </c>
      <c r="I68" s="57">
        <v>1</v>
      </c>
      <c r="J68" s="58">
        <v>1</v>
      </c>
      <c r="K68" s="59"/>
      <c r="L68" s="60" t="s">
        <v>221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ref="U68:U131" si="6">S68*Q68</f>
        <v>0</v>
      </c>
      <c r="V68" s="64">
        <f t="shared" ref="V68:V131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8">G68*J68*X68*Y68*Z68/1000*$Z$1</f>
        <v>2515.9679999999998</v>
      </c>
      <c r="AC68" s="66">
        <f t="shared" si="4"/>
        <v>0</v>
      </c>
      <c r="AD68" s="66">
        <f t="shared" ref="AD68:AD131" si="9">AB68-AC68</f>
        <v>2515.9679999999998</v>
      </c>
    </row>
    <row r="69" spans="1:30" ht="24.95" customHeight="1" x14ac:dyDescent="0.4">
      <c r="A69" s="54">
        <v>66</v>
      </c>
      <c r="B69" s="55" t="s">
        <v>37</v>
      </c>
      <c r="C69" s="55" t="s">
        <v>1311</v>
      </c>
      <c r="D69" s="55" t="s">
        <v>2048</v>
      </c>
      <c r="E69" s="55" t="s">
        <v>1359</v>
      </c>
      <c r="F69" s="55" t="s">
        <v>1360</v>
      </c>
      <c r="G69" s="55">
        <v>263</v>
      </c>
      <c r="H69" s="55">
        <v>5</v>
      </c>
      <c r="I69" s="57">
        <v>1</v>
      </c>
      <c r="J69" s="58">
        <v>5</v>
      </c>
      <c r="K69" s="59"/>
      <c r="L69" s="60" t="s">
        <v>222</v>
      </c>
      <c r="M69" s="76"/>
      <c r="N69" s="61" t="s">
        <v>220</v>
      </c>
      <c r="O69" s="77"/>
      <c r="P69" s="76"/>
      <c r="Q69" s="62">
        <v>5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78773.760000000009</v>
      </c>
      <c r="AC69" s="66">
        <f t="shared" ref="AC69:AC132" si="10">P69*Q69*X69*Y69*Z69/1000*$Z$1</f>
        <v>0</v>
      </c>
      <c r="AD69" s="66">
        <f t="shared" si="9"/>
        <v>78773.760000000009</v>
      </c>
    </row>
    <row r="70" spans="1:30" ht="24.95" customHeight="1" x14ac:dyDescent="0.4">
      <c r="A70" s="54">
        <v>67</v>
      </c>
      <c r="B70" s="55" t="s">
        <v>37</v>
      </c>
      <c r="C70" s="55" t="s">
        <v>1311</v>
      </c>
      <c r="D70" s="55" t="s">
        <v>2048</v>
      </c>
      <c r="E70" s="55" t="s">
        <v>1282</v>
      </c>
      <c r="F70" s="55" t="s">
        <v>217</v>
      </c>
      <c r="G70" s="55">
        <v>150</v>
      </c>
      <c r="H70" s="55">
        <v>2</v>
      </c>
      <c r="I70" s="57">
        <v>1</v>
      </c>
      <c r="J70" s="58">
        <v>2</v>
      </c>
      <c r="K70" s="59"/>
      <c r="L70" s="60" t="s">
        <v>222</v>
      </c>
      <c r="M70" s="76"/>
      <c r="N70" s="61" t="s">
        <v>219</v>
      </c>
      <c r="O70" s="77"/>
      <c r="P70" s="76"/>
      <c r="Q70" s="62">
        <v>2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17971.2</v>
      </c>
      <c r="AC70" s="66">
        <f t="shared" si="10"/>
        <v>0</v>
      </c>
      <c r="AD70" s="66">
        <f t="shared" si="9"/>
        <v>17971.2</v>
      </c>
    </row>
    <row r="71" spans="1:30" ht="24.95" customHeight="1" x14ac:dyDescent="0.4">
      <c r="A71" s="54">
        <v>68</v>
      </c>
      <c r="B71" s="55" t="s">
        <v>37</v>
      </c>
      <c r="C71" s="55" t="s">
        <v>1312</v>
      </c>
      <c r="D71" s="55" t="s">
        <v>35</v>
      </c>
      <c r="E71" s="55" t="s">
        <v>914</v>
      </c>
      <c r="F71" s="55" t="s">
        <v>1361</v>
      </c>
      <c r="G71" s="55">
        <v>66</v>
      </c>
      <c r="H71" s="55">
        <v>11</v>
      </c>
      <c r="I71" s="57">
        <v>2</v>
      </c>
      <c r="J71" s="58">
        <v>22</v>
      </c>
      <c r="K71" s="59"/>
      <c r="L71" s="60" t="s">
        <v>222</v>
      </c>
      <c r="M71" s="76"/>
      <c r="N71" s="61" t="s">
        <v>220</v>
      </c>
      <c r="O71" s="77"/>
      <c r="P71" s="76"/>
      <c r="Q71" s="62">
        <v>11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86980.607999999993</v>
      </c>
      <c r="AC71" s="66">
        <f t="shared" si="10"/>
        <v>0</v>
      </c>
      <c r="AD71" s="66">
        <f t="shared" si="9"/>
        <v>86980.607999999993</v>
      </c>
    </row>
    <row r="72" spans="1:30" ht="24.95" customHeight="1" x14ac:dyDescent="0.4">
      <c r="A72" s="54">
        <v>69</v>
      </c>
      <c r="B72" s="55" t="s">
        <v>37</v>
      </c>
      <c r="C72" s="55" t="s">
        <v>1313</v>
      </c>
      <c r="D72" s="55" t="s">
        <v>35</v>
      </c>
      <c r="E72" s="55" t="s">
        <v>239</v>
      </c>
      <c r="F72" s="55" t="s">
        <v>673</v>
      </c>
      <c r="G72" s="55">
        <v>42</v>
      </c>
      <c r="H72" s="55">
        <v>8</v>
      </c>
      <c r="I72" s="57">
        <v>1</v>
      </c>
      <c r="J72" s="58">
        <v>8</v>
      </c>
      <c r="K72" s="59"/>
      <c r="L72" s="60" t="s">
        <v>222</v>
      </c>
      <c r="M72" s="76"/>
      <c r="N72" s="61" t="s">
        <v>220</v>
      </c>
      <c r="O72" s="77"/>
      <c r="P72" s="76"/>
      <c r="Q72" s="62">
        <v>8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20127.743999999999</v>
      </c>
      <c r="AC72" s="66">
        <f t="shared" si="10"/>
        <v>0</v>
      </c>
      <c r="AD72" s="66">
        <f t="shared" si="9"/>
        <v>20127.743999999999</v>
      </c>
    </row>
    <row r="73" spans="1:30" ht="24.95" customHeight="1" x14ac:dyDescent="0.4">
      <c r="A73" s="54">
        <v>70</v>
      </c>
      <c r="B73" s="55" t="s">
        <v>37</v>
      </c>
      <c r="C73" s="55" t="s">
        <v>1313</v>
      </c>
      <c r="D73" s="55" t="s">
        <v>35</v>
      </c>
      <c r="E73" s="55" t="s">
        <v>914</v>
      </c>
      <c r="F73" s="55" t="s">
        <v>1361</v>
      </c>
      <c r="G73" s="55">
        <v>66</v>
      </c>
      <c r="H73" s="55">
        <v>4</v>
      </c>
      <c r="I73" s="57">
        <v>2</v>
      </c>
      <c r="J73" s="58">
        <v>8</v>
      </c>
      <c r="K73" s="59"/>
      <c r="L73" s="60" t="s">
        <v>222</v>
      </c>
      <c r="M73" s="76"/>
      <c r="N73" s="61" t="s">
        <v>220</v>
      </c>
      <c r="O73" s="77"/>
      <c r="P73" s="76"/>
      <c r="Q73" s="62">
        <v>4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31629.311999999998</v>
      </c>
      <c r="AC73" s="66">
        <f t="shared" si="10"/>
        <v>0</v>
      </c>
      <c r="AD73" s="66">
        <f t="shared" si="9"/>
        <v>31629.311999999998</v>
      </c>
    </row>
    <row r="74" spans="1:30" ht="24.95" customHeight="1" x14ac:dyDescent="0.4">
      <c r="A74" s="54">
        <v>71</v>
      </c>
      <c r="B74" s="55" t="s">
        <v>37</v>
      </c>
      <c r="C74" s="55" t="s">
        <v>1314</v>
      </c>
      <c r="D74" s="55" t="s">
        <v>35</v>
      </c>
      <c r="E74" s="55" t="s">
        <v>239</v>
      </c>
      <c r="F74" s="55" t="s">
        <v>673</v>
      </c>
      <c r="G74" s="55">
        <v>42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2515.9679999999998</v>
      </c>
      <c r="AC74" s="66">
        <f t="shared" si="10"/>
        <v>0</v>
      </c>
      <c r="AD74" s="66">
        <f t="shared" si="9"/>
        <v>2515.9679999999998</v>
      </c>
    </row>
    <row r="75" spans="1:30" ht="24.95" customHeight="1" x14ac:dyDescent="0.4">
      <c r="A75" s="54">
        <v>72</v>
      </c>
      <c r="B75" s="55" t="s">
        <v>37</v>
      </c>
      <c r="C75" s="55" t="s">
        <v>1315</v>
      </c>
      <c r="D75" s="55" t="s">
        <v>35</v>
      </c>
      <c r="E75" s="55" t="s">
        <v>248</v>
      </c>
      <c r="F75" s="55" t="s">
        <v>697</v>
      </c>
      <c r="G75" s="55">
        <v>26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1557.5040000000001</v>
      </c>
      <c r="AC75" s="66">
        <f t="shared" si="10"/>
        <v>0</v>
      </c>
      <c r="AD75" s="66">
        <f t="shared" si="9"/>
        <v>1557.5040000000001</v>
      </c>
    </row>
    <row r="76" spans="1:30" ht="24.95" customHeight="1" x14ac:dyDescent="0.4">
      <c r="A76" s="54">
        <v>73</v>
      </c>
      <c r="B76" s="55" t="s">
        <v>241</v>
      </c>
      <c r="C76" s="55" t="s">
        <v>1316</v>
      </c>
      <c r="D76" s="55" t="s">
        <v>35</v>
      </c>
      <c r="E76" s="55" t="s">
        <v>239</v>
      </c>
      <c r="F76" s="55" t="s">
        <v>942</v>
      </c>
      <c r="G76" s="55">
        <v>42</v>
      </c>
      <c r="H76" s="55">
        <v>10</v>
      </c>
      <c r="I76" s="57">
        <v>2</v>
      </c>
      <c r="J76" s="58">
        <v>20</v>
      </c>
      <c r="K76" s="59"/>
      <c r="L76" s="60" t="s">
        <v>222</v>
      </c>
      <c r="M76" s="76"/>
      <c r="N76" s="61" t="s">
        <v>220</v>
      </c>
      <c r="O76" s="77"/>
      <c r="P76" s="76"/>
      <c r="Q76" s="62">
        <v>10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50319.360000000001</v>
      </c>
      <c r="AC76" s="66">
        <f t="shared" si="10"/>
        <v>0</v>
      </c>
      <c r="AD76" s="66">
        <f t="shared" si="9"/>
        <v>50319.360000000001</v>
      </c>
    </row>
    <row r="77" spans="1:30" ht="24.95" customHeight="1" x14ac:dyDescent="0.4">
      <c r="A77" s="54">
        <v>74</v>
      </c>
      <c r="B77" s="55" t="s">
        <v>241</v>
      </c>
      <c r="C77" s="55" t="s">
        <v>1316</v>
      </c>
      <c r="D77" s="55" t="s">
        <v>35</v>
      </c>
      <c r="E77" s="55" t="s">
        <v>239</v>
      </c>
      <c r="F77" s="55" t="s">
        <v>1109</v>
      </c>
      <c r="G77" s="55">
        <v>42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5031.9359999999997</v>
      </c>
      <c r="AC77" s="66">
        <f t="shared" si="10"/>
        <v>0</v>
      </c>
      <c r="AD77" s="66">
        <f t="shared" si="9"/>
        <v>5031.9359999999997</v>
      </c>
    </row>
    <row r="78" spans="1:30" ht="24.95" customHeight="1" x14ac:dyDescent="0.4">
      <c r="A78" s="54">
        <v>75</v>
      </c>
      <c r="B78" s="55" t="s">
        <v>241</v>
      </c>
      <c r="C78" s="55" t="s">
        <v>1317</v>
      </c>
      <c r="D78" s="55" t="s">
        <v>35</v>
      </c>
      <c r="E78" s="55" t="s">
        <v>239</v>
      </c>
      <c r="F78" s="55" t="s">
        <v>942</v>
      </c>
      <c r="G78" s="55">
        <v>42</v>
      </c>
      <c r="H78" s="55">
        <v>10</v>
      </c>
      <c r="I78" s="57">
        <v>2</v>
      </c>
      <c r="J78" s="58">
        <v>20</v>
      </c>
      <c r="K78" s="59"/>
      <c r="L78" s="60" t="s">
        <v>222</v>
      </c>
      <c r="M78" s="76"/>
      <c r="N78" s="61" t="s">
        <v>220</v>
      </c>
      <c r="O78" s="77"/>
      <c r="P78" s="76"/>
      <c r="Q78" s="62">
        <v>10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50319.360000000001</v>
      </c>
      <c r="AC78" s="66">
        <f t="shared" si="10"/>
        <v>0</v>
      </c>
      <c r="AD78" s="66">
        <f t="shared" si="9"/>
        <v>50319.360000000001</v>
      </c>
    </row>
    <row r="79" spans="1:30" ht="24.95" customHeight="1" x14ac:dyDescent="0.4">
      <c r="A79" s="54">
        <v>76</v>
      </c>
      <c r="B79" s="55" t="s">
        <v>241</v>
      </c>
      <c r="C79" s="55" t="s">
        <v>1317</v>
      </c>
      <c r="D79" s="55" t="s">
        <v>35</v>
      </c>
      <c r="E79" s="55" t="s">
        <v>239</v>
      </c>
      <c r="F79" s="55" t="s">
        <v>1109</v>
      </c>
      <c r="G79" s="55">
        <v>42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5031.9359999999997</v>
      </c>
      <c r="AC79" s="66">
        <f t="shared" si="10"/>
        <v>0</v>
      </c>
      <c r="AD79" s="66">
        <f t="shared" si="9"/>
        <v>5031.9359999999997</v>
      </c>
    </row>
    <row r="80" spans="1:30" ht="24.95" customHeight="1" x14ac:dyDescent="0.4">
      <c r="A80" s="54">
        <v>77</v>
      </c>
      <c r="B80" s="55" t="s">
        <v>241</v>
      </c>
      <c r="C80" s="55" t="s">
        <v>1318</v>
      </c>
      <c r="D80" s="55" t="s">
        <v>35</v>
      </c>
      <c r="E80" s="55" t="s">
        <v>239</v>
      </c>
      <c r="F80" s="55" t="s">
        <v>942</v>
      </c>
      <c r="G80" s="55">
        <v>42</v>
      </c>
      <c r="H80" s="55">
        <v>10</v>
      </c>
      <c r="I80" s="57">
        <v>2</v>
      </c>
      <c r="J80" s="58">
        <v>20</v>
      </c>
      <c r="K80" s="59"/>
      <c r="L80" s="60" t="s">
        <v>222</v>
      </c>
      <c r="M80" s="76"/>
      <c r="N80" s="61" t="s">
        <v>220</v>
      </c>
      <c r="O80" s="77"/>
      <c r="P80" s="76"/>
      <c r="Q80" s="62">
        <v>10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50319.360000000001</v>
      </c>
      <c r="AC80" s="66">
        <f t="shared" si="10"/>
        <v>0</v>
      </c>
      <c r="AD80" s="66">
        <f t="shared" si="9"/>
        <v>50319.360000000001</v>
      </c>
    </row>
    <row r="81" spans="1:30" ht="24.95" customHeight="1" x14ac:dyDescent="0.4">
      <c r="A81" s="54">
        <v>78</v>
      </c>
      <c r="B81" s="55" t="s">
        <v>241</v>
      </c>
      <c r="C81" s="55" t="s">
        <v>1318</v>
      </c>
      <c r="D81" s="55" t="s">
        <v>35</v>
      </c>
      <c r="E81" s="55" t="s">
        <v>239</v>
      </c>
      <c r="F81" s="55" t="s">
        <v>1109</v>
      </c>
      <c r="G81" s="55">
        <v>42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5031.9359999999997</v>
      </c>
      <c r="AC81" s="66">
        <f t="shared" si="10"/>
        <v>0</v>
      </c>
      <c r="AD81" s="66">
        <f t="shared" si="9"/>
        <v>5031.9359999999997</v>
      </c>
    </row>
    <row r="82" spans="1:30" ht="24.95" customHeight="1" x14ac:dyDescent="0.4">
      <c r="A82" s="54">
        <v>79</v>
      </c>
      <c r="B82" s="55" t="s">
        <v>241</v>
      </c>
      <c r="C82" s="55" t="s">
        <v>1309</v>
      </c>
      <c r="D82" s="55" t="s">
        <v>35</v>
      </c>
      <c r="E82" s="55" t="s">
        <v>239</v>
      </c>
      <c r="F82" s="55" t="s">
        <v>942</v>
      </c>
      <c r="G82" s="55">
        <v>42</v>
      </c>
      <c r="H82" s="55">
        <v>9</v>
      </c>
      <c r="I82" s="57">
        <v>2</v>
      </c>
      <c r="J82" s="58">
        <v>18</v>
      </c>
      <c r="K82" s="59"/>
      <c r="L82" s="60" t="s">
        <v>222</v>
      </c>
      <c r="M82" s="76"/>
      <c r="N82" s="61" t="s">
        <v>220</v>
      </c>
      <c r="O82" s="77"/>
      <c r="P82" s="76"/>
      <c r="Q82" s="62">
        <v>9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45287.423999999999</v>
      </c>
      <c r="AC82" s="66">
        <f t="shared" si="10"/>
        <v>0</v>
      </c>
      <c r="AD82" s="66">
        <f t="shared" si="9"/>
        <v>45287.423999999999</v>
      </c>
    </row>
    <row r="83" spans="1:30" ht="24.95" customHeight="1" x14ac:dyDescent="0.4">
      <c r="A83" s="54">
        <v>80</v>
      </c>
      <c r="B83" s="55" t="s">
        <v>241</v>
      </c>
      <c r="C83" s="55" t="s">
        <v>1309</v>
      </c>
      <c r="D83" s="55" t="s">
        <v>35</v>
      </c>
      <c r="E83" s="55" t="s">
        <v>239</v>
      </c>
      <c r="F83" s="55" t="s">
        <v>1109</v>
      </c>
      <c r="G83" s="55">
        <v>42</v>
      </c>
      <c r="H83" s="55">
        <v>2</v>
      </c>
      <c r="I83" s="57">
        <v>1</v>
      </c>
      <c r="J83" s="58">
        <v>2</v>
      </c>
      <c r="K83" s="59"/>
      <c r="L83" s="60" t="s">
        <v>221</v>
      </c>
      <c r="M83" s="76"/>
      <c r="N83" s="61" t="s">
        <v>220</v>
      </c>
      <c r="O83" s="77"/>
      <c r="P83" s="76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5031.9359999999997</v>
      </c>
      <c r="AC83" s="66">
        <f t="shared" si="10"/>
        <v>0</v>
      </c>
      <c r="AD83" s="66">
        <f t="shared" si="9"/>
        <v>5031.9359999999997</v>
      </c>
    </row>
    <row r="84" spans="1:30" ht="24.95" customHeight="1" x14ac:dyDescent="0.4">
      <c r="A84" s="54">
        <v>81</v>
      </c>
      <c r="B84" s="55" t="s">
        <v>241</v>
      </c>
      <c r="C84" s="55" t="s">
        <v>1319</v>
      </c>
      <c r="D84" s="55" t="s">
        <v>35</v>
      </c>
      <c r="E84" s="55" t="s">
        <v>239</v>
      </c>
      <c r="F84" s="55" t="s">
        <v>942</v>
      </c>
      <c r="G84" s="55">
        <v>42</v>
      </c>
      <c r="H84" s="55">
        <v>2</v>
      </c>
      <c r="I84" s="57">
        <v>2</v>
      </c>
      <c r="J84" s="58">
        <v>4</v>
      </c>
      <c r="K84" s="59"/>
      <c r="L84" s="60" t="s">
        <v>222</v>
      </c>
      <c r="M84" s="76"/>
      <c r="N84" s="61" t="s">
        <v>220</v>
      </c>
      <c r="O84" s="77"/>
      <c r="P84" s="76"/>
      <c r="Q84" s="62">
        <v>2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10063.871999999999</v>
      </c>
      <c r="AC84" s="66">
        <f t="shared" si="10"/>
        <v>0</v>
      </c>
      <c r="AD84" s="66">
        <f t="shared" si="9"/>
        <v>10063.871999999999</v>
      </c>
    </row>
    <row r="85" spans="1:30" ht="24.95" customHeight="1" x14ac:dyDescent="0.4">
      <c r="A85" s="54">
        <v>82</v>
      </c>
      <c r="B85" s="55" t="s">
        <v>241</v>
      </c>
      <c r="C85" s="55" t="s">
        <v>1320</v>
      </c>
      <c r="D85" s="55" t="s">
        <v>35</v>
      </c>
      <c r="E85" s="55" t="s">
        <v>239</v>
      </c>
      <c r="F85" s="55" t="s">
        <v>967</v>
      </c>
      <c r="G85" s="55">
        <v>42</v>
      </c>
      <c r="H85" s="55">
        <v>10</v>
      </c>
      <c r="I85" s="57">
        <v>2</v>
      </c>
      <c r="J85" s="58">
        <v>20</v>
      </c>
      <c r="K85" s="59"/>
      <c r="L85" s="60" t="s">
        <v>222</v>
      </c>
      <c r="M85" s="76"/>
      <c r="N85" s="61" t="s">
        <v>220</v>
      </c>
      <c r="O85" s="77"/>
      <c r="P85" s="76"/>
      <c r="Q85" s="62">
        <v>10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50319.360000000001</v>
      </c>
      <c r="AC85" s="66">
        <f t="shared" si="10"/>
        <v>0</v>
      </c>
      <c r="AD85" s="66">
        <f t="shared" si="9"/>
        <v>50319.360000000001</v>
      </c>
    </row>
    <row r="86" spans="1:30" ht="24.95" customHeight="1" x14ac:dyDescent="0.4">
      <c r="A86" s="54">
        <v>83</v>
      </c>
      <c r="B86" s="55" t="s">
        <v>241</v>
      </c>
      <c r="C86" s="55" t="s">
        <v>1320</v>
      </c>
      <c r="D86" s="55" t="s">
        <v>35</v>
      </c>
      <c r="E86" s="55" t="s">
        <v>239</v>
      </c>
      <c r="F86" s="55" t="s">
        <v>1109</v>
      </c>
      <c r="G86" s="55">
        <v>42</v>
      </c>
      <c r="H86" s="55">
        <v>2</v>
      </c>
      <c r="I86" s="57">
        <v>1</v>
      </c>
      <c r="J86" s="58">
        <v>2</v>
      </c>
      <c r="K86" s="59"/>
      <c r="L86" s="60" t="s">
        <v>221</v>
      </c>
      <c r="M86" s="76"/>
      <c r="N86" s="61" t="s">
        <v>220</v>
      </c>
      <c r="O86" s="77"/>
      <c r="P86" s="76"/>
      <c r="Q86" s="62">
        <v>2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5031.9359999999997</v>
      </c>
      <c r="AC86" s="66">
        <f t="shared" si="10"/>
        <v>0</v>
      </c>
      <c r="AD86" s="66">
        <f t="shared" si="9"/>
        <v>5031.9359999999997</v>
      </c>
    </row>
    <row r="87" spans="1:30" ht="24.95" customHeight="1" x14ac:dyDescent="0.4">
      <c r="A87" s="54">
        <v>84</v>
      </c>
      <c r="B87" s="55" t="s">
        <v>241</v>
      </c>
      <c r="C87" s="55" t="s">
        <v>1321</v>
      </c>
      <c r="D87" s="55" t="s">
        <v>1310</v>
      </c>
      <c r="E87" s="55" t="s">
        <v>239</v>
      </c>
      <c r="F87" s="55" t="s">
        <v>1362</v>
      </c>
      <c r="G87" s="55">
        <v>42</v>
      </c>
      <c r="H87" s="55">
        <v>3</v>
      </c>
      <c r="I87" s="57">
        <v>6</v>
      </c>
      <c r="J87" s="58">
        <v>18</v>
      </c>
      <c r="K87" s="59"/>
      <c r="L87" s="60" t="s">
        <v>221</v>
      </c>
      <c r="M87" s="76"/>
      <c r="N87" s="61" t="s">
        <v>220</v>
      </c>
      <c r="O87" s="77"/>
      <c r="P87" s="76"/>
      <c r="Q87" s="62">
        <v>18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45287.423999999999</v>
      </c>
      <c r="AC87" s="66">
        <f t="shared" si="10"/>
        <v>0</v>
      </c>
      <c r="AD87" s="66">
        <f t="shared" si="9"/>
        <v>45287.423999999999</v>
      </c>
    </row>
    <row r="88" spans="1:30" ht="24.95" customHeight="1" x14ac:dyDescent="0.4">
      <c r="A88" s="54">
        <v>85</v>
      </c>
      <c r="B88" s="55" t="s">
        <v>241</v>
      </c>
      <c r="C88" s="55" t="s">
        <v>1312</v>
      </c>
      <c r="D88" s="55" t="s">
        <v>35</v>
      </c>
      <c r="E88" s="55" t="s">
        <v>248</v>
      </c>
      <c r="F88" s="55" t="s">
        <v>1363</v>
      </c>
      <c r="G88" s="55">
        <v>26</v>
      </c>
      <c r="H88" s="55">
        <v>1</v>
      </c>
      <c r="I88" s="57">
        <v>1</v>
      </c>
      <c r="J88" s="58">
        <v>1</v>
      </c>
      <c r="K88" s="59"/>
      <c r="L88" s="60" t="s">
        <v>221</v>
      </c>
      <c r="M88" s="76"/>
      <c r="N88" s="61" t="s">
        <v>220</v>
      </c>
      <c r="O88" s="77"/>
      <c r="P88" s="76"/>
      <c r="Q88" s="62">
        <v>1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1557.5040000000001</v>
      </c>
      <c r="AC88" s="66">
        <f t="shared" si="10"/>
        <v>0</v>
      </c>
      <c r="AD88" s="66">
        <f t="shared" si="9"/>
        <v>1557.5040000000001</v>
      </c>
    </row>
    <row r="89" spans="1:30" ht="24.95" customHeight="1" x14ac:dyDescent="0.4">
      <c r="A89" s="54">
        <v>86</v>
      </c>
      <c r="B89" s="55" t="s">
        <v>241</v>
      </c>
      <c r="C89" s="55" t="s">
        <v>1312</v>
      </c>
      <c r="D89" s="55" t="s">
        <v>35</v>
      </c>
      <c r="E89" s="55" t="s">
        <v>914</v>
      </c>
      <c r="F89" s="55" t="s">
        <v>1361</v>
      </c>
      <c r="G89" s="55">
        <v>66</v>
      </c>
      <c r="H89" s="55">
        <v>4</v>
      </c>
      <c r="I89" s="57">
        <v>2</v>
      </c>
      <c r="J89" s="58">
        <v>8</v>
      </c>
      <c r="K89" s="59"/>
      <c r="L89" s="60" t="s">
        <v>222</v>
      </c>
      <c r="M89" s="76"/>
      <c r="N89" s="61" t="s">
        <v>220</v>
      </c>
      <c r="O89" s="77"/>
      <c r="P89" s="76"/>
      <c r="Q89" s="62">
        <v>4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31629.311999999998</v>
      </c>
      <c r="AC89" s="66">
        <f t="shared" si="10"/>
        <v>0</v>
      </c>
      <c r="AD89" s="66">
        <f t="shared" si="9"/>
        <v>31629.311999999998</v>
      </c>
    </row>
    <row r="90" spans="1:30" ht="24.95" customHeight="1" x14ac:dyDescent="0.4">
      <c r="A90" s="54">
        <v>87</v>
      </c>
      <c r="B90" s="55" t="s">
        <v>241</v>
      </c>
      <c r="C90" s="55" t="s">
        <v>1315</v>
      </c>
      <c r="D90" s="55" t="s">
        <v>35</v>
      </c>
      <c r="E90" s="55" t="s">
        <v>248</v>
      </c>
      <c r="F90" s="55" t="s">
        <v>1364</v>
      </c>
      <c r="G90" s="55">
        <v>26</v>
      </c>
      <c r="H90" s="55">
        <v>1</v>
      </c>
      <c r="I90" s="57">
        <v>2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1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3115.0080000000003</v>
      </c>
      <c r="AC90" s="66">
        <f t="shared" si="10"/>
        <v>0</v>
      </c>
      <c r="AD90" s="66">
        <f t="shared" si="9"/>
        <v>3115.0080000000003</v>
      </c>
    </row>
    <row r="91" spans="1:30" ht="24.95" customHeight="1" x14ac:dyDescent="0.4">
      <c r="A91" s="54">
        <v>88</v>
      </c>
      <c r="B91" s="55" t="s">
        <v>241</v>
      </c>
      <c r="C91" s="55" t="s">
        <v>1315</v>
      </c>
      <c r="D91" s="55" t="s">
        <v>35</v>
      </c>
      <c r="E91" s="55" t="s">
        <v>248</v>
      </c>
      <c r="F91" s="55" t="s">
        <v>697</v>
      </c>
      <c r="G91" s="55">
        <v>26</v>
      </c>
      <c r="H91" s="55">
        <v>1</v>
      </c>
      <c r="I91" s="57">
        <v>1</v>
      </c>
      <c r="J91" s="58">
        <v>1</v>
      </c>
      <c r="K91" s="59"/>
      <c r="L91" s="60" t="s">
        <v>222</v>
      </c>
      <c r="M91" s="76"/>
      <c r="N91" s="61" t="s">
        <v>220</v>
      </c>
      <c r="O91" s="77"/>
      <c r="P91" s="76"/>
      <c r="Q91" s="62">
        <v>1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8"/>
        <v>1557.5040000000001</v>
      </c>
      <c r="AC91" s="66">
        <f t="shared" si="10"/>
        <v>0</v>
      </c>
      <c r="AD91" s="66">
        <f t="shared" si="9"/>
        <v>1557.5040000000001</v>
      </c>
    </row>
    <row r="92" spans="1:30" ht="24.95" customHeight="1" x14ac:dyDescent="0.4">
      <c r="A92" s="54">
        <v>89</v>
      </c>
      <c r="B92" s="55" t="s">
        <v>272</v>
      </c>
      <c r="C92" s="55" t="s">
        <v>1322</v>
      </c>
      <c r="D92" s="55" t="s">
        <v>35</v>
      </c>
      <c r="E92" s="55" t="s">
        <v>239</v>
      </c>
      <c r="F92" s="55" t="s">
        <v>942</v>
      </c>
      <c r="G92" s="55">
        <v>42</v>
      </c>
      <c r="H92" s="55">
        <v>10</v>
      </c>
      <c r="I92" s="57">
        <v>2</v>
      </c>
      <c r="J92" s="58">
        <v>20</v>
      </c>
      <c r="K92" s="59"/>
      <c r="L92" s="60" t="s">
        <v>222</v>
      </c>
      <c r="M92" s="76"/>
      <c r="N92" s="61" t="s">
        <v>220</v>
      </c>
      <c r="O92" s="77"/>
      <c r="P92" s="76"/>
      <c r="Q92" s="62">
        <v>10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8"/>
        <v>50319.360000000001</v>
      </c>
      <c r="AC92" s="66">
        <f t="shared" si="10"/>
        <v>0</v>
      </c>
      <c r="AD92" s="66">
        <f t="shared" si="9"/>
        <v>50319.360000000001</v>
      </c>
    </row>
    <row r="93" spans="1:30" ht="24.95" customHeight="1" x14ac:dyDescent="0.4">
      <c r="A93" s="54">
        <v>90</v>
      </c>
      <c r="B93" s="55" t="s">
        <v>272</v>
      </c>
      <c r="C93" s="55" t="s">
        <v>1322</v>
      </c>
      <c r="D93" s="55" t="s">
        <v>35</v>
      </c>
      <c r="E93" s="55" t="s">
        <v>239</v>
      </c>
      <c r="F93" s="55" t="s">
        <v>1109</v>
      </c>
      <c r="G93" s="55">
        <v>42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8"/>
        <v>5031.9359999999997</v>
      </c>
      <c r="AC93" s="66">
        <f t="shared" si="10"/>
        <v>0</v>
      </c>
      <c r="AD93" s="66">
        <f t="shared" si="9"/>
        <v>5031.9359999999997</v>
      </c>
    </row>
    <row r="94" spans="1:30" ht="24.95" customHeight="1" x14ac:dyDescent="0.4">
      <c r="A94" s="54">
        <v>91</v>
      </c>
      <c r="B94" s="55" t="s">
        <v>272</v>
      </c>
      <c r="C94" s="55" t="s">
        <v>1323</v>
      </c>
      <c r="D94" s="55" t="s">
        <v>35</v>
      </c>
      <c r="E94" s="55" t="s">
        <v>239</v>
      </c>
      <c r="F94" s="55" t="s">
        <v>942</v>
      </c>
      <c r="G94" s="55">
        <v>42</v>
      </c>
      <c r="H94" s="55">
        <v>10</v>
      </c>
      <c r="I94" s="57">
        <v>2</v>
      </c>
      <c r="J94" s="58">
        <v>20</v>
      </c>
      <c r="K94" s="59"/>
      <c r="L94" s="60" t="s">
        <v>222</v>
      </c>
      <c r="M94" s="76"/>
      <c r="N94" s="61" t="s">
        <v>220</v>
      </c>
      <c r="O94" s="77"/>
      <c r="P94" s="76"/>
      <c r="Q94" s="62">
        <v>10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8"/>
        <v>50319.360000000001</v>
      </c>
      <c r="AC94" s="66">
        <f t="shared" si="10"/>
        <v>0</v>
      </c>
      <c r="AD94" s="66">
        <f t="shared" si="9"/>
        <v>50319.360000000001</v>
      </c>
    </row>
    <row r="95" spans="1:30" ht="24.95" customHeight="1" x14ac:dyDescent="0.4">
      <c r="A95" s="54">
        <v>92</v>
      </c>
      <c r="B95" s="55" t="s">
        <v>272</v>
      </c>
      <c r="C95" s="55" t="s">
        <v>1323</v>
      </c>
      <c r="D95" s="55" t="s">
        <v>35</v>
      </c>
      <c r="E95" s="55" t="s">
        <v>239</v>
      </c>
      <c r="F95" s="55" t="s">
        <v>1109</v>
      </c>
      <c r="G95" s="55">
        <v>42</v>
      </c>
      <c r="H95" s="55">
        <v>2</v>
      </c>
      <c r="I95" s="57">
        <v>1</v>
      </c>
      <c r="J95" s="58">
        <v>2</v>
      </c>
      <c r="K95" s="59"/>
      <c r="L95" s="60" t="s">
        <v>222</v>
      </c>
      <c r="M95" s="76"/>
      <c r="N95" s="61" t="s">
        <v>220</v>
      </c>
      <c r="O95" s="77"/>
      <c r="P95" s="76"/>
      <c r="Q95" s="62">
        <v>2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8"/>
        <v>5031.9359999999997</v>
      </c>
      <c r="AC95" s="66">
        <f t="shared" si="10"/>
        <v>0</v>
      </c>
      <c r="AD95" s="66">
        <f t="shared" si="9"/>
        <v>5031.9359999999997</v>
      </c>
    </row>
    <row r="96" spans="1:30" ht="24.95" customHeight="1" x14ac:dyDescent="0.4">
      <c r="A96" s="54">
        <v>93</v>
      </c>
      <c r="B96" s="55" t="s">
        <v>272</v>
      </c>
      <c r="C96" s="55" t="s">
        <v>1324</v>
      </c>
      <c r="D96" s="55" t="s">
        <v>35</v>
      </c>
      <c r="E96" s="55" t="s">
        <v>239</v>
      </c>
      <c r="F96" s="55" t="s">
        <v>942</v>
      </c>
      <c r="G96" s="55">
        <v>42</v>
      </c>
      <c r="H96" s="55">
        <v>10</v>
      </c>
      <c r="I96" s="57">
        <v>2</v>
      </c>
      <c r="J96" s="58">
        <v>20</v>
      </c>
      <c r="K96" s="59"/>
      <c r="L96" s="60" t="s">
        <v>222</v>
      </c>
      <c r="M96" s="76"/>
      <c r="N96" s="61" t="s">
        <v>220</v>
      </c>
      <c r="O96" s="77"/>
      <c r="P96" s="76"/>
      <c r="Q96" s="62">
        <v>10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8"/>
        <v>50319.360000000001</v>
      </c>
      <c r="AC96" s="66">
        <f t="shared" si="10"/>
        <v>0</v>
      </c>
      <c r="AD96" s="66">
        <f t="shared" si="9"/>
        <v>50319.360000000001</v>
      </c>
    </row>
    <row r="97" spans="1:30" ht="24.95" customHeight="1" x14ac:dyDescent="0.4">
      <c r="A97" s="54">
        <v>94</v>
      </c>
      <c r="B97" s="55" t="s">
        <v>272</v>
      </c>
      <c r="C97" s="55" t="s">
        <v>1324</v>
      </c>
      <c r="D97" s="55" t="s">
        <v>35</v>
      </c>
      <c r="E97" s="55" t="s">
        <v>239</v>
      </c>
      <c r="F97" s="55" t="s">
        <v>1109</v>
      </c>
      <c r="G97" s="55">
        <v>42</v>
      </c>
      <c r="H97" s="55">
        <v>2</v>
      </c>
      <c r="I97" s="57">
        <v>1</v>
      </c>
      <c r="J97" s="58">
        <v>2</v>
      </c>
      <c r="K97" s="59"/>
      <c r="L97" s="60" t="s">
        <v>222</v>
      </c>
      <c r="M97" s="76"/>
      <c r="N97" s="61" t="s">
        <v>220</v>
      </c>
      <c r="O97" s="77"/>
      <c r="P97" s="76"/>
      <c r="Q97" s="62">
        <v>2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8"/>
        <v>5031.9359999999997</v>
      </c>
      <c r="AC97" s="66">
        <f t="shared" si="10"/>
        <v>0</v>
      </c>
      <c r="AD97" s="66">
        <f t="shared" si="9"/>
        <v>5031.9359999999997</v>
      </c>
    </row>
    <row r="98" spans="1:30" ht="24.95" customHeight="1" x14ac:dyDescent="0.4">
      <c r="A98" s="54">
        <v>95</v>
      </c>
      <c r="B98" s="55" t="s">
        <v>272</v>
      </c>
      <c r="C98" s="55" t="s">
        <v>1325</v>
      </c>
      <c r="D98" s="55" t="s">
        <v>35</v>
      </c>
      <c r="E98" s="55" t="s">
        <v>239</v>
      </c>
      <c r="F98" s="55" t="s">
        <v>1357</v>
      </c>
      <c r="G98" s="55">
        <v>42</v>
      </c>
      <c r="H98" s="55">
        <v>8</v>
      </c>
      <c r="I98" s="57">
        <v>2</v>
      </c>
      <c r="J98" s="58">
        <v>16</v>
      </c>
      <c r="K98" s="59"/>
      <c r="L98" s="60" t="s">
        <v>221</v>
      </c>
      <c r="M98" s="76"/>
      <c r="N98" s="61" t="s">
        <v>220</v>
      </c>
      <c r="O98" s="77"/>
      <c r="P98" s="76"/>
      <c r="Q98" s="62">
        <v>16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8"/>
        <v>40255.487999999998</v>
      </c>
      <c r="AC98" s="66">
        <f t="shared" si="10"/>
        <v>0</v>
      </c>
      <c r="AD98" s="66">
        <f t="shared" si="9"/>
        <v>40255.487999999998</v>
      </c>
    </row>
    <row r="99" spans="1:30" ht="24.95" customHeight="1" x14ac:dyDescent="0.4">
      <c r="A99" s="54">
        <v>96</v>
      </c>
      <c r="B99" s="55" t="s">
        <v>272</v>
      </c>
      <c r="C99" s="55" t="s">
        <v>1325</v>
      </c>
      <c r="D99" s="55" t="s">
        <v>35</v>
      </c>
      <c r="E99" s="55" t="s">
        <v>239</v>
      </c>
      <c r="F99" s="55" t="s">
        <v>1109</v>
      </c>
      <c r="G99" s="55">
        <v>42</v>
      </c>
      <c r="H99" s="55">
        <v>2</v>
      </c>
      <c r="I99" s="57">
        <v>1</v>
      </c>
      <c r="J99" s="58">
        <v>2</v>
      </c>
      <c r="K99" s="59"/>
      <c r="L99" s="60" t="s">
        <v>221</v>
      </c>
      <c r="M99" s="76"/>
      <c r="N99" s="61" t="s">
        <v>220</v>
      </c>
      <c r="O99" s="77"/>
      <c r="P99" s="76"/>
      <c r="Q99" s="62">
        <v>2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8"/>
        <v>5031.9359999999997</v>
      </c>
      <c r="AC99" s="66">
        <f t="shared" si="10"/>
        <v>0</v>
      </c>
      <c r="AD99" s="66">
        <f t="shared" si="9"/>
        <v>5031.9359999999997</v>
      </c>
    </row>
    <row r="100" spans="1:30" ht="24.95" customHeight="1" x14ac:dyDescent="0.4">
      <c r="A100" s="54">
        <v>97</v>
      </c>
      <c r="B100" s="55" t="s">
        <v>272</v>
      </c>
      <c r="C100" s="55" t="s">
        <v>1325</v>
      </c>
      <c r="D100" s="55" t="s">
        <v>35</v>
      </c>
      <c r="E100" s="55" t="s">
        <v>397</v>
      </c>
      <c r="F100" s="55" t="s">
        <v>40</v>
      </c>
      <c r="G100" s="55">
        <v>14</v>
      </c>
      <c r="H100" s="55">
        <v>10</v>
      </c>
      <c r="I100" s="57">
        <v>1</v>
      </c>
      <c r="J100" s="58">
        <v>10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10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8386.56</v>
      </c>
      <c r="AC100" s="66">
        <f t="shared" si="10"/>
        <v>0</v>
      </c>
      <c r="AD100" s="66">
        <f t="shared" si="9"/>
        <v>8386.56</v>
      </c>
    </row>
    <row r="101" spans="1:30" ht="24.95" customHeight="1" x14ac:dyDescent="0.4">
      <c r="A101" s="54">
        <v>98</v>
      </c>
      <c r="B101" s="55" t="s">
        <v>272</v>
      </c>
      <c r="C101" s="55" t="s">
        <v>1326</v>
      </c>
      <c r="D101" s="55" t="s">
        <v>35</v>
      </c>
      <c r="E101" s="55" t="s">
        <v>239</v>
      </c>
      <c r="F101" s="55" t="s">
        <v>942</v>
      </c>
      <c r="G101" s="55">
        <v>42</v>
      </c>
      <c r="H101" s="55">
        <v>3</v>
      </c>
      <c r="I101" s="57">
        <v>2</v>
      </c>
      <c r="J101" s="58">
        <v>6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3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15095.807999999999</v>
      </c>
      <c r="AC101" s="66">
        <f t="shared" si="10"/>
        <v>0</v>
      </c>
      <c r="AD101" s="66">
        <f t="shared" si="9"/>
        <v>15095.807999999999</v>
      </c>
    </row>
    <row r="102" spans="1:30" ht="24.95" customHeight="1" x14ac:dyDescent="0.4">
      <c r="A102" s="54">
        <v>99</v>
      </c>
      <c r="B102" s="55" t="s">
        <v>272</v>
      </c>
      <c r="C102" s="55" t="s">
        <v>1327</v>
      </c>
      <c r="D102" s="55" t="s">
        <v>35</v>
      </c>
      <c r="E102" s="55" t="s">
        <v>239</v>
      </c>
      <c r="F102" s="55" t="s">
        <v>942</v>
      </c>
      <c r="G102" s="55">
        <v>42</v>
      </c>
      <c r="H102" s="55">
        <v>3</v>
      </c>
      <c r="I102" s="57">
        <v>2</v>
      </c>
      <c r="J102" s="58">
        <v>6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3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15095.807999999999</v>
      </c>
      <c r="AC102" s="66">
        <f t="shared" si="10"/>
        <v>0</v>
      </c>
      <c r="AD102" s="66">
        <f t="shared" si="9"/>
        <v>15095.807999999999</v>
      </c>
    </row>
    <row r="103" spans="1:30" ht="24.95" customHeight="1" x14ac:dyDescent="0.4">
      <c r="A103" s="54">
        <v>100</v>
      </c>
      <c r="B103" s="55" t="s">
        <v>272</v>
      </c>
      <c r="C103" s="55" t="s">
        <v>1328</v>
      </c>
      <c r="D103" s="55" t="s">
        <v>35</v>
      </c>
      <c r="E103" s="55" t="s">
        <v>239</v>
      </c>
      <c r="F103" s="55" t="s">
        <v>1357</v>
      </c>
      <c r="G103" s="55">
        <v>42</v>
      </c>
      <c r="H103" s="55">
        <v>10</v>
      </c>
      <c r="I103" s="57">
        <v>2</v>
      </c>
      <c r="J103" s="58">
        <v>20</v>
      </c>
      <c r="K103" s="59"/>
      <c r="L103" s="60" t="s">
        <v>221</v>
      </c>
      <c r="M103" s="76"/>
      <c r="N103" s="61" t="s">
        <v>220</v>
      </c>
      <c r="O103" s="77"/>
      <c r="P103" s="76"/>
      <c r="Q103" s="62">
        <v>20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50319.360000000001</v>
      </c>
      <c r="AC103" s="66">
        <f t="shared" si="10"/>
        <v>0</v>
      </c>
      <c r="AD103" s="66">
        <f t="shared" si="9"/>
        <v>50319.360000000001</v>
      </c>
    </row>
    <row r="104" spans="1:30" ht="24.95" customHeight="1" x14ac:dyDescent="0.4">
      <c r="A104" s="54">
        <v>101</v>
      </c>
      <c r="B104" s="55" t="s">
        <v>272</v>
      </c>
      <c r="C104" s="55" t="s">
        <v>1328</v>
      </c>
      <c r="D104" s="55" t="s">
        <v>35</v>
      </c>
      <c r="E104" s="55" t="s">
        <v>239</v>
      </c>
      <c r="F104" s="55" t="s">
        <v>1109</v>
      </c>
      <c r="G104" s="55">
        <v>42</v>
      </c>
      <c r="H104" s="55">
        <v>2</v>
      </c>
      <c r="I104" s="57">
        <v>1</v>
      </c>
      <c r="J104" s="58">
        <v>2</v>
      </c>
      <c r="K104" s="59"/>
      <c r="L104" s="60" t="s">
        <v>221</v>
      </c>
      <c r="M104" s="76"/>
      <c r="N104" s="61" t="s">
        <v>220</v>
      </c>
      <c r="O104" s="77"/>
      <c r="P104" s="76"/>
      <c r="Q104" s="62">
        <v>2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5031.9359999999997</v>
      </c>
      <c r="AC104" s="66">
        <f t="shared" si="10"/>
        <v>0</v>
      </c>
      <c r="AD104" s="66">
        <f t="shared" si="9"/>
        <v>5031.9359999999997</v>
      </c>
    </row>
    <row r="105" spans="1:30" ht="24.95" customHeight="1" x14ac:dyDescent="0.4">
      <c r="A105" s="54">
        <v>102</v>
      </c>
      <c r="B105" s="55" t="s">
        <v>272</v>
      </c>
      <c r="C105" s="55" t="s">
        <v>1321</v>
      </c>
      <c r="D105" s="55" t="s">
        <v>35</v>
      </c>
      <c r="E105" s="55" t="s">
        <v>239</v>
      </c>
      <c r="F105" s="55" t="s">
        <v>1357</v>
      </c>
      <c r="G105" s="55">
        <v>42</v>
      </c>
      <c r="H105" s="55">
        <v>4</v>
      </c>
      <c r="I105" s="57">
        <v>2</v>
      </c>
      <c r="J105" s="58">
        <v>8</v>
      </c>
      <c r="K105" s="59"/>
      <c r="L105" s="60" t="s">
        <v>221</v>
      </c>
      <c r="M105" s="76"/>
      <c r="N105" s="61" t="s">
        <v>220</v>
      </c>
      <c r="O105" s="77"/>
      <c r="P105" s="76"/>
      <c r="Q105" s="62">
        <v>8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20127.743999999999</v>
      </c>
      <c r="AC105" s="66">
        <f t="shared" si="10"/>
        <v>0</v>
      </c>
      <c r="AD105" s="66">
        <f t="shared" si="9"/>
        <v>20127.743999999999</v>
      </c>
    </row>
    <row r="106" spans="1:30" ht="24.95" customHeight="1" x14ac:dyDescent="0.4">
      <c r="A106" s="54">
        <v>103</v>
      </c>
      <c r="B106" s="55" t="s">
        <v>272</v>
      </c>
      <c r="C106" s="55" t="s">
        <v>1312</v>
      </c>
      <c r="D106" s="55" t="s">
        <v>35</v>
      </c>
      <c r="E106" s="55" t="s">
        <v>248</v>
      </c>
      <c r="F106" s="55" t="s">
        <v>1363</v>
      </c>
      <c r="G106" s="55">
        <v>26</v>
      </c>
      <c r="H106" s="55">
        <v>5</v>
      </c>
      <c r="I106" s="57">
        <v>1</v>
      </c>
      <c r="J106" s="58">
        <v>5</v>
      </c>
      <c r="K106" s="59"/>
      <c r="L106" s="60" t="s">
        <v>221</v>
      </c>
      <c r="M106" s="76"/>
      <c r="N106" s="61" t="s">
        <v>220</v>
      </c>
      <c r="O106" s="77"/>
      <c r="P106" s="76"/>
      <c r="Q106" s="62">
        <v>5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7787.5199999999995</v>
      </c>
      <c r="AC106" s="66">
        <f t="shared" si="10"/>
        <v>0</v>
      </c>
      <c r="AD106" s="66">
        <f t="shared" si="9"/>
        <v>7787.5199999999995</v>
      </c>
    </row>
    <row r="107" spans="1:30" ht="24.95" customHeight="1" x14ac:dyDescent="0.4">
      <c r="A107" s="54">
        <v>104</v>
      </c>
      <c r="B107" s="55" t="s">
        <v>272</v>
      </c>
      <c r="C107" s="55" t="s">
        <v>1315</v>
      </c>
      <c r="D107" s="55" t="s">
        <v>35</v>
      </c>
      <c r="E107" s="55" t="s">
        <v>248</v>
      </c>
      <c r="F107" s="55" t="s">
        <v>1364</v>
      </c>
      <c r="G107" s="55">
        <v>26</v>
      </c>
      <c r="H107" s="55">
        <v>1</v>
      </c>
      <c r="I107" s="57">
        <v>2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3115.0080000000003</v>
      </c>
      <c r="AC107" s="66">
        <f t="shared" si="10"/>
        <v>0</v>
      </c>
      <c r="AD107" s="66">
        <f t="shared" si="9"/>
        <v>3115.0080000000003</v>
      </c>
    </row>
    <row r="108" spans="1:30" ht="24.95" customHeight="1" x14ac:dyDescent="0.4">
      <c r="A108" s="54">
        <v>105</v>
      </c>
      <c r="B108" s="55" t="s">
        <v>272</v>
      </c>
      <c r="C108" s="55" t="s">
        <v>1315</v>
      </c>
      <c r="D108" s="55" t="s">
        <v>35</v>
      </c>
      <c r="E108" s="55" t="s">
        <v>248</v>
      </c>
      <c r="F108" s="55" t="s">
        <v>697</v>
      </c>
      <c r="G108" s="55">
        <v>26</v>
      </c>
      <c r="H108" s="55">
        <v>1</v>
      </c>
      <c r="I108" s="57">
        <v>1</v>
      </c>
      <c r="J108" s="58">
        <v>1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1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1557.5040000000001</v>
      </c>
      <c r="AC108" s="66">
        <f t="shared" si="10"/>
        <v>0</v>
      </c>
      <c r="AD108" s="66">
        <f t="shared" si="9"/>
        <v>1557.5040000000001</v>
      </c>
    </row>
    <row r="109" spans="1:30" ht="24.95" customHeight="1" x14ac:dyDescent="0.4">
      <c r="A109" s="54">
        <v>106</v>
      </c>
      <c r="B109" s="55" t="s">
        <v>37</v>
      </c>
      <c r="C109" s="55" t="s">
        <v>1329</v>
      </c>
      <c r="D109" s="55" t="s">
        <v>35</v>
      </c>
      <c r="E109" s="55" t="s">
        <v>239</v>
      </c>
      <c r="F109" s="55" t="s">
        <v>942</v>
      </c>
      <c r="G109" s="55">
        <v>42</v>
      </c>
      <c r="H109" s="55">
        <v>10</v>
      </c>
      <c r="I109" s="57">
        <v>2</v>
      </c>
      <c r="J109" s="58">
        <v>20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10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50319.360000000001</v>
      </c>
      <c r="AC109" s="66">
        <f t="shared" si="10"/>
        <v>0</v>
      </c>
      <c r="AD109" s="66">
        <f t="shared" si="9"/>
        <v>50319.360000000001</v>
      </c>
    </row>
    <row r="110" spans="1:30" ht="24.95" customHeight="1" x14ac:dyDescent="0.4">
      <c r="A110" s="54">
        <v>107</v>
      </c>
      <c r="B110" s="55" t="s">
        <v>37</v>
      </c>
      <c r="C110" s="55" t="s">
        <v>1329</v>
      </c>
      <c r="D110" s="55" t="s">
        <v>35</v>
      </c>
      <c r="E110" s="55" t="s">
        <v>239</v>
      </c>
      <c r="F110" s="55" t="s">
        <v>1109</v>
      </c>
      <c r="G110" s="55">
        <v>42</v>
      </c>
      <c r="H110" s="55">
        <v>2</v>
      </c>
      <c r="I110" s="57">
        <v>1</v>
      </c>
      <c r="J110" s="58">
        <v>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2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5031.9359999999997</v>
      </c>
      <c r="AC110" s="66">
        <f t="shared" si="10"/>
        <v>0</v>
      </c>
      <c r="AD110" s="66">
        <f t="shared" si="9"/>
        <v>5031.9359999999997</v>
      </c>
    </row>
    <row r="111" spans="1:30" ht="24.95" customHeight="1" x14ac:dyDescent="0.4">
      <c r="A111" s="54">
        <v>108</v>
      </c>
      <c r="B111" s="55" t="s">
        <v>37</v>
      </c>
      <c r="C111" s="55" t="s">
        <v>1330</v>
      </c>
      <c r="D111" s="55" t="s">
        <v>35</v>
      </c>
      <c r="E111" s="55" t="s">
        <v>239</v>
      </c>
      <c r="F111" s="55" t="s">
        <v>942</v>
      </c>
      <c r="G111" s="55">
        <v>42</v>
      </c>
      <c r="H111" s="55">
        <v>10</v>
      </c>
      <c r="I111" s="57">
        <v>2</v>
      </c>
      <c r="J111" s="58">
        <v>20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10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50319.360000000001</v>
      </c>
      <c r="AC111" s="66">
        <f t="shared" si="10"/>
        <v>0</v>
      </c>
      <c r="AD111" s="66">
        <f t="shared" si="9"/>
        <v>50319.360000000001</v>
      </c>
    </row>
    <row r="112" spans="1:30" ht="24.95" customHeight="1" x14ac:dyDescent="0.4">
      <c r="A112" s="54">
        <v>109</v>
      </c>
      <c r="B112" s="55" t="s">
        <v>37</v>
      </c>
      <c r="C112" s="55" t="s">
        <v>1330</v>
      </c>
      <c r="D112" s="55" t="s">
        <v>35</v>
      </c>
      <c r="E112" s="55" t="s">
        <v>239</v>
      </c>
      <c r="F112" s="55" t="s">
        <v>1109</v>
      </c>
      <c r="G112" s="55">
        <v>42</v>
      </c>
      <c r="H112" s="55">
        <v>2</v>
      </c>
      <c r="I112" s="57">
        <v>1</v>
      </c>
      <c r="J112" s="58">
        <v>2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2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5031.9359999999997</v>
      </c>
      <c r="AC112" s="66">
        <f t="shared" si="10"/>
        <v>0</v>
      </c>
      <c r="AD112" s="66">
        <f t="shared" si="9"/>
        <v>5031.9359999999997</v>
      </c>
    </row>
    <row r="113" spans="1:30" ht="24.95" customHeight="1" x14ac:dyDescent="0.4">
      <c r="A113" s="54">
        <v>110</v>
      </c>
      <c r="B113" s="55" t="s">
        <v>37</v>
      </c>
      <c r="C113" s="55" t="s">
        <v>1331</v>
      </c>
      <c r="D113" s="55" t="s">
        <v>35</v>
      </c>
      <c r="E113" s="55" t="s">
        <v>239</v>
      </c>
      <c r="F113" s="55" t="s">
        <v>942</v>
      </c>
      <c r="G113" s="55">
        <v>42</v>
      </c>
      <c r="H113" s="55">
        <v>10</v>
      </c>
      <c r="I113" s="57">
        <v>2</v>
      </c>
      <c r="J113" s="58">
        <v>20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10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50319.360000000001</v>
      </c>
      <c r="AC113" s="66">
        <f t="shared" si="10"/>
        <v>0</v>
      </c>
      <c r="AD113" s="66">
        <f t="shared" si="9"/>
        <v>50319.360000000001</v>
      </c>
    </row>
    <row r="114" spans="1:30" ht="24.95" customHeight="1" x14ac:dyDescent="0.4">
      <c r="A114" s="54">
        <v>111</v>
      </c>
      <c r="B114" s="55" t="s">
        <v>37</v>
      </c>
      <c r="C114" s="55" t="s">
        <v>1331</v>
      </c>
      <c r="D114" s="55" t="s">
        <v>35</v>
      </c>
      <c r="E114" s="55" t="s">
        <v>239</v>
      </c>
      <c r="F114" s="55" t="s">
        <v>1109</v>
      </c>
      <c r="G114" s="55">
        <v>42</v>
      </c>
      <c r="H114" s="55">
        <v>2</v>
      </c>
      <c r="I114" s="57">
        <v>1</v>
      </c>
      <c r="J114" s="58">
        <v>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2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5031.9359999999997</v>
      </c>
      <c r="AC114" s="66">
        <f t="shared" si="10"/>
        <v>0</v>
      </c>
      <c r="AD114" s="66">
        <f t="shared" si="9"/>
        <v>5031.9359999999997</v>
      </c>
    </row>
    <row r="115" spans="1:30" ht="24.95" customHeight="1" x14ac:dyDescent="0.4">
      <c r="A115" s="54">
        <v>112</v>
      </c>
      <c r="B115" s="55" t="s">
        <v>37</v>
      </c>
      <c r="C115" s="55" t="s">
        <v>1331</v>
      </c>
      <c r="D115" s="55" t="s">
        <v>1332</v>
      </c>
      <c r="E115" s="55" t="s">
        <v>1106</v>
      </c>
      <c r="F115" s="55" t="s">
        <v>541</v>
      </c>
      <c r="G115" s="55">
        <v>60</v>
      </c>
      <c r="H115" s="55">
        <v>1</v>
      </c>
      <c r="I115" s="57">
        <v>2</v>
      </c>
      <c r="J115" s="58">
        <v>2</v>
      </c>
      <c r="K115" s="59"/>
      <c r="L115" s="60" t="s">
        <v>221</v>
      </c>
      <c r="M115" s="76"/>
      <c r="N115" s="61" t="s">
        <v>220</v>
      </c>
      <c r="O115" s="77"/>
      <c r="P115" s="76"/>
      <c r="Q115" s="62">
        <v>2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7188.4800000000005</v>
      </c>
      <c r="AC115" s="66">
        <f t="shared" si="10"/>
        <v>0</v>
      </c>
      <c r="AD115" s="66">
        <f t="shared" si="9"/>
        <v>7188.4800000000005</v>
      </c>
    </row>
    <row r="116" spans="1:30" ht="24.95" customHeight="1" x14ac:dyDescent="0.4">
      <c r="A116" s="54">
        <v>113</v>
      </c>
      <c r="B116" s="55" t="s">
        <v>37</v>
      </c>
      <c r="C116" s="55" t="s">
        <v>1333</v>
      </c>
      <c r="D116" s="55" t="s">
        <v>35</v>
      </c>
      <c r="E116" s="55" t="s">
        <v>239</v>
      </c>
      <c r="F116" s="55" t="s">
        <v>946</v>
      </c>
      <c r="G116" s="55">
        <v>42</v>
      </c>
      <c r="H116" s="55">
        <v>1</v>
      </c>
      <c r="I116" s="57">
        <v>1</v>
      </c>
      <c r="J116" s="58">
        <v>1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1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2515.9679999999998</v>
      </c>
      <c r="AC116" s="66">
        <f t="shared" si="10"/>
        <v>0</v>
      </c>
      <c r="AD116" s="66">
        <f t="shared" si="9"/>
        <v>2515.9679999999998</v>
      </c>
    </row>
    <row r="117" spans="1:30" ht="24.95" customHeight="1" x14ac:dyDescent="0.4">
      <c r="A117" s="54">
        <v>114</v>
      </c>
      <c r="B117" s="55" t="s">
        <v>37</v>
      </c>
      <c r="C117" s="55" t="s">
        <v>1334</v>
      </c>
      <c r="D117" s="55" t="s">
        <v>35</v>
      </c>
      <c r="E117" s="55" t="s">
        <v>239</v>
      </c>
      <c r="F117" s="55" t="s">
        <v>946</v>
      </c>
      <c r="G117" s="55">
        <v>42</v>
      </c>
      <c r="H117" s="55">
        <v>2</v>
      </c>
      <c r="I117" s="57">
        <v>1</v>
      </c>
      <c r="J117" s="58">
        <v>2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2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5031.9359999999997</v>
      </c>
      <c r="AC117" s="66">
        <f t="shared" si="10"/>
        <v>0</v>
      </c>
      <c r="AD117" s="66">
        <f t="shared" si="9"/>
        <v>5031.9359999999997</v>
      </c>
    </row>
    <row r="118" spans="1:30" ht="24.95" customHeight="1" x14ac:dyDescent="0.4">
      <c r="A118" s="54">
        <v>115</v>
      </c>
      <c r="B118" s="55" t="s">
        <v>37</v>
      </c>
      <c r="C118" s="55" t="s">
        <v>1335</v>
      </c>
      <c r="D118" s="55" t="s">
        <v>35</v>
      </c>
      <c r="E118" s="55" t="s">
        <v>239</v>
      </c>
      <c r="F118" s="55" t="s">
        <v>946</v>
      </c>
      <c r="G118" s="55">
        <v>42</v>
      </c>
      <c r="H118" s="55">
        <v>2</v>
      </c>
      <c r="I118" s="57">
        <v>1</v>
      </c>
      <c r="J118" s="58">
        <v>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2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5031.9359999999997</v>
      </c>
      <c r="AC118" s="66">
        <f t="shared" si="10"/>
        <v>0</v>
      </c>
      <c r="AD118" s="66">
        <f t="shared" si="9"/>
        <v>5031.9359999999997</v>
      </c>
    </row>
    <row r="119" spans="1:30" ht="24.95" customHeight="1" x14ac:dyDescent="0.4">
      <c r="A119" s="54">
        <v>116</v>
      </c>
      <c r="B119" s="55" t="s">
        <v>37</v>
      </c>
      <c r="C119" s="55" t="s">
        <v>1336</v>
      </c>
      <c r="D119" s="55" t="s">
        <v>35</v>
      </c>
      <c r="E119" s="55" t="s">
        <v>248</v>
      </c>
      <c r="F119" s="55" t="s">
        <v>1363</v>
      </c>
      <c r="G119" s="55">
        <v>26</v>
      </c>
      <c r="H119" s="55">
        <v>2</v>
      </c>
      <c r="I119" s="57">
        <v>1</v>
      </c>
      <c r="J119" s="58">
        <v>2</v>
      </c>
      <c r="K119" s="59"/>
      <c r="L119" s="60" t="s">
        <v>221</v>
      </c>
      <c r="M119" s="76"/>
      <c r="N119" s="61" t="s">
        <v>220</v>
      </c>
      <c r="O119" s="77"/>
      <c r="P119" s="76"/>
      <c r="Q119" s="62">
        <v>2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3115.0080000000003</v>
      </c>
      <c r="AC119" s="66">
        <f t="shared" si="10"/>
        <v>0</v>
      </c>
      <c r="AD119" s="66">
        <f t="shared" si="9"/>
        <v>3115.0080000000003</v>
      </c>
    </row>
    <row r="120" spans="1:30" ht="24.95" customHeight="1" x14ac:dyDescent="0.4">
      <c r="A120" s="54">
        <v>117</v>
      </c>
      <c r="B120" s="55" t="s">
        <v>241</v>
      </c>
      <c r="C120" s="55" t="s">
        <v>1337</v>
      </c>
      <c r="D120" s="55" t="s">
        <v>35</v>
      </c>
      <c r="E120" s="55" t="s">
        <v>239</v>
      </c>
      <c r="F120" s="55" t="s">
        <v>942</v>
      </c>
      <c r="G120" s="55">
        <v>42</v>
      </c>
      <c r="H120" s="55">
        <v>10</v>
      </c>
      <c r="I120" s="57">
        <v>2</v>
      </c>
      <c r="J120" s="58">
        <v>20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10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50319.360000000001</v>
      </c>
      <c r="AC120" s="66">
        <f t="shared" si="10"/>
        <v>0</v>
      </c>
      <c r="AD120" s="66">
        <f t="shared" si="9"/>
        <v>50319.360000000001</v>
      </c>
    </row>
    <row r="121" spans="1:30" ht="24.95" customHeight="1" x14ac:dyDescent="0.4">
      <c r="A121" s="54">
        <v>118</v>
      </c>
      <c r="B121" s="55" t="s">
        <v>241</v>
      </c>
      <c r="C121" s="55" t="s">
        <v>1337</v>
      </c>
      <c r="D121" s="55" t="s">
        <v>35</v>
      </c>
      <c r="E121" s="55" t="s">
        <v>239</v>
      </c>
      <c r="F121" s="55" t="s">
        <v>1109</v>
      </c>
      <c r="G121" s="55">
        <v>42</v>
      </c>
      <c r="H121" s="55">
        <v>2</v>
      </c>
      <c r="I121" s="57">
        <v>1</v>
      </c>
      <c r="J121" s="58">
        <v>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2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5031.9359999999997</v>
      </c>
      <c r="AC121" s="66">
        <f t="shared" si="10"/>
        <v>0</v>
      </c>
      <c r="AD121" s="66">
        <f t="shared" si="9"/>
        <v>5031.9359999999997</v>
      </c>
    </row>
    <row r="122" spans="1:30" ht="24.95" customHeight="1" x14ac:dyDescent="0.4">
      <c r="A122" s="54">
        <v>119</v>
      </c>
      <c r="B122" s="55" t="s">
        <v>241</v>
      </c>
      <c r="C122" s="55" t="s">
        <v>1338</v>
      </c>
      <c r="D122" s="55" t="s">
        <v>35</v>
      </c>
      <c r="E122" s="55" t="s">
        <v>239</v>
      </c>
      <c r="F122" s="55" t="s">
        <v>942</v>
      </c>
      <c r="G122" s="55">
        <v>42</v>
      </c>
      <c r="H122" s="55">
        <v>10</v>
      </c>
      <c r="I122" s="57">
        <v>2</v>
      </c>
      <c r="J122" s="58">
        <v>20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10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50319.360000000001</v>
      </c>
      <c r="AC122" s="66">
        <f t="shared" si="10"/>
        <v>0</v>
      </c>
      <c r="AD122" s="66">
        <f t="shared" si="9"/>
        <v>50319.360000000001</v>
      </c>
    </row>
    <row r="123" spans="1:30" ht="24.95" customHeight="1" x14ac:dyDescent="0.4">
      <c r="A123" s="54">
        <v>120</v>
      </c>
      <c r="B123" s="55" t="s">
        <v>241</v>
      </c>
      <c r="C123" s="55" t="s">
        <v>1338</v>
      </c>
      <c r="D123" s="55" t="s">
        <v>35</v>
      </c>
      <c r="E123" s="55" t="s">
        <v>239</v>
      </c>
      <c r="F123" s="55" t="s">
        <v>1109</v>
      </c>
      <c r="G123" s="55">
        <v>42</v>
      </c>
      <c r="H123" s="55">
        <v>2</v>
      </c>
      <c r="I123" s="57">
        <v>1</v>
      </c>
      <c r="J123" s="58">
        <v>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2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5031.9359999999997</v>
      </c>
      <c r="AC123" s="66">
        <f t="shared" si="10"/>
        <v>0</v>
      </c>
      <c r="AD123" s="66">
        <f t="shared" si="9"/>
        <v>5031.9359999999997</v>
      </c>
    </row>
    <row r="124" spans="1:30" ht="24.95" customHeight="1" x14ac:dyDescent="0.4">
      <c r="A124" s="54">
        <v>121</v>
      </c>
      <c r="B124" s="55" t="s">
        <v>241</v>
      </c>
      <c r="C124" s="55" t="s">
        <v>1330</v>
      </c>
      <c r="D124" s="55" t="s">
        <v>35</v>
      </c>
      <c r="E124" s="55" t="s">
        <v>239</v>
      </c>
      <c r="F124" s="55" t="s">
        <v>942</v>
      </c>
      <c r="G124" s="55">
        <v>42</v>
      </c>
      <c r="H124" s="55">
        <v>10</v>
      </c>
      <c r="I124" s="57">
        <v>2</v>
      </c>
      <c r="J124" s="58">
        <v>20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10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50319.360000000001</v>
      </c>
      <c r="AC124" s="66">
        <f t="shared" si="10"/>
        <v>0</v>
      </c>
      <c r="AD124" s="66">
        <f t="shared" si="9"/>
        <v>50319.360000000001</v>
      </c>
    </row>
    <row r="125" spans="1:30" ht="24.95" customHeight="1" x14ac:dyDescent="0.4">
      <c r="A125" s="54">
        <v>122</v>
      </c>
      <c r="B125" s="55" t="s">
        <v>241</v>
      </c>
      <c r="C125" s="55" t="s">
        <v>1330</v>
      </c>
      <c r="D125" s="55" t="s">
        <v>35</v>
      </c>
      <c r="E125" s="55" t="s">
        <v>239</v>
      </c>
      <c r="F125" s="55" t="s">
        <v>1109</v>
      </c>
      <c r="G125" s="55">
        <v>42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5031.9359999999997</v>
      </c>
      <c r="AC125" s="66">
        <f t="shared" si="10"/>
        <v>0</v>
      </c>
      <c r="AD125" s="66">
        <f t="shared" si="9"/>
        <v>5031.9359999999997</v>
      </c>
    </row>
    <row r="126" spans="1:30" ht="24.95" customHeight="1" x14ac:dyDescent="0.4">
      <c r="A126" s="54">
        <v>123</v>
      </c>
      <c r="B126" s="55" t="s">
        <v>241</v>
      </c>
      <c r="C126" s="55" t="s">
        <v>1330</v>
      </c>
      <c r="D126" s="55" t="s">
        <v>35</v>
      </c>
      <c r="E126" s="55" t="s">
        <v>248</v>
      </c>
      <c r="F126" s="55" t="s">
        <v>805</v>
      </c>
      <c r="G126" s="55">
        <v>26</v>
      </c>
      <c r="H126" s="55">
        <v>3</v>
      </c>
      <c r="I126" s="57">
        <v>2</v>
      </c>
      <c r="J126" s="58">
        <v>6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3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9345.0239999999994</v>
      </c>
      <c r="AC126" s="66">
        <f t="shared" si="10"/>
        <v>0</v>
      </c>
      <c r="AD126" s="66">
        <f t="shared" si="9"/>
        <v>9345.0239999999994</v>
      </c>
    </row>
    <row r="127" spans="1:30" ht="24.95" customHeight="1" x14ac:dyDescent="0.4">
      <c r="A127" s="54">
        <v>124</v>
      </c>
      <c r="B127" s="55" t="s">
        <v>241</v>
      </c>
      <c r="C127" s="55" t="s">
        <v>1333</v>
      </c>
      <c r="D127" s="55" t="s">
        <v>35</v>
      </c>
      <c r="E127" s="55" t="s">
        <v>239</v>
      </c>
      <c r="F127" s="55" t="s">
        <v>946</v>
      </c>
      <c r="G127" s="55">
        <v>42</v>
      </c>
      <c r="H127" s="55">
        <v>1</v>
      </c>
      <c r="I127" s="57">
        <v>1</v>
      </c>
      <c r="J127" s="58">
        <v>1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1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2515.9679999999998</v>
      </c>
      <c r="AC127" s="66">
        <f t="shared" si="10"/>
        <v>0</v>
      </c>
      <c r="AD127" s="66">
        <f t="shared" si="9"/>
        <v>2515.9679999999998</v>
      </c>
    </row>
    <row r="128" spans="1:30" ht="24.95" customHeight="1" x14ac:dyDescent="0.4">
      <c r="A128" s="54">
        <v>125</v>
      </c>
      <c r="B128" s="55" t="s">
        <v>241</v>
      </c>
      <c r="C128" s="55" t="s">
        <v>1334</v>
      </c>
      <c r="D128" s="55" t="s">
        <v>35</v>
      </c>
      <c r="E128" s="55" t="s">
        <v>248</v>
      </c>
      <c r="F128" s="55" t="s">
        <v>697</v>
      </c>
      <c r="G128" s="55">
        <v>26</v>
      </c>
      <c r="H128" s="55">
        <v>2</v>
      </c>
      <c r="I128" s="57">
        <v>1</v>
      </c>
      <c r="J128" s="58">
        <v>2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2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3115.0080000000003</v>
      </c>
      <c r="AC128" s="66">
        <f t="shared" si="10"/>
        <v>0</v>
      </c>
      <c r="AD128" s="66">
        <f t="shared" si="9"/>
        <v>3115.0080000000003</v>
      </c>
    </row>
    <row r="129" spans="1:30" ht="24.95" customHeight="1" x14ac:dyDescent="0.4">
      <c r="A129" s="54">
        <v>126</v>
      </c>
      <c r="B129" s="55" t="s">
        <v>241</v>
      </c>
      <c r="C129" s="55" t="s">
        <v>1335</v>
      </c>
      <c r="D129" s="55" t="s">
        <v>35</v>
      </c>
      <c r="E129" s="55" t="s">
        <v>248</v>
      </c>
      <c r="F129" s="55" t="s">
        <v>697</v>
      </c>
      <c r="G129" s="55">
        <v>26</v>
      </c>
      <c r="H129" s="55">
        <v>2</v>
      </c>
      <c r="I129" s="57">
        <v>1</v>
      </c>
      <c r="J129" s="58">
        <v>2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2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3115.0080000000003</v>
      </c>
      <c r="AC129" s="66">
        <f t="shared" si="10"/>
        <v>0</v>
      </c>
      <c r="AD129" s="66">
        <f t="shared" si="9"/>
        <v>3115.0080000000003</v>
      </c>
    </row>
    <row r="130" spans="1:30" ht="24.95" customHeight="1" x14ac:dyDescent="0.4">
      <c r="A130" s="54">
        <v>127</v>
      </c>
      <c r="B130" s="55" t="s">
        <v>241</v>
      </c>
      <c r="C130" s="55" t="s">
        <v>1336</v>
      </c>
      <c r="D130" s="55" t="s">
        <v>35</v>
      </c>
      <c r="E130" s="55" t="s">
        <v>248</v>
      </c>
      <c r="F130" s="55" t="s">
        <v>1363</v>
      </c>
      <c r="G130" s="55">
        <v>26</v>
      </c>
      <c r="H130" s="55">
        <v>1</v>
      </c>
      <c r="I130" s="57">
        <v>1</v>
      </c>
      <c r="J130" s="58">
        <v>1</v>
      </c>
      <c r="K130" s="59"/>
      <c r="L130" s="60" t="s">
        <v>221</v>
      </c>
      <c r="M130" s="76"/>
      <c r="N130" s="61" t="s">
        <v>220</v>
      </c>
      <c r="O130" s="77"/>
      <c r="P130" s="76"/>
      <c r="Q130" s="62">
        <v>1</v>
      </c>
      <c r="R130" s="63"/>
      <c r="S130" s="78"/>
      <c r="T130" s="78"/>
      <c r="U130" s="64">
        <f t="shared" si="6"/>
        <v>0</v>
      </c>
      <c r="V130" s="64">
        <f t="shared" si="7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1557.5040000000001</v>
      </c>
      <c r="AC130" s="66">
        <f t="shared" si="10"/>
        <v>0</v>
      </c>
      <c r="AD130" s="66">
        <f t="shared" si="9"/>
        <v>1557.5040000000001</v>
      </c>
    </row>
    <row r="131" spans="1:30" ht="24.95" customHeight="1" x14ac:dyDescent="0.4">
      <c r="A131" s="54">
        <v>128</v>
      </c>
      <c r="B131" s="55" t="s">
        <v>37</v>
      </c>
      <c r="C131" s="55" t="s">
        <v>1339</v>
      </c>
      <c r="D131" s="55" t="s">
        <v>35</v>
      </c>
      <c r="E131" s="55" t="s">
        <v>397</v>
      </c>
      <c r="F131" s="55" t="s">
        <v>1365</v>
      </c>
      <c r="G131" s="55">
        <v>14</v>
      </c>
      <c r="H131" s="55">
        <v>6</v>
      </c>
      <c r="I131" s="57">
        <v>1</v>
      </c>
      <c r="J131" s="58">
        <v>6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6</v>
      </c>
      <c r="R131" s="63"/>
      <c r="S131" s="78"/>
      <c r="T131" s="78"/>
      <c r="U131" s="64">
        <f t="shared" si="6"/>
        <v>0</v>
      </c>
      <c r="V131" s="64">
        <f t="shared" si="7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5031.9359999999997</v>
      </c>
      <c r="AC131" s="66">
        <f t="shared" si="10"/>
        <v>0</v>
      </c>
      <c r="AD131" s="66">
        <f t="shared" si="9"/>
        <v>5031.9359999999997</v>
      </c>
    </row>
    <row r="132" spans="1:30" ht="24.95" customHeight="1" x14ac:dyDescent="0.4">
      <c r="A132" s="54">
        <v>129</v>
      </c>
      <c r="B132" s="55" t="s">
        <v>37</v>
      </c>
      <c r="C132" s="55" t="s">
        <v>1340</v>
      </c>
      <c r="D132" s="55" t="s">
        <v>1096</v>
      </c>
      <c r="E132" s="55" t="s">
        <v>248</v>
      </c>
      <c r="F132" s="55" t="s">
        <v>673</v>
      </c>
      <c r="G132" s="55">
        <v>26</v>
      </c>
      <c r="H132" s="55">
        <v>1</v>
      </c>
      <c r="I132" s="57">
        <v>1</v>
      </c>
      <c r="J132" s="58">
        <v>1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1</v>
      </c>
      <c r="R132" s="63"/>
      <c r="S132" s="78"/>
      <c r="T132" s="78"/>
      <c r="U132" s="64">
        <f t="shared" ref="U132:U147" si="12">S132*Q132</f>
        <v>0</v>
      </c>
      <c r="V132" s="64">
        <f t="shared" ref="V132:V147" si="13">T132*Q132</f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47" si="14">G132*J132*X132*Y132*Z132/1000*$Z$1</f>
        <v>1557.5040000000001</v>
      </c>
      <c r="AC132" s="66">
        <f t="shared" si="10"/>
        <v>0</v>
      </c>
      <c r="AD132" s="66">
        <f t="shared" ref="AD132:AD147" si="15">AB132-AC132</f>
        <v>1557.5040000000001</v>
      </c>
    </row>
    <row r="133" spans="1:30" ht="24.95" customHeight="1" x14ac:dyDescent="0.4">
      <c r="A133" s="54">
        <v>130</v>
      </c>
      <c r="B133" s="55" t="s">
        <v>37</v>
      </c>
      <c r="C133" s="55" t="s">
        <v>1341</v>
      </c>
      <c r="D133" s="55" t="s">
        <v>1096</v>
      </c>
      <c r="E133" s="55" t="s">
        <v>248</v>
      </c>
      <c r="F133" s="55" t="s">
        <v>673</v>
      </c>
      <c r="G133" s="55">
        <v>26</v>
      </c>
      <c r="H133" s="55">
        <v>1</v>
      </c>
      <c r="I133" s="57">
        <v>1</v>
      </c>
      <c r="J133" s="58">
        <v>1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1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4"/>
        <v>1557.5040000000001</v>
      </c>
      <c r="AC133" s="66">
        <f t="shared" ref="AC133:AC147" si="16">P133*Q133*X133*Y133*Z133/1000*$Z$1</f>
        <v>0</v>
      </c>
      <c r="AD133" s="66">
        <f t="shared" si="15"/>
        <v>1557.5040000000001</v>
      </c>
    </row>
    <row r="134" spans="1:30" ht="24.95" customHeight="1" x14ac:dyDescent="0.4">
      <c r="A134" s="54">
        <v>131</v>
      </c>
      <c r="B134" s="55" t="s">
        <v>37</v>
      </c>
      <c r="C134" s="55" t="s">
        <v>1342</v>
      </c>
      <c r="D134" s="55" t="s">
        <v>35</v>
      </c>
      <c r="E134" s="55" t="s">
        <v>248</v>
      </c>
      <c r="F134" s="55" t="s">
        <v>697</v>
      </c>
      <c r="G134" s="55">
        <v>26</v>
      </c>
      <c r="H134" s="55">
        <v>1</v>
      </c>
      <c r="I134" s="57">
        <v>1</v>
      </c>
      <c r="J134" s="58">
        <v>1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1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4"/>
        <v>1557.5040000000001</v>
      </c>
      <c r="AC134" s="66">
        <f t="shared" si="16"/>
        <v>0</v>
      </c>
      <c r="AD134" s="66">
        <f t="shared" si="15"/>
        <v>1557.5040000000001</v>
      </c>
    </row>
    <row r="135" spans="1:30" ht="24.95" customHeight="1" x14ac:dyDescent="0.4">
      <c r="A135" s="54">
        <v>132</v>
      </c>
      <c r="B135" s="55" t="s">
        <v>37</v>
      </c>
      <c r="C135" s="55" t="s">
        <v>1343</v>
      </c>
      <c r="D135" s="55" t="s">
        <v>35</v>
      </c>
      <c r="E135" s="55" t="s">
        <v>248</v>
      </c>
      <c r="F135" s="55" t="s">
        <v>697</v>
      </c>
      <c r="G135" s="55">
        <v>26</v>
      </c>
      <c r="H135" s="55">
        <v>1</v>
      </c>
      <c r="I135" s="57">
        <v>1</v>
      </c>
      <c r="J135" s="58">
        <v>1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1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4"/>
        <v>1557.5040000000001</v>
      </c>
      <c r="AC135" s="66">
        <f t="shared" si="16"/>
        <v>0</v>
      </c>
      <c r="AD135" s="66">
        <f t="shared" si="15"/>
        <v>1557.5040000000001</v>
      </c>
    </row>
    <row r="136" spans="1:30" ht="24.95" customHeight="1" x14ac:dyDescent="0.4">
      <c r="A136" s="54">
        <v>133</v>
      </c>
      <c r="B136" s="55" t="s">
        <v>37</v>
      </c>
      <c r="C136" s="55" t="s">
        <v>1344</v>
      </c>
      <c r="D136" s="55" t="s">
        <v>35</v>
      </c>
      <c r="E136" s="55" t="s">
        <v>239</v>
      </c>
      <c r="F136" s="55" t="s">
        <v>729</v>
      </c>
      <c r="G136" s="55">
        <v>42</v>
      </c>
      <c r="H136" s="55">
        <v>1</v>
      </c>
      <c r="I136" s="57">
        <v>1</v>
      </c>
      <c r="J136" s="58">
        <v>1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1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4"/>
        <v>2515.9679999999998</v>
      </c>
      <c r="AC136" s="66">
        <f t="shared" si="16"/>
        <v>0</v>
      </c>
      <c r="AD136" s="66">
        <f t="shared" si="15"/>
        <v>2515.9679999999998</v>
      </c>
    </row>
    <row r="137" spans="1:30" ht="24.95" customHeight="1" x14ac:dyDescent="0.4">
      <c r="A137" s="54">
        <v>134</v>
      </c>
      <c r="B137" s="55" t="s">
        <v>37</v>
      </c>
      <c r="C137" s="55" t="s">
        <v>1345</v>
      </c>
      <c r="D137" s="55" t="s">
        <v>35</v>
      </c>
      <c r="E137" s="55" t="s">
        <v>239</v>
      </c>
      <c r="F137" s="55" t="s">
        <v>729</v>
      </c>
      <c r="G137" s="55">
        <v>42</v>
      </c>
      <c r="H137" s="55">
        <v>1</v>
      </c>
      <c r="I137" s="57">
        <v>1</v>
      </c>
      <c r="J137" s="58">
        <v>1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1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4"/>
        <v>2515.9679999999998</v>
      </c>
      <c r="AC137" s="66">
        <f t="shared" si="16"/>
        <v>0</v>
      </c>
      <c r="AD137" s="66">
        <f t="shared" si="15"/>
        <v>2515.9679999999998</v>
      </c>
    </row>
    <row r="138" spans="1:30" ht="24.95" customHeight="1" x14ac:dyDescent="0.4">
      <c r="A138" s="54">
        <v>135</v>
      </c>
      <c r="B138" s="55" t="s">
        <v>37</v>
      </c>
      <c r="C138" s="55" t="s">
        <v>1346</v>
      </c>
      <c r="D138" s="55" t="s">
        <v>35</v>
      </c>
      <c r="E138" s="55" t="s">
        <v>239</v>
      </c>
      <c r="F138" s="55" t="s">
        <v>729</v>
      </c>
      <c r="G138" s="55">
        <v>42</v>
      </c>
      <c r="H138" s="55">
        <v>1</v>
      </c>
      <c r="I138" s="57">
        <v>1</v>
      </c>
      <c r="J138" s="58">
        <v>1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1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4"/>
        <v>2515.9679999999998</v>
      </c>
      <c r="AC138" s="66">
        <f t="shared" si="16"/>
        <v>0</v>
      </c>
      <c r="AD138" s="66">
        <f t="shared" si="15"/>
        <v>2515.9679999999998</v>
      </c>
    </row>
    <row r="139" spans="1:30" ht="24.95" customHeight="1" x14ac:dyDescent="0.4">
      <c r="A139" s="54">
        <v>136</v>
      </c>
      <c r="B139" s="55" t="s">
        <v>37</v>
      </c>
      <c r="C139" s="55" t="s">
        <v>1347</v>
      </c>
      <c r="D139" s="55" t="s">
        <v>35</v>
      </c>
      <c r="E139" s="55" t="s">
        <v>914</v>
      </c>
      <c r="F139" s="55" t="s">
        <v>1366</v>
      </c>
      <c r="G139" s="55">
        <v>66</v>
      </c>
      <c r="H139" s="55">
        <v>3</v>
      </c>
      <c r="I139" s="57">
        <v>2</v>
      </c>
      <c r="J139" s="58">
        <v>6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3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4"/>
        <v>23721.984</v>
      </c>
      <c r="AC139" s="66">
        <f t="shared" si="16"/>
        <v>0</v>
      </c>
      <c r="AD139" s="66">
        <f t="shared" si="15"/>
        <v>23721.984</v>
      </c>
    </row>
    <row r="140" spans="1:30" ht="24.95" customHeight="1" x14ac:dyDescent="0.4">
      <c r="A140" s="54">
        <v>137</v>
      </c>
      <c r="B140" s="55" t="s">
        <v>37</v>
      </c>
      <c r="C140" s="55" t="s">
        <v>1348</v>
      </c>
      <c r="D140" s="55" t="s">
        <v>35</v>
      </c>
      <c r="E140" s="55" t="s">
        <v>239</v>
      </c>
      <c r="F140" s="55" t="s">
        <v>729</v>
      </c>
      <c r="G140" s="55">
        <v>42</v>
      </c>
      <c r="H140" s="55">
        <v>2</v>
      </c>
      <c r="I140" s="57">
        <v>1</v>
      </c>
      <c r="J140" s="58">
        <v>2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2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4"/>
        <v>5031.9359999999997</v>
      </c>
      <c r="AC140" s="66">
        <f t="shared" si="16"/>
        <v>0</v>
      </c>
      <c r="AD140" s="66">
        <f t="shared" si="15"/>
        <v>5031.9359999999997</v>
      </c>
    </row>
    <row r="141" spans="1:30" ht="24.95" customHeight="1" x14ac:dyDescent="0.4">
      <c r="A141" s="54">
        <v>138</v>
      </c>
      <c r="B141" s="55" t="s">
        <v>37</v>
      </c>
      <c r="C141" s="55" t="s">
        <v>1349</v>
      </c>
      <c r="D141" s="55" t="s">
        <v>35</v>
      </c>
      <c r="E141" s="55" t="s">
        <v>239</v>
      </c>
      <c r="F141" s="55" t="s">
        <v>946</v>
      </c>
      <c r="G141" s="55">
        <v>42</v>
      </c>
      <c r="H141" s="55">
        <v>2</v>
      </c>
      <c r="I141" s="57">
        <v>1</v>
      </c>
      <c r="J141" s="58">
        <v>2</v>
      </c>
      <c r="K141" s="59"/>
      <c r="L141" s="60" t="s">
        <v>222</v>
      </c>
      <c r="M141" s="76"/>
      <c r="N141" s="61" t="s">
        <v>220</v>
      </c>
      <c r="O141" s="77"/>
      <c r="P141" s="76"/>
      <c r="Q141" s="62">
        <v>2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4"/>
        <v>5031.9359999999997</v>
      </c>
      <c r="AC141" s="66">
        <f t="shared" si="16"/>
        <v>0</v>
      </c>
      <c r="AD141" s="66">
        <f t="shared" si="15"/>
        <v>5031.9359999999997</v>
      </c>
    </row>
    <row r="142" spans="1:30" ht="24.95" customHeight="1" x14ac:dyDescent="0.4">
      <c r="A142" s="54">
        <v>139</v>
      </c>
      <c r="B142" s="55" t="s">
        <v>37</v>
      </c>
      <c r="C142" s="55" t="s">
        <v>1349</v>
      </c>
      <c r="D142" s="55" t="s">
        <v>35</v>
      </c>
      <c r="E142" s="55" t="s">
        <v>248</v>
      </c>
      <c r="F142" s="55" t="s">
        <v>697</v>
      </c>
      <c r="G142" s="55">
        <v>26</v>
      </c>
      <c r="H142" s="55">
        <v>1</v>
      </c>
      <c r="I142" s="57">
        <v>1</v>
      </c>
      <c r="J142" s="58">
        <v>1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1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4"/>
        <v>1557.5040000000001</v>
      </c>
      <c r="AC142" s="66">
        <f t="shared" si="16"/>
        <v>0</v>
      </c>
      <c r="AD142" s="66">
        <f t="shared" si="15"/>
        <v>1557.5040000000001</v>
      </c>
    </row>
    <row r="143" spans="1:30" ht="24.95" customHeight="1" x14ac:dyDescent="0.4">
      <c r="A143" s="54">
        <v>140</v>
      </c>
      <c r="B143" s="55" t="s">
        <v>37</v>
      </c>
      <c r="C143" s="55" t="s">
        <v>1350</v>
      </c>
      <c r="D143" s="55" t="s">
        <v>35</v>
      </c>
      <c r="E143" s="55" t="s">
        <v>239</v>
      </c>
      <c r="F143" s="55" t="s">
        <v>946</v>
      </c>
      <c r="G143" s="55">
        <v>42</v>
      </c>
      <c r="H143" s="55">
        <v>2</v>
      </c>
      <c r="I143" s="57">
        <v>1</v>
      </c>
      <c r="J143" s="58">
        <v>2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2</v>
      </c>
      <c r="R143" s="63"/>
      <c r="S143" s="78"/>
      <c r="T143" s="78"/>
      <c r="U143" s="64">
        <f t="shared" si="12"/>
        <v>0</v>
      </c>
      <c r="V143" s="64">
        <f t="shared" si="13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4"/>
        <v>5031.9359999999997</v>
      </c>
      <c r="AC143" s="66">
        <f t="shared" si="16"/>
        <v>0</v>
      </c>
      <c r="AD143" s="66">
        <f t="shared" si="15"/>
        <v>5031.9359999999997</v>
      </c>
    </row>
    <row r="144" spans="1:30" ht="24.95" customHeight="1" x14ac:dyDescent="0.4">
      <c r="A144" s="54">
        <v>141</v>
      </c>
      <c r="B144" s="55" t="s">
        <v>37</v>
      </c>
      <c r="C144" s="55" t="s">
        <v>1350</v>
      </c>
      <c r="D144" s="55" t="s">
        <v>35</v>
      </c>
      <c r="E144" s="55" t="s">
        <v>248</v>
      </c>
      <c r="F144" s="55" t="s">
        <v>697</v>
      </c>
      <c r="G144" s="55">
        <v>26</v>
      </c>
      <c r="H144" s="55">
        <v>1</v>
      </c>
      <c r="I144" s="57">
        <v>1</v>
      </c>
      <c r="J144" s="58">
        <v>1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1</v>
      </c>
      <c r="R144" s="63"/>
      <c r="S144" s="78"/>
      <c r="T144" s="78"/>
      <c r="U144" s="64">
        <f t="shared" si="12"/>
        <v>0</v>
      </c>
      <c r="V144" s="64">
        <f t="shared" si="13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4"/>
        <v>1557.5040000000001</v>
      </c>
      <c r="AC144" s="66">
        <f t="shared" si="16"/>
        <v>0</v>
      </c>
      <c r="AD144" s="66">
        <f t="shared" si="15"/>
        <v>1557.5040000000001</v>
      </c>
    </row>
    <row r="145" spans="1:30" ht="24.95" customHeight="1" x14ac:dyDescent="0.4">
      <c r="A145" s="54">
        <v>142</v>
      </c>
      <c r="B145" s="55" t="s">
        <v>37</v>
      </c>
      <c r="C145" s="55" t="s">
        <v>1351</v>
      </c>
      <c r="D145" s="55" t="s">
        <v>35</v>
      </c>
      <c r="E145" s="55" t="s">
        <v>239</v>
      </c>
      <c r="F145" s="55" t="s">
        <v>946</v>
      </c>
      <c r="G145" s="55">
        <v>42</v>
      </c>
      <c r="H145" s="55">
        <v>3</v>
      </c>
      <c r="I145" s="57">
        <v>1</v>
      </c>
      <c r="J145" s="58">
        <v>3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3</v>
      </c>
      <c r="R145" s="63"/>
      <c r="S145" s="78"/>
      <c r="T145" s="78"/>
      <c r="U145" s="64">
        <f t="shared" si="12"/>
        <v>0</v>
      </c>
      <c r="V145" s="64">
        <f t="shared" si="13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4"/>
        <v>7547.9039999999995</v>
      </c>
      <c r="AC145" s="66">
        <f t="shared" si="16"/>
        <v>0</v>
      </c>
      <c r="AD145" s="66">
        <f t="shared" si="15"/>
        <v>7547.9039999999995</v>
      </c>
    </row>
    <row r="146" spans="1:30" ht="24.95" customHeight="1" x14ac:dyDescent="0.4">
      <c r="A146" s="54">
        <v>143</v>
      </c>
      <c r="B146" s="55" t="s">
        <v>37</v>
      </c>
      <c r="C146" s="55" t="s">
        <v>1352</v>
      </c>
      <c r="D146" s="55" t="s">
        <v>35</v>
      </c>
      <c r="E146" s="55" t="s">
        <v>239</v>
      </c>
      <c r="F146" s="55" t="s">
        <v>942</v>
      </c>
      <c r="G146" s="55">
        <v>42</v>
      </c>
      <c r="H146" s="55">
        <v>2</v>
      </c>
      <c r="I146" s="57">
        <v>2</v>
      </c>
      <c r="J146" s="58">
        <v>4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2</v>
      </c>
      <c r="R146" s="63"/>
      <c r="S146" s="78"/>
      <c r="T146" s="78"/>
      <c r="U146" s="64">
        <f t="shared" si="12"/>
        <v>0</v>
      </c>
      <c r="V146" s="64">
        <f t="shared" si="13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4"/>
        <v>10063.871999999999</v>
      </c>
      <c r="AC146" s="66">
        <f t="shared" si="16"/>
        <v>0</v>
      </c>
      <c r="AD146" s="66">
        <f t="shared" si="15"/>
        <v>10063.871999999999</v>
      </c>
    </row>
    <row r="147" spans="1:30" ht="24.95" customHeight="1" x14ac:dyDescent="0.4">
      <c r="A147" s="54">
        <v>144</v>
      </c>
      <c r="B147" s="55" t="s">
        <v>37</v>
      </c>
      <c r="C147" s="55" t="s">
        <v>1353</v>
      </c>
      <c r="D147" s="55" t="s">
        <v>1096</v>
      </c>
      <c r="E147" s="55" t="s">
        <v>248</v>
      </c>
      <c r="F147" s="55" t="s">
        <v>673</v>
      </c>
      <c r="G147" s="55">
        <v>26</v>
      </c>
      <c r="H147" s="55">
        <v>4</v>
      </c>
      <c r="I147" s="57">
        <v>1</v>
      </c>
      <c r="J147" s="58">
        <v>4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4</v>
      </c>
      <c r="R147" s="63"/>
      <c r="S147" s="78"/>
      <c r="T147" s="78"/>
      <c r="U147" s="64">
        <f t="shared" si="12"/>
        <v>0</v>
      </c>
      <c r="V147" s="64">
        <f t="shared" si="13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4"/>
        <v>6230.0160000000005</v>
      </c>
      <c r="AC147" s="66">
        <f t="shared" si="16"/>
        <v>0</v>
      </c>
      <c r="AD147" s="66">
        <f t="shared" si="15"/>
        <v>6230.0160000000005</v>
      </c>
    </row>
    <row r="148" spans="1:30" ht="36.75" customHeight="1" x14ac:dyDescent="0.4">
      <c r="A148" s="68"/>
      <c r="B148" s="69"/>
      <c r="C148" s="69"/>
      <c r="D148" s="69"/>
      <c r="E148" s="69"/>
      <c r="L148" s="70"/>
      <c r="R148" s="71"/>
      <c r="S148" s="71"/>
      <c r="T148" s="71"/>
      <c r="U148" s="72"/>
      <c r="V148" s="72"/>
      <c r="W148" s="65"/>
      <c r="AA148" s="65"/>
      <c r="AB148" s="73">
        <f>SUM(AB4:AB147)</f>
        <v>2295521.2800000021</v>
      </c>
      <c r="AC148" s="73">
        <f>SUM(AC4:AC147)</f>
        <v>0</v>
      </c>
      <c r="AD148" s="73">
        <f>SUM(AD4:AD147)</f>
        <v>2295521.2800000021</v>
      </c>
    </row>
    <row r="150" spans="1:30" x14ac:dyDescent="0.4">
      <c r="T150" s="179" t="s">
        <v>22</v>
      </c>
      <c r="U150" s="180"/>
      <c r="V150" s="181"/>
      <c r="W150" s="75">
        <f>SUM(U4:U147)</f>
        <v>0</v>
      </c>
    </row>
    <row r="151" spans="1:30" x14ac:dyDescent="0.4">
      <c r="T151" s="179" t="s">
        <v>23</v>
      </c>
      <c r="U151" s="180"/>
      <c r="V151" s="181"/>
      <c r="W151" s="75">
        <f>SUM(V4:V147)</f>
        <v>0</v>
      </c>
    </row>
    <row r="152" spans="1:30" x14ac:dyDescent="0.4">
      <c r="T152" s="179" t="s">
        <v>25</v>
      </c>
      <c r="U152" s="180"/>
      <c r="V152" s="181"/>
      <c r="W152" s="83"/>
    </row>
    <row r="153" spans="1:30" x14ac:dyDescent="0.4">
      <c r="T153" s="179" t="s">
        <v>26</v>
      </c>
      <c r="U153" s="180"/>
      <c r="V153" s="181"/>
      <c r="W153" s="83"/>
    </row>
    <row r="154" spans="1:30" x14ac:dyDescent="0.4">
      <c r="T154" s="179" t="s">
        <v>24</v>
      </c>
      <c r="U154" s="180"/>
      <c r="V154" s="181"/>
      <c r="W154" s="83"/>
    </row>
    <row r="155" spans="1:30" x14ac:dyDescent="0.4">
      <c r="T155" s="179" t="s">
        <v>27</v>
      </c>
      <c r="U155" s="180"/>
      <c r="V155" s="181"/>
      <c r="W155" s="83"/>
    </row>
    <row r="156" spans="1:30" x14ac:dyDescent="0.4">
      <c r="T156" s="179" t="s">
        <v>29</v>
      </c>
      <c r="U156" s="180"/>
      <c r="V156" s="181"/>
      <c r="W156" s="75">
        <f>SUM(W150:W155)</f>
        <v>0</v>
      </c>
    </row>
    <row r="157" spans="1:30" x14ac:dyDescent="0.4">
      <c r="T157" s="179" t="s">
        <v>30</v>
      </c>
      <c r="U157" s="180"/>
      <c r="V157" s="181"/>
      <c r="W157" s="75">
        <f>W156*1.1</f>
        <v>0</v>
      </c>
    </row>
  </sheetData>
  <sheetProtection algorithmName="SHA-512" hashValue="YUm1+IQC09QzqknYS+kALUneHZqdBQSObweRRDi4+F6A6xksAMgoIaq18MqbC2HuAUWh7W5cPVXyrGcSo99PQA==" saltValue="wA7PhB9BKPsIVkchUHLvBw==" spinCount="100000" sheet="1" formatCells="0" formatColumns="0" formatRows="0" insertHyperlinks="0" sort="0" autoFilter="0" pivotTables="0"/>
  <autoFilter ref="A3:AD147"/>
  <mergeCells count="12">
    <mergeCell ref="T157:V157"/>
    <mergeCell ref="T152:V152"/>
    <mergeCell ref="T153:V153"/>
    <mergeCell ref="T154:V154"/>
    <mergeCell ref="T155:V155"/>
    <mergeCell ref="T156:V156"/>
    <mergeCell ref="T151:V151"/>
    <mergeCell ref="E2:J2"/>
    <mergeCell ref="L2:Q2"/>
    <mergeCell ref="AB2:AC2"/>
    <mergeCell ref="AD2:AD3"/>
    <mergeCell ref="T150:V150"/>
  </mergeCells>
  <phoneticPr fontId="4"/>
  <conditionalFormatting sqref="B4:J147 X4:Z147 L4:Q147">
    <cfRule type="containsBlanks" dxfId="22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7" tint="0.59999389629810485"/>
    <pageSetUpPr fitToPage="1"/>
  </sheetPr>
  <dimension ref="A1:AD437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2448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95</v>
      </c>
      <c r="D4" s="55" t="s">
        <v>35</v>
      </c>
      <c r="E4" s="55" t="s">
        <v>652</v>
      </c>
      <c r="F4" s="55" t="s">
        <v>1425</v>
      </c>
      <c r="G4" s="55">
        <v>34</v>
      </c>
      <c r="H4" s="56">
        <v>8</v>
      </c>
      <c r="I4" s="57">
        <v>2</v>
      </c>
      <c r="J4" s="58">
        <v>16</v>
      </c>
      <c r="K4" s="59"/>
      <c r="L4" s="60" t="s">
        <v>222</v>
      </c>
      <c r="M4" s="76"/>
      <c r="N4" s="61" t="s">
        <v>220</v>
      </c>
      <c r="O4" s="77"/>
      <c r="P4" s="76"/>
      <c r="Q4" s="62">
        <v>8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32587.775999999998</v>
      </c>
      <c r="AC4" s="66">
        <f>P4*Q4*X4*Y4*Z4/1000*$Z$1</f>
        <v>0</v>
      </c>
      <c r="AD4" s="66">
        <f t="shared" ref="AD4:AD67" si="3">AB4-AC4</f>
        <v>32587.775999999998</v>
      </c>
    </row>
    <row r="5" spans="1:30" ht="24.95" customHeight="1" x14ac:dyDescent="0.4">
      <c r="A5" s="54">
        <v>2</v>
      </c>
      <c r="B5" s="55" t="s">
        <v>37</v>
      </c>
      <c r="C5" s="55" t="s">
        <v>1214</v>
      </c>
      <c r="D5" s="55" t="s">
        <v>35</v>
      </c>
      <c r="E5" s="55" t="s">
        <v>239</v>
      </c>
      <c r="F5" s="55" t="s">
        <v>831</v>
      </c>
      <c r="G5" s="55">
        <v>42</v>
      </c>
      <c r="H5" s="56">
        <v>2</v>
      </c>
      <c r="I5" s="57">
        <v>2</v>
      </c>
      <c r="J5" s="58">
        <v>4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10063.871999999999</v>
      </c>
      <c r="AC5" s="66">
        <f t="shared" ref="AC5:AC68" si="4">P5*Q5*X5*Y5*Z5/1000*$Z$1</f>
        <v>0</v>
      </c>
      <c r="AD5" s="66">
        <f t="shared" si="3"/>
        <v>10063.871999999999</v>
      </c>
    </row>
    <row r="6" spans="1:30" ht="24.95" customHeight="1" x14ac:dyDescent="0.4">
      <c r="A6" s="54">
        <v>3</v>
      </c>
      <c r="B6" s="55" t="s">
        <v>37</v>
      </c>
      <c r="C6" s="55" t="s">
        <v>1027</v>
      </c>
      <c r="D6" s="55" t="s">
        <v>1042</v>
      </c>
      <c r="E6" s="55" t="s">
        <v>248</v>
      </c>
      <c r="F6" s="55" t="s">
        <v>1426</v>
      </c>
      <c r="G6" s="55">
        <v>26</v>
      </c>
      <c r="H6" s="56">
        <v>1</v>
      </c>
      <c r="I6" s="57">
        <v>4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6230.0160000000005</v>
      </c>
      <c r="AC6" s="66">
        <f t="shared" si="4"/>
        <v>0</v>
      </c>
      <c r="AD6" s="66">
        <f t="shared" si="3"/>
        <v>6230.0160000000005</v>
      </c>
    </row>
    <row r="7" spans="1:30" ht="24.95" customHeight="1" x14ac:dyDescent="0.4">
      <c r="A7" s="54">
        <v>4</v>
      </c>
      <c r="B7" s="55" t="s">
        <v>37</v>
      </c>
      <c r="C7" s="55" t="s">
        <v>879</v>
      </c>
      <c r="D7" s="55" t="s">
        <v>35</v>
      </c>
      <c r="E7" s="55" t="s">
        <v>239</v>
      </c>
      <c r="F7" s="55" t="s">
        <v>240</v>
      </c>
      <c r="G7" s="55">
        <v>42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2515.9679999999998</v>
      </c>
      <c r="AC7" s="66">
        <f t="shared" si="4"/>
        <v>0</v>
      </c>
      <c r="AD7" s="66">
        <f t="shared" si="3"/>
        <v>2515.9679999999998</v>
      </c>
    </row>
    <row r="8" spans="1:30" ht="24.95" customHeight="1" x14ac:dyDescent="0.4">
      <c r="A8" s="54">
        <v>5</v>
      </c>
      <c r="B8" s="55" t="s">
        <v>37</v>
      </c>
      <c r="C8" s="55" t="s">
        <v>1368</v>
      </c>
      <c r="D8" s="55" t="s">
        <v>35</v>
      </c>
      <c r="E8" s="55" t="s">
        <v>248</v>
      </c>
      <c r="F8" s="55" t="s">
        <v>697</v>
      </c>
      <c r="G8" s="55">
        <v>26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1557.5040000000001</v>
      </c>
      <c r="AC8" s="66">
        <f t="shared" si="4"/>
        <v>0</v>
      </c>
      <c r="AD8" s="66">
        <f t="shared" si="3"/>
        <v>1557.5040000000001</v>
      </c>
    </row>
    <row r="9" spans="1:30" ht="24.95" customHeight="1" x14ac:dyDescent="0.4">
      <c r="A9" s="54">
        <v>6</v>
      </c>
      <c r="B9" s="55" t="s">
        <v>37</v>
      </c>
      <c r="C9" s="55" t="s">
        <v>1368</v>
      </c>
      <c r="D9" s="55" t="s">
        <v>35</v>
      </c>
      <c r="E9" s="55" t="s">
        <v>239</v>
      </c>
      <c r="F9" s="55" t="s">
        <v>831</v>
      </c>
      <c r="G9" s="55">
        <v>42</v>
      </c>
      <c r="H9" s="56">
        <v>1</v>
      </c>
      <c r="I9" s="57">
        <v>2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5031.9359999999997</v>
      </c>
      <c r="AC9" s="66">
        <f t="shared" si="4"/>
        <v>0</v>
      </c>
      <c r="AD9" s="66">
        <f t="shared" si="3"/>
        <v>5031.9359999999997</v>
      </c>
    </row>
    <row r="10" spans="1:30" ht="24.95" customHeight="1" x14ac:dyDescent="0.4">
      <c r="A10" s="54">
        <v>7</v>
      </c>
      <c r="B10" s="55" t="s">
        <v>37</v>
      </c>
      <c r="C10" s="55" t="s">
        <v>1368</v>
      </c>
      <c r="D10" s="55" t="s">
        <v>35</v>
      </c>
      <c r="E10" s="55" t="s">
        <v>231</v>
      </c>
      <c r="F10" s="55" t="s">
        <v>730</v>
      </c>
      <c r="G10" s="55">
        <v>40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2396.16</v>
      </c>
      <c r="AC10" s="66">
        <f t="shared" si="4"/>
        <v>0</v>
      </c>
      <c r="AD10" s="66">
        <f t="shared" si="3"/>
        <v>2396.16</v>
      </c>
    </row>
    <row r="11" spans="1:30" ht="24.95" customHeight="1" x14ac:dyDescent="0.4">
      <c r="A11" s="54">
        <v>8</v>
      </c>
      <c r="B11" s="55" t="s">
        <v>37</v>
      </c>
      <c r="C11" s="55" t="s">
        <v>1369</v>
      </c>
      <c r="D11" s="55" t="s">
        <v>35</v>
      </c>
      <c r="E11" s="55" t="s">
        <v>248</v>
      </c>
      <c r="F11" s="55" t="s">
        <v>697</v>
      </c>
      <c r="G11" s="55">
        <v>26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1557.5040000000001</v>
      </c>
      <c r="AC11" s="66">
        <f t="shared" si="4"/>
        <v>0</v>
      </c>
      <c r="AD11" s="66">
        <f t="shared" si="3"/>
        <v>1557.5040000000001</v>
      </c>
    </row>
    <row r="12" spans="1:30" ht="24.95" customHeight="1" x14ac:dyDescent="0.4">
      <c r="A12" s="54">
        <v>9</v>
      </c>
      <c r="B12" s="55" t="s">
        <v>37</v>
      </c>
      <c r="C12" s="55" t="s">
        <v>1369</v>
      </c>
      <c r="D12" s="55" t="s">
        <v>35</v>
      </c>
      <c r="E12" s="55" t="s">
        <v>239</v>
      </c>
      <c r="F12" s="55" t="s">
        <v>831</v>
      </c>
      <c r="G12" s="55">
        <v>42</v>
      </c>
      <c r="H12" s="56">
        <v>1</v>
      </c>
      <c r="I12" s="57">
        <v>2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5031.9359999999997</v>
      </c>
      <c r="AC12" s="66">
        <f t="shared" si="4"/>
        <v>0</v>
      </c>
      <c r="AD12" s="66">
        <f t="shared" si="3"/>
        <v>5031.9359999999997</v>
      </c>
    </row>
    <row r="13" spans="1:30" ht="24.95" customHeight="1" x14ac:dyDescent="0.4">
      <c r="A13" s="54">
        <v>10</v>
      </c>
      <c r="B13" s="55" t="s">
        <v>37</v>
      </c>
      <c r="C13" s="55" t="s">
        <v>1369</v>
      </c>
      <c r="D13" s="55" t="s">
        <v>35</v>
      </c>
      <c r="E13" s="55" t="s">
        <v>231</v>
      </c>
      <c r="F13" s="55" t="s">
        <v>730</v>
      </c>
      <c r="G13" s="55">
        <v>40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2396.16</v>
      </c>
      <c r="AC13" s="66">
        <f t="shared" si="4"/>
        <v>0</v>
      </c>
      <c r="AD13" s="66">
        <f t="shared" si="3"/>
        <v>2396.16</v>
      </c>
    </row>
    <row r="14" spans="1:30" ht="24.95" customHeight="1" x14ac:dyDescent="0.4">
      <c r="A14" s="54">
        <v>11</v>
      </c>
      <c r="B14" s="55" t="s">
        <v>37</v>
      </c>
      <c r="C14" s="55" t="s">
        <v>230</v>
      </c>
      <c r="D14" s="55" t="s">
        <v>2038</v>
      </c>
      <c r="E14" s="55" t="s">
        <v>652</v>
      </c>
      <c r="F14" s="55" t="s">
        <v>1425</v>
      </c>
      <c r="G14" s="55">
        <v>34</v>
      </c>
      <c r="H14" s="56">
        <v>6</v>
      </c>
      <c r="I14" s="57">
        <v>2</v>
      </c>
      <c r="J14" s="58">
        <v>12</v>
      </c>
      <c r="K14" s="59"/>
      <c r="L14" s="60" t="s">
        <v>222</v>
      </c>
      <c r="M14" s="76"/>
      <c r="N14" s="61" t="s">
        <v>220</v>
      </c>
      <c r="O14" s="77"/>
      <c r="P14" s="76"/>
      <c r="Q14" s="62">
        <v>6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24440.832000000002</v>
      </c>
      <c r="AC14" s="66">
        <f t="shared" si="4"/>
        <v>0</v>
      </c>
      <c r="AD14" s="66">
        <f t="shared" si="3"/>
        <v>24440.832000000002</v>
      </c>
    </row>
    <row r="15" spans="1:30" ht="24.95" customHeight="1" x14ac:dyDescent="0.4">
      <c r="A15" s="54">
        <v>12</v>
      </c>
      <c r="B15" s="55" t="s">
        <v>37</v>
      </c>
      <c r="C15" s="55" t="s">
        <v>332</v>
      </c>
      <c r="D15" s="55" t="s">
        <v>1042</v>
      </c>
      <c r="E15" s="55" t="s">
        <v>248</v>
      </c>
      <c r="F15" s="55" t="s">
        <v>1427</v>
      </c>
      <c r="G15" s="55">
        <v>26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1557.5040000000001</v>
      </c>
      <c r="AC15" s="66">
        <f t="shared" si="4"/>
        <v>0</v>
      </c>
      <c r="AD15" s="66">
        <f t="shared" si="3"/>
        <v>1557.5040000000001</v>
      </c>
    </row>
    <row r="16" spans="1:30" ht="24.95" customHeight="1" x14ac:dyDescent="0.4">
      <c r="A16" s="54">
        <v>13</v>
      </c>
      <c r="B16" s="55" t="s">
        <v>37</v>
      </c>
      <c r="C16" s="55" t="s">
        <v>334</v>
      </c>
      <c r="D16" s="55" t="s">
        <v>35</v>
      </c>
      <c r="E16" s="55" t="s">
        <v>239</v>
      </c>
      <c r="F16" s="55" t="s">
        <v>831</v>
      </c>
      <c r="G16" s="55">
        <v>42</v>
      </c>
      <c r="H16" s="56">
        <v>2</v>
      </c>
      <c r="I16" s="57">
        <v>2</v>
      </c>
      <c r="J16" s="58">
        <v>4</v>
      </c>
      <c r="K16" s="59"/>
      <c r="L16" s="60" t="s">
        <v>222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10063.871999999999</v>
      </c>
      <c r="AC16" s="66">
        <f t="shared" si="4"/>
        <v>0</v>
      </c>
      <c r="AD16" s="66">
        <f t="shared" si="3"/>
        <v>10063.871999999999</v>
      </c>
    </row>
    <row r="17" spans="1:30" ht="24.95" customHeight="1" x14ac:dyDescent="0.4">
      <c r="A17" s="54">
        <v>14</v>
      </c>
      <c r="B17" s="55" t="s">
        <v>37</v>
      </c>
      <c r="C17" s="55" t="s">
        <v>1211</v>
      </c>
      <c r="D17" s="55" t="s">
        <v>35</v>
      </c>
      <c r="E17" s="55" t="s">
        <v>239</v>
      </c>
      <c r="F17" s="55" t="s">
        <v>831</v>
      </c>
      <c r="G17" s="55">
        <v>42</v>
      </c>
      <c r="H17" s="56">
        <v>1</v>
      </c>
      <c r="I17" s="57">
        <v>2</v>
      </c>
      <c r="J17" s="58">
        <v>2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5031.9359999999997</v>
      </c>
      <c r="AC17" s="66">
        <f t="shared" si="4"/>
        <v>0</v>
      </c>
      <c r="AD17" s="66">
        <f t="shared" si="3"/>
        <v>5031.9359999999997</v>
      </c>
    </row>
    <row r="18" spans="1:30" ht="24.95" customHeight="1" x14ac:dyDescent="0.4">
      <c r="A18" s="54">
        <v>15</v>
      </c>
      <c r="B18" s="55" t="s">
        <v>37</v>
      </c>
      <c r="C18" s="55" t="s">
        <v>1206</v>
      </c>
      <c r="D18" s="55" t="s">
        <v>35</v>
      </c>
      <c r="E18" s="55" t="s">
        <v>652</v>
      </c>
      <c r="F18" s="55" t="s">
        <v>1425</v>
      </c>
      <c r="G18" s="55">
        <v>34</v>
      </c>
      <c r="H18" s="56">
        <v>6</v>
      </c>
      <c r="I18" s="57">
        <v>2</v>
      </c>
      <c r="J18" s="58">
        <v>12</v>
      </c>
      <c r="K18" s="59"/>
      <c r="L18" s="60" t="s">
        <v>222</v>
      </c>
      <c r="M18" s="76"/>
      <c r="N18" s="61" t="s">
        <v>220</v>
      </c>
      <c r="O18" s="77"/>
      <c r="P18" s="76"/>
      <c r="Q18" s="62">
        <v>6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24440.832000000002</v>
      </c>
      <c r="AC18" s="66">
        <f t="shared" si="4"/>
        <v>0</v>
      </c>
      <c r="AD18" s="66">
        <f t="shared" si="3"/>
        <v>24440.832000000002</v>
      </c>
    </row>
    <row r="19" spans="1:30" ht="24.95" customHeight="1" x14ac:dyDescent="0.4">
      <c r="A19" s="54">
        <v>16</v>
      </c>
      <c r="B19" s="55" t="s">
        <v>37</v>
      </c>
      <c r="C19" s="55" t="s">
        <v>1206</v>
      </c>
      <c r="D19" s="55" t="s">
        <v>1042</v>
      </c>
      <c r="E19" s="55" t="s">
        <v>652</v>
      </c>
      <c r="F19" s="55" t="s">
        <v>1428</v>
      </c>
      <c r="G19" s="55">
        <v>34</v>
      </c>
      <c r="H19" s="56">
        <v>2</v>
      </c>
      <c r="I19" s="57">
        <v>2</v>
      </c>
      <c r="J19" s="58">
        <v>4</v>
      </c>
      <c r="K19" s="59"/>
      <c r="L19" s="60" t="s">
        <v>222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8146.9439999999995</v>
      </c>
      <c r="AC19" s="66">
        <f t="shared" si="4"/>
        <v>0</v>
      </c>
      <c r="AD19" s="66">
        <f t="shared" si="3"/>
        <v>8146.9439999999995</v>
      </c>
    </row>
    <row r="20" spans="1:30" ht="24.95" customHeight="1" x14ac:dyDescent="0.4">
      <c r="A20" s="54">
        <v>17</v>
      </c>
      <c r="B20" s="55" t="s">
        <v>37</v>
      </c>
      <c r="C20" s="55" t="s">
        <v>268</v>
      </c>
      <c r="D20" s="55" t="s">
        <v>35</v>
      </c>
      <c r="E20" s="55" t="s">
        <v>239</v>
      </c>
      <c r="F20" s="55" t="s">
        <v>240</v>
      </c>
      <c r="G20" s="55">
        <v>42</v>
      </c>
      <c r="H20" s="56">
        <v>3</v>
      </c>
      <c r="I20" s="57">
        <v>1</v>
      </c>
      <c r="J20" s="58">
        <v>3</v>
      </c>
      <c r="K20" s="59"/>
      <c r="L20" s="60" t="s">
        <v>222</v>
      </c>
      <c r="M20" s="76"/>
      <c r="N20" s="61" t="s">
        <v>220</v>
      </c>
      <c r="O20" s="77"/>
      <c r="P20" s="76"/>
      <c r="Q20" s="62">
        <v>3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7547.9039999999995</v>
      </c>
      <c r="AC20" s="66">
        <f t="shared" si="4"/>
        <v>0</v>
      </c>
      <c r="AD20" s="66">
        <f t="shared" si="3"/>
        <v>7547.9039999999995</v>
      </c>
    </row>
    <row r="21" spans="1:30" ht="24.95" customHeight="1" x14ac:dyDescent="0.4">
      <c r="A21" s="54">
        <v>18</v>
      </c>
      <c r="B21" s="55" t="s">
        <v>37</v>
      </c>
      <c r="C21" s="55" t="s">
        <v>269</v>
      </c>
      <c r="D21" s="55" t="s">
        <v>35</v>
      </c>
      <c r="E21" s="55" t="s">
        <v>239</v>
      </c>
      <c r="F21" s="55" t="s">
        <v>240</v>
      </c>
      <c r="G21" s="55">
        <v>42</v>
      </c>
      <c r="H21" s="56">
        <v>3</v>
      </c>
      <c r="I21" s="57">
        <v>1</v>
      </c>
      <c r="J21" s="58">
        <v>3</v>
      </c>
      <c r="K21" s="59"/>
      <c r="L21" s="60" t="s">
        <v>222</v>
      </c>
      <c r="M21" s="76"/>
      <c r="N21" s="61" t="s">
        <v>220</v>
      </c>
      <c r="O21" s="77"/>
      <c r="P21" s="76"/>
      <c r="Q21" s="62">
        <v>3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7547.9039999999995</v>
      </c>
      <c r="AC21" s="66">
        <f t="shared" si="4"/>
        <v>0</v>
      </c>
      <c r="AD21" s="66">
        <f t="shared" si="3"/>
        <v>7547.9039999999995</v>
      </c>
    </row>
    <row r="22" spans="1:30" ht="24.95" customHeight="1" x14ac:dyDescent="0.4">
      <c r="A22" s="54">
        <v>19</v>
      </c>
      <c r="B22" s="55" t="s">
        <v>37</v>
      </c>
      <c r="C22" s="55" t="s">
        <v>1370</v>
      </c>
      <c r="D22" s="55" t="s">
        <v>2039</v>
      </c>
      <c r="E22" s="55" t="s">
        <v>209</v>
      </c>
      <c r="F22" s="55" t="s">
        <v>210</v>
      </c>
      <c r="G22" s="55">
        <v>58</v>
      </c>
      <c r="H22" s="56">
        <v>3</v>
      </c>
      <c r="I22" s="57">
        <v>4</v>
      </c>
      <c r="J22" s="58">
        <v>12</v>
      </c>
      <c r="K22" s="59"/>
      <c r="L22" s="60" t="s">
        <v>222</v>
      </c>
      <c r="M22" s="76"/>
      <c r="N22" s="61" t="s">
        <v>220</v>
      </c>
      <c r="O22" s="77"/>
      <c r="P22" s="76"/>
      <c r="Q22" s="62">
        <v>3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41693.184000000001</v>
      </c>
      <c r="AC22" s="66">
        <f t="shared" si="4"/>
        <v>0</v>
      </c>
      <c r="AD22" s="66">
        <f t="shared" si="3"/>
        <v>41693.184000000001</v>
      </c>
    </row>
    <row r="23" spans="1:30" ht="24.95" customHeight="1" x14ac:dyDescent="0.4">
      <c r="A23" s="54">
        <v>20</v>
      </c>
      <c r="B23" s="55" t="s">
        <v>37</v>
      </c>
      <c r="C23" s="55" t="s">
        <v>1371</v>
      </c>
      <c r="D23" s="55" t="s">
        <v>35</v>
      </c>
      <c r="E23" s="55" t="s">
        <v>239</v>
      </c>
      <c r="F23" s="55" t="s">
        <v>831</v>
      </c>
      <c r="G23" s="55">
        <v>42</v>
      </c>
      <c r="H23" s="56">
        <v>4</v>
      </c>
      <c r="I23" s="57">
        <v>2</v>
      </c>
      <c r="J23" s="58">
        <v>8</v>
      </c>
      <c r="K23" s="59"/>
      <c r="L23" s="60" t="s">
        <v>222</v>
      </c>
      <c r="M23" s="76"/>
      <c r="N23" s="61" t="s">
        <v>220</v>
      </c>
      <c r="O23" s="77"/>
      <c r="P23" s="76"/>
      <c r="Q23" s="62">
        <v>4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20127.743999999999</v>
      </c>
      <c r="AC23" s="66">
        <f t="shared" si="4"/>
        <v>0</v>
      </c>
      <c r="AD23" s="66">
        <f t="shared" si="3"/>
        <v>20127.743999999999</v>
      </c>
    </row>
    <row r="24" spans="1:30" ht="24.95" customHeight="1" x14ac:dyDescent="0.4">
      <c r="A24" s="54">
        <v>21</v>
      </c>
      <c r="B24" s="55" t="s">
        <v>37</v>
      </c>
      <c r="C24" s="55" t="s">
        <v>339</v>
      </c>
      <c r="D24" s="55" t="s">
        <v>35</v>
      </c>
      <c r="E24" s="55" t="s">
        <v>248</v>
      </c>
      <c r="F24" s="55" t="s">
        <v>697</v>
      </c>
      <c r="G24" s="55">
        <v>26</v>
      </c>
      <c r="H24" s="56">
        <v>11</v>
      </c>
      <c r="I24" s="57">
        <v>1</v>
      </c>
      <c r="J24" s="58">
        <v>11</v>
      </c>
      <c r="K24" s="59"/>
      <c r="L24" s="60" t="s">
        <v>222</v>
      </c>
      <c r="M24" s="76"/>
      <c r="N24" s="61" t="s">
        <v>220</v>
      </c>
      <c r="O24" s="77"/>
      <c r="P24" s="76"/>
      <c r="Q24" s="62">
        <v>11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17132.543999999998</v>
      </c>
      <c r="AC24" s="66">
        <f t="shared" si="4"/>
        <v>0</v>
      </c>
      <c r="AD24" s="66">
        <f t="shared" si="3"/>
        <v>17132.543999999998</v>
      </c>
    </row>
    <row r="25" spans="1:30" ht="24.95" customHeight="1" x14ac:dyDescent="0.4">
      <c r="A25" s="54">
        <v>22</v>
      </c>
      <c r="B25" s="55" t="s">
        <v>37</v>
      </c>
      <c r="C25" s="55" t="s">
        <v>1372</v>
      </c>
      <c r="D25" s="55" t="s">
        <v>35</v>
      </c>
      <c r="E25" s="55" t="s">
        <v>652</v>
      </c>
      <c r="F25" s="55" t="s">
        <v>1425</v>
      </c>
      <c r="G25" s="55">
        <v>34</v>
      </c>
      <c r="H25" s="56">
        <v>2</v>
      </c>
      <c r="I25" s="57">
        <v>2</v>
      </c>
      <c r="J25" s="58">
        <v>4</v>
      </c>
      <c r="K25" s="59"/>
      <c r="L25" s="60" t="s">
        <v>222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8146.9439999999995</v>
      </c>
      <c r="AC25" s="66">
        <f t="shared" si="4"/>
        <v>0</v>
      </c>
      <c r="AD25" s="66">
        <f t="shared" si="3"/>
        <v>8146.9439999999995</v>
      </c>
    </row>
    <row r="26" spans="1:30" ht="24.95" customHeight="1" x14ac:dyDescent="0.4">
      <c r="A26" s="54">
        <v>23</v>
      </c>
      <c r="B26" s="55" t="s">
        <v>37</v>
      </c>
      <c r="C26" s="55" t="s">
        <v>744</v>
      </c>
      <c r="D26" s="55" t="s">
        <v>1373</v>
      </c>
      <c r="E26" s="55" t="s">
        <v>209</v>
      </c>
      <c r="F26" s="55" t="s">
        <v>210</v>
      </c>
      <c r="G26" s="55">
        <v>58</v>
      </c>
      <c r="H26" s="56">
        <v>2</v>
      </c>
      <c r="I26" s="57">
        <v>4</v>
      </c>
      <c r="J26" s="58">
        <v>8</v>
      </c>
      <c r="K26" s="59"/>
      <c r="L26" s="60" t="s">
        <v>222</v>
      </c>
      <c r="M26" s="76"/>
      <c r="N26" s="61" t="s">
        <v>220</v>
      </c>
      <c r="O26" s="77"/>
      <c r="P26" s="76"/>
      <c r="Q26" s="62">
        <v>2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27795.456000000002</v>
      </c>
      <c r="AC26" s="66">
        <f t="shared" si="4"/>
        <v>0</v>
      </c>
      <c r="AD26" s="66">
        <f t="shared" si="3"/>
        <v>27795.456000000002</v>
      </c>
    </row>
    <row r="27" spans="1:30" ht="24.95" customHeight="1" x14ac:dyDescent="0.4">
      <c r="A27" s="54">
        <v>24</v>
      </c>
      <c r="B27" s="55" t="s">
        <v>37</v>
      </c>
      <c r="C27" s="55" t="s">
        <v>1374</v>
      </c>
      <c r="D27" s="55" t="s">
        <v>35</v>
      </c>
      <c r="E27" s="55" t="s">
        <v>652</v>
      </c>
      <c r="F27" s="55" t="s">
        <v>1425</v>
      </c>
      <c r="G27" s="55">
        <v>34</v>
      </c>
      <c r="H27" s="56">
        <v>2</v>
      </c>
      <c r="I27" s="57">
        <v>2</v>
      </c>
      <c r="J27" s="58">
        <v>4</v>
      </c>
      <c r="K27" s="59"/>
      <c r="L27" s="60" t="s">
        <v>222</v>
      </c>
      <c r="M27" s="76"/>
      <c r="N27" s="61" t="s">
        <v>220</v>
      </c>
      <c r="O27" s="77"/>
      <c r="P27" s="76"/>
      <c r="Q27" s="62">
        <v>2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8146.9439999999995</v>
      </c>
      <c r="AC27" s="66">
        <f t="shared" si="4"/>
        <v>0</v>
      </c>
      <c r="AD27" s="66">
        <f t="shared" si="3"/>
        <v>8146.9439999999995</v>
      </c>
    </row>
    <row r="28" spans="1:30" ht="24.95" customHeight="1" x14ac:dyDescent="0.4">
      <c r="A28" s="54">
        <v>25</v>
      </c>
      <c r="B28" s="55" t="s">
        <v>37</v>
      </c>
      <c r="C28" s="55" t="s">
        <v>1374</v>
      </c>
      <c r="D28" s="55" t="s">
        <v>35</v>
      </c>
      <c r="E28" s="55" t="s">
        <v>408</v>
      </c>
      <c r="F28" s="55" t="s">
        <v>1429</v>
      </c>
      <c r="G28" s="55">
        <v>38</v>
      </c>
      <c r="H28" s="56">
        <v>4</v>
      </c>
      <c r="I28" s="57">
        <v>2</v>
      </c>
      <c r="J28" s="58">
        <v>8</v>
      </c>
      <c r="K28" s="59"/>
      <c r="L28" s="60" t="s">
        <v>222</v>
      </c>
      <c r="M28" s="76"/>
      <c r="N28" s="61" t="s">
        <v>220</v>
      </c>
      <c r="O28" s="77"/>
      <c r="P28" s="76"/>
      <c r="Q28" s="62">
        <v>4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18210.816000000003</v>
      </c>
      <c r="AC28" s="66">
        <f t="shared" si="4"/>
        <v>0</v>
      </c>
      <c r="AD28" s="66">
        <f t="shared" si="3"/>
        <v>18210.816000000003</v>
      </c>
    </row>
    <row r="29" spans="1:30" ht="24.95" customHeight="1" x14ac:dyDescent="0.4">
      <c r="A29" s="54">
        <v>26</v>
      </c>
      <c r="B29" s="55" t="s">
        <v>37</v>
      </c>
      <c r="C29" s="55" t="s">
        <v>822</v>
      </c>
      <c r="D29" s="55" t="s">
        <v>35</v>
      </c>
      <c r="E29" s="55" t="s">
        <v>397</v>
      </c>
      <c r="F29" s="55" t="s">
        <v>702</v>
      </c>
      <c r="G29" s="55">
        <v>14</v>
      </c>
      <c r="H29" s="56">
        <v>8</v>
      </c>
      <c r="I29" s="57">
        <v>1</v>
      </c>
      <c r="J29" s="58">
        <v>8</v>
      </c>
      <c r="K29" s="59"/>
      <c r="L29" s="60" t="s">
        <v>222</v>
      </c>
      <c r="M29" s="76"/>
      <c r="N29" s="61" t="s">
        <v>219</v>
      </c>
      <c r="O29" s="77"/>
      <c r="P29" s="76"/>
      <c r="Q29" s="62">
        <v>8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6709.2479999999996</v>
      </c>
      <c r="AC29" s="66">
        <f t="shared" si="4"/>
        <v>0</v>
      </c>
      <c r="AD29" s="66">
        <f t="shared" si="3"/>
        <v>6709.2479999999996</v>
      </c>
    </row>
    <row r="30" spans="1:30" ht="24.95" customHeight="1" x14ac:dyDescent="0.4">
      <c r="A30" s="54">
        <v>27</v>
      </c>
      <c r="B30" s="55" t="s">
        <v>37</v>
      </c>
      <c r="C30" s="55" t="s">
        <v>1375</v>
      </c>
      <c r="D30" s="55" t="s">
        <v>35</v>
      </c>
      <c r="E30" s="55" t="s">
        <v>665</v>
      </c>
      <c r="F30" s="55" t="s">
        <v>730</v>
      </c>
      <c r="G30" s="55">
        <v>14</v>
      </c>
      <c r="H30" s="56">
        <v>8</v>
      </c>
      <c r="I30" s="57">
        <v>1</v>
      </c>
      <c r="J30" s="58">
        <v>8</v>
      </c>
      <c r="K30" s="59"/>
      <c r="L30" s="60" t="s">
        <v>222</v>
      </c>
      <c r="M30" s="76"/>
      <c r="N30" s="61" t="s">
        <v>219</v>
      </c>
      <c r="O30" s="77"/>
      <c r="P30" s="76"/>
      <c r="Q30" s="62">
        <v>8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6709.2479999999996</v>
      </c>
      <c r="AC30" s="66">
        <f t="shared" si="4"/>
        <v>0</v>
      </c>
      <c r="AD30" s="66">
        <f t="shared" si="3"/>
        <v>6709.2479999999996</v>
      </c>
    </row>
    <row r="31" spans="1:30" ht="24.95" customHeight="1" x14ac:dyDescent="0.4">
      <c r="A31" s="54">
        <v>28</v>
      </c>
      <c r="B31" s="55" t="s">
        <v>37</v>
      </c>
      <c r="C31" s="55" t="s">
        <v>1375</v>
      </c>
      <c r="D31" s="55" t="s">
        <v>1096</v>
      </c>
      <c r="E31" s="55" t="s">
        <v>248</v>
      </c>
      <c r="F31" s="55" t="s">
        <v>673</v>
      </c>
      <c r="G31" s="55">
        <v>26</v>
      </c>
      <c r="H31" s="56">
        <v>2</v>
      </c>
      <c r="I31" s="57">
        <v>1</v>
      </c>
      <c r="J31" s="58">
        <v>2</v>
      </c>
      <c r="K31" s="59"/>
      <c r="L31" s="60" t="s">
        <v>222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3115.0080000000003</v>
      </c>
      <c r="AC31" s="66">
        <f t="shared" si="4"/>
        <v>0</v>
      </c>
      <c r="AD31" s="66">
        <f t="shared" si="3"/>
        <v>3115.0080000000003</v>
      </c>
    </row>
    <row r="32" spans="1:30" ht="24.95" customHeight="1" x14ac:dyDescent="0.4">
      <c r="A32" s="54">
        <v>29</v>
      </c>
      <c r="B32" s="55" t="s">
        <v>37</v>
      </c>
      <c r="C32" s="55" t="s">
        <v>1375</v>
      </c>
      <c r="D32" s="55" t="s">
        <v>35</v>
      </c>
      <c r="E32" s="55" t="s">
        <v>265</v>
      </c>
      <c r="F32" s="55" t="s">
        <v>1430</v>
      </c>
      <c r="G32" s="55">
        <v>60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219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3594.2400000000002</v>
      </c>
      <c r="AC32" s="66">
        <f t="shared" si="4"/>
        <v>0</v>
      </c>
      <c r="AD32" s="66">
        <f t="shared" si="3"/>
        <v>3594.2400000000002</v>
      </c>
    </row>
    <row r="33" spans="1:30" ht="24.95" customHeight="1" x14ac:dyDescent="0.4">
      <c r="A33" s="54">
        <v>30</v>
      </c>
      <c r="B33" s="55" t="s">
        <v>241</v>
      </c>
      <c r="C33" s="55" t="s">
        <v>1376</v>
      </c>
      <c r="D33" s="55" t="s">
        <v>35</v>
      </c>
      <c r="E33" s="55" t="s">
        <v>652</v>
      </c>
      <c r="F33" s="55" t="s">
        <v>669</v>
      </c>
      <c r="G33" s="55">
        <v>34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2036.7359999999999</v>
      </c>
      <c r="AC33" s="66">
        <f t="shared" si="4"/>
        <v>0</v>
      </c>
      <c r="AD33" s="66">
        <f t="shared" si="3"/>
        <v>2036.7359999999999</v>
      </c>
    </row>
    <row r="34" spans="1:30" ht="24.95" customHeight="1" x14ac:dyDescent="0.4">
      <c r="A34" s="54">
        <v>31</v>
      </c>
      <c r="B34" s="55" t="s">
        <v>241</v>
      </c>
      <c r="C34" s="55" t="s">
        <v>1376</v>
      </c>
      <c r="D34" s="55" t="s">
        <v>2040</v>
      </c>
      <c r="E34" s="55" t="s">
        <v>239</v>
      </c>
      <c r="F34" s="55" t="s">
        <v>831</v>
      </c>
      <c r="G34" s="55">
        <v>42</v>
      </c>
      <c r="H34" s="56">
        <v>11</v>
      </c>
      <c r="I34" s="57">
        <v>2</v>
      </c>
      <c r="J34" s="58">
        <v>22</v>
      </c>
      <c r="K34" s="59"/>
      <c r="L34" s="60" t="s">
        <v>222</v>
      </c>
      <c r="M34" s="76"/>
      <c r="N34" s="61" t="s">
        <v>220</v>
      </c>
      <c r="O34" s="77"/>
      <c r="P34" s="76"/>
      <c r="Q34" s="62">
        <v>11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55351.296000000002</v>
      </c>
      <c r="AC34" s="66">
        <f t="shared" si="4"/>
        <v>0</v>
      </c>
      <c r="AD34" s="66">
        <f t="shared" si="3"/>
        <v>55351.296000000002</v>
      </c>
    </row>
    <row r="35" spans="1:30" ht="24.95" customHeight="1" x14ac:dyDescent="0.4">
      <c r="A35" s="54">
        <v>32</v>
      </c>
      <c r="B35" s="55" t="s">
        <v>241</v>
      </c>
      <c r="C35" s="55" t="s">
        <v>1377</v>
      </c>
      <c r="D35" s="55" t="s">
        <v>35</v>
      </c>
      <c r="E35" s="55" t="s">
        <v>652</v>
      </c>
      <c r="F35" s="55" t="s">
        <v>669</v>
      </c>
      <c r="G35" s="55">
        <v>34</v>
      </c>
      <c r="H35" s="56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2036.7359999999999</v>
      </c>
      <c r="AC35" s="66">
        <f t="shared" si="4"/>
        <v>0</v>
      </c>
      <c r="AD35" s="66">
        <f t="shared" si="3"/>
        <v>2036.7359999999999</v>
      </c>
    </row>
    <row r="36" spans="1:30" ht="24.95" customHeight="1" x14ac:dyDescent="0.4">
      <c r="A36" s="54">
        <v>33</v>
      </c>
      <c r="B36" s="55" t="s">
        <v>241</v>
      </c>
      <c r="C36" s="55" t="s">
        <v>1377</v>
      </c>
      <c r="D36" s="55" t="s">
        <v>35</v>
      </c>
      <c r="E36" s="55" t="s">
        <v>239</v>
      </c>
      <c r="F36" s="55" t="s">
        <v>831</v>
      </c>
      <c r="G36" s="55">
        <v>42</v>
      </c>
      <c r="H36" s="56">
        <v>6</v>
      </c>
      <c r="I36" s="57">
        <v>2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30191.615999999998</v>
      </c>
      <c r="AC36" s="66">
        <f t="shared" si="4"/>
        <v>0</v>
      </c>
      <c r="AD36" s="66">
        <f t="shared" si="3"/>
        <v>30191.615999999998</v>
      </c>
    </row>
    <row r="37" spans="1:30" ht="24.95" customHeight="1" x14ac:dyDescent="0.4">
      <c r="A37" s="54">
        <v>34</v>
      </c>
      <c r="B37" s="55" t="s">
        <v>241</v>
      </c>
      <c r="C37" s="55" t="s">
        <v>1378</v>
      </c>
      <c r="D37" s="55" t="s">
        <v>35</v>
      </c>
      <c r="E37" s="55" t="s">
        <v>652</v>
      </c>
      <c r="F37" s="55" t="s">
        <v>669</v>
      </c>
      <c r="G37" s="55">
        <v>34</v>
      </c>
      <c r="H37" s="56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2036.7359999999999</v>
      </c>
      <c r="AC37" s="66">
        <f t="shared" si="4"/>
        <v>0</v>
      </c>
      <c r="AD37" s="66">
        <f t="shared" si="3"/>
        <v>2036.7359999999999</v>
      </c>
    </row>
    <row r="38" spans="1:30" ht="24.95" customHeight="1" x14ac:dyDescent="0.4">
      <c r="A38" s="54">
        <v>35</v>
      </c>
      <c r="B38" s="55" t="s">
        <v>241</v>
      </c>
      <c r="C38" s="55" t="s">
        <v>1378</v>
      </c>
      <c r="D38" s="55" t="s">
        <v>35</v>
      </c>
      <c r="E38" s="55" t="s">
        <v>239</v>
      </c>
      <c r="F38" s="55" t="s">
        <v>831</v>
      </c>
      <c r="G38" s="55">
        <v>42</v>
      </c>
      <c r="H38" s="56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30191.615999999998</v>
      </c>
      <c r="AC38" s="66">
        <f t="shared" si="4"/>
        <v>0</v>
      </c>
      <c r="AD38" s="66">
        <f t="shared" si="3"/>
        <v>30191.615999999998</v>
      </c>
    </row>
    <row r="39" spans="1:30" ht="24.95" customHeight="1" x14ac:dyDescent="0.4">
      <c r="A39" s="54">
        <v>36</v>
      </c>
      <c r="B39" s="55" t="s">
        <v>241</v>
      </c>
      <c r="C39" s="55" t="s">
        <v>1379</v>
      </c>
      <c r="D39" s="55" t="s">
        <v>35</v>
      </c>
      <c r="E39" s="55" t="s">
        <v>652</v>
      </c>
      <c r="F39" s="55" t="s">
        <v>669</v>
      </c>
      <c r="G39" s="55">
        <v>34</v>
      </c>
      <c r="H39" s="56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2036.7359999999999</v>
      </c>
      <c r="AC39" s="66">
        <f t="shared" si="4"/>
        <v>0</v>
      </c>
      <c r="AD39" s="66">
        <f t="shared" si="3"/>
        <v>2036.7359999999999</v>
      </c>
    </row>
    <row r="40" spans="1:30" ht="24.95" customHeight="1" x14ac:dyDescent="0.4">
      <c r="A40" s="54">
        <v>37</v>
      </c>
      <c r="B40" s="55" t="s">
        <v>241</v>
      </c>
      <c r="C40" s="55" t="s">
        <v>1379</v>
      </c>
      <c r="D40" s="55" t="s">
        <v>2041</v>
      </c>
      <c r="E40" s="55" t="s">
        <v>239</v>
      </c>
      <c r="F40" s="55" t="s">
        <v>831</v>
      </c>
      <c r="G40" s="55">
        <v>42</v>
      </c>
      <c r="H40" s="55">
        <v>5</v>
      </c>
      <c r="I40" s="57">
        <v>2</v>
      </c>
      <c r="J40" s="58">
        <v>10</v>
      </c>
      <c r="K40" s="59"/>
      <c r="L40" s="60" t="s">
        <v>222</v>
      </c>
      <c r="M40" s="76"/>
      <c r="N40" s="61" t="s">
        <v>220</v>
      </c>
      <c r="O40" s="77"/>
      <c r="P40" s="76"/>
      <c r="Q40" s="62">
        <v>5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25159.68</v>
      </c>
      <c r="AC40" s="66">
        <f t="shared" si="4"/>
        <v>0</v>
      </c>
      <c r="AD40" s="66">
        <f t="shared" si="3"/>
        <v>25159.68</v>
      </c>
    </row>
    <row r="41" spans="1:30" ht="24.95" customHeight="1" x14ac:dyDescent="0.4">
      <c r="A41" s="54">
        <v>38</v>
      </c>
      <c r="B41" s="55" t="s">
        <v>241</v>
      </c>
      <c r="C41" s="55" t="s">
        <v>1380</v>
      </c>
      <c r="D41" s="55" t="s">
        <v>35</v>
      </c>
      <c r="E41" s="55" t="s">
        <v>652</v>
      </c>
      <c r="F41" s="55" t="s">
        <v>669</v>
      </c>
      <c r="G41" s="55">
        <v>34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2036.7359999999999</v>
      </c>
      <c r="AC41" s="66">
        <f t="shared" si="4"/>
        <v>0</v>
      </c>
      <c r="AD41" s="66">
        <f t="shared" si="3"/>
        <v>2036.7359999999999</v>
      </c>
    </row>
    <row r="42" spans="1:30" ht="24.95" customHeight="1" x14ac:dyDescent="0.4">
      <c r="A42" s="54">
        <v>39</v>
      </c>
      <c r="B42" s="55" t="s">
        <v>241</v>
      </c>
      <c r="C42" s="55" t="s">
        <v>1380</v>
      </c>
      <c r="D42" s="55" t="s">
        <v>2042</v>
      </c>
      <c r="E42" s="55" t="s">
        <v>239</v>
      </c>
      <c r="F42" s="55" t="s">
        <v>831</v>
      </c>
      <c r="G42" s="55">
        <v>42</v>
      </c>
      <c r="H42" s="55">
        <v>4</v>
      </c>
      <c r="I42" s="57">
        <v>2</v>
      </c>
      <c r="J42" s="58">
        <v>8</v>
      </c>
      <c r="K42" s="59"/>
      <c r="L42" s="60" t="s">
        <v>222</v>
      </c>
      <c r="M42" s="76"/>
      <c r="N42" s="61" t="s">
        <v>220</v>
      </c>
      <c r="O42" s="77"/>
      <c r="P42" s="76"/>
      <c r="Q42" s="62">
        <v>4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20127.743999999999</v>
      </c>
      <c r="AC42" s="66">
        <f t="shared" si="4"/>
        <v>0</v>
      </c>
      <c r="AD42" s="66">
        <f t="shared" si="3"/>
        <v>20127.743999999999</v>
      </c>
    </row>
    <row r="43" spans="1:30" ht="24.95" customHeight="1" x14ac:dyDescent="0.4">
      <c r="A43" s="54">
        <v>40</v>
      </c>
      <c r="B43" s="55" t="s">
        <v>241</v>
      </c>
      <c r="C43" s="55" t="s">
        <v>1381</v>
      </c>
      <c r="D43" s="55" t="s">
        <v>35</v>
      </c>
      <c r="E43" s="55" t="s">
        <v>652</v>
      </c>
      <c r="F43" s="55" t="s">
        <v>1425</v>
      </c>
      <c r="G43" s="55">
        <v>34</v>
      </c>
      <c r="H43" s="55">
        <v>6</v>
      </c>
      <c r="I43" s="57">
        <v>2</v>
      </c>
      <c r="J43" s="58">
        <v>12</v>
      </c>
      <c r="K43" s="59"/>
      <c r="L43" s="60" t="s">
        <v>222</v>
      </c>
      <c r="M43" s="76"/>
      <c r="N43" s="61" t="s">
        <v>220</v>
      </c>
      <c r="O43" s="77"/>
      <c r="P43" s="76"/>
      <c r="Q43" s="62">
        <v>6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24440.832000000002</v>
      </c>
      <c r="AC43" s="66">
        <f t="shared" si="4"/>
        <v>0</v>
      </c>
      <c r="AD43" s="66">
        <f t="shared" si="3"/>
        <v>24440.832000000002</v>
      </c>
    </row>
    <row r="44" spans="1:30" ht="24.95" customHeight="1" x14ac:dyDescent="0.4">
      <c r="A44" s="54">
        <v>41</v>
      </c>
      <c r="B44" s="55" t="s">
        <v>241</v>
      </c>
      <c r="C44" s="55" t="s">
        <v>1382</v>
      </c>
      <c r="D44" s="55" t="s">
        <v>35</v>
      </c>
      <c r="E44" s="55" t="s">
        <v>239</v>
      </c>
      <c r="F44" s="55" t="s">
        <v>831</v>
      </c>
      <c r="G44" s="55">
        <v>42</v>
      </c>
      <c r="H44" s="55">
        <v>3</v>
      </c>
      <c r="I44" s="57">
        <v>2</v>
      </c>
      <c r="J44" s="58">
        <v>6</v>
      </c>
      <c r="K44" s="59"/>
      <c r="L44" s="60" t="s">
        <v>222</v>
      </c>
      <c r="M44" s="76"/>
      <c r="N44" s="61" t="s">
        <v>220</v>
      </c>
      <c r="O44" s="77"/>
      <c r="P44" s="76"/>
      <c r="Q44" s="62">
        <v>3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15095.807999999999</v>
      </c>
      <c r="AC44" s="66">
        <f t="shared" si="4"/>
        <v>0</v>
      </c>
      <c r="AD44" s="66">
        <f t="shared" si="3"/>
        <v>15095.807999999999</v>
      </c>
    </row>
    <row r="45" spans="1:30" ht="24.95" customHeight="1" x14ac:dyDescent="0.4">
      <c r="A45" s="54">
        <v>42</v>
      </c>
      <c r="B45" s="55" t="s">
        <v>241</v>
      </c>
      <c r="C45" s="55" t="s">
        <v>267</v>
      </c>
      <c r="D45" s="55" t="s">
        <v>35</v>
      </c>
      <c r="E45" s="55" t="s">
        <v>239</v>
      </c>
      <c r="F45" s="55" t="s">
        <v>240</v>
      </c>
      <c r="G45" s="55">
        <v>42</v>
      </c>
      <c r="H45" s="55">
        <v>1</v>
      </c>
      <c r="I45" s="57">
        <v>1</v>
      </c>
      <c r="J45" s="58">
        <v>1</v>
      </c>
      <c r="K45" s="59"/>
      <c r="L45" s="60" t="s">
        <v>222</v>
      </c>
      <c r="M45" s="76"/>
      <c r="N45" s="61" t="s">
        <v>220</v>
      </c>
      <c r="O45" s="77"/>
      <c r="P45" s="76"/>
      <c r="Q45" s="62">
        <v>1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2515.9679999999998</v>
      </c>
      <c r="AC45" s="66">
        <f t="shared" si="4"/>
        <v>0</v>
      </c>
      <c r="AD45" s="66">
        <f t="shared" si="3"/>
        <v>2515.9679999999998</v>
      </c>
    </row>
    <row r="46" spans="1:30" ht="24.95" customHeight="1" x14ac:dyDescent="0.4">
      <c r="A46" s="54">
        <v>43</v>
      </c>
      <c r="B46" s="55" t="s">
        <v>241</v>
      </c>
      <c r="C46" s="55" t="s">
        <v>268</v>
      </c>
      <c r="D46" s="55" t="s">
        <v>35</v>
      </c>
      <c r="E46" s="55" t="s">
        <v>239</v>
      </c>
      <c r="F46" s="55" t="s">
        <v>240</v>
      </c>
      <c r="G46" s="55">
        <v>42</v>
      </c>
      <c r="H46" s="55">
        <v>2</v>
      </c>
      <c r="I46" s="57">
        <v>1</v>
      </c>
      <c r="J46" s="58">
        <v>2</v>
      </c>
      <c r="K46" s="59"/>
      <c r="L46" s="60" t="s">
        <v>222</v>
      </c>
      <c r="M46" s="76"/>
      <c r="N46" s="61" t="s">
        <v>220</v>
      </c>
      <c r="O46" s="77"/>
      <c r="P46" s="76"/>
      <c r="Q46" s="62">
        <v>2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5031.9359999999997</v>
      </c>
      <c r="AC46" s="66">
        <f t="shared" si="4"/>
        <v>0</v>
      </c>
      <c r="AD46" s="66">
        <f t="shared" si="3"/>
        <v>5031.9359999999997</v>
      </c>
    </row>
    <row r="47" spans="1:30" ht="24.95" customHeight="1" x14ac:dyDescent="0.4">
      <c r="A47" s="54">
        <v>44</v>
      </c>
      <c r="B47" s="55" t="s">
        <v>241</v>
      </c>
      <c r="C47" s="55" t="s">
        <v>269</v>
      </c>
      <c r="D47" s="55" t="s">
        <v>35</v>
      </c>
      <c r="E47" s="55" t="s">
        <v>239</v>
      </c>
      <c r="F47" s="55" t="s">
        <v>240</v>
      </c>
      <c r="G47" s="55">
        <v>42</v>
      </c>
      <c r="H47" s="55">
        <v>2</v>
      </c>
      <c r="I47" s="57">
        <v>1</v>
      </c>
      <c r="J47" s="58">
        <v>2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5031.9359999999997</v>
      </c>
      <c r="AC47" s="66">
        <f t="shared" si="4"/>
        <v>0</v>
      </c>
      <c r="AD47" s="66">
        <f t="shared" si="3"/>
        <v>5031.9359999999997</v>
      </c>
    </row>
    <row r="48" spans="1:30" ht="24.95" customHeight="1" x14ac:dyDescent="0.4">
      <c r="A48" s="54">
        <v>45</v>
      </c>
      <c r="B48" s="55" t="s">
        <v>241</v>
      </c>
      <c r="C48" s="55" t="s">
        <v>1383</v>
      </c>
      <c r="D48" s="55" t="s">
        <v>35</v>
      </c>
      <c r="E48" s="55" t="s">
        <v>239</v>
      </c>
      <c r="F48" s="55" t="s">
        <v>831</v>
      </c>
      <c r="G48" s="55">
        <v>42</v>
      </c>
      <c r="H48" s="55">
        <v>6</v>
      </c>
      <c r="I48" s="57">
        <v>2</v>
      </c>
      <c r="J48" s="58">
        <v>12</v>
      </c>
      <c r="K48" s="59"/>
      <c r="L48" s="60" t="s">
        <v>222</v>
      </c>
      <c r="M48" s="76"/>
      <c r="N48" s="61" t="s">
        <v>220</v>
      </c>
      <c r="O48" s="77"/>
      <c r="P48" s="76"/>
      <c r="Q48" s="62">
        <v>6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30191.615999999998</v>
      </c>
      <c r="AC48" s="66">
        <f t="shared" si="4"/>
        <v>0</v>
      </c>
      <c r="AD48" s="66">
        <f t="shared" si="3"/>
        <v>30191.615999999998</v>
      </c>
    </row>
    <row r="49" spans="1:30" ht="24.95" customHeight="1" x14ac:dyDescent="0.4">
      <c r="A49" s="54">
        <v>46</v>
      </c>
      <c r="B49" s="55" t="s">
        <v>241</v>
      </c>
      <c r="C49" s="55" t="s">
        <v>1384</v>
      </c>
      <c r="D49" s="55" t="s">
        <v>35</v>
      </c>
      <c r="E49" s="55" t="s">
        <v>239</v>
      </c>
      <c r="F49" s="55" t="s">
        <v>831</v>
      </c>
      <c r="G49" s="55">
        <v>42</v>
      </c>
      <c r="H49" s="55">
        <v>3</v>
      </c>
      <c r="I49" s="57">
        <v>2</v>
      </c>
      <c r="J49" s="58">
        <v>6</v>
      </c>
      <c r="K49" s="59"/>
      <c r="L49" s="60" t="s">
        <v>222</v>
      </c>
      <c r="M49" s="76"/>
      <c r="N49" s="61" t="s">
        <v>220</v>
      </c>
      <c r="O49" s="77"/>
      <c r="P49" s="76"/>
      <c r="Q49" s="62">
        <v>3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15095.807999999999</v>
      </c>
      <c r="AC49" s="66">
        <f t="shared" si="4"/>
        <v>0</v>
      </c>
      <c r="AD49" s="66">
        <f t="shared" si="3"/>
        <v>15095.807999999999</v>
      </c>
    </row>
    <row r="50" spans="1:30" ht="24.95" customHeight="1" x14ac:dyDescent="0.4">
      <c r="A50" s="54">
        <v>47</v>
      </c>
      <c r="B50" s="55" t="s">
        <v>241</v>
      </c>
      <c r="C50" s="55" t="s">
        <v>1384</v>
      </c>
      <c r="D50" s="55" t="s">
        <v>35</v>
      </c>
      <c r="E50" s="55" t="s">
        <v>248</v>
      </c>
      <c r="F50" s="55" t="s">
        <v>1103</v>
      </c>
      <c r="G50" s="55">
        <v>26</v>
      </c>
      <c r="H50" s="55">
        <v>1</v>
      </c>
      <c r="I50" s="57">
        <v>1</v>
      </c>
      <c r="J50" s="58">
        <v>1</v>
      </c>
      <c r="K50" s="59"/>
      <c r="L50" s="60" t="s">
        <v>221</v>
      </c>
      <c r="M50" s="76"/>
      <c r="N50" s="61" t="s">
        <v>220</v>
      </c>
      <c r="O50" s="77"/>
      <c r="P50" s="76"/>
      <c r="Q50" s="62">
        <v>1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1557.5040000000001</v>
      </c>
      <c r="AC50" s="66">
        <f t="shared" si="4"/>
        <v>0</v>
      </c>
      <c r="AD50" s="66">
        <f t="shared" si="3"/>
        <v>1557.5040000000001</v>
      </c>
    </row>
    <row r="51" spans="1:30" ht="24.95" customHeight="1" x14ac:dyDescent="0.4">
      <c r="A51" s="54">
        <v>48</v>
      </c>
      <c r="B51" s="55" t="s">
        <v>241</v>
      </c>
      <c r="C51" s="55" t="s">
        <v>339</v>
      </c>
      <c r="D51" s="55" t="s">
        <v>35</v>
      </c>
      <c r="E51" s="55" t="s">
        <v>248</v>
      </c>
      <c r="F51" s="55" t="s">
        <v>697</v>
      </c>
      <c r="G51" s="55">
        <v>26</v>
      </c>
      <c r="H51" s="55">
        <v>10</v>
      </c>
      <c r="I51" s="57">
        <v>1</v>
      </c>
      <c r="J51" s="58">
        <v>10</v>
      </c>
      <c r="K51" s="59"/>
      <c r="L51" s="60" t="s">
        <v>222</v>
      </c>
      <c r="M51" s="76"/>
      <c r="N51" s="61" t="s">
        <v>220</v>
      </c>
      <c r="O51" s="77"/>
      <c r="P51" s="76"/>
      <c r="Q51" s="62">
        <v>10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15575.039999999999</v>
      </c>
      <c r="AC51" s="66">
        <f t="shared" si="4"/>
        <v>0</v>
      </c>
      <c r="AD51" s="66">
        <f t="shared" si="3"/>
        <v>15575.039999999999</v>
      </c>
    </row>
    <row r="52" spans="1:30" ht="24.95" customHeight="1" x14ac:dyDescent="0.4">
      <c r="A52" s="54">
        <v>49</v>
      </c>
      <c r="B52" s="55" t="s">
        <v>241</v>
      </c>
      <c r="C52" s="55" t="s">
        <v>1385</v>
      </c>
      <c r="D52" s="55" t="s">
        <v>2043</v>
      </c>
      <c r="E52" s="55" t="s">
        <v>239</v>
      </c>
      <c r="F52" s="55" t="s">
        <v>240</v>
      </c>
      <c r="G52" s="55">
        <v>42</v>
      </c>
      <c r="H52" s="55">
        <v>2</v>
      </c>
      <c r="I52" s="57">
        <v>1</v>
      </c>
      <c r="J52" s="58">
        <v>2</v>
      </c>
      <c r="K52" s="59"/>
      <c r="L52" s="60" t="s">
        <v>222</v>
      </c>
      <c r="M52" s="76"/>
      <c r="N52" s="61" t="s">
        <v>220</v>
      </c>
      <c r="O52" s="77"/>
      <c r="P52" s="76"/>
      <c r="Q52" s="62">
        <v>2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5031.9359999999997</v>
      </c>
      <c r="AC52" s="66">
        <f t="shared" si="4"/>
        <v>0</v>
      </c>
      <c r="AD52" s="66">
        <f t="shared" si="3"/>
        <v>5031.9359999999997</v>
      </c>
    </row>
    <row r="53" spans="1:30" ht="24.95" customHeight="1" x14ac:dyDescent="0.4">
      <c r="A53" s="54">
        <v>50</v>
      </c>
      <c r="B53" s="55" t="s">
        <v>241</v>
      </c>
      <c r="C53" s="55" t="s">
        <v>1386</v>
      </c>
      <c r="D53" s="55" t="s">
        <v>829</v>
      </c>
      <c r="E53" s="55" t="s">
        <v>239</v>
      </c>
      <c r="F53" s="55" t="s">
        <v>240</v>
      </c>
      <c r="G53" s="55">
        <v>42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5031.9359999999997</v>
      </c>
      <c r="AC53" s="66">
        <f t="shared" si="4"/>
        <v>0</v>
      </c>
      <c r="AD53" s="66">
        <f t="shared" si="3"/>
        <v>5031.9359999999997</v>
      </c>
    </row>
    <row r="54" spans="1:30" ht="24.95" customHeight="1" x14ac:dyDescent="0.4">
      <c r="A54" s="54">
        <v>51</v>
      </c>
      <c r="B54" s="55" t="s">
        <v>272</v>
      </c>
      <c r="C54" s="55" t="s">
        <v>1387</v>
      </c>
      <c r="D54" s="55" t="s">
        <v>35</v>
      </c>
      <c r="E54" s="55" t="s">
        <v>652</v>
      </c>
      <c r="F54" s="55" t="s">
        <v>669</v>
      </c>
      <c r="G54" s="55">
        <v>34</v>
      </c>
      <c r="H54" s="55">
        <v>1</v>
      </c>
      <c r="I54" s="57">
        <v>1</v>
      </c>
      <c r="J54" s="58">
        <v>1</v>
      </c>
      <c r="K54" s="59"/>
      <c r="L54" s="60" t="s">
        <v>222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2036.7359999999999</v>
      </c>
      <c r="AC54" s="66">
        <f t="shared" si="4"/>
        <v>0</v>
      </c>
      <c r="AD54" s="66">
        <f t="shared" si="3"/>
        <v>2036.7359999999999</v>
      </c>
    </row>
    <row r="55" spans="1:30" ht="24.95" customHeight="1" x14ac:dyDescent="0.4">
      <c r="A55" s="54">
        <v>52</v>
      </c>
      <c r="B55" s="55" t="s">
        <v>272</v>
      </c>
      <c r="C55" s="55" t="s">
        <v>1387</v>
      </c>
      <c r="D55" s="55" t="s">
        <v>2042</v>
      </c>
      <c r="E55" s="55" t="s">
        <v>239</v>
      </c>
      <c r="F55" s="55" t="s">
        <v>831</v>
      </c>
      <c r="G55" s="55">
        <v>42</v>
      </c>
      <c r="H55" s="55">
        <v>4</v>
      </c>
      <c r="I55" s="57">
        <v>2</v>
      </c>
      <c r="J55" s="58">
        <v>8</v>
      </c>
      <c r="K55" s="59"/>
      <c r="L55" s="60" t="s">
        <v>222</v>
      </c>
      <c r="M55" s="76"/>
      <c r="N55" s="61" t="s">
        <v>220</v>
      </c>
      <c r="O55" s="77"/>
      <c r="P55" s="76"/>
      <c r="Q55" s="62">
        <v>4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20127.743999999999</v>
      </c>
      <c r="AC55" s="66">
        <f t="shared" si="4"/>
        <v>0</v>
      </c>
      <c r="AD55" s="66">
        <f t="shared" si="3"/>
        <v>20127.743999999999</v>
      </c>
    </row>
    <row r="56" spans="1:30" ht="24.95" customHeight="1" x14ac:dyDescent="0.4">
      <c r="A56" s="54">
        <v>53</v>
      </c>
      <c r="B56" s="55" t="s">
        <v>272</v>
      </c>
      <c r="C56" s="55" t="s">
        <v>1388</v>
      </c>
      <c r="D56" s="55" t="s">
        <v>35</v>
      </c>
      <c r="E56" s="55" t="s">
        <v>652</v>
      </c>
      <c r="F56" s="55" t="s">
        <v>669</v>
      </c>
      <c r="G56" s="55">
        <v>34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2036.7359999999999</v>
      </c>
      <c r="AC56" s="66">
        <f t="shared" si="4"/>
        <v>0</v>
      </c>
      <c r="AD56" s="66">
        <f t="shared" si="3"/>
        <v>2036.7359999999999</v>
      </c>
    </row>
    <row r="57" spans="1:30" ht="24.95" customHeight="1" x14ac:dyDescent="0.4">
      <c r="A57" s="54">
        <v>54</v>
      </c>
      <c r="B57" s="55" t="s">
        <v>272</v>
      </c>
      <c r="C57" s="55" t="s">
        <v>1388</v>
      </c>
      <c r="D57" s="55" t="s">
        <v>35</v>
      </c>
      <c r="E57" s="55" t="s">
        <v>239</v>
      </c>
      <c r="F57" s="55" t="s">
        <v>831</v>
      </c>
      <c r="G57" s="55">
        <v>42</v>
      </c>
      <c r="H57" s="55">
        <v>6</v>
      </c>
      <c r="I57" s="57">
        <v>2</v>
      </c>
      <c r="J57" s="58">
        <v>12</v>
      </c>
      <c r="K57" s="59"/>
      <c r="L57" s="60" t="s">
        <v>222</v>
      </c>
      <c r="M57" s="76"/>
      <c r="N57" s="61" t="s">
        <v>220</v>
      </c>
      <c r="O57" s="77"/>
      <c r="P57" s="76"/>
      <c r="Q57" s="62">
        <v>6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30191.615999999998</v>
      </c>
      <c r="AC57" s="66">
        <f t="shared" si="4"/>
        <v>0</v>
      </c>
      <c r="AD57" s="66">
        <f t="shared" si="3"/>
        <v>30191.615999999998</v>
      </c>
    </row>
    <row r="58" spans="1:30" ht="24.95" customHeight="1" x14ac:dyDescent="0.4">
      <c r="A58" s="54">
        <v>55</v>
      </c>
      <c r="B58" s="55" t="s">
        <v>272</v>
      </c>
      <c r="C58" s="55" t="s">
        <v>1389</v>
      </c>
      <c r="D58" s="55" t="s">
        <v>35</v>
      </c>
      <c r="E58" s="55" t="s">
        <v>652</v>
      </c>
      <c r="F58" s="55" t="s">
        <v>669</v>
      </c>
      <c r="G58" s="55">
        <v>34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2036.7359999999999</v>
      </c>
      <c r="AC58" s="66">
        <f t="shared" si="4"/>
        <v>0</v>
      </c>
      <c r="AD58" s="66">
        <f t="shared" si="3"/>
        <v>2036.7359999999999</v>
      </c>
    </row>
    <row r="59" spans="1:30" ht="24.95" customHeight="1" x14ac:dyDescent="0.4">
      <c r="A59" s="54">
        <v>56</v>
      </c>
      <c r="B59" s="55" t="s">
        <v>272</v>
      </c>
      <c r="C59" s="55" t="s">
        <v>1389</v>
      </c>
      <c r="D59" s="55" t="s">
        <v>2044</v>
      </c>
      <c r="E59" s="55" t="s">
        <v>239</v>
      </c>
      <c r="F59" s="55" t="s">
        <v>831</v>
      </c>
      <c r="G59" s="55">
        <v>42</v>
      </c>
      <c r="H59" s="55">
        <v>2</v>
      </c>
      <c r="I59" s="57">
        <v>2</v>
      </c>
      <c r="J59" s="58">
        <v>4</v>
      </c>
      <c r="K59" s="59"/>
      <c r="L59" s="60" t="s">
        <v>222</v>
      </c>
      <c r="M59" s="76"/>
      <c r="N59" s="61" t="s">
        <v>220</v>
      </c>
      <c r="O59" s="77"/>
      <c r="P59" s="76"/>
      <c r="Q59" s="62">
        <v>2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10063.871999999999</v>
      </c>
      <c r="AC59" s="66">
        <f t="shared" si="4"/>
        <v>0</v>
      </c>
      <c r="AD59" s="66">
        <f t="shared" si="3"/>
        <v>10063.871999999999</v>
      </c>
    </row>
    <row r="60" spans="1:30" ht="24.95" customHeight="1" x14ac:dyDescent="0.4">
      <c r="A60" s="54">
        <v>57</v>
      </c>
      <c r="B60" s="55" t="s">
        <v>272</v>
      </c>
      <c r="C60" s="55" t="s">
        <v>1390</v>
      </c>
      <c r="D60" s="55" t="s">
        <v>35</v>
      </c>
      <c r="E60" s="55" t="s">
        <v>652</v>
      </c>
      <c r="F60" s="55" t="s">
        <v>669</v>
      </c>
      <c r="G60" s="55">
        <v>34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2036.7359999999999</v>
      </c>
      <c r="AC60" s="66">
        <f t="shared" si="4"/>
        <v>0</v>
      </c>
      <c r="AD60" s="66">
        <f t="shared" si="3"/>
        <v>2036.7359999999999</v>
      </c>
    </row>
    <row r="61" spans="1:30" ht="24.95" customHeight="1" x14ac:dyDescent="0.4">
      <c r="A61" s="54">
        <v>58</v>
      </c>
      <c r="B61" s="55" t="s">
        <v>272</v>
      </c>
      <c r="C61" s="55" t="s">
        <v>1390</v>
      </c>
      <c r="D61" s="55" t="s">
        <v>2041</v>
      </c>
      <c r="E61" s="55" t="s">
        <v>239</v>
      </c>
      <c r="F61" s="55" t="s">
        <v>831</v>
      </c>
      <c r="G61" s="55">
        <v>42</v>
      </c>
      <c r="H61" s="55">
        <v>5</v>
      </c>
      <c r="I61" s="57">
        <v>2</v>
      </c>
      <c r="J61" s="58">
        <v>10</v>
      </c>
      <c r="K61" s="59"/>
      <c r="L61" s="60" t="s">
        <v>222</v>
      </c>
      <c r="M61" s="76"/>
      <c r="N61" s="61" t="s">
        <v>220</v>
      </c>
      <c r="O61" s="77"/>
      <c r="P61" s="76"/>
      <c r="Q61" s="62">
        <v>5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25159.68</v>
      </c>
      <c r="AC61" s="66">
        <f t="shared" si="4"/>
        <v>0</v>
      </c>
      <c r="AD61" s="66">
        <f t="shared" si="3"/>
        <v>25159.68</v>
      </c>
    </row>
    <row r="62" spans="1:30" ht="24.95" customHeight="1" x14ac:dyDescent="0.4">
      <c r="A62" s="54">
        <v>59</v>
      </c>
      <c r="B62" s="55" t="s">
        <v>272</v>
      </c>
      <c r="C62" s="55" t="s">
        <v>1391</v>
      </c>
      <c r="D62" s="55" t="s">
        <v>35</v>
      </c>
      <c r="E62" s="55" t="s">
        <v>652</v>
      </c>
      <c r="F62" s="55" t="s">
        <v>669</v>
      </c>
      <c r="G62" s="55">
        <v>34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7"/>
      <c r="P62" s="76"/>
      <c r="Q62" s="62">
        <v>1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2036.7359999999999</v>
      </c>
      <c r="AC62" s="66">
        <f t="shared" si="4"/>
        <v>0</v>
      </c>
      <c r="AD62" s="66">
        <f t="shared" si="3"/>
        <v>2036.7359999999999</v>
      </c>
    </row>
    <row r="63" spans="1:30" ht="24.95" customHeight="1" x14ac:dyDescent="0.4">
      <c r="A63" s="54">
        <v>60</v>
      </c>
      <c r="B63" s="55" t="s">
        <v>272</v>
      </c>
      <c r="C63" s="55" t="s">
        <v>1391</v>
      </c>
      <c r="D63" s="55" t="s">
        <v>2042</v>
      </c>
      <c r="E63" s="55" t="s">
        <v>239</v>
      </c>
      <c r="F63" s="55" t="s">
        <v>831</v>
      </c>
      <c r="G63" s="55">
        <v>42</v>
      </c>
      <c r="H63" s="55">
        <v>4</v>
      </c>
      <c r="I63" s="57">
        <v>2</v>
      </c>
      <c r="J63" s="58">
        <v>8</v>
      </c>
      <c r="K63" s="59"/>
      <c r="L63" s="60" t="s">
        <v>222</v>
      </c>
      <c r="M63" s="76"/>
      <c r="N63" s="61" t="s">
        <v>220</v>
      </c>
      <c r="O63" s="77"/>
      <c r="P63" s="76"/>
      <c r="Q63" s="62">
        <v>4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20127.743999999999</v>
      </c>
      <c r="AC63" s="66">
        <f t="shared" si="4"/>
        <v>0</v>
      </c>
      <c r="AD63" s="66">
        <f t="shared" si="3"/>
        <v>20127.743999999999</v>
      </c>
    </row>
    <row r="64" spans="1:30" ht="24.95" customHeight="1" x14ac:dyDescent="0.4">
      <c r="A64" s="54">
        <v>61</v>
      </c>
      <c r="B64" s="55" t="s">
        <v>272</v>
      </c>
      <c r="C64" s="55" t="s">
        <v>1214</v>
      </c>
      <c r="D64" s="55" t="s">
        <v>35</v>
      </c>
      <c r="E64" s="55" t="s">
        <v>652</v>
      </c>
      <c r="F64" s="55" t="s">
        <v>669</v>
      </c>
      <c r="G64" s="55">
        <v>34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2036.7359999999999</v>
      </c>
      <c r="AC64" s="66">
        <f t="shared" si="4"/>
        <v>0</v>
      </c>
      <c r="AD64" s="66">
        <f t="shared" si="3"/>
        <v>2036.7359999999999</v>
      </c>
    </row>
    <row r="65" spans="1:30" ht="24.95" customHeight="1" x14ac:dyDescent="0.4">
      <c r="A65" s="54">
        <v>62</v>
      </c>
      <c r="B65" s="55" t="s">
        <v>272</v>
      </c>
      <c r="C65" s="55" t="s">
        <v>1214</v>
      </c>
      <c r="D65" s="55" t="s">
        <v>35</v>
      </c>
      <c r="E65" s="55" t="s">
        <v>239</v>
      </c>
      <c r="F65" s="55" t="s">
        <v>831</v>
      </c>
      <c r="G65" s="55">
        <v>42</v>
      </c>
      <c r="H65" s="55">
        <v>6</v>
      </c>
      <c r="I65" s="57">
        <v>2</v>
      </c>
      <c r="J65" s="58">
        <v>12</v>
      </c>
      <c r="K65" s="59"/>
      <c r="L65" s="60" t="s">
        <v>222</v>
      </c>
      <c r="M65" s="76"/>
      <c r="N65" s="61" t="s">
        <v>220</v>
      </c>
      <c r="O65" s="77"/>
      <c r="P65" s="76"/>
      <c r="Q65" s="62">
        <v>6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30191.615999999998</v>
      </c>
      <c r="AC65" s="66">
        <f t="shared" si="4"/>
        <v>0</v>
      </c>
      <c r="AD65" s="66">
        <f t="shared" si="3"/>
        <v>30191.615999999998</v>
      </c>
    </row>
    <row r="66" spans="1:30" ht="24.95" customHeight="1" x14ac:dyDescent="0.4">
      <c r="A66" s="54">
        <v>63</v>
      </c>
      <c r="B66" s="55" t="s">
        <v>272</v>
      </c>
      <c r="C66" s="55" t="s">
        <v>267</v>
      </c>
      <c r="D66" s="55" t="s">
        <v>35</v>
      </c>
      <c r="E66" s="55" t="s">
        <v>239</v>
      </c>
      <c r="F66" s="55" t="s">
        <v>240</v>
      </c>
      <c r="G66" s="55">
        <v>42</v>
      </c>
      <c r="H66" s="55">
        <v>1</v>
      </c>
      <c r="I66" s="57">
        <v>1</v>
      </c>
      <c r="J66" s="58">
        <v>1</v>
      </c>
      <c r="K66" s="59"/>
      <c r="L66" s="60" t="s">
        <v>222</v>
      </c>
      <c r="M66" s="76"/>
      <c r="N66" s="61" t="s">
        <v>220</v>
      </c>
      <c r="O66" s="77"/>
      <c r="P66" s="76"/>
      <c r="Q66" s="62">
        <v>1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2515.9679999999998</v>
      </c>
      <c r="AC66" s="66">
        <f t="shared" si="4"/>
        <v>0</v>
      </c>
      <c r="AD66" s="66">
        <f t="shared" si="3"/>
        <v>2515.9679999999998</v>
      </c>
    </row>
    <row r="67" spans="1:30" ht="24.95" customHeight="1" x14ac:dyDescent="0.4">
      <c r="A67" s="54">
        <v>64</v>
      </c>
      <c r="B67" s="55" t="s">
        <v>272</v>
      </c>
      <c r="C67" s="55" t="s">
        <v>268</v>
      </c>
      <c r="D67" s="55" t="s">
        <v>35</v>
      </c>
      <c r="E67" s="55" t="s">
        <v>239</v>
      </c>
      <c r="F67" s="55" t="s">
        <v>240</v>
      </c>
      <c r="G67" s="55">
        <v>42</v>
      </c>
      <c r="H67" s="55">
        <v>2</v>
      </c>
      <c r="I67" s="57">
        <v>1</v>
      </c>
      <c r="J67" s="58">
        <v>2</v>
      </c>
      <c r="K67" s="59"/>
      <c r="L67" s="60" t="s">
        <v>222</v>
      </c>
      <c r="M67" s="76"/>
      <c r="N67" s="61" t="s">
        <v>220</v>
      </c>
      <c r="O67" s="77"/>
      <c r="P67" s="76"/>
      <c r="Q67" s="62">
        <v>2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5031.9359999999997</v>
      </c>
      <c r="AC67" s="66">
        <f t="shared" si="4"/>
        <v>0</v>
      </c>
      <c r="AD67" s="66">
        <f t="shared" si="3"/>
        <v>5031.9359999999997</v>
      </c>
    </row>
    <row r="68" spans="1:30" ht="24.95" customHeight="1" x14ac:dyDescent="0.4">
      <c r="A68" s="54">
        <v>65</v>
      </c>
      <c r="B68" s="55" t="s">
        <v>272</v>
      </c>
      <c r="C68" s="55" t="s">
        <v>269</v>
      </c>
      <c r="D68" s="55" t="s">
        <v>35</v>
      </c>
      <c r="E68" s="55" t="s">
        <v>239</v>
      </c>
      <c r="F68" s="55" t="s">
        <v>240</v>
      </c>
      <c r="G68" s="55">
        <v>42</v>
      </c>
      <c r="H68" s="55">
        <v>2</v>
      </c>
      <c r="I68" s="57">
        <v>1</v>
      </c>
      <c r="J68" s="58">
        <v>2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ref="U68:U127" si="6">S68*Q68</f>
        <v>0</v>
      </c>
      <c r="V68" s="64">
        <f t="shared" ref="V68:V127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8">G68*J68*X68*Y68*Z68/1000*$Z$1</f>
        <v>5031.9359999999997</v>
      </c>
      <c r="AC68" s="66">
        <f t="shared" si="4"/>
        <v>0</v>
      </c>
      <c r="AD68" s="66">
        <f t="shared" ref="AD68:AD127" si="9">AB68-AC68</f>
        <v>5031.9359999999997</v>
      </c>
    </row>
    <row r="69" spans="1:30" ht="24.95" customHeight="1" x14ac:dyDescent="0.4">
      <c r="A69" s="54">
        <v>66</v>
      </c>
      <c r="B69" s="55" t="s">
        <v>272</v>
      </c>
      <c r="C69" s="55" t="s">
        <v>1236</v>
      </c>
      <c r="D69" s="55" t="s">
        <v>35</v>
      </c>
      <c r="E69" s="55" t="s">
        <v>239</v>
      </c>
      <c r="F69" s="55" t="s">
        <v>831</v>
      </c>
      <c r="G69" s="55">
        <v>42</v>
      </c>
      <c r="H69" s="55">
        <v>2</v>
      </c>
      <c r="I69" s="57">
        <v>2</v>
      </c>
      <c r="J69" s="58">
        <v>4</v>
      </c>
      <c r="K69" s="59"/>
      <c r="L69" s="60" t="s">
        <v>222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10063.871999999999</v>
      </c>
      <c r="AC69" s="66">
        <f t="shared" ref="AC69:AC127" si="10">P69*Q69*X69*Y69*Z69/1000*$Z$1</f>
        <v>0</v>
      </c>
      <c r="AD69" s="66">
        <f t="shared" si="9"/>
        <v>10063.871999999999</v>
      </c>
    </row>
    <row r="70" spans="1:30" ht="24.95" customHeight="1" x14ac:dyDescent="0.4">
      <c r="A70" s="54">
        <v>67</v>
      </c>
      <c r="B70" s="55" t="s">
        <v>272</v>
      </c>
      <c r="C70" s="55" t="s">
        <v>1237</v>
      </c>
      <c r="D70" s="55" t="s">
        <v>35</v>
      </c>
      <c r="E70" s="55" t="s">
        <v>652</v>
      </c>
      <c r="F70" s="55" t="s">
        <v>669</v>
      </c>
      <c r="G70" s="55">
        <v>34</v>
      </c>
      <c r="H70" s="55">
        <v>1</v>
      </c>
      <c r="I70" s="57">
        <v>1</v>
      </c>
      <c r="J70" s="58">
        <v>1</v>
      </c>
      <c r="K70" s="59"/>
      <c r="L70" s="60" t="s">
        <v>222</v>
      </c>
      <c r="M70" s="76"/>
      <c r="N70" s="61" t="s">
        <v>220</v>
      </c>
      <c r="O70" s="77"/>
      <c r="P70" s="76"/>
      <c r="Q70" s="62">
        <v>1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2036.7359999999999</v>
      </c>
      <c r="AC70" s="66">
        <f t="shared" si="10"/>
        <v>0</v>
      </c>
      <c r="AD70" s="66">
        <f t="shared" si="9"/>
        <v>2036.7359999999999</v>
      </c>
    </row>
    <row r="71" spans="1:30" ht="24.95" customHeight="1" x14ac:dyDescent="0.4">
      <c r="A71" s="54">
        <v>68</v>
      </c>
      <c r="B71" s="55" t="s">
        <v>272</v>
      </c>
      <c r="C71" s="55" t="s">
        <v>1237</v>
      </c>
      <c r="D71" s="55" t="s">
        <v>2045</v>
      </c>
      <c r="E71" s="55" t="s">
        <v>239</v>
      </c>
      <c r="F71" s="55" t="s">
        <v>831</v>
      </c>
      <c r="G71" s="55">
        <v>42</v>
      </c>
      <c r="H71" s="55">
        <v>7</v>
      </c>
      <c r="I71" s="57">
        <v>2</v>
      </c>
      <c r="J71" s="58">
        <v>14</v>
      </c>
      <c r="K71" s="59"/>
      <c r="L71" s="60" t="s">
        <v>222</v>
      </c>
      <c r="M71" s="76"/>
      <c r="N71" s="61" t="s">
        <v>220</v>
      </c>
      <c r="O71" s="77"/>
      <c r="P71" s="76"/>
      <c r="Q71" s="62">
        <v>7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35223.551999999996</v>
      </c>
      <c r="AC71" s="66">
        <f t="shared" si="10"/>
        <v>0</v>
      </c>
      <c r="AD71" s="66">
        <f t="shared" si="9"/>
        <v>35223.551999999996</v>
      </c>
    </row>
    <row r="72" spans="1:30" ht="24.95" customHeight="1" x14ac:dyDescent="0.4">
      <c r="A72" s="54">
        <v>69</v>
      </c>
      <c r="B72" s="55" t="s">
        <v>272</v>
      </c>
      <c r="C72" s="55" t="s">
        <v>1385</v>
      </c>
      <c r="D72" s="55" t="s">
        <v>35</v>
      </c>
      <c r="E72" s="55" t="s">
        <v>239</v>
      </c>
      <c r="F72" s="55" t="s">
        <v>240</v>
      </c>
      <c r="G72" s="55">
        <v>42</v>
      </c>
      <c r="H72" s="55">
        <v>2</v>
      </c>
      <c r="I72" s="57">
        <v>1</v>
      </c>
      <c r="J72" s="58">
        <v>2</v>
      </c>
      <c r="K72" s="59"/>
      <c r="L72" s="60" t="s">
        <v>222</v>
      </c>
      <c r="M72" s="76"/>
      <c r="N72" s="61" t="s">
        <v>220</v>
      </c>
      <c r="O72" s="77"/>
      <c r="P72" s="76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5031.9359999999997</v>
      </c>
      <c r="AC72" s="66">
        <f t="shared" si="10"/>
        <v>0</v>
      </c>
      <c r="AD72" s="66">
        <f t="shared" si="9"/>
        <v>5031.9359999999997</v>
      </c>
    </row>
    <row r="73" spans="1:30" ht="24.95" customHeight="1" x14ac:dyDescent="0.4">
      <c r="A73" s="54">
        <v>70</v>
      </c>
      <c r="B73" s="55" t="s">
        <v>272</v>
      </c>
      <c r="C73" s="55" t="s">
        <v>1386</v>
      </c>
      <c r="D73" s="55" t="s">
        <v>35</v>
      </c>
      <c r="E73" s="55" t="s">
        <v>239</v>
      </c>
      <c r="F73" s="55" t="s">
        <v>240</v>
      </c>
      <c r="G73" s="55">
        <v>42</v>
      </c>
      <c r="H73" s="55">
        <v>2</v>
      </c>
      <c r="I73" s="57">
        <v>1</v>
      </c>
      <c r="J73" s="58">
        <v>2</v>
      </c>
      <c r="K73" s="59"/>
      <c r="L73" s="60" t="s">
        <v>222</v>
      </c>
      <c r="M73" s="76"/>
      <c r="N73" s="61" t="s">
        <v>220</v>
      </c>
      <c r="O73" s="77"/>
      <c r="P73" s="76"/>
      <c r="Q73" s="62">
        <v>2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5031.9359999999997</v>
      </c>
      <c r="AC73" s="66">
        <f t="shared" si="10"/>
        <v>0</v>
      </c>
      <c r="AD73" s="66">
        <f t="shared" si="9"/>
        <v>5031.9359999999997</v>
      </c>
    </row>
    <row r="74" spans="1:30" ht="24.95" customHeight="1" x14ac:dyDescent="0.4">
      <c r="A74" s="54">
        <v>71</v>
      </c>
      <c r="B74" s="55" t="s">
        <v>809</v>
      </c>
      <c r="C74" s="55" t="s">
        <v>1221</v>
      </c>
      <c r="D74" s="55" t="s">
        <v>35</v>
      </c>
      <c r="E74" s="55" t="s">
        <v>652</v>
      </c>
      <c r="F74" s="55" t="s">
        <v>669</v>
      </c>
      <c r="G74" s="55">
        <v>34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2036.7359999999999</v>
      </c>
      <c r="AC74" s="66">
        <f t="shared" si="10"/>
        <v>0</v>
      </c>
      <c r="AD74" s="66">
        <f t="shared" si="9"/>
        <v>2036.7359999999999</v>
      </c>
    </row>
    <row r="75" spans="1:30" ht="24.95" customHeight="1" x14ac:dyDescent="0.4">
      <c r="A75" s="54">
        <v>72</v>
      </c>
      <c r="B75" s="55" t="s">
        <v>809</v>
      </c>
      <c r="C75" s="55" t="s">
        <v>1221</v>
      </c>
      <c r="D75" s="55" t="s">
        <v>35</v>
      </c>
      <c r="E75" s="55" t="s">
        <v>652</v>
      </c>
      <c r="F75" s="55" t="s">
        <v>1425</v>
      </c>
      <c r="G75" s="55">
        <v>34</v>
      </c>
      <c r="H75" s="55">
        <v>9</v>
      </c>
      <c r="I75" s="57">
        <v>2</v>
      </c>
      <c r="J75" s="58">
        <v>18</v>
      </c>
      <c r="K75" s="59"/>
      <c r="L75" s="60" t="s">
        <v>222</v>
      </c>
      <c r="M75" s="76"/>
      <c r="N75" s="61" t="s">
        <v>220</v>
      </c>
      <c r="O75" s="77"/>
      <c r="P75" s="76"/>
      <c r="Q75" s="62">
        <v>9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36661.248</v>
      </c>
      <c r="AC75" s="66">
        <f t="shared" si="10"/>
        <v>0</v>
      </c>
      <c r="AD75" s="66">
        <f t="shared" si="9"/>
        <v>36661.248</v>
      </c>
    </row>
    <row r="76" spans="1:30" ht="24.95" customHeight="1" x14ac:dyDescent="0.4">
      <c r="A76" s="54">
        <v>73</v>
      </c>
      <c r="B76" s="55" t="s">
        <v>809</v>
      </c>
      <c r="C76" s="55" t="s">
        <v>1392</v>
      </c>
      <c r="D76" s="55" t="s">
        <v>35</v>
      </c>
      <c r="E76" s="55" t="s">
        <v>239</v>
      </c>
      <c r="F76" s="55" t="s">
        <v>831</v>
      </c>
      <c r="G76" s="55">
        <v>42</v>
      </c>
      <c r="H76" s="55">
        <v>2</v>
      </c>
      <c r="I76" s="57">
        <v>2</v>
      </c>
      <c r="J76" s="58">
        <v>4</v>
      </c>
      <c r="K76" s="59"/>
      <c r="L76" s="60" t="s">
        <v>222</v>
      </c>
      <c r="M76" s="76"/>
      <c r="N76" s="61" t="s">
        <v>220</v>
      </c>
      <c r="O76" s="77"/>
      <c r="P76" s="76"/>
      <c r="Q76" s="62">
        <v>2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10063.871999999999</v>
      </c>
      <c r="AC76" s="66">
        <f t="shared" si="10"/>
        <v>0</v>
      </c>
      <c r="AD76" s="66">
        <f t="shared" si="9"/>
        <v>10063.871999999999</v>
      </c>
    </row>
    <row r="77" spans="1:30" ht="24.95" customHeight="1" x14ac:dyDescent="0.4">
      <c r="A77" s="54">
        <v>74</v>
      </c>
      <c r="B77" s="55" t="s">
        <v>809</v>
      </c>
      <c r="C77" s="55" t="s">
        <v>360</v>
      </c>
      <c r="D77" s="55" t="s">
        <v>35</v>
      </c>
      <c r="E77" s="55" t="s">
        <v>652</v>
      </c>
      <c r="F77" s="55" t="s">
        <v>669</v>
      </c>
      <c r="G77" s="55">
        <v>34</v>
      </c>
      <c r="H77" s="55">
        <v>1</v>
      </c>
      <c r="I77" s="57">
        <v>1</v>
      </c>
      <c r="J77" s="58">
        <v>1</v>
      </c>
      <c r="K77" s="59"/>
      <c r="L77" s="60" t="s">
        <v>222</v>
      </c>
      <c r="M77" s="76"/>
      <c r="N77" s="61" t="s">
        <v>220</v>
      </c>
      <c r="O77" s="77"/>
      <c r="P77" s="76"/>
      <c r="Q77" s="62">
        <v>1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2036.7359999999999</v>
      </c>
      <c r="AC77" s="66">
        <f t="shared" si="10"/>
        <v>0</v>
      </c>
      <c r="AD77" s="66">
        <f t="shared" si="9"/>
        <v>2036.7359999999999</v>
      </c>
    </row>
    <row r="78" spans="1:30" ht="24.95" customHeight="1" x14ac:dyDescent="0.4">
      <c r="A78" s="54">
        <v>75</v>
      </c>
      <c r="B78" s="55" t="s">
        <v>809</v>
      </c>
      <c r="C78" s="55" t="s">
        <v>360</v>
      </c>
      <c r="D78" s="55" t="s">
        <v>1310</v>
      </c>
      <c r="E78" s="55" t="s">
        <v>652</v>
      </c>
      <c r="F78" s="55" t="s">
        <v>1431</v>
      </c>
      <c r="G78" s="55">
        <v>34</v>
      </c>
      <c r="H78" s="55">
        <v>9</v>
      </c>
      <c r="I78" s="57">
        <v>2</v>
      </c>
      <c r="J78" s="58">
        <v>18</v>
      </c>
      <c r="K78" s="59"/>
      <c r="L78" s="60" t="s">
        <v>222</v>
      </c>
      <c r="M78" s="76"/>
      <c r="N78" s="61" t="s">
        <v>220</v>
      </c>
      <c r="O78" s="77"/>
      <c r="P78" s="76"/>
      <c r="Q78" s="62">
        <v>9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36661.248</v>
      </c>
      <c r="AC78" s="66">
        <f t="shared" si="10"/>
        <v>0</v>
      </c>
      <c r="AD78" s="66">
        <f t="shared" si="9"/>
        <v>36661.248</v>
      </c>
    </row>
    <row r="79" spans="1:30" ht="24.95" customHeight="1" x14ac:dyDescent="0.4">
      <c r="A79" s="54">
        <v>76</v>
      </c>
      <c r="B79" s="55" t="s">
        <v>809</v>
      </c>
      <c r="C79" s="55" t="s">
        <v>1393</v>
      </c>
      <c r="D79" s="55" t="s">
        <v>35</v>
      </c>
      <c r="E79" s="55" t="s">
        <v>239</v>
      </c>
      <c r="F79" s="55" t="s">
        <v>831</v>
      </c>
      <c r="G79" s="55">
        <v>42</v>
      </c>
      <c r="H79" s="55">
        <v>2</v>
      </c>
      <c r="I79" s="57">
        <v>2</v>
      </c>
      <c r="J79" s="58">
        <v>4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10063.871999999999</v>
      </c>
      <c r="AC79" s="66">
        <f t="shared" si="10"/>
        <v>0</v>
      </c>
      <c r="AD79" s="66">
        <f t="shared" si="9"/>
        <v>10063.871999999999</v>
      </c>
    </row>
    <row r="80" spans="1:30" ht="24.95" customHeight="1" x14ac:dyDescent="0.4">
      <c r="A80" s="54">
        <v>77</v>
      </c>
      <c r="B80" s="55" t="s">
        <v>809</v>
      </c>
      <c r="C80" s="55" t="s">
        <v>1394</v>
      </c>
      <c r="D80" s="55" t="s">
        <v>35</v>
      </c>
      <c r="E80" s="55" t="s">
        <v>652</v>
      </c>
      <c r="F80" s="55" t="s">
        <v>669</v>
      </c>
      <c r="G80" s="55">
        <v>34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2036.7359999999999</v>
      </c>
      <c r="AC80" s="66">
        <f t="shared" si="10"/>
        <v>0</v>
      </c>
      <c r="AD80" s="66">
        <f t="shared" si="9"/>
        <v>2036.7359999999999</v>
      </c>
    </row>
    <row r="81" spans="1:30" ht="24.95" customHeight="1" x14ac:dyDescent="0.4">
      <c r="A81" s="54">
        <v>78</v>
      </c>
      <c r="B81" s="55" t="s">
        <v>809</v>
      </c>
      <c r="C81" s="55" t="s">
        <v>1395</v>
      </c>
      <c r="D81" s="55" t="s">
        <v>35</v>
      </c>
      <c r="E81" s="55" t="s">
        <v>652</v>
      </c>
      <c r="F81" s="55" t="s">
        <v>1425</v>
      </c>
      <c r="G81" s="55">
        <v>34</v>
      </c>
      <c r="H81" s="55">
        <v>9</v>
      </c>
      <c r="I81" s="57">
        <v>2</v>
      </c>
      <c r="J81" s="58">
        <v>18</v>
      </c>
      <c r="K81" s="59"/>
      <c r="L81" s="60" t="s">
        <v>222</v>
      </c>
      <c r="M81" s="76"/>
      <c r="N81" s="61" t="s">
        <v>220</v>
      </c>
      <c r="O81" s="77"/>
      <c r="P81" s="76"/>
      <c r="Q81" s="62">
        <v>9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36661.248</v>
      </c>
      <c r="AC81" s="66">
        <f t="shared" si="10"/>
        <v>0</v>
      </c>
      <c r="AD81" s="66">
        <f t="shared" si="9"/>
        <v>36661.248</v>
      </c>
    </row>
    <row r="82" spans="1:30" ht="24.95" customHeight="1" x14ac:dyDescent="0.4">
      <c r="A82" s="54">
        <v>79</v>
      </c>
      <c r="B82" s="55" t="s">
        <v>809</v>
      </c>
      <c r="C82" s="55" t="s">
        <v>1239</v>
      </c>
      <c r="D82" s="55" t="s">
        <v>35</v>
      </c>
      <c r="E82" s="55" t="s">
        <v>239</v>
      </c>
      <c r="F82" s="55" t="s">
        <v>831</v>
      </c>
      <c r="G82" s="55">
        <v>42</v>
      </c>
      <c r="H82" s="55">
        <v>2</v>
      </c>
      <c r="I82" s="57">
        <v>2</v>
      </c>
      <c r="J82" s="58">
        <v>4</v>
      </c>
      <c r="K82" s="59"/>
      <c r="L82" s="60" t="s">
        <v>222</v>
      </c>
      <c r="M82" s="76"/>
      <c r="N82" s="61" t="s">
        <v>220</v>
      </c>
      <c r="O82" s="77"/>
      <c r="P82" s="76"/>
      <c r="Q82" s="62">
        <v>2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10063.871999999999</v>
      </c>
      <c r="AC82" s="66">
        <f t="shared" si="10"/>
        <v>0</v>
      </c>
      <c r="AD82" s="66">
        <f t="shared" si="9"/>
        <v>10063.871999999999</v>
      </c>
    </row>
    <row r="83" spans="1:30" ht="24.95" customHeight="1" x14ac:dyDescent="0.4">
      <c r="A83" s="54">
        <v>80</v>
      </c>
      <c r="B83" s="55" t="s">
        <v>809</v>
      </c>
      <c r="C83" s="55" t="s">
        <v>267</v>
      </c>
      <c r="D83" s="55" t="s">
        <v>35</v>
      </c>
      <c r="E83" s="55" t="s">
        <v>239</v>
      </c>
      <c r="F83" s="55" t="s">
        <v>240</v>
      </c>
      <c r="G83" s="55">
        <v>42</v>
      </c>
      <c r="H83" s="55">
        <v>1</v>
      </c>
      <c r="I83" s="57">
        <v>1</v>
      </c>
      <c r="J83" s="58">
        <v>1</v>
      </c>
      <c r="K83" s="59"/>
      <c r="L83" s="60" t="s">
        <v>222</v>
      </c>
      <c r="M83" s="76"/>
      <c r="N83" s="61" t="s">
        <v>220</v>
      </c>
      <c r="O83" s="77"/>
      <c r="P83" s="76"/>
      <c r="Q83" s="62">
        <v>1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2515.9679999999998</v>
      </c>
      <c r="AC83" s="66">
        <f t="shared" si="10"/>
        <v>0</v>
      </c>
      <c r="AD83" s="66">
        <f t="shared" si="9"/>
        <v>2515.9679999999998</v>
      </c>
    </row>
    <row r="84" spans="1:30" ht="24.95" customHeight="1" x14ac:dyDescent="0.4">
      <c r="A84" s="54">
        <v>81</v>
      </c>
      <c r="B84" s="55" t="s">
        <v>809</v>
      </c>
      <c r="C84" s="55" t="s">
        <v>268</v>
      </c>
      <c r="D84" s="55" t="s">
        <v>35</v>
      </c>
      <c r="E84" s="55" t="s">
        <v>239</v>
      </c>
      <c r="F84" s="55" t="s">
        <v>240</v>
      </c>
      <c r="G84" s="55">
        <v>42</v>
      </c>
      <c r="H84" s="55">
        <v>2</v>
      </c>
      <c r="I84" s="57">
        <v>1</v>
      </c>
      <c r="J84" s="58">
        <v>2</v>
      </c>
      <c r="K84" s="59"/>
      <c r="L84" s="60" t="s">
        <v>222</v>
      </c>
      <c r="M84" s="76"/>
      <c r="N84" s="61" t="s">
        <v>220</v>
      </c>
      <c r="O84" s="77"/>
      <c r="P84" s="76"/>
      <c r="Q84" s="62">
        <v>2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5031.9359999999997</v>
      </c>
      <c r="AC84" s="66">
        <f t="shared" si="10"/>
        <v>0</v>
      </c>
      <c r="AD84" s="66">
        <f t="shared" si="9"/>
        <v>5031.9359999999997</v>
      </c>
    </row>
    <row r="85" spans="1:30" ht="24.95" customHeight="1" x14ac:dyDescent="0.4">
      <c r="A85" s="54">
        <v>82</v>
      </c>
      <c r="B85" s="55" t="s">
        <v>809</v>
      </c>
      <c r="C85" s="55" t="s">
        <v>269</v>
      </c>
      <c r="D85" s="55" t="s">
        <v>35</v>
      </c>
      <c r="E85" s="55" t="s">
        <v>239</v>
      </c>
      <c r="F85" s="55" t="s">
        <v>240</v>
      </c>
      <c r="G85" s="55">
        <v>42</v>
      </c>
      <c r="H85" s="55">
        <v>2</v>
      </c>
      <c r="I85" s="57">
        <v>1</v>
      </c>
      <c r="J85" s="58">
        <v>2</v>
      </c>
      <c r="K85" s="59"/>
      <c r="L85" s="60" t="s">
        <v>222</v>
      </c>
      <c r="M85" s="76"/>
      <c r="N85" s="61" t="s">
        <v>220</v>
      </c>
      <c r="O85" s="77"/>
      <c r="P85" s="76"/>
      <c r="Q85" s="62">
        <v>2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5031.9359999999997</v>
      </c>
      <c r="AC85" s="66">
        <f t="shared" si="10"/>
        <v>0</v>
      </c>
      <c r="AD85" s="66">
        <f t="shared" si="9"/>
        <v>5031.9359999999997</v>
      </c>
    </row>
    <row r="86" spans="1:30" ht="24.95" customHeight="1" x14ac:dyDescent="0.4">
      <c r="A86" s="54">
        <v>83</v>
      </c>
      <c r="B86" s="55" t="s">
        <v>809</v>
      </c>
      <c r="C86" s="55" t="s">
        <v>1396</v>
      </c>
      <c r="D86" s="55" t="s">
        <v>35</v>
      </c>
      <c r="E86" s="55" t="s">
        <v>239</v>
      </c>
      <c r="F86" s="55" t="s">
        <v>831</v>
      </c>
      <c r="G86" s="55">
        <v>42</v>
      </c>
      <c r="H86" s="55">
        <v>2</v>
      </c>
      <c r="I86" s="57">
        <v>2</v>
      </c>
      <c r="J86" s="58">
        <v>4</v>
      </c>
      <c r="K86" s="59"/>
      <c r="L86" s="60" t="s">
        <v>222</v>
      </c>
      <c r="M86" s="76"/>
      <c r="N86" s="61" t="s">
        <v>220</v>
      </c>
      <c r="O86" s="77"/>
      <c r="P86" s="76"/>
      <c r="Q86" s="62">
        <v>2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10063.871999999999</v>
      </c>
      <c r="AC86" s="66">
        <f t="shared" si="10"/>
        <v>0</v>
      </c>
      <c r="AD86" s="66">
        <f t="shared" si="9"/>
        <v>10063.871999999999</v>
      </c>
    </row>
    <row r="87" spans="1:30" ht="24.95" customHeight="1" x14ac:dyDescent="0.4">
      <c r="A87" s="54">
        <v>84</v>
      </c>
      <c r="B87" s="55" t="s">
        <v>809</v>
      </c>
      <c r="C87" s="55" t="s">
        <v>1397</v>
      </c>
      <c r="D87" s="55" t="s">
        <v>35</v>
      </c>
      <c r="E87" s="55" t="s">
        <v>652</v>
      </c>
      <c r="F87" s="55" t="s">
        <v>669</v>
      </c>
      <c r="G87" s="55">
        <v>34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2036.7359999999999</v>
      </c>
      <c r="AC87" s="66">
        <f t="shared" si="10"/>
        <v>0</v>
      </c>
      <c r="AD87" s="66">
        <f t="shared" si="9"/>
        <v>2036.7359999999999</v>
      </c>
    </row>
    <row r="88" spans="1:30" ht="24.95" customHeight="1" x14ac:dyDescent="0.4">
      <c r="A88" s="54">
        <v>85</v>
      </c>
      <c r="B88" s="55" t="s">
        <v>809</v>
      </c>
      <c r="C88" s="55" t="s">
        <v>1397</v>
      </c>
      <c r="D88" s="55" t="s">
        <v>35</v>
      </c>
      <c r="E88" s="55" t="s">
        <v>652</v>
      </c>
      <c r="F88" s="55" t="s">
        <v>1425</v>
      </c>
      <c r="G88" s="55">
        <v>34</v>
      </c>
      <c r="H88" s="55">
        <v>8</v>
      </c>
      <c r="I88" s="57">
        <v>2</v>
      </c>
      <c r="J88" s="58">
        <v>16</v>
      </c>
      <c r="K88" s="59"/>
      <c r="L88" s="60" t="s">
        <v>222</v>
      </c>
      <c r="M88" s="76"/>
      <c r="N88" s="61" t="s">
        <v>220</v>
      </c>
      <c r="O88" s="77"/>
      <c r="P88" s="76"/>
      <c r="Q88" s="62">
        <v>8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32587.775999999998</v>
      </c>
      <c r="AC88" s="66">
        <f t="shared" si="10"/>
        <v>0</v>
      </c>
      <c r="AD88" s="66">
        <f t="shared" si="9"/>
        <v>32587.775999999998</v>
      </c>
    </row>
    <row r="89" spans="1:30" ht="24.95" customHeight="1" x14ac:dyDescent="0.4">
      <c r="A89" s="54">
        <v>86</v>
      </c>
      <c r="B89" s="55" t="s">
        <v>809</v>
      </c>
      <c r="C89" s="55" t="s">
        <v>1385</v>
      </c>
      <c r="D89" s="55" t="s">
        <v>35</v>
      </c>
      <c r="E89" s="55" t="s">
        <v>239</v>
      </c>
      <c r="F89" s="55" t="s">
        <v>240</v>
      </c>
      <c r="G89" s="55">
        <v>42</v>
      </c>
      <c r="H89" s="55">
        <v>2</v>
      </c>
      <c r="I89" s="57">
        <v>1</v>
      </c>
      <c r="J89" s="58">
        <v>2</v>
      </c>
      <c r="K89" s="59"/>
      <c r="L89" s="60" t="s">
        <v>222</v>
      </c>
      <c r="M89" s="76"/>
      <c r="N89" s="61" t="s">
        <v>220</v>
      </c>
      <c r="O89" s="77"/>
      <c r="P89" s="76"/>
      <c r="Q89" s="62">
        <v>2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5031.9359999999997</v>
      </c>
      <c r="AC89" s="66">
        <f t="shared" si="10"/>
        <v>0</v>
      </c>
      <c r="AD89" s="66">
        <f t="shared" si="9"/>
        <v>5031.9359999999997</v>
      </c>
    </row>
    <row r="90" spans="1:30" ht="24.95" customHeight="1" x14ac:dyDescent="0.4">
      <c r="A90" s="54">
        <v>87</v>
      </c>
      <c r="B90" s="55" t="s">
        <v>809</v>
      </c>
      <c r="C90" s="55" t="s">
        <v>1386</v>
      </c>
      <c r="D90" s="55" t="s">
        <v>35</v>
      </c>
      <c r="E90" s="55" t="s">
        <v>239</v>
      </c>
      <c r="F90" s="55" t="s">
        <v>240</v>
      </c>
      <c r="G90" s="55">
        <v>42</v>
      </c>
      <c r="H90" s="55">
        <v>2</v>
      </c>
      <c r="I90" s="57">
        <v>1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5031.9359999999997</v>
      </c>
      <c r="AC90" s="66">
        <f t="shared" si="10"/>
        <v>0</v>
      </c>
      <c r="AD90" s="66">
        <f t="shared" si="9"/>
        <v>5031.9359999999997</v>
      </c>
    </row>
    <row r="91" spans="1:30" ht="24.95" customHeight="1" x14ac:dyDescent="0.4">
      <c r="A91" s="54">
        <v>88</v>
      </c>
      <c r="B91" s="55" t="s">
        <v>289</v>
      </c>
      <c r="C91" s="55" t="s">
        <v>1398</v>
      </c>
      <c r="D91" s="55" t="s">
        <v>35</v>
      </c>
      <c r="E91" s="55" t="s">
        <v>239</v>
      </c>
      <c r="F91" s="55" t="s">
        <v>240</v>
      </c>
      <c r="G91" s="55">
        <v>42</v>
      </c>
      <c r="H91" s="55">
        <v>1</v>
      </c>
      <c r="I91" s="57">
        <v>1</v>
      </c>
      <c r="J91" s="58">
        <v>1</v>
      </c>
      <c r="K91" s="59"/>
      <c r="L91" s="60" t="s">
        <v>222</v>
      </c>
      <c r="M91" s="76"/>
      <c r="N91" s="61" t="s">
        <v>220</v>
      </c>
      <c r="O91" s="77"/>
      <c r="P91" s="76"/>
      <c r="Q91" s="62">
        <v>1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8"/>
        <v>2515.9679999999998</v>
      </c>
      <c r="AC91" s="66">
        <f t="shared" si="10"/>
        <v>0</v>
      </c>
      <c r="AD91" s="66">
        <f t="shared" si="9"/>
        <v>2515.9679999999998</v>
      </c>
    </row>
    <row r="92" spans="1:30" ht="24.95" customHeight="1" x14ac:dyDescent="0.4">
      <c r="A92" s="54">
        <v>89</v>
      </c>
      <c r="B92" s="55" t="s">
        <v>37</v>
      </c>
      <c r="C92" s="55" t="s">
        <v>745</v>
      </c>
      <c r="D92" s="55" t="s">
        <v>35</v>
      </c>
      <c r="E92" s="55" t="s">
        <v>239</v>
      </c>
      <c r="F92" s="55" t="s">
        <v>673</v>
      </c>
      <c r="G92" s="55">
        <v>42</v>
      </c>
      <c r="H92" s="55">
        <v>1</v>
      </c>
      <c r="I92" s="57">
        <v>1</v>
      </c>
      <c r="J92" s="58">
        <v>1</v>
      </c>
      <c r="K92" s="59"/>
      <c r="L92" s="60" t="s">
        <v>222</v>
      </c>
      <c r="M92" s="76"/>
      <c r="N92" s="61" t="s">
        <v>220</v>
      </c>
      <c r="O92" s="77"/>
      <c r="P92" s="76"/>
      <c r="Q92" s="62">
        <v>1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8"/>
        <v>2515.9679999999998</v>
      </c>
      <c r="AC92" s="66">
        <f t="shared" si="10"/>
        <v>0</v>
      </c>
      <c r="AD92" s="66">
        <f t="shared" si="9"/>
        <v>2515.9679999999998</v>
      </c>
    </row>
    <row r="93" spans="1:30" ht="24.95" customHeight="1" x14ac:dyDescent="0.4">
      <c r="A93" s="54">
        <v>90</v>
      </c>
      <c r="B93" s="55" t="s">
        <v>37</v>
      </c>
      <c r="C93" s="55" t="s">
        <v>745</v>
      </c>
      <c r="D93" s="55" t="s">
        <v>35</v>
      </c>
      <c r="E93" s="55" t="s">
        <v>248</v>
      </c>
      <c r="F93" s="55" t="s">
        <v>1432</v>
      </c>
      <c r="G93" s="55">
        <v>26</v>
      </c>
      <c r="H93" s="55">
        <v>3</v>
      </c>
      <c r="I93" s="57">
        <v>4</v>
      </c>
      <c r="J93" s="58">
        <v>12</v>
      </c>
      <c r="K93" s="59"/>
      <c r="L93" s="60" t="s">
        <v>222</v>
      </c>
      <c r="M93" s="76"/>
      <c r="N93" s="61" t="s">
        <v>220</v>
      </c>
      <c r="O93" s="77"/>
      <c r="P93" s="76"/>
      <c r="Q93" s="62">
        <v>3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8"/>
        <v>18690.047999999999</v>
      </c>
      <c r="AC93" s="66">
        <f t="shared" si="10"/>
        <v>0</v>
      </c>
      <c r="AD93" s="66">
        <f t="shared" si="9"/>
        <v>18690.047999999999</v>
      </c>
    </row>
    <row r="94" spans="1:30" ht="24.95" customHeight="1" x14ac:dyDescent="0.4">
      <c r="A94" s="54">
        <v>91</v>
      </c>
      <c r="B94" s="55" t="s">
        <v>37</v>
      </c>
      <c r="C94" s="55" t="s">
        <v>1399</v>
      </c>
      <c r="D94" s="55" t="s">
        <v>35</v>
      </c>
      <c r="E94" s="55" t="s">
        <v>239</v>
      </c>
      <c r="F94" s="55" t="s">
        <v>240</v>
      </c>
      <c r="G94" s="55">
        <v>42</v>
      </c>
      <c r="H94" s="55">
        <v>1</v>
      </c>
      <c r="I94" s="57">
        <v>1</v>
      </c>
      <c r="J94" s="58">
        <v>1</v>
      </c>
      <c r="K94" s="59"/>
      <c r="L94" s="60" t="s">
        <v>222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8"/>
        <v>2515.9679999999998</v>
      </c>
      <c r="AC94" s="66">
        <f t="shared" si="10"/>
        <v>0</v>
      </c>
      <c r="AD94" s="66">
        <f t="shared" si="9"/>
        <v>2515.9679999999998</v>
      </c>
    </row>
    <row r="95" spans="1:30" ht="24.95" customHeight="1" x14ac:dyDescent="0.4">
      <c r="A95" s="54">
        <v>92</v>
      </c>
      <c r="B95" s="55" t="s">
        <v>37</v>
      </c>
      <c r="C95" s="55" t="s">
        <v>1400</v>
      </c>
      <c r="D95" s="55" t="s">
        <v>35</v>
      </c>
      <c r="E95" s="55" t="s">
        <v>239</v>
      </c>
      <c r="F95" s="55" t="s">
        <v>240</v>
      </c>
      <c r="G95" s="55">
        <v>42</v>
      </c>
      <c r="H95" s="55">
        <v>2</v>
      </c>
      <c r="I95" s="57">
        <v>1</v>
      </c>
      <c r="J95" s="58">
        <v>2</v>
      </c>
      <c r="K95" s="59"/>
      <c r="L95" s="60" t="s">
        <v>222</v>
      </c>
      <c r="M95" s="76"/>
      <c r="N95" s="61" t="s">
        <v>220</v>
      </c>
      <c r="O95" s="77"/>
      <c r="P95" s="76"/>
      <c r="Q95" s="62">
        <v>2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8"/>
        <v>5031.9359999999997</v>
      </c>
      <c r="AC95" s="66">
        <f t="shared" si="10"/>
        <v>0</v>
      </c>
      <c r="AD95" s="66">
        <f t="shared" si="9"/>
        <v>5031.9359999999997</v>
      </c>
    </row>
    <row r="96" spans="1:30" ht="24.95" customHeight="1" x14ac:dyDescent="0.4">
      <c r="A96" s="54">
        <v>93</v>
      </c>
      <c r="B96" s="55" t="s">
        <v>37</v>
      </c>
      <c r="C96" s="55" t="s">
        <v>1401</v>
      </c>
      <c r="D96" s="55" t="s">
        <v>35</v>
      </c>
      <c r="E96" s="55" t="s">
        <v>239</v>
      </c>
      <c r="F96" s="55" t="s">
        <v>240</v>
      </c>
      <c r="G96" s="55">
        <v>42</v>
      </c>
      <c r="H96" s="55">
        <v>1</v>
      </c>
      <c r="I96" s="57">
        <v>1</v>
      </c>
      <c r="J96" s="58">
        <v>1</v>
      </c>
      <c r="K96" s="59"/>
      <c r="L96" s="60" t="s">
        <v>222</v>
      </c>
      <c r="M96" s="76"/>
      <c r="N96" s="61" t="s">
        <v>220</v>
      </c>
      <c r="O96" s="77"/>
      <c r="P96" s="76"/>
      <c r="Q96" s="62">
        <v>1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8"/>
        <v>2515.9679999999998</v>
      </c>
      <c r="AC96" s="66">
        <f t="shared" si="10"/>
        <v>0</v>
      </c>
      <c r="AD96" s="66">
        <f t="shared" si="9"/>
        <v>2515.9679999999998</v>
      </c>
    </row>
    <row r="97" spans="1:30" ht="24.95" customHeight="1" x14ac:dyDescent="0.4">
      <c r="A97" s="54">
        <v>94</v>
      </c>
      <c r="B97" s="55" t="s">
        <v>37</v>
      </c>
      <c r="C97" s="55" t="s">
        <v>1402</v>
      </c>
      <c r="D97" s="55" t="s">
        <v>1042</v>
      </c>
      <c r="E97" s="55" t="s">
        <v>41</v>
      </c>
      <c r="F97" s="55" t="s">
        <v>1433</v>
      </c>
      <c r="G97" s="55">
        <v>15</v>
      </c>
      <c r="H97" s="55">
        <v>2</v>
      </c>
      <c r="I97" s="57">
        <v>1</v>
      </c>
      <c r="J97" s="58">
        <v>2</v>
      </c>
      <c r="K97" s="59"/>
      <c r="L97" s="60" t="s">
        <v>222</v>
      </c>
      <c r="M97" s="76"/>
      <c r="N97" s="61" t="s">
        <v>220</v>
      </c>
      <c r="O97" s="77"/>
      <c r="P97" s="76"/>
      <c r="Q97" s="62">
        <v>2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8"/>
        <v>1797.1200000000001</v>
      </c>
      <c r="AC97" s="66">
        <f t="shared" si="10"/>
        <v>0</v>
      </c>
      <c r="AD97" s="66">
        <f t="shared" si="9"/>
        <v>1797.1200000000001</v>
      </c>
    </row>
    <row r="98" spans="1:30" ht="24.95" customHeight="1" x14ac:dyDescent="0.4">
      <c r="A98" s="54">
        <v>95</v>
      </c>
      <c r="B98" s="55" t="s">
        <v>37</v>
      </c>
      <c r="C98" s="55" t="s">
        <v>1403</v>
      </c>
      <c r="D98" s="55" t="s">
        <v>35</v>
      </c>
      <c r="E98" s="55" t="s">
        <v>239</v>
      </c>
      <c r="F98" s="55" t="s">
        <v>240</v>
      </c>
      <c r="G98" s="55">
        <v>42</v>
      </c>
      <c r="H98" s="55">
        <v>1</v>
      </c>
      <c r="I98" s="57">
        <v>1</v>
      </c>
      <c r="J98" s="58">
        <v>1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8"/>
        <v>2515.9679999999998</v>
      </c>
      <c r="AC98" s="66">
        <f t="shared" si="10"/>
        <v>0</v>
      </c>
      <c r="AD98" s="66">
        <f t="shared" si="9"/>
        <v>2515.9679999999998</v>
      </c>
    </row>
    <row r="99" spans="1:30" ht="24.95" customHeight="1" x14ac:dyDescent="0.4">
      <c r="A99" s="54">
        <v>96</v>
      </c>
      <c r="B99" s="55" t="s">
        <v>37</v>
      </c>
      <c r="C99" s="55" t="s">
        <v>1404</v>
      </c>
      <c r="D99" s="55" t="s">
        <v>35</v>
      </c>
      <c r="E99" s="55" t="s">
        <v>239</v>
      </c>
      <c r="F99" s="55" t="s">
        <v>240</v>
      </c>
      <c r="G99" s="55">
        <v>42</v>
      </c>
      <c r="H99" s="55">
        <v>2</v>
      </c>
      <c r="I99" s="57">
        <v>1</v>
      </c>
      <c r="J99" s="58">
        <v>2</v>
      </c>
      <c r="K99" s="59"/>
      <c r="L99" s="60" t="s">
        <v>222</v>
      </c>
      <c r="M99" s="76"/>
      <c r="N99" s="61" t="s">
        <v>220</v>
      </c>
      <c r="O99" s="77"/>
      <c r="P99" s="76"/>
      <c r="Q99" s="62">
        <v>2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8"/>
        <v>5031.9359999999997</v>
      </c>
      <c r="AC99" s="66">
        <f t="shared" si="10"/>
        <v>0</v>
      </c>
      <c r="AD99" s="66">
        <f t="shared" si="9"/>
        <v>5031.9359999999997</v>
      </c>
    </row>
    <row r="100" spans="1:30" ht="24.95" customHeight="1" x14ac:dyDescent="0.4">
      <c r="A100" s="54">
        <v>97</v>
      </c>
      <c r="B100" s="55" t="s">
        <v>37</v>
      </c>
      <c r="C100" s="55" t="s">
        <v>1405</v>
      </c>
      <c r="D100" s="55" t="s">
        <v>35</v>
      </c>
      <c r="E100" s="55" t="s">
        <v>239</v>
      </c>
      <c r="F100" s="55" t="s">
        <v>240</v>
      </c>
      <c r="G100" s="55">
        <v>42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27" si="11">G100*J100*X100*Y100*Z100/1000*$Z$1</f>
        <v>2515.9679999999998</v>
      </c>
      <c r="AC100" s="66">
        <f t="shared" si="10"/>
        <v>0</v>
      </c>
      <c r="AD100" s="66">
        <f t="shared" si="9"/>
        <v>2515.9679999999998</v>
      </c>
    </row>
    <row r="101" spans="1:30" ht="24.95" customHeight="1" x14ac:dyDescent="0.4">
      <c r="A101" s="54">
        <v>98</v>
      </c>
      <c r="B101" s="55" t="s">
        <v>37</v>
      </c>
      <c r="C101" s="55" t="s">
        <v>1406</v>
      </c>
      <c r="D101" s="55" t="s">
        <v>1042</v>
      </c>
      <c r="E101" s="55" t="s">
        <v>41</v>
      </c>
      <c r="F101" s="55" t="s">
        <v>1433</v>
      </c>
      <c r="G101" s="55">
        <v>15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898.56000000000006</v>
      </c>
      <c r="AC101" s="66">
        <f t="shared" si="10"/>
        <v>0</v>
      </c>
      <c r="AD101" s="66">
        <f t="shared" si="9"/>
        <v>898.56000000000006</v>
      </c>
    </row>
    <row r="102" spans="1:30" ht="24.95" customHeight="1" x14ac:dyDescent="0.4">
      <c r="A102" s="54">
        <v>99</v>
      </c>
      <c r="B102" s="55" t="s">
        <v>37</v>
      </c>
      <c r="C102" s="55" t="s">
        <v>1407</v>
      </c>
      <c r="D102" s="55" t="s">
        <v>2046</v>
      </c>
      <c r="E102" s="55" t="s">
        <v>1434</v>
      </c>
      <c r="F102" s="55" t="s">
        <v>1435</v>
      </c>
      <c r="G102" s="55">
        <v>378</v>
      </c>
      <c r="H102" s="55">
        <v>16</v>
      </c>
      <c r="I102" s="57">
        <v>1</v>
      </c>
      <c r="J102" s="58">
        <v>16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16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362299.39199999999</v>
      </c>
      <c r="AC102" s="66">
        <f t="shared" si="10"/>
        <v>0</v>
      </c>
      <c r="AD102" s="66">
        <f t="shared" si="9"/>
        <v>362299.39199999999</v>
      </c>
    </row>
    <row r="103" spans="1:30" ht="24.95" customHeight="1" x14ac:dyDescent="0.4">
      <c r="A103" s="54">
        <v>100</v>
      </c>
      <c r="B103" s="55" t="s">
        <v>37</v>
      </c>
      <c r="C103" s="55" t="s">
        <v>1408</v>
      </c>
      <c r="D103" s="55" t="s">
        <v>2043</v>
      </c>
      <c r="E103" s="55" t="s">
        <v>1436</v>
      </c>
      <c r="F103" s="55" t="s">
        <v>1437</v>
      </c>
      <c r="G103" s="55">
        <v>67</v>
      </c>
      <c r="H103" s="55">
        <v>12</v>
      </c>
      <c r="I103" s="57">
        <v>2</v>
      </c>
      <c r="J103" s="58">
        <v>24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12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96325.631999999998</v>
      </c>
      <c r="AC103" s="66">
        <f t="shared" si="10"/>
        <v>0</v>
      </c>
      <c r="AD103" s="66">
        <f t="shared" si="9"/>
        <v>96325.631999999998</v>
      </c>
    </row>
    <row r="104" spans="1:30" ht="24.95" customHeight="1" x14ac:dyDescent="0.4">
      <c r="A104" s="54">
        <v>101</v>
      </c>
      <c r="B104" s="55" t="s">
        <v>37</v>
      </c>
      <c r="C104" s="55" t="s">
        <v>645</v>
      </c>
      <c r="D104" s="55" t="s">
        <v>35</v>
      </c>
      <c r="E104" s="55" t="s">
        <v>239</v>
      </c>
      <c r="F104" s="55" t="s">
        <v>673</v>
      </c>
      <c r="G104" s="55">
        <v>42</v>
      </c>
      <c r="H104" s="55">
        <v>1</v>
      </c>
      <c r="I104" s="57">
        <v>1</v>
      </c>
      <c r="J104" s="58">
        <v>1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1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2515.9679999999998</v>
      </c>
      <c r="AC104" s="66">
        <f t="shared" si="10"/>
        <v>0</v>
      </c>
      <c r="AD104" s="66">
        <f t="shared" si="9"/>
        <v>2515.9679999999998</v>
      </c>
    </row>
    <row r="105" spans="1:30" ht="24.95" customHeight="1" x14ac:dyDescent="0.4">
      <c r="A105" s="54">
        <v>102</v>
      </c>
      <c r="B105" s="55" t="s">
        <v>37</v>
      </c>
      <c r="C105" s="55" t="s">
        <v>645</v>
      </c>
      <c r="D105" s="55" t="s">
        <v>35</v>
      </c>
      <c r="E105" s="55" t="s">
        <v>1436</v>
      </c>
      <c r="F105" s="55" t="s">
        <v>1437</v>
      </c>
      <c r="G105" s="55">
        <v>67</v>
      </c>
      <c r="H105" s="55">
        <v>1</v>
      </c>
      <c r="I105" s="57">
        <v>2</v>
      </c>
      <c r="J105" s="58">
        <v>2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1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8027.1359999999995</v>
      </c>
      <c r="AC105" s="66">
        <f t="shared" si="10"/>
        <v>0</v>
      </c>
      <c r="AD105" s="66">
        <f t="shared" si="9"/>
        <v>8027.1359999999995</v>
      </c>
    </row>
    <row r="106" spans="1:30" ht="24.95" customHeight="1" x14ac:dyDescent="0.4">
      <c r="A106" s="54">
        <v>103</v>
      </c>
      <c r="B106" s="55" t="s">
        <v>37</v>
      </c>
      <c r="C106" s="55" t="s">
        <v>1409</v>
      </c>
      <c r="D106" s="55" t="s">
        <v>35</v>
      </c>
      <c r="E106" s="55" t="s">
        <v>239</v>
      </c>
      <c r="F106" s="55" t="s">
        <v>673</v>
      </c>
      <c r="G106" s="55">
        <v>42</v>
      </c>
      <c r="H106" s="55">
        <v>1</v>
      </c>
      <c r="I106" s="57">
        <v>1</v>
      </c>
      <c r="J106" s="58">
        <v>1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1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2515.9679999999998</v>
      </c>
      <c r="AC106" s="66">
        <f t="shared" si="10"/>
        <v>0</v>
      </c>
      <c r="AD106" s="66">
        <f t="shared" si="9"/>
        <v>2515.9679999999998</v>
      </c>
    </row>
    <row r="107" spans="1:30" ht="24.95" customHeight="1" x14ac:dyDescent="0.4">
      <c r="A107" s="54">
        <v>104</v>
      </c>
      <c r="B107" s="55" t="s">
        <v>37</v>
      </c>
      <c r="C107" s="55" t="s">
        <v>1409</v>
      </c>
      <c r="D107" s="55" t="s">
        <v>35</v>
      </c>
      <c r="E107" s="55" t="s">
        <v>1436</v>
      </c>
      <c r="F107" s="55" t="s">
        <v>1437</v>
      </c>
      <c r="G107" s="55">
        <v>67</v>
      </c>
      <c r="H107" s="55">
        <v>1</v>
      </c>
      <c r="I107" s="57">
        <v>2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8027.1359999999995</v>
      </c>
      <c r="AC107" s="66">
        <f t="shared" si="10"/>
        <v>0</v>
      </c>
      <c r="AD107" s="66">
        <f t="shared" si="9"/>
        <v>8027.1359999999995</v>
      </c>
    </row>
    <row r="108" spans="1:30" ht="24.95" customHeight="1" x14ac:dyDescent="0.4">
      <c r="A108" s="54">
        <v>105</v>
      </c>
      <c r="B108" s="55" t="s">
        <v>37</v>
      </c>
      <c r="C108" s="55" t="s">
        <v>648</v>
      </c>
      <c r="D108" s="55" t="s">
        <v>35</v>
      </c>
      <c r="E108" s="55" t="s">
        <v>265</v>
      </c>
      <c r="F108" s="55" t="s">
        <v>1430</v>
      </c>
      <c r="G108" s="55">
        <v>60</v>
      </c>
      <c r="H108" s="55">
        <v>4</v>
      </c>
      <c r="I108" s="57">
        <v>1</v>
      </c>
      <c r="J108" s="58">
        <v>4</v>
      </c>
      <c r="K108" s="59"/>
      <c r="L108" s="60" t="s">
        <v>222</v>
      </c>
      <c r="M108" s="76"/>
      <c r="N108" s="61" t="s">
        <v>219</v>
      </c>
      <c r="O108" s="77"/>
      <c r="P108" s="76"/>
      <c r="Q108" s="62">
        <v>4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14376.960000000001</v>
      </c>
      <c r="AC108" s="66">
        <f t="shared" si="10"/>
        <v>0</v>
      </c>
      <c r="AD108" s="66">
        <f t="shared" si="9"/>
        <v>14376.960000000001</v>
      </c>
    </row>
    <row r="109" spans="1:30" ht="24.95" customHeight="1" x14ac:dyDescent="0.4">
      <c r="A109" s="54">
        <v>106</v>
      </c>
      <c r="B109" s="55" t="s">
        <v>37</v>
      </c>
      <c r="C109" s="55" t="s">
        <v>648</v>
      </c>
      <c r="D109" s="55" t="s">
        <v>2047</v>
      </c>
      <c r="E109" s="55" t="s">
        <v>1438</v>
      </c>
      <c r="F109" s="55" t="s">
        <v>1439</v>
      </c>
      <c r="G109" s="55">
        <v>10</v>
      </c>
      <c r="H109" s="55">
        <v>2</v>
      </c>
      <c r="I109" s="57">
        <v>1</v>
      </c>
      <c r="J109" s="58">
        <v>2</v>
      </c>
      <c r="K109" s="59"/>
      <c r="L109" s="60" t="s">
        <v>222</v>
      </c>
      <c r="M109" s="76"/>
      <c r="N109" s="61" t="s">
        <v>219</v>
      </c>
      <c r="O109" s="77"/>
      <c r="P109" s="76"/>
      <c r="Q109" s="62">
        <v>2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1198.08</v>
      </c>
      <c r="AC109" s="66">
        <f t="shared" si="10"/>
        <v>0</v>
      </c>
      <c r="AD109" s="66">
        <f t="shared" si="9"/>
        <v>1198.08</v>
      </c>
    </row>
    <row r="110" spans="1:30" ht="24.95" customHeight="1" x14ac:dyDescent="0.4">
      <c r="A110" s="54">
        <v>107</v>
      </c>
      <c r="B110" s="55" t="s">
        <v>37</v>
      </c>
      <c r="C110" s="55" t="s">
        <v>1165</v>
      </c>
      <c r="D110" s="55" t="s">
        <v>1096</v>
      </c>
      <c r="E110" s="55" t="s">
        <v>239</v>
      </c>
      <c r="F110" s="55" t="s">
        <v>729</v>
      </c>
      <c r="G110" s="55">
        <v>42</v>
      </c>
      <c r="H110" s="55">
        <v>1</v>
      </c>
      <c r="I110" s="57">
        <v>2</v>
      </c>
      <c r="J110" s="58">
        <v>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1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5031.9359999999997</v>
      </c>
      <c r="AC110" s="66">
        <f t="shared" si="10"/>
        <v>0</v>
      </c>
      <c r="AD110" s="66">
        <f t="shared" si="9"/>
        <v>5031.9359999999997</v>
      </c>
    </row>
    <row r="111" spans="1:30" ht="24.95" customHeight="1" x14ac:dyDescent="0.4">
      <c r="A111" s="54">
        <v>108</v>
      </c>
      <c r="B111" s="55" t="s">
        <v>37</v>
      </c>
      <c r="C111" s="55" t="s">
        <v>1410</v>
      </c>
      <c r="D111" s="55" t="s">
        <v>35</v>
      </c>
      <c r="E111" s="55" t="s">
        <v>239</v>
      </c>
      <c r="F111" s="55" t="s">
        <v>729</v>
      </c>
      <c r="G111" s="55">
        <v>42</v>
      </c>
      <c r="H111" s="55">
        <v>2</v>
      </c>
      <c r="I111" s="57">
        <v>1</v>
      </c>
      <c r="J111" s="58">
        <v>2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2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5031.9359999999997</v>
      </c>
      <c r="AC111" s="66">
        <f t="shared" si="10"/>
        <v>0</v>
      </c>
      <c r="AD111" s="66">
        <f t="shared" si="9"/>
        <v>5031.9359999999997</v>
      </c>
    </row>
    <row r="112" spans="1:30" ht="24.95" customHeight="1" x14ac:dyDescent="0.4">
      <c r="A112" s="54">
        <v>109</v>
      </c>
      <c r="B112" s="55" t="s">
        <v>37</v>
      </c>
      <c r="C112" s="55" t="s">
        <v>1411</v>
      </c>
      <c r="D112" s="55" t="s">
        <v>35</v>
      </c>
      <c r="E112" s="55" t="s">
        <v>239</v>
      </c>
      <c r="F112" s="55" t="s">
        <v>729</v>
      </c>
      <c r="G112" s="55">
        <v>42</v>
      </c>
      <c r="H112" s="55">
        <v>1</v>
      </c>
      <c r="I112" s="57">
        <v>1</v>
      </c>
      <c r="J112" s="58">
        <v>1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1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2515.9679999999998</v>
      </c>
      <c r="AC112" s="66">
        <f t="shared" si="10"/>
        <v>0</v>
      </c>
      <c r="AD112" s="66">
        <f t="shared" si="9"/>
        <v>2515.9679999999998</v>
      </c>
    </row>
    <row r="113" spans="1:30" ht="24.95" customHeight="1" x14ac:dyDescent="0.4">
      <c r="A113" s="54">
        <v>110</v>
      </c>
      <c r="B113" s="55" t="s">
        <v>37</v>
      </c>
      <c r="C113" s="55" t="s">
        <v>1412</v>
      </c>
      <c r="D113" s="55" t="s">
        <v>35</v>
      </c>
      <c r="E113" s="55" t="s">
        <v>248</v>
      </c>
      <c r="F113" s="55" t="s">
        <v>697</v>
      </c>
      <c r="G113" s="55">
        <v>26</v>
      </c>
      <c r="H113" s="55">
        <v>3</v>
      </c>
      <c r="I113" s="57">
        <v>1</v>
      </c>
      <c r="J113" s="58">
        <v>3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3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4672.5119999999997</v>
      </c>
      <c r="AC113" s="66">
        <f t="shared" si="10"/>
        <v>0</v>
      </c>
      <c r="AD113" s="66">
        <f t="shared" si="9"/>
        <v>4672.5119999999997</v>
      </c>
    </row>
    <row r="114" spans="1:30" ht="24.95" customHeight="1" x14ac:dyDescent="0.4">
      <c r="A114" s="54">
        <v>111</v>
      </c>
      <c r="B114" s="55" t="s">
        <v>37</v>
      </c>
      <c r="C114" s="55" t="s">
        <v>1413</v>
      </c>
      <c r="D114" s="55" t="s">
        <v>35</v>
      </c>
      <c r="E114" s="55" t="s">
        <v>239</v>
      </c>
      <c r="F114" s="55" t="s">
        <v>831</v>
      </c>
      <c r="G114" s="55">
        <v>42</v>
      </c>
      <c r="H114" s="55">
        <v>3</v>
      </c>
      <c r="I114" s="57">
        <v>2</v>
      </c>
      <c r="J114" s="58">
        <v>6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3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15095.807999999999</v>
      </c>
      <c r="AC114" s="66">
        <f t="shared" si="10"/>
        <v>0</v>
      </c>
      <c r="AD114" s="66">
        <f t="shared" si="9"/>
        <v>15095.807999999999</v>
      </c>
    </row>
    <row r="115" spans="1:30" ht="24.95" customHeight="1" x14ac:dyDescent="0.4">
      <c r="A115" s="54">
        <v>112</v>
      </c>
      <c r="B115" s="55" t="s">
        <v>37</v>
      </c>
      <c r="C115" s="55" t="s">
        <v>1414</v>
      </c>
      <c r="D115" s="55" t="s">
        <v>35</v>
      </c>
      <c r="E115" s="55" t="s">
        <v>263</v>
      </c>
      <c r="F115" s="55" t="s">
        <v>1440</v>
      </c>
      <c r="G115" s="55">
        <v>28</v>
      </c>
      <c r="H115" s="55">
        <v>1</v>
      </c>
      <c r="I115" s="57">
        <v>1</v>
      </c>
      <c r="J115" s="58">
        <v>1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1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1677.3119999999999</v>
      </c>
      <c r="AC115" s="66">
        <f t="shared" si="10"/>
        <v>0</v>
      </c>
      <c r="AD115" s="66">
        <f t="shared" si="9"/>
        <v>1677.3119999999999</v>
      </c>
    </row>
    <row r="116" spans="1:30" ht="24.95" customHeight="1" x14ac:dyDescent="0.4">
      <c r="A116" s="54">
        <v>113</v>
      </c>
      <c r="B116" s="55" t="s">
        <v>37</v>
      </c>
      <c r="C116" s="55" t="s">
        <v>1415</v>
      </c>
      <c r="D116" s="55" t="s">
        <v>35</v>
      </c>
      <c r="E116" s="55" t="s">
        <v>265</v>
      </c>
      <c r="F116" s="55" t="s">
        <v>730</v>
      </c>
      <c r="G116" s="55">
        <v>60</v>
      </c>
      <c r="H116" s="55">
        <v>1</v>
      </c>
      <c r="I116" s="57">
        <v>1</v>
      </c>
      <c r="J116" s="58">
        <v>1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1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3594.2400000000002</v>
      </c>
      <c r="AC116" s="66">
        <f t="shared" si="10"/>
        <v>0</v>
      </c>
      <c r="AD116" s="66">
        <f t="shared" si="9"/>
        <v>3594.2400000000002</v>
      </c>
    </row>
    <row r="117" spans="1:30" ht="24.95" customHeight="1" x14ac:dyDescent="0.4">
      <c r="A117" s="54">
        <v>114</v>
      </c>
      <c r="B117" s="55" t="s">
        <v>37</v>
      </c>
      <c r="C117" s="55" t="s">
        <v>1416</v>
      </c>
      <c r="D117" s="55" t="s">
        <v>35</v>
      </c>
      <c r="E117" s="55" t="s">
        <v>248</v>
      </c>
      <c r="F117" s="55" t="s">
        <v>697</v>
      </c>
      <c r="G117" s="55">
        <v>26</v>
      </c>
      <c r="H117" s="55">
        <v>1</v>
      </c>
      <c r="I117" s="57">
        <v>1</v>
      </c>
      <c r="J117" s="58">
        <v>1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1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1557.5040000000001</v>
      </c>
      <c r="AC117" s="66">
        <f t="shared" si="10"/>
        <v>0</v>
      </c>
      <c r="AD117" s="66">
        <f t="shared" si="9"/>
        <v>1557.5040000000001</v>
      </c>
    </row>
    <row r="118" spans="1:30" ht="24.95" customHeight="1" x14ac:dyDescent="0.4">
      <c r="A118" s="54">
        <v>115</v>
      </c>
      <c r="B118" s="55" t="s">
        <v>37</v>
      </c>
      <c r="C118" s="55" t="s">
        <v>1417</v>
      </c>
      <c r="D118" s="55" t="s">
        <v>35</v>
      </c>
      <c r="E118" s="55" t="s">
        <v>248</v>
      </c>
      <c r="F118" s="55" t="s">
        <v>697</v>
      </c>
      <c r="G118" s="55">
        <v>26</v>
      </c>
      <c r="H118" s="55">
        <v>1</v>
      </c>
      <c r="I118" s="57">
        <v>1</v>
      </c>
      <c r="J118" s="58">
        <v>1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1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1557.5040000000001</v>
      </c>
      <c r="AC118" s="66">
        <f t="shared" si="10"/>
        <v>0</v>
      </c>
      <c r="AD118" s="66">
        <f t="shared" si="9"/>
        <v>1557.5040000000001</v>
      </c>
    </row>
    <row r="119" spans="1:30" ht="24.95" customHeight="1" x14ac:dyDescent="0.4">
      <c r="A119" s="54">
        <v>116</v>
      </c>
      <c r="B119" s="55" t="s">
        <v>37</v>
      </c>
      <c r="C119" s="55" t="s">
        <v>1418</v>
      </c>
      <c r="D119" s="55" t="s">
        <v>35</v>
      </c>
      <c r="E119" s="55" t="s">
        <v>586</v>
      </c>
      <c r="F119" s="55" t="s">
        <v>254</v>
      </c>
      <c r="G119" s="55">
        <v>38</v>
      </c>
      <c r="H119" s="55">
        <v>2</v>
      </c>
      <c r="I119" s="57">
        <v>1</v>
      </c>
      <c r="J119" s="58">
        <v>2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2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4552.7040000000006</v>
      </c>
      <c r="AC119" s="66">
        <f t="shared" si="10"/>
        <v>0</v>
      </c>
      <c r="AD119" s="66">
        <f t="shared" si="9"/>
        <v>4552.7040000000006</v>
      </c>
    </row>
    <row r="120" spans="1:30" ht="24.95" customHeight="1" x14ac:dyDescent="0.4">
      <c r="A120" s="54">
        <v>117</v>
      </c>
      <c r="B120" s="55" t="s">
        <v>37</v>
      </c>
      <c r="C120" s="55" t="s">
        <v>1419</v>
      </c>
      <c r="D120" s="55" t="s">
        <v>35</v>
      </c>
      <c r="E120" s="55" t="s">
        <v>239</v>
      </c>
      <c r="F120" s="55" t="s">
        <v>831</v>
      </c>
      <c r="G120" s="55">
        <v>42</v>
      </c>
      <c r="H120" s="55">
        <v>9</v>
      </c>
      <c r="I120" s="57">
        <v>2</v>
      </c>
      <c r="J120" s="58">
        <v>18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9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45287.423999999999</v>
      </c>
      <c r="AC120" s="66">
        <f t="shared" si="10"/>
        <v>0</v>
      </c>
      <c r="AD120" s="66">
        <f t="shared" si="9"/>
        <v>45287.423999999999</v>
      </c>
    </row>
    <row r="121" spans="1:30" ht="24.95" customHeight="1" x14ac:dyDescent="0.4">
      <c r="A121" s="54">
        <v>118</v>
      </c>
      <c r="B121" s="55" t="s">
        <v>37</v>
      </c>
      <c r="C121" s="55" t="s">
        <v>1420</v>
      </c>
      <c r="D121" s="55" t="s">
        <v>35</v>
      </c>
      <c r="E121" s="55" t="s">
        <v>239</v>
      </c>
      <c r="F121" s="55" t="s">
        <v>831</v>
      </c>
      <c r="G121" s="55">
        <v>42</v>
      </c>
      <c r="H121" s="55">
        <v>9</v>
      </c>
      <c r="I121" s="57">
        <v>2</v>
      </c>
      <c r="J121" s="58">
        <v>18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9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45287.423999999999</v>
      </c>
      <c r="AC121" s="66">
        <f t="shared" si="10"/>
        <v>0</v>
      </c>
      <c r="AD121" s="66">
        <f t="shared" si="9"/>
        <v>45287.423999999999</v>
      </c>
    </row>
    <row r="122" spans="1:30" ht="24.95" customHeight="1" x14ac:dyDescent="0.4">
      <c r="A122" s="54">
        <v>119</v>
      </c>
      <c r="B122" s="55" t="s">
        <v>37</v>
      </c>
      <c r="C122" s="55" t="s">
        <v>1421</v>
      </c>
      <c r="D122" s="55" t="s">
        <v>35</v>
      </c>
      <c r="E122" s="55" t="s">
        <v>248</v>
      </c>
      <c r="F122" s="55" t="s">
        <v>697</v>
      </c>
      <c r="G122" s="55">
        <v>26</v>
      </c>
      <c r="H122" s="55">
        <v>3</v>
      </c>
      <c r="I122" s="57">
        <v>1</v>
      </c>
      <c r="J122" s="58">
        <v>3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3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4672.5119999999997</v>
      </c>
      <c r="AC122" s="66">
        <f t="shared" si="10"/>
        <v>0</v>
      </c>
      <c r="AD122" s="66">
        <f t="shared" si="9"/>
        <v>4672.5119999999997</v>
      </c>
    </row>
    <row r="123" spans="1:30" ht="24.95" customHeight="1" x14ac:dyDescent="0.4">
      <c r="A123" s="54">
        <v>120</v>
      </c>
      <c r="B123" s="55" t="s">
        <v>37</v>
      </c>
      <c r="C123" s="55" t="s">
        <v>1422</v>
      </c>
      <c r="D123" s="55" t="s">
        <v>35</v>
      </c>
      <c r="E123" s="55" t="s">
        <v>652</v>
      </c>
      <c r="F123" s="55" t="s">
        <v>1441</v>
      </c>
      <c r="G123" s="55">
        <v>34</v>
      </c>
      <c r="H123" s="55">
        <v>2</v>
      </c>
      <c r="I123" s="57">
        <v>1</v>
      </c>
      <c r="J123" s="58">
        <v>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2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4073.4719999999998</v>
      </c>
      <c r="AC123" s="66">
        <f t="shared" si="10"/>
        <v>0</v>
      </c>
      <c r="AD123" s="66">
        <f t="shared" si="9"/>
        <v>4073.4719999999998</v>
      </c>
    </row>
    <row r="124" spans="1:30" ht="24.95" customHeight="1" x14ac:dyDescent="0.4">
      <c r="A124" s="54">
        <v>121</v>
      </c>
      <c r="B124" s="55" t="s">
        <v>37</v>
      </c>
      <c r="C124" s="55" t="s">
        <v>1423</v>
      </c>
      <c r="D124" s="55" t="s">
        <v>35</v>
      </c>
      <c r="E124" s="55" t="s">
        <v>248</v>
      </c>
      <c r="F124" s="55" t="s">
        <v>697</v>
      </c>
      <c r="G124" s="55">
        <v>26</v>
      </c>
      <c r="H124" s="55">
        <v>3</v>
      </c>
      <c r="I124" s="57">
        <v>1</v>
      </c>
      <c r="J124" s="58">
        <v>3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3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4672.5119999999997</v>
      </c>
      <c r="AC124" s="66">
        <f t="shared" si="10"/>
        <v>0</v>
      </c>
      <c r="AD124" s="66">
        <f t="shared" si="9"/>
        <v>4672.5119999999997</v>
      </c>
    </row>
    <row r="125" spans="1:30" ht="24.95" customHeight="1" x14ac:dyDescent="0.4">
      <c r="A125" s="54">
        <v>122</v>
      </c>
      <c r="B125" s="55" t="s">
        <v>37</v>
      </c>
      <c r="C125" s="55" t="s">
        <v>1424</v>
      </c>
      <c r="D125" s="55" t="s">
        <v>35</v>
      </c>
      <c r="E125" s="55" t="s">
        <v>265</v>
      </c>
      <c r="F125" s="55" t="s">
        <v>1430</v>
      </c>
      <c r="G125" s="55">
        <v>60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219</v>
      </c>
      <c r="O125" s="77"/>
      <c r="P125" s="76"/>
      <c r="Q125" s="62">
        <v>2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7188.4800000000005</v>
      </c>
      <c r="AC125" s="66">
        <f t="shared" si="10"/>
        <v>0</v>
      </c>
      <c r="AD125" s="66">
        <f t="shared" si="9"/>
        <v>7188.4800000000005</v>
      </c>
    </row>
    <row r="126" spans="1:30" ht="24.95" customHeight="1" x14ac:dyDescent="0.4">
      <c r="A126" s="54">
        <v>123</v>
      </c>
      <c r="B126" s="55" t="s">
        <v>37</v>
      </c>
      <c r="C126" s="55" t="s">
        <v>1424</v>
      </c>
      <c r="D126" s="55" t="s">
        <v>1096</v>
      </c>
      <c r="E126" s="55" t="s">
        <v>248</v>
      </c>
      <c r="F126" s="55" t="s">
        <v>673</v>
      </c>
      <c r="G126" s="55">
        <v>26</v>
      </c>
      <c r="H126" s="55">
        <v>1</v>
      </c>
      <c r="I126" s="57">
        <v>1</v>
      </c>
      <c r="J126" s="58">
        <v>1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1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1557.5040000000001</v>
      </c>
      <c r="AC126" s="66">
        <f t="shared" si="10"/>
        <v>0</v>
      </c>
      <c r="AD126" s="66">
        <f t="shared" si="9"/>
        <v>1557.5040000000001</v>
      </c>
    </row>
    <row r="127" spans="1:30" ht="24.95" customHeight="1" x14ac:dyDescent="0.4">
      <c r="A127" s="54">
        <v>124</v>
      </c>
      <c r="B127" s="55" t="s">
        <v>37</v>
      </c>
      <c r="C127" s="55" t="s">
        <v>1263</v>
      </c>
      <c r="D127" s="55" t="s">
        <v>35</v>
      </c>
      <c r="E127" s="55" t="s">
        <v>248</v>
      </c>
      <c r="F127" s="55" t="s">
        <v>673</v>
      </c>
      <c r="G127" s="55">
        <v>26</v>
      </c>
      <c r="H127" s="55">
        <v>2</v>
      </c>
      <c r="I127" s="57">
        <v>2</v>
      </c>
      <c r="J127" s="58">
        <v>4</v>
      </c>
      <c r="K127" s="59"/>
      <c r="L127" s="60" t="s">
        <v>221</v>
      </c>
      <c r="M127" s="76"/>
      <c r="N127" s="61" t="s">
        <v>220</v>
      </c>
      <c r="O127" s="77"/>
      <c r="P127" s="76"/>
      <c r="Q127" s="62">
        <v>4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6230.0160000000005</v>
      </c>
      <c r="AC127" s="66">
        <f t="shared" si="10"/>
        <v>0</v>
      </c>
      <c r="AD127" s="66">
        <f t="shared" si="9"/>
        <v>6230.0160000000005</v>
      </c>
    </row>
    <row r="128" spans="1:30" ht="36.75" customHeight="1" x14ac:dyDescent="0.4">
      <c r="A128" s="68"/>
      <c r="B128" s="69"/>
      <c r="C128" s="69"/>
      <c r="D128" s="69" t="s">
        <v>32</v>
      </c>
      <c r="E128" s="69"/>
      <c r="L128" s="70"/>
      <c r="R128" s="71"/>
      <c r="S128" s="71"/>
      <c r="T128" s="71"/>
      <c r="U128" s="72"/>
      <c r="V128" s="72"/>
      <c r="W128" s="65"/>
      <c r="AA128" s="65"/>
      <c r="AB128" s="73">
        <f>SUM(AB4:AB127)</f>
        <v>1753090.560000001</v>
      </c>
      <c r="AC128" s="73">
        <f>SUM(AC4:AC127)</f>
        <v>0</v>
      </c>
      <c r="AD128" s="73">
        <f>SUM(AD4:AD127)</f>
        <v>1753090.560000001</v>
      </c>
    </row>
    <row r="129" spans="4:23" x14ac:dyDescent="0.4">
      <c r="D129" s="31" t="s">
        <v>32</v>
      </c>
    </row>
    <row r="130" spans="4:23" x14ac:dyDescent="0.4">
      <c r="D130" s="31" t="s">
        <v>32</v>
      </c>
      <c r="T130" s="179" t="s">
        <v>22</v>
      </c>
      <c r="U130" s="180"/>
      <c r="V130" s="181"/>
      <c r="W130" s="75">
        <f>SUM(U4:U127)</f>
        <v>0</v>
      </c>
    </row>
    <row r="131" spans="4:23" x14ac:dyDescent="0.4">
      <c r="D131" s="31" t="s">
        <v>32</v>
      </c>
      <c r="T131" s="179" t="s">
        <v>23</v>
      </c>
      <c r="U131" s="180"/>
      <c r="V131" s="181"/>
      <c r="W131" s="75">
        <f>SUM(V4:V127)</f>
        <v>0</v>
      </c>
    </row>
    <row r="132" spans="4:23" x14ac:dyDescent="0.4">
      <c r="D132" s="31" t="s">
        <v>32</v>
      </c>
      <c r="T132" s="179" t="s">
        <v>25</v>
      </c>
      <c r="U132" s="180"/>
      <c r="V132" s="181"/>
      <c r="W132" s="83"/>
    </row>
    <row r="133" spans="4:23" x14ac:dyDescent="0.4">
      <c r="D133" s="31" t="s">
        <v>32</v>
      </c>
      <c r="T133" s="179" t="s">
        <v>26</v>
      </c>
      <c r="U133" s="180"/>
      <c r="V133" s="181"/>
      <c r="W133" s="83"/>
    </row>
    <row r="134" spans="4:23" x14ac:dyDescent="0.4">
      <c r="D134" s="31" t="s">
        <v>32</v>
      </c>
      <c r="T134" s="179" t="s">
        <v>24</v>
      </c>
      <c r="U134" s="180"/>
      <c r="V134" s="181"/>
      <c r="W134" s="83"/>
    </row>
    <row r="135" spans="4:23" x14ac:dyDescent="0.4">
      <c r="D135" s="31" t="s">
        <v>32</v>
      </c>
      <c r="T135" s="179" t="s">
        <v>27</v>
      </c>
      <c r="U135" s="180"/>
      <c r="V135" s="181"/>
      <c r="W135" s="83"/>
    </row>
    <row r="136" spans="4:23" x14ac:dyDescent="0.4">
      <c r="D136" s="31" t="s">
        <v>32</v>
      </c>
      <c r="T136" s="179" t="s">
        <v>29</v>
      </c>
      <c r="U136" s="180"/>
      <c r="V136" s="181"/>
      <c r="W136" s="75">
        <f>SUM(W130:W135)</f>
        <v>0</v>
      </c>
    </row>
    <row r="137" spans="4:23" x14ac:dyDescent="0.4">
      <c r="D137" s="31" t="s">
        <v>32</v>
      </c>
      <c r="T137" s="179" t="s">
        <v>30</v>
      </c>
      <c r="U137" s="180"/>
      <c r="V137" s="181"/>
      <c r="W137" s="75">
        <f>W136*1.1</f>
        <v>0</v>
      </c>
    </row>
    <row r="138" spans="4:23" x14ac:dyDescent="0.4">
      <c r="D138" s="31" t="s">
        <v>32</v>
      </c>
    </row>
    <row r="139" spans="4:23" x14ac:dyDescent="0.4">
      <c r="D139" s="31" t="s">
        <v>32</v>
      </c>
    </row>
    <row r="140" spans="4:23" x14ac:dyDescent="0.4">
      <c r="D140" s="31" t="s">
        <v>32</v>
      </c>
    </row>
    <row r="141" spans="4:23" x14ac:dyDescent="0.4">
      <c r="D141" s="31" t="s">
        <v>32</v>
      </c>
    </row>
    <row r="142" spans="4:23" x14ac:dyDescent="0.4">
      <c r="D142" s="31" t="s">
        <v>32</v>
      </c>
    </row>
    <row r="143" spans="4:23" x14ac:dyDescent="0.4">
      <c r="D143" s="31" t="s">
        <v>32</v>
      </c>
    </row>
    <row r="144" spans="4:23" x14ac:dyDescent="0.4">
      <c r="D144" s="31" t="s">
        <v>32</v>
      </c>
    </row>
    <row r="145" spans="4:4" x14ac:dyDescent="0.4">
      <c r="D145" s="31" t="s">
        <v>32</v>
      </c>
    </row>
    <row r="146" spans="4:4" x14ac:dyDescent="0.4">
      <c r="D146" s="31" t="s">
        <v>32</v>
      </c>
    </row>
    <row r="147" spans="4:4" x14ac:dyDescent="0.4">
      <c r="D147" s="31" t="s">
        <v>32</v>
      </c>
    </row>
    <row r="148" spans="4:4" x14ac:dyDescent="0.4">
      <c r="D148" s="31" t="s">
        <v>32</v>
      </c>
    </row>
    <row r="149" spans="4:4" x14ac:dyDescent="0.4">
      <c r="D149" s="31" t="s">
        <v>32</v>
      </c>
    </row>
    <row r="150" spans="4:4" x14ac:dyDescent="0.4">
      <c r="D150" s="31" t="s">
        <v>32</v>
      </c>
    </row>
    <row r="151" spans="4:4" x14ac:dyDescent="0.4">
      <c r="D151" s="31" t="s">
        <v>32</v>
      </c>
    </row>
    <row r="152" spans="4:4" x14ac:dyDescent="0.4">
      <c r="D152" s="31" t="s">
        <v>32</v>
      </c>
    </row>
    <row r="153" spans="4:4" x14ac:dyDescent="0.4">
      <c r="D153" s="31" t="s">
        <v>32</v>
      </c>
    </row>
    <row r="154" spans="4:4" x14ac:dyDescent="0.4">
      <c r="D154" s="31" t="s">
        <v>32</v>
      </c>
    </row>
    <row r="155" spans="4:4" x14ac:dyDescent="0.4">
      <c r="D155" s="31" t="s">
        <v>32</v>
      </c>
    </row>
    <row r="156" spans="4:4" x14ac:dyDescent="0.4">
      <c r="D156" s="31" t="s">
        <v>32</v>
      </c>
    </row>
    <row r="157" spans="4:4" x14ac:dyDescent="0.4">
      <c r="D157" s="31" t="s">
        <v>32</v>
      </c>
    </row>
    <row r="158" spans="4:4" x14ac:dyDescent="0.4">
      <c r="D158" s="31" t="s">
        <v>32</v>
      </c>
    </row>
    <row r="159" spans="4:4" x14ac:dyDescent="0.4">
      <c r="D159" s="31" t="s">
        <v>32</v>
      </c>
    </row>
    <row r="160" spans="4:4" x14ac:dyDescent="0.4">
      <c r="D160" s="31" t="s">
        <v>32</v>
      </c>
    </row>
    <row r="161" spans="4:4" x14ac:dyDescent="0.4">
      <c r="D161" s="31" t="s">
        <v>32</v>
      </c>
    </row>
    <row r="162" spans="4:4" x14ac:dyDescent="0.4">
      <c r="D162" s="31" t="s">
        <v>32</v>
      </c>
    </row>
    <row r="163" spans="4:4" x14ac:dyDescent="0.4">
      <c r="D163" s="31" t="s">
        <v>32</v>
      </c>
    </row>
    <row r="164" spans="4:4" x14ac:dyDescent="0.4">
      <c r="D164" s="31" t="s">
        <v>32</v>
      </c>
    </row>
    <row r="165" spans="4:4" x14ac:dyDescent="0.4">
      <c r="D165" s="31" t="s">
        <v>32</v>
      </c>
    </row>
    <row r="166" spans="4:4" x14ac:dyDescent="0.4">
      <c r="D166" s="31" t="s">
        <v>32</v>
      </c>
    </row>
    <row r="167" spans="4:4" x14ac:dyDescent="0.4">
      <c r="D167" s="31" t="s">
        <v>32</v>
      </c>
    </row>
    <row r="168" spans="4:4" x14ac:dyDescent="0.4">
      <c r="D168" s="31" t="s">
        <v>32</v>
      </c>
    </row>
    <row r="169" spans="4:4" x14ac:dyDescent="0.4">
      <c r="D169" s="31" t="s">
        <v>32</v>
      </c>
    </row>
    <row r="170" spans="4:4" x14ac:dyDescent="0.4">
      <c r="D170" s="31" t="s">
        <v>32</v>
      </c>
    </row>
    <row r="171" spans="4:4" x14ac:dyDescent="0.4">
      <c r="D171" s="31" t="s">
        <v>32</v>
      </c>
    </row>
    <row r="172" spans="4:4" x14ac:dyDescent="0.4">
      <c r="D172" s="31" t="s">
        <v>32</v>
      </c>
    </row>
    <row r="173" spans="4:4" x14ac:dyDescent="0.4">
      <c r="D173" s="31" t="s">
        <v>32</v>
      </c>
    </row>
    <row r="174" spans="4:4" x14ac:dyDescent="0.4">
      <c r="D174" s="31" t="s">
        <v>32</v>
      </c>
    </row>
    <row r="175" spans="4:4" x14ac:dyDescent="0.4">
      <c r="D175" s="31" t="s">
        <v>32</v>
      </c>
    </row>
    <row r="176" spans="4:4" x14ac:dyDescent="0.4">
      <c r="D176" s="31" t="s">
        <v>32</v>
      </c>
    </row>
    <row r="177" spans="4:4" x14ac:dyDescent="0.4">
      <c r="D177" s="31" t="s">
        <v>32</v>
      </c>
    </row>
    <row r="178" spans="4:4" x14ac:dyDescent="0.4">
      <c r="D178" s="31" t="s">
        <v>32</v>
      </c>
    </row>
    <row r="179" spans="4:4" x14ac:dyDescent="0.4">
      <c r="D179" s="31" t="s">
        <v>32</v>
      </c>
    </row>
    <row r="180" spans="4:4" x14ac:dyDescent="0.4">
      <c r="D180" s="31" t="s">
        <v>32</v>
      </c>
    </row>
    <row r="181" spans="4:4" x14ac:dyDescent="0.4">
      <c r="D181" s="31" t="s">
        <v>32</v>
      </c>
    </row>
    <row r="182" spans="4:4" x14ac:dyDescent="0.4">
      <c r="D182" s="31" t="s">
        <v>32</v>
      </c>
    </row>
    <row r="183" spans="4:4" x14ac:dyDescent="0.4">
      <c r="D183" s="31" t="s">
        <v>32</v>
      </c>
    </row>
    <row r="184" spans="4:4" x14ac:dyDescent="0.4">
      <c r="D184" s="31" t="s">
        <v>32</v>
      </c>
    </row>
    <row r="185" spans="4:4" x14ac:dyDescent="0.4">
      <c r="D185" s="31" t="s">
        <v>32</v>
      </c>
    </row>
    <row r="186" spans="4:4" x14ac:dyDescent="0.4">
      <c r="D186" s="31" t="s">
        <v>32</v>
      </c>
    </row>
    <row r="187" spans="4:4" x14ac:dyDescent="0.4">
      <c r="D187" s="31" t="s">
        <v>32</v>
      </c>
    </row>
    <row r="188" spans="4:4" x14ac:dyDescent="0.4">
      <c r="D188" s="31" t="s">
        <v>32</v>
      </c>
    </row>
    <row r="189" spans="4:4" x14ac:dyDescent="0.4">
      <c r="D189" s="31" t="s">
        <v>32</v>
      </c>
    </row>
    <row r="190" spans="4:4" x14ac:dyDescent="0.4">
      <c r="D190" s="31" t="s">
        <v>32</v>
      </c>
    </row>
    <row r="191" spans="4:4" x14ac:dyDescent="0.4">
      <c r="D191" s="31" t="s">
        <v>32</v>
      </c>
    </row>
    <row r="192" spans="4:4" x14ac:dyDescent="0.4">
      <c r="D192" s="31" t="s">
        <v>32</v>
      </c>
    </row>
    <row r="193" spans="4:4" x14ac:dyDescent="0.4">
      <c r="D193" s="31" t="s">
        <v>32</v>
      </c>
    </row>
    <row r="194" spans="4:4" x14ac:dyDescent="0.4">
      <c r="D194" s="31" t="s">
        <v>32</v>
      </c>
    </row>
    <row r="195" spans="4:4" x14ac:dyDescent="0.4">
      <c r="D195" s="31" t="s">
        <v>32</v>
      </c>
    </row>
    <row r="196" spans="4:4" x14ac:dyDescent="0.4">
      <c r="D196" s="31" t="s">
        <v>32</v>
      </c>
    </row>
    <row r="197" spans="4:4" x14ac:dyDescent="0.4">
      <c r="D197" s="31" t="s">
        <v>32</v>
      </c>
    </row>
    <row r="198" spans="4:4" x14ac:dyDescent="0.4">
      <c r="D198" s="31" t="s">
        <v>32</v>
      </c>
    </row>
    <row r="199" spans="4:4" x14ac:dyDescent="0.4">
      <c r="D199" s="31" t="s">
        <v>32</v>
      </c>
    </row>
    <row r="200" spans="4:4" x14ac:dyDescent="0.4">
      <c r="D200" s="31" t="s">
        <v>32</v>
      </c>
    </row>
    <row r="201" spans="4:4" x14ac:dyDescent="0.4">
      <c r="D201" s="31" t="s">
        <v>32</v>
      </c>
    </row>
    <row r="202" spans="4:4" x14ac:dyDescent="0.4">
      <c r="D202" s="31" t="s">
        <v>32</v>
      </c>
    </row>
    <row r="203" spans="4:4" x14ac:dyDescent="0.4">
      <c r="D203" s="31" t="s">
        <v>32</v>
      </c>
    </row>
    <row r="204" spans="4:4" x14ac:dyDescent="0.4">
      <c r="D204" s="31" t="s">
        <v>32</v>
      </c>
    </row>
    <row r="205" spans="4:4" x14ac:dyDescent="0.4">
      <c r="D205" s="31" t="s">
        <v>32</v>
      </c>
    </row>
    <row r="206" spans="4:4" x14ac:dyDescent="0.4">
      <c r="D206" s="31" t="s">
        <v>32</v>
      </c>
    </row>
    <row r="207" spans="4:4" x14ac:dyDescent="0.4">
      <c r="D207" s="31" t="s">
        <v>32</v>
      </c>
    </row>
    <row r="208" spans="4:4" x14ac:dyDescent="0.4">
      <c r="D208" s="31" t="s">
        <v>32</v>
      </c>
    </row>
    <row r="209" spans="4:4" x14ac:dyDescent="0.4">
      <c r="D209" s="31" t="s">
        <v>32</v>
      </c>
    </row>
    <row r="210" spans="4:4" x14ac:dyDescent="0.4">
      <c r="D210" s="31" t="s">
        <v>32</v>
      </c>
    </row>
    <row r="211" spans="4:4" x14ac:dyDescent="0.4">
      <c r="D211" s="31" t="s">
        <v>32</v>
      </c>
    </row>
    <row r="212" spans="4:4" x14ac:dyDescent="0.4">
      <c r="D212" s="31" t="s">
        <v>32</v>
      </c>
    </row>
    <row r="213" spans="4:4" x14ac:dyDescent="0.4">
      <c r="D213" s="31" t="s">
        <v>32</v>
      </c>
    </row>
    <row r="214" spans="4:4" x14ac:dyDescent="0.4">
      <c r="D214" s="31" t="s">
        <v>32</v>
      </c>
    </row>
    <row r="215" spans="4:4" x14ac:dyDescent="0.4">
      <c r="D215" s="31" t="s">
        <v>32</v>
      </c>
    </row>
    <row r="216" spans="4:4" x14ac:dyDescent="0.4">
      <c r="D216" s="31" t="s">
        <v>32</v>
      </c>
    </row>
    <row r="217" spans="4:4" x14ac:dyDescent="0.4">
      <c r="D217" s="31" t="s">
        <v>32</v>
      </c>
    </row>
    <row r="218" spans="4:4" x14ac:dyDescent="0.4">
      <c r="D218" s="31" t="s">
        <v>32</v>
      </c>
    </row>
    <row r="219" spans="4:4" x14ac:dyDescent="0.4">
      <c r="D219" s="31" t="s">
        <v>32</v>
      </c>
    </row>
    <row r="220" spans="4:4" x14ac:dyDescent="0.4">
      <c r="D220" s="31" t="s">
        <v>32</v>
      </c>
    </row>
    <row r="221" spans="4:4" x14ac:dyDescent="0.4">
      <c r="D221" s="31" t="s">
        <v>32</v>
      </c>
    </row>
    <row r="222" spans="4:4" x14ac:dyDescent="0.4">
      <c r="D222" s="31" t="s">
        <v>32</v>
      </c>
    </row>
    <row r="223" spans="4:4" x14ac:dyDescent="0.4">
      <c r="D223" s="31" t="s">
        <v>32</v>
      </c>
    </row>
    <row r="224" spans="4:4" x14ac:dyDescent="0.4">
      <c r="D224" s="31" t="s">
        <v>32</v>
      </c>
    </row>
    <row r="225" spans="4:4" x14ac:dyDescent="0.4">
      <c r="D225" s="31" t="s">
        <v>32</v>
      </c>
    </row>
    <row r="226" spans="4:4" x14ac:dyDescent="0.4">
      <c r="D226" s="31" t="s">
        <v>32</v>
      </c>
    </row>
    <row r="227" spans="4:4" x14ac:dyDescent="0.4">
      <c r="D227" s="31" t="s">
        <v>32</v>
      </c>
    </row>
    <row r="228" spans="4:4" x14ac:dyDescent="0.4">
      <c r="D228" s="31" t="s">
        <v>32</v>
      </c>
    </row>
    <row r="229" spans="4:4" x14ac:dyDescent="0.4">
      <c r="D229" s="31" t="s">
        <v>32</v>
      </c>
    </row>
    <row r="230" spans="4:4" x14ac:dyDescent="0.4">
      <c r="D230" s="31" t="s">
        <v>32</v>
      </c>
    </row>
    <row r="231" spans="4:4" x14ac:dyDescent="0.4">
      <c r="D231" s="31" t="s">
        <v>32</v>
      </c>
    </row>
    <row r="232" spans="4:4" x14ac:dyDescent="0.4">
      <c r="D232" s="31" t="s">
        <v>32</v>
      </c>
    </row>
    <row r="233" spans="4:4" x14ac:dyDescent="0.4">
      <c r="D233" s="31" t="s">
        <v>32</v>
      </c>
    </row>
    <row r="234" spans="4:4" x14ac:dyDescent="0.4">
      <c r="D234" s="31" t="s">
        <v>32</v>
      </c>
    </row>
    <row r="235" spans="4:4" x14ac:dyDescent="0.4">
      <c r="D235" s="31" t="s">
        <v>32</v>
      </c>
    </row>
    <row r="236" spans="4:4" x14ac:dyDescent="0.4">
      <c r="D236" s="31" t="s">
        <v>32</v>
      </c>
    </row>
    <row r="237" spans="4:4" x14ac:dyDescent="0.4">
      <c r="D237" s="31" t="s">
        <v>32</v>
      </c>
    </row>
    <row r="238" spans="4:4" x14ac:dyDescent="0.4">
      <c r="D238" s="31" t="s">
        <v>32</v>
      </c>
    </row>
    <row r="239" spans="4:4" x14ac:dyDescent="0.4">
      <c r="D239" s="31" t="s">
        <v>32</v>
      </c>
    </row>
    <row r="240" spans="4:4" x14ac:dyDescent="0.4">
      <c r="D240" s="31" t="s">
        <v>32</v>
      </c>
    </row>
    <row r="241" spans="4:4" x14ac:dyDescent="0.4">
      <c r="D241" s="31" t="s">
        <v>32</v>
      </c>
    </row>
    <row r="242" spans="4:4" x14ac:dyDescent="0.4">
      <c r="D242" s="31" t="s">
        <v>32</v>
      </c>
    </row>
    <row r="243" spans="4:4" x14ac:dyDescent="0.4">
      <c r="D243" s="31" t="s">
        <v>32</v>
      </c>
    </row>
    <row r="244" spans="4:4" x14ac:dyDescent="0.4">
      <c r="D244" s="31" t="s">
        <v>32</v>
      </c>
    </row>
    <row r="245" spans="4:4" x14ac:dyDescent="0.4">
      <c r="D245" s="31" t="s">
        <v>32</v>
      </c>
    </row>
    <row r="246" spans="4:4" x14ac:dyDescent="0.4">
      <c r="D246" s="31" t="s">
        <v>32</v>
      </c>
    </row>
    <row r="247" spans="4:4" x14ac:dyDescent="0.4">
      <c r="D247" s="31" t="s">
        <v>32</v>
      </c>
    </row>
    <row r="248" spans="4:4" x14ac:dyDescent="0.4">
      <c r="D248" s="31" t="s">
        <v>32</v>
      </c>
    </row>
    <row r="249" spans="4:4" x14ac:dyDescent="0.4">
      <c r="D249" s="31" t="s">
        <v>32</v>
      </c>
    </row>
    <row r="250" spans="4:4" x14ac:dyDescent="0.4">
      <c r="D250" s="31" t="s">
        <v>32</v>
      </c>
    </row>
    <row r="251" spans="4:4" x14ac:dyDescent="0.4">
      <c r="D251" s="31" t="s">
        <v>32</v>
      </c>
    </row>
    <row r="252" spans="4:4" x14ac:dyDescent="0.4">
      <c r="D252" s="31" t="s">
        <v>32</v>
      </c>
    </row>
    <row r="253" spans="4:4" x14ac:dyDescent="0.4">
      <c r="D253" s="31" t="s">
        <v>32</v>
      </c>
    </row>
    <row r="254" spans="4:4" x14ac:dyDescent="0.4">
      <c r="D254" s="31" t="s">
        <v>32</v>
      </c>
    </row>
    <row r="255" spans="4:4" x14ac:dyDescent="0.4">
      <c r="D255" s="31" t="s">
        <v>32</v>
      </c>
    </row>
    <row r="256" spans="4:4" x14ac:dyDescent="0.4">
      <c r="D256" s="31" t="s">
        <v>32</v>
      </c>
    </row>
    <row r="257" spans="4:4" x14ac:dyDescent="0.4">
      <c r="D257" s="31" t="s">
        <v>32</v>
      </c>
    </row>
    <row r="258" spans="4:4" x14ac:dyDescent="0.4">
      <c r="D258" s="31" t="s">
        <v>32</v>
      </c>
    </row>
    <row r="259" spans="4:4" x14ac:dyDescent="0.4">
      <c r="D259" s="31" t="s">
        <v>32</v>
      </c>
    </row>
    <row r="260" spans="4:4" x14ac:dyDescent="0.4">
      <c r="D260" s="31" t="s">
        <v>32</v>
      </c>
    </row>
    <row r="261" spans="4:4" x14ac:dyDescent="0.4">
      <c r="D261" s="31" t="s">
        <v>32</v>
      </c>
    </row>
    <row r="262" spans="4:4" x14ac:dyDescent="0.4">
      <c r="D262" s="31" t="s">
        <v>32</v>
      </c>
    </row>
    <row r="263" spans="4:4" x14ac:dyDescent="0.4">
      <c r="D263" s="31" t="s">
        <v>32</v>
      </c>
    </row>
    <row r="264" spans="4:4" x14ac:dyDescent="0.4">
      <c r="D264" s="31" t="s">
        <v>32</v>
      </c>
    </row>
    <row r="265" spans="4:4" x14ac:dyDescent="0.4">
      <c r="D265" s="31" t="s">
        <v>32</v>
      </c>
    </row>
    <row r="266" spans="4:4" x14ac:dyDescent="0.4">
      <c r="D266" s="31" t="s">
        <v>32</v>
      </c>
    </row>
    <row r="267" spans="4:4" x14ac:dyDescent="0.4">
      <c r="D267" s="31" t="s">
        <v>32</v>
      </c>
    </row>
    <row r="268" spans="4:4" x14ac:dyDescent="0.4">
      <c r="D268" s="31" t="s">
        <v>32</v>
      </c>
    </row>
    <row r="269" spans="4:4" x14ac:dyDescent="0.4">
      <c r="D269" s="31" t="s">
        <v>32</v>
      </c>
    </row>
    <row r="270" spans="4:4" x14ac:dyDescent="0.4">
      <c r="D270" s="31" t="s">
        <v>32</v>
      </c>
    </row>
    <row r="271" spans="4:4" x14ac:dyDescent="0.4">
      <c r="D271" s="31" t="s">
        <v>32</v>
      </c>
    </row>
    <row r="272" spans="4:4" x14ac:dyDescent="0.4">
      <c r="D272" s="31" t="s">
        <v>32</v>
      </c>
    </row>
    <row r="273" spans="4:4" x14ac:dyDescent="0.4">
      <c r="D273" s="31" t="s">
        <v>32</v>
      </c>
    </row>
    <row r="274" spans="4:4" x14ac:dyDescent="0.4">
      <c r="D274" s="31" t="s">
        <v>32</v>
      </c>
    </row>
    <row r="275" spans="4:4" x14ac:dyDescent="0.4">
      <c r="D275" s="31" t="s">
        <v>32</v>
      </c>
    </row>
    <row r="276" spans="4:4" x14ac:dyDescent="0.4">
      <c r="D276" s="31" t="s">
        <v>32</v>
      </c>
    </row>
    <row r="277" spans="4:4" x14ac:dyDescent="0.4">
      <c r="D277" s="31" t="s">
        <v>32</v>
      </c>
    </row>
    <row r="278" spans="4:4" x14ac:dyDescent="0.4">
      <c r="D278" s="31" t="s">
        <v>32</v>
      </c>
    </row>
    <row r="279" spans="4:4" x14ac:dyDescent="0.4">
      <c r="D279" s="31" t="s">
        <v>32</v>
      </c>
    </row>
    <row r="280" spans="4:4" x14ac:dyDescent="0.4">
      <c r="D280" s="31" t="s">
        <v>32</v>
      </c>
    </row>
    <row r="281" spans="4:4" x14ac:dyDescent="0.4">
      <c r="D281" s="31" t="s">
        <v>32</v>
      </c>
    </row>
    <row r="282" spans="4:4" x14ac:dyDescent="0.4">
      <c r="D282" s="31" t="s">
        <v>32</v>
      </c>
    </row>
    <row r="283" spans="4:4" x14ac:dyDescent="0.4">
      <c r="D283" s="31" t="s">
        <v>32</v>
      </c>
    </row>
    <row r="284" spans="4:4" x14ac:dyDescent="0.4">
      <c r="D284" s="31" t="s">
        <v>32</v>
      </c>
    </row>
    <row r="285" spans="4:4" x14ac:dyDescent="0.4">
      <c r="D285" s="31" t="s">
        <v>32</v>
      </c>
    </row>
    <row r="286" spans="4:4" x14ac:dyDescent="0.4">
      <c r="D286" s="31" t="s">
        <v>32</v>
      </c>
    </row>
    <row r="287" spans="4:4" x14ac:dyDescent="0.4">
      <c r="D287" s="31" t="s">
        <v>32</v>
      </c>
    </row>
    <row r="288" spans="4:4" x14ac:dyDescent="0.4">
      <c r="D288" s="31" t="s">
        <v>32</v>
      </c>
    </row>
    <row r="289" spans="4:4" x14ac:dyDescent="0.4">
      <c r="D289" s="31" t="s">
        <v>32</v>
      </c>
    </row>
    <row r="290" spans="4:4" x14ac:dyDescent="0.4">
      <c r="D290" s="31" t="s">
        <v>32</v>
      </c>
    </row>
    <row r="291" spans="4:4" x14ac:dyDescent="0.4">
      <c r="D291" s="31" t="s">
        <v>32</v>
      </c>
    </row>
    <row r="292" spans="4:4" x14ac:dyDescent="0.4">
      <c r="D292" s="31" t="s">
        <v>32</v>
      </c>
    </row>
    <row r="293" spans="4:4" x14ac:dyDescent="0.4">
      <c r="D293" s="31" t="s">
        <v>32</v>
      </c>
    </row>
    <row r="294" spans="4:4" x14ac:dyDescent="0.4">
      <c r="D294" s="31" t="s">
        <v>32</v>
      </c>
    </row>
    <row r="295" spans="4:4" x14ac:dyDescent="0.4">
      <c r="D295" s="31" t="s">
        <v>32</v>
      </c>
    </row>
    <row r="296" spans="4:4" x14ac:dyDescent="0.4">
      <c r="D296" s="31" t="s">
        <v>32</v>
      </c>
    </row>
    <row r="297" spans="4:4" x14ac:dyDescent="0.4">
      <c r="D297" s="31" t="s">
        <v>32</v>
      </c>
    </row>
    <row r="298" spans="4:4" x14ac:dyDescent="0.4">
      <c r="D298" s="31" t="s">
        <v>32</v>
      </c>
    </row>
    <row r="299" spans="4:4" x14ac:dyDescent="0.4">
      <c r="D299" s="31" t="s">
        <v>32</v>
      </c>
    </row>
    <row r="300" spans="4:4" x14ac:dyDescent="0.4">
      <c r="D300" s="31" t="s">
        <v>32</v>
      </c>
    </row>
    <row r="301" spans="4:4" x14ac:dyDescent="0.4">
      <c r="D301" s="31" t="s">
        <v>32</v>
      </c>
    </row>
    <row r="302" spans="4:4" x14ac:dyDescent="0.4">
      <c r="D302" s="31" t="s">
        <v>32</v>
      </c>
    </row>
    <row r="303" spans="4:4" x14ac:dyDescent="0.4">
      <c r="D303" s="31" t="s">
        <v>32</v>
      </c>
    </row>
    <row r="304" spans="4:4" x14ac:dyDescent="0.4">
      <c r="D304" s="31" t="s">
        <v>32</v>
      </c>
    </row>
    <row r="305" spans="4:4" x14ac:dyDescent="0.4">
      <c r="D305" s="31" t="s">
        <v>32</v>
      </c>
    </row>
    <row r="306" spans="4:4" x14ac:dyDescent="0.4">
      <c r="D306" s="31" t="s">
        <v>32</v>
      </c>
    </row>
    <row r="307" spans="4:4" x14ac:dyDescent="0.4">
      <c r="D307" s="31" t="s">
        <v>32</v>
      </c>
    </row>
    <row r="308" spans="4:4" x14ac:dyDescent="0.4">
      <c r="D308" s="31" t="s">
        <v>32</v>
      </c>
    </row>
    <row r="309" spans="4:4" x14ac:dyDescent="0.4">
      <c r="D309" s="31" t="s">
        <v>32</v>
      </c>
    </row>
    <row r="310" spans="4:4" x14ac:dyDescent="0.4">
      <c r="D310" s="31" t="s">
        <v>32</v>
      </c>
    </row>
    <row r="311" spans="4:4" x14ac:dyDescent="0.4">
      <c r="D311" s="31" t="s">
        <v>32</v>
      </c>
    </row>
    <row r="312" spans="4:4" x14ac:dyDescent="0.4">
      <c r="D312" s="31" t="s">
        <v>32</v>
      </c>
    </row>
    <row r="313" spans="4:4" x14ac:dyDescent="0.4">
      <c r="D313" s="31" t="s">
        <v>32</v>
      </c>
    </row>
    <row r="314" spans="4:4" x14ac:dyDescent="0.4">
      <c r="D314" s="31" t="s">
        <v>32</v>
      </c>
    </row>
    <row r="315" spans="4:4" x14ac:dyDescent="0.4">
      <c r="D315" s="31" t="s">
        <v>32</v>
      </c>
    </row>
    <row r="316" spans="4:4" x14ac:dyDescent="0.4">
      <c r="D316" s="31" t="s">
        <v>32</v>
      </c>
    </row>
    <row r="317" spans="4:4" x14ac:dyDescent="0.4">
      <c r="D317" s="31" t="s">
        <v>32</v>
      </c>
    </row>
    <row r="318" spans="4:4" x14ac:dyDescent="0.4">
      <c r="D318" s="31" t="s">
        <v>32</v>
      </c>
    </row>
    <row r="319" spans="4:4" x14ac:dyDescent="0.4">
      <c r="D319" s="31" t="s">
        <v>32</v>
      </c>
    </row>
    <row r="320" spans="4:4" x14ac:dyDescent="0.4">
      <c r="D320" s="31" t="s">
        <v>32</v>
      </c>
    </row>
    <row r="321" spans="4:4" x14ac:dyDescent="0.4">
      <c r="D321" s="31" t="s">
        <v>32</v>
      </c>
    </row>
    <row r="322" spans="4:4" x14ac:dyDescent="0.4">
      <c r="D322" s="31" t="s">
        <v>32</v>
      </c>
    </row>
    <row r="323" spans="4:4" x14ac:dyDescent="0.4">
      <c r="D323" s="31" t="s">
        <v>32</v>
      </c>
    </row>
    <row r="324" spans="4:4" x14ac:dyDescent="0.4">
      <c r="D324" s="31" t="s">
        <v>32</v>
      </c>
    </row>
    <row r="325" spans="4:4" x14ac:dyDescent="0.4">
      <c r="D325" s="31" t="s">
        <v>32</v>
      </c>
    </row>
    <row r="326" spans="4:4" x14ac:dyDescent="0.4">
      <c r="D326" s="31" t="s">
        <v>32</v>
      </c>
    </row>
    <row r="327" spans="4:4" x14ac:dyDescent="0.4">
      <c r="D327" s="31" t="s">
        <v>32</v>
      </c>
    </row>
    <row r="328" spans="4:4" x14ac:dyDescent="0.4">
      <c r="D328" s="31" t="s">
        <v>32</v>
      </c>
    </row>
    <row r="329" spans="4:4" x14ac:dyDescent="0.4">
      <c r="D329" s="31" t="s">
        <v>32</v>
      </c>
    </row>
    <row r="330" spans="4:4" x14ac:dyDescent="0.4">
      <c r="D330" s="31" t="s">
        <v>32</v>
      </c>
    </row>
    <row r="331" spans="4:4" x14ac:dyDescent="0.4">
      <c r="D331" s="31" t="s">
        <v>32</v>
      </c>
    </row>
    <row r="332" spans="4:4" x14ac:dyDescent="0.4">
      <c r="D332" s="31" t="s">
        <v>32</v>
      </c>
    </row>
    <row r="333" spans="4:4" x14ac:dyDescent="0.4">
      <c r="D333" s="31" t="s">
        <v>32</v>
      </c>
    </row>
    <row r="334" spans="4:4" x14ac:dyDescent="0.4">
      <c r="D334" s="31" t="s">
        <v>32</v>
      </c>
    </row>
    <row r="335" spans="4:4" x14ac:dyDescent="0.4">
      <c r="D335" s="31" t="s">
        <v>32</v>
      </c>
    </row>
    <row r="336" spans="4:4" x14ac:dyDescent="0.4">
      <c r="D336" s="31" t="s">
        <v>32</v>
      </c>
    </row>
    <row r="337" spans="4:4" x14ac:dyDescent="0.4">
      <c r="D337" s="31" t="s">
        <v>32</v>
      </c>
    </row>
    <row r="338" spans="4:4" x14ac:dyDescent="0.4">
      <c r="D338" s="31" t="s">
        <v>32</v>
      </c>
    </row>
    <row r="339" spans="4:4" x14ac:dyDescent="0.4">
      <c r="D339" s="31" t="s">
        <v>32</v>
      </c>
    </row>
    <row r="340" spans="4:4" x14ac:dyDescent="0.4">
      <c r="D340" s="31" t="s">
        <v>32</v>
      </c>
    </row>
    <row r="341" spans="4:4" x14ac:dyDescent="0.4">
      <c r="D341" s="31" t="s">
        <v>32</v>
      </c>
    </row>
    <row r="342" spans="4:4" x14ac:dyDescent="0.4">
      <c r="D342" s="31" t="s">
        <v>32</v>
      </c>
    </row>
    <row r="343" spans="4:4" x14ac:dyDescent="0.4">
      <c r="D343" s="31" t="s">
        <v>32</v>
      </c>
    </row>
    <row r="344" spans="4:4" x14ac:dyDescent="0.4">
      <c r="D344" s="31" t="s">
        <v>32</v>
      </c>
    </row>
    <row r="345" spans="4:4" x14ac:dyDescent="0.4">
      <c r="D345" s="31" t="s">
        <v>32</v>
      </c>
    </row>
    <row r="346" spans="4:4" x14ac:dyDescent="0.4">
      <c r="D346" s="31" t="s">
        <v>32</v>
      </c>
    </row>
    <row r="347" spans="4:4" x14ac:dyDescent="0.4">
      <c r="D347" s="31" t="s">
        <v>32</v>
      </c>
    </row>
    <row r="348" spans="4:4" x14ac:dyDescent="0.4">
      <c r="D348" s="31" t="s">
        <v>32</v>
      </c>
    </row>
    <row r="349" spans="4:4" x14ac:dyDescent="0.4">
      <c r="D349" s="31" t="s">
        <v>32</v>
      </c>
    </row>
    <row r="350" spans="4:4" x14ac:dyDescent="0.4">
      <c r="D350" s="31" t="s">
        <v>32</v>
      </c>
    </row>
    <row r="351" spans="4:4" x14ac:dyDescent="0.4">
      <c r="D351" s="31" t="s">
        <v>32</v>
      </c>
    </row>
    <row r="352" spans="4:4" x14ac:dyDescent="0.4">
      <c r="D352" s="31" t="s">
        <v>32</v>
      </c>
    </row>
    <row r="353" spans="4:4" x14ac:dyDescent="0.4">
      <c r="D353" s="31" t="s">
        <v>32</v>
      </c>
    </row>
    <row r="354" spans="4:4" x14ac:dyDescent="0.4">
      <c r="D354" s="31" t="s">
        <v>32</v>
      </c>
    </row>
    <row r="355" spans="4:4" x14ac:dyDescent="0.4">
      <c r="D355" s="31" t="s">
        <v>32</v>
      </c>
    </row>
    <row r="356" spans="4:4" x14ac:dyDescent="0.4">
      <c r="D356" s="31" t="s">
        <v>32</v>
      </c>
    </row>
    <row r="357" spans="4:4" x14ac:dyDescent="0.4">
      <c r="D357" s="31" t="s">
        <v>32</v>
      </c>
    </row>
    <row r="358" spans="4:4" x14ac:dyDescent="0.4">
      <c r="D358" s="31" t="s">
        <v>32</v>
      </c>
    </row>
    <row r="359" spans="4:4" x14ac:dyDescent="0.4">
      <c r="D359" s="31" t="s">
        <v>32</v>
      </c>
    </row>
    <row r="360" spans="4:4" x14ac:dyDescent="0.4">
      <c r="D360" s="31" t="s">
        <v>32</v>
      </c>
    </row>
    <row r="361" spans="4:4" x14ac:dyDescent="0.4">
      <c r="D361" s="31" t="s">
        <v>32</v>
      </c>
    </row>
    <row r="362" spans="4:4" x14ac:dyDescent="0.4">
      <c r="D362" s="31" t="s">
        <v>32</v>
      </c>
    </row>
    <row r="363" spans="4:4" x14ac:dyDescent="0.4">
      <c r="D363" s="31" t="s">
        <v>32</v>
      </c>
    </row>
    <row r="364" spans="4:4" x14ac:dyDescent="0.4">
      <c r="D364" s="31" t="s">
        <v>32</v>
      </c>
    </row>
    <row r="365" spans="4:4" x14ac:dyDescent="0.4">
      <c r="D365" s="31" t="s">
        <v>32</v>
      </c>
    </row>
    <row r="366" spans="4:4" x14ac:dyDescent="0.4">
      <c r="D366" s="31" t="s">
        <v>32</v>
      </c>
    </row>
    <row r="367" spans="4:4" x14ac:dyDescent="0.4">
      <c r="D367" s="31" t="s">
        <v>32</v>
      </c>
    </row>
    <row r="368" spans="4:4" x14ac:dyDescent="0.4">
      <c r="D368" s="31" t="s">
        <v>32</v>
      </c>
    </row>
    <row r="369" spans="4:4" x14ac:dyDescent="0.4">
      <c r="D369" s="31" t="s">
        <v>32</v>
      </c>
    </row>
    <row r="370" spans="4:4" x14ac:dyDescent="0.4">
      <c r="D370" s="31" t="s">
        <v>32</v>
      </c>
    </row>
    <row r="371" spans="4:4" x14ac:dyDescent="0.4">
      <c r="D371" s="31" t="s">
        <v>32</v>
      </c>
    </row>
    <row r="372" spans="4:4" x14ac:dyDescent="0.4">
      <c r="D372" s="31" t="s">
        <v>32</v>
      </c>
    </row>
    <row r="373" spans="4:4" x14ac:dyDescent="0.4">
      <c r="D373" s="31" t="s">
        <v>32</v>
      </c>
    </row>
    <row r="374" spans="4:4" x14ac:dyDescent="0.4">
      <c r="D374" s="31" t="s">
        <v>32</v>
      </c>
    </row>
    <row r="375" spans="4:4" x14ac:dyDescent="0.4">
      <c r="D375" s="31" t="s">
        <v>32</v>
      </c>
    </row>
    <row r="376" spans="4:4" x14ac:dyDescent="0.4">
      <c r="D376" s="31" t="s">
        <v>32</v>
      </c>
    </row>
    <row r="377" spans="4:4" x14ac:dyDescent="0.4">
      <c r="D377" s="31" t="s">
        <v>32</v>
      </c>
    </row>
    <row r="378" spans="4:4" x14ac:dyDescent="0.4">
      <c r="D378" s="31" t="s">
        <v>32</v>
      </c>
    </row>
    <row r="379" spans="4:4" x14ac:dyDescent="0.4">
      <c r="D379" s="31" t="s">
        <v>32</v>
      </c>
    </row>
    <row r="380" spans="4:4" x14ac:dyDescent="0.4">
      <c r="D380" s="31" t="s">
        <v>32</v>
      </c>
    </row>
    <row r="381" spans="4:4" x14ac:dyDescent="0.4">
      <c r="D381" s="31" t="s">
        <v>32</v>
      </c>
    </row>
    <row r="382" spans="4:4" x14ac:dyDescent="0.4">
      <c r="D382" s="31" t="s">
        <v>32</v>
      </c>
    </row>
    <row r="383" spans="4:4" x14ac:dyDescent="0.4">
      <c r="D383" s="31" t="s">
        <v>32</v>
      </c>
    </row>
    <row r="384" spans="4:4" x14ac:dyDescent="0.4">
      <c r="D384" s="31" t="s">
        <v>32</v>
      </c>
    </row>
    <row r="385" spans="4:4" x14ac:dyDescent="0.4">
      <c r="D385" s="31" t="s">
        <v>32</v>
      </c>
    </row>
    <row r="386" spans="4:4" x14ac:dyDescent="0.4">
      <c r="D386" s="31" t="s">
        <v>32</v>
      </c>
    </row>
    <row r="387" spans="4:4" x14ac:dyDescent="0.4">
      <c r="D387" s="31" t="s">
        <v>32</v>
      </c>
    </row>
    <row r="388" spans="4:4" x14ac:dyDescent="0.4">
      <c r="D388" s="31" t="s">
        <v>32</v>
      </c>
    </row>
    <row r="389" spans="4:4" x14ac:dyDescent="0.4">
      <c r="D389" s="31" t="s">
        <v>32</v>
      </c>
    </row>
    <row r="390" spans="4:4" x14ac:dyDescent="0.4">
      <c r="D390" s="31" t="s">
        <v>32</v>
      </c>
    </row>
    <row r="391" spans="4:4" x14ac:dyDescent="0.4">
      <c r="D391" s="31" t="s">
        <v>32</v>
      </c>
    </row>
    <row r="392" spans="4:4" x14ac:dyDescent="0.4">
      <c r="D392" s="31" t="s">
        <v>32</v>
      </c>
    </row>
    <row r="393" spans="4:4" x14ac:dyDescent="0.4">
      <c r="D393" s="31" t="s">
        <v>32</v>
      </c>
    </row>
    <row r="394" spans="4:4" x14ac:dyDescent="0.4">
      <c r="D394" s="31" t="s">
        <v>32</v>
      </c>
    </row>
    <row r="395" spans="4:4" x14ac:dyDescent="0.4">
      <c r="D395" s="31" t="s">
        <v>32</v>
      </c>
    </row>
    <row r="396" spans="4:4" x14ac:dyDescent="0.4">
      <c r="D396" s="31" t="s">
        <v>32</v>
      </c>
    </row>
    <row r="397" spans="4:4" x14ac:dyDescent="0.4">
      <c r="D397" s="31" t="s">
        <v>32</v>
      </c>
    </row>
    <row r="398" spans="4:4" x14ac:dyDescent="0.4">
      <c r="D398" s="31" t="s">
        <v>32</v>
      </c>
    </row>
    <row r="399" spans="4:4" x14ac:dyDescent="0.4">
      <c r="D399" s="31" t="s">
        <v>32</v>
      </c>
    </row>
    <row r="400" spans="4:4" x14ac:dyDescent="0.4">
      <c r="D400" s="31" t="s">
        <v>32</v>
      </c>
    </row>
    <row r="401" spans="4:4" x14ac:dyDescent="0.4">
      <c r="D401" s="31" t="s">
        <v>32</v>
      </c>
    </row>
    <row r="402" spans="4:4" x14ac:dyDescent="0.4">
      <c r="D402" s="31" t="s">
        <v>32</v>
      </c>
    </row>
    <row r="403" spans="4:4" x14ac:dyDescent="0.4">
      <c r="D403" s="31" t="s">
        <v>32</v>
      </c>
    </row>
    <row r="404" spans="4:4" x14ac:dyDescent="0.4">
      <c r="D404" s="31" t="s">
        <v>32</v>
      </c>
    </row>
    <row r="405" spans="4:4" x14ac:dyDescent="0.4">
      <c r="D405" s="31" t="s">
        <v>32</v>
      </c>
    </row>
    <row r="406" spans="4:4" x14ac:dyDescent="0.4">
      <c r="D406" s="31" t="s">
        <v>32</v>
      </c>
    </row>
    <row r="407" spans="4:4" x14ac:dyDescent="0.4">
      <c r="D407" s="31" t="s">
        <v>32</v>
      </c>
    </row>
    <row r="408" spans="4:4" x14ac:dyDescent="0.4">
      <c r="D408" s="31" t="s">
        <v>32</v>
      </c>
    </row>
    <row r="409" spans="4:4" x14ac:dyDescent="0.4">
      <c r="D409" s="31" t="s">
        <v>32</v>
      </c>
    </row>
    <row r="410" spans="4:4" x14ac:dyDescent="0.4">
      <c r="D410" s="31" t="s">
        <v>32</v>
      </c>
    </row>
    <row r="411" spans="4:4" x14ac:dyDescent="0.4">
      <c r="D411" s="31" t="s">
        <v>32</v>
      </c>
    </row>
    <row r="412" spans="4:4" x14ac:dyDescent="0.4">
      <c r="D412" s="31" t="s">
        <v>32</v>
      </c>
    </row>
    <row r="413" spans="4:4" x14ac:dyDescent="0.4">
      <c r="D413" s="31" t="s">
        <v>32</v>
      </c>
    </row>
    <row r="414" spans="4:4" x14ac:dyDescent="0.4">
      <c r="D414" s="31" t="s">
        <v>32</v>
      </c>
    </row>
    <row r="415" spans="4:4" x14ac:dyDescent="0.4">
      <c r="D415" s="31" t="s">
        <v>32</v>
      </c>
    </row>
    <row r="416" spans="4:4" x14ac:dyDescent="0.4">
      <c r="D416" s="31" t="s">
        <v>32</v>
      </c>
    </row>
    <row r="417" spans="4:4" x14ac:dyDescent="0.4">
      <c r="D417" s="31" t="s">
        <v>32</v>
      </c>
    </row>
    <row r="418" spans="4:4" x14ac:dyDescent="0.4">
      <c r="D418" s="31" t="s">
        <v>32</v>
      </c>
    </row>
    <row r="419" spans="4:4" x14ac:dyDescent="0.4">
      <c r="D419" s="31" t="s">
        <v>32</v>
      </c>
    </row>
    <row r="420" spans="4:4" x14ac:dyDescent="0.4">
      <c r="D420" s="31" t="s">
        <v>32</v>
      </c>
    </row>
    <row r="421" spans="4:4" x14ac:dyDescent="0.4">
      <c r="D421" s="31" t="s">
        <v>32</v>
      </c>
    </row>
    <row r="422" spans="4:4" x14ac:dyDescent="0.4">
      <c r="D422" s="31" t="s">
        <v>32</v>
      </c>
    </row>
    <row r="423" spans="4:4" x14ac:dyDescent="0.4">
      <c r="D423" s="31" t="s">
        <v>32</v>
      </c>
    </row>
    <row r="424" spans="4:4" x14ac:dyDescent="0.4">
      <c r="D424" s="31" t="s">
        <v>32</v>
      </c>
    </row>
    <row r="425" spans="4:4" x14ac:dyDescent="0.4">
      <c r="D425" s="31" t="s">
        <v>32</v>
      </c>
    </row>
    <row r="426" spans="4:4" x14ac:dyDescent="0.4">
      <c r="D426" s="31" t="s">
        <v>32</v>
      </c>
    </row>
    <row r="427" spans="4:4" x14ac:dyDescent="0.4">
      <c r="D427" s="31" t="s">
        <v>32</v>
      </c>
    </row>
    <row r="428" spans="4:4" x14ac:dyDescent="0.4">
      <c r="D428" s="31" t="s">
        <v>32</v>
      </c>
    </row>
    <row r="429" spans="4:4" x14ac:dyDescent="0.4">
      <c r="D429" s="31" t="s">
        <v>32</v>
      </c>
    </row>
    <row r="430" spans="4:4" x14ac:dyDescent="0.4">
      <c r="D430" s="31" t="s">
        <v>32</v>
      </c>
    </row>
    <row r="431" spans="4:4" x14ac:dyDescent="0.4">
      <c r="D431" s="31" t="s">
        <v>32</v>
      </c>
    </row>
    <row r="432" spans="4:4" x14ac:dyDescent="0.4">
      <c r="D432" s="31" t="s">
        <v>32</v>
      </c>
    </row>
    <row r="433" spans="4:4" x14ac:dyDescent="0.4">
      <c r="D433" s="31" t="s">
        <v>32</v>
      </c>
    </row>
    <row r="434" spans="4:4" x14ac:dyDescent="0.4">
      <c r="D434" s="31" t="s">
        <v>32</v>
      </c>
    </row>
    <row r="435" spans="4:4" x14ac:dyDescent="0.4">
      <c r="D435" s="31" t="s">
        <v>32</v>
      </c>
    </row>
    <row r="436" spans="4:4" x14ac:dyDescent="0.4">
      <c r="D436" s="31" t="s">
        <v>32</v>
      </c>
    </row>
    <row r="437" spans="4:4" x14ac:dyDescent="0.4">
      <c r="D437" s="31" t="s">
        <v>32</v>
      </c>
    </row>
  </sheetData>
  <sheetProtection algorithmName="SHA-512" hashValue="Q8IBllw4Q8UiHqMZT0rsVIE2u5r63Fmxi1KiqR7IvmnMPDaNM5vlBIbRbTfsrxvCsNrcTXDps1r7/7rMiN1N4Q==" saltValue="d5tG+N4Vz6zaO0VkJtdz0w==" spinCount="100000" sheet="1" formatCells="0" formatColumns="0" formatRows="0" insertHyperlinks="0" sort="0" autoFilter="0" pivotTables="0"/>
  <autoFilter ref="A3:AD127"/>
  <mergeCells count="12">
    <mergeCell ref="T137:V137"/>
    <mergeCell ref="T132:V132"/>
    <mergeCell ref="T133:V133"/>
    <mergeCell ref="T134:V134"/>
    <mergeCell ref="T135:V135"/>
    <mergeCell ref="T136:V136"/>
    <mergeCell ref="T131:V131"/>
    <mergeCell ref="E2:J2"/>
    <mergeCell ref="L2:Q2"/>
    <mergeCell ref="AB2:AC2"/>
    <mergeCell ref="AD2:AD3"/>
    <mergeCell ref="T130:V130"/>
  </mergeCells>
  <phoneticPr fontId="4"/>
  <conditionalFormatting sqref="B4:J127 X4:Z127 L4:Q127">
    <cfRule type="containsBlanks" dxfId="21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7" tint="0.59999389629810485"/>
    <pageSetUpPr fitToPage="1"/>
  </sheetPr>
  <dimension ref="A1:AD98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2449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1246</v>
      </c>
      <c r="D4" s="55" t="s">
        <v>338</v>
      </c>
      <c r="E4" s="55" t="s">
        <v>209</v>
      </c>
      <c r="F4" s="55" t="s">
        <v>210</v>
      </c>
      <c r="G4" s="55">
        <v>58</v>
      </c>
      <c r="H4" s="56">
        <v>8</v>
      </c>
      <c r="I4" s="57">
        <v>4</v>
      </c>
      <c r="J4" s="58">
        <v>32</v>
      </c>
      <c r="K4" s="59"/>
      <c r="L4" s="60" t="s">
        <v>222</v>
      </c>
      <c r="M4" s="76"/>
      <c r="N4" s="61" t="s">
        <v>220</v>
      </c>
      <c r="O4" s="77"/>
      <c r="P4" s="76"/>
      <c r="Q4" s="62">
        <v>8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111181.82400000001</v>
      </c>
      <c r="AC4" s="66">
        <f>P4*Q4*X4*Y4*Z4/1000*$Z$1</f>
        <v>0</v>
      </c>
      <c r="AD4" s="66">
        <f t="shared" ref="AD4:AD67" si="3">AB4-AC4</f>
        <v>111181.82400000001</v>
      </c>
    </row>
    <row r="5" spans="1:30" ht="24.95" customHeight="1" x14ac:dyDescent="0.4">
      <c r="A5" s="54">
        <v>2</v>
      </c>
      <c r="B5" s="55" t="s">
        <v>37</v>
      </c>
      <c r="C5" s="55" t="s">
        <v>1246</v>
      </c>
      <c r="D5" s="55" t="s">
        <v>35</v>
      </c>
      <c r="E5" s="55" t="s">
        <v>1477</v>
      </c>
      <c r="F5" s="55" t="s">
        <v>1478</v>
      </c>
      <c r="G5" s="55">
        <v>29</v>
      </c>
      <c r="H5" s="56">
        <v>12</v>
      </c>
      <c r="I5" s="57">
        <v>2</v>
      </c>
      <c r="J5" s="58">
        <v>24</v>
      </c>
      <c r="K5" s="59"/>
      <c r="L5" s="60" t="s">
        <v>222</v>
      </c>
      <c r="M5" s="76"/>
      <c r="N5" s="61" t="s">
        <v>220</v>
      </c>
      <c r="O5" s="77"/>
      <c r="P5" s="76"/>
      <c r="Q5" s="62">
        <v>12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41693.184000000001</v>
      </c>
      <c r="AC5" s="66">
        <f t="shared" ref="AC5:AC68" si="4">P5*Q5*X5*Y5*Z5/1000*$Z$1</f>
        <v>0</v>
      </c>
      <c r="AD5" s="66">
        <f t="shared" si="3"/>
        <v>41693.184000000001</v>
      </c>
    </row>
    <row r="6" spans="1:30" ht="24.95" customHeight="1" x14ac:dyDescent="0.4">
      <c r="A6" s="54">
        <v>3</v>
      </c>
      <c r="B6" s="55" t="s">
        <v>37</v>
      </c>
      <c r="C6" s="55" t="s">
        <v>1442</v>
      </c>
      <c r="D6" s="55" t="s">
        <v>35</v>
      </c>
      <c r="E6" s="55" t="s">
        <v>239</v>
      </c>
      <c r="F6" s="55" t="s">
        <v>732</v>
      </c>
      <c r="G6" s="55">
        <v>42</v>
      </c>
      <c r="H6" s="56">
        <v>6</v>
      </c>
      <c r="I6" s="57">
        <v>2</v>
      </c>
      <c r="J6" s="58">
        <v>12</v>
      </c>
      <c r="K6" s="59"/>
      <c r="L6" s="60" t="s">
        <v>222</v>
      </c>
      <c r="M6" s="76"/>
      <c r="N6" s="61" t="s">
        <v>220</v>
      </c>
      <c r="O6" s="77"/>
      <c r="P6" s="76"/>
      <c r="Q6" s="62">
        <v>6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30191.615999999998</v>
      </c>
      <c r="AC6" s="66">
        <f t="shared" si="4"/>
        <v>0</v>
      </c>
      <c r="AD6" s="66">
        <f t="shared" si="3"/>
        <v>30191.615999999998</v>
      </c>
    </row>
    <row r="7" spans="1:30" ht="24.95" customHeight="1" x14ac:dyDescent="0.4">
      <c r="A7" s="54">
        <v>4</v>
      </c>
      <c r="B7" s="55" t="s">
        <v>37</v>
      </c>
      <c r="C7" s="55" t="s">
        <v>1206</v>
      </c>
      <c r="D7" s="55" t="s">
        <v>35</v>
      </c>
      <c r="E7" s="55" t="s">
        <v>239</v>
      </c>
      <c r="F7" s="55" t="s">
        <v>732</v>
      </c>
      <c r="G7" s="55">
        <v>42</v>
      </c>
      <c r="H7" s="56">
        <v>4</v>
      </c>
      <c r="I7" s="57">
        <v>2</v>
      </c>
      <c r="J7" s="58">
        <v>8</v>
      </c>
      <c r="K7" s="59"/>
      <c r="L7" s="60" t="s">
        <v>222</v>
      </c>
      <c r="M7" s="76"/>
      <c r="N7" s="61" t="s">
        <v>220</v>
      </c>
      <c r="O7" s="77"/>
      <c r="P7" s="76"/>
      <c r="Q7" s="62">
        <v>4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20127.743999999999</v>
      </c>
      <c r="AC7" s="66">
        <f t="shared" si="4"/>
        <v>0</v>
      </c>
      <c r="AD7" s="66">
        <f t="shared" si="3"/>
        <v>20127.743999999999</v>
      </c>
    </row>
    <row r="8" spans="1:30" ht="24.95" customHeight="1" x14ac:dyDescent="0.4">
      <c r="A8" s="54">
        <v>5</v>
      </c>
      <c r="B8" s="55" t="s">
        <v>37</v>
      </c>
      <c r="C8" s="55" t="s">
        <v>230</v>
      </c>
      <c r="D8" s="55" t="s">
        <v>1443</v>
      </c>
      <c r="E8" s="55" t="s">
        <v>239</v>
      </c>
      <c r="F8" s="55" t="s">
        <v>1479</v>
      </c>
      <c r="G8" s="55">
        <v>42</v>
      </c>
      <c r="H8" s="56">
        <v>9</v>
      </c>
      <c r="I8" s="57">
        <v>2</v>
      </c>
      <c r="J8" s="58">
        <v>18</v>
      </c>
      <c r="K8" s="59"/>
      <c r="L8" s="60" t="s">
        <v>222</v>
      </c>
      <c r="M8" s="76"/>
      <c r="N8" s="61" t="s">
        <v>220</v>
      </c>
      <c r="O8" s="77"/>
      <c r="P8" s="76"/>
      <c r="Q8" s="62">
        <v>9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45287.423999999999</v>
      </c>
      <c r="AC8" s="66">
        <f t="shared" si="4"/>
        <v>0</v>
      </c>
      <c r="AD8" s="66">
        <f t="shared" si="3"/>
        <v>45287.423999999999</v>
      </c>
    </row>
    <row r="9" spans="1:30" ht="24.95" customHeight="1" x14ac:dyDescent="0.4">
      <c r="A9" s="54">
        <v>6</v>
      </c>
      <c r="B9" s="55" t="s">
        <v>37</v>
      </c>
      <c r="C9" s="55" t="s">
        <v>230</v>
      </c>
      <c r="D9" s="55" t="s">
        <v>35</v>
      </c>
      <c r="E9" s="55" t="s">
        <v>1477</v>
      </c>
      <c r="F9" s="55" t="s">
        <v>1478</v>
      </c>
      <c r="G9" s="55">
        <v>29</v>
      </c>
      <c r="H9" s="56">
        <v>1</v>
      </c>
      <c r="I9" s="57">
        <v>2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3474.4320000000002</v>
      </c>
      <c r="AC9" s="66">
        <f t="shared" si="4"/>
        <v>0</v>
      </c>
      <c r="AD9" s="66">
        <f t="shared" si="3"/>
        <v>3474.4320000000002</v>
      </c>
    </row>
    <row r="10" spans="1:30" ht="24.95" customHeight="1" x14ac:dyDescent="0.4">
      <c r="A10" s="54">
        <v>7</v>
      </c>
      <c r="B10" s="55" t="s">
        <v>37</v>
      </c>
      <c r="C10" s="55" t="s">
        <v>230</v>
      </c>
      <c r="D10" s="55" t="s">
        <v>35</v>
      </c>
      <c r="E10" s="55" t="s">
        <v>253</v>
      </c>
      <c r="F10" s="55" t="s">
        <v>254</v>
      </c>
      <c r="G10" s="55">
        <v>38</v>
      </c>
      <c r="H10" s="56">
        <v>4</v>
      </c>
      <c r="I10" s="57">
        <v>3</v>
      </c>
      <c r="J10" s="58">
        <v>12</v>
      </c>
      <c r="K10" s="59"/>
      <c r="L10" s="60" t="s">
        <v>222</v>
      </c>
      <c r="M10" s="76"/>
      <c r="N10" s="61" t="s">
        <v>220</v>
      </c>
      <c r="O10" s="77"/>
      <c r="P10" s="76"/>
      <c r="Q10" s="62">
        <v>4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27316.224000000002</v>
      </c>
      <c r="AC10" s="66">
        <f t="shared" si="4"/>
        <v>0</v>
      </c>
      <c r="AD10" s="66">
        <f t="shared" si="3"/>
        <v>27316.224000000002</v>
      </c>
    </row>
    <row r="11" spans="1:30" ht="24.95" customHeight="1" x14ac:dyDescent="0.4">
      <c r="A11" s="54">
        <v>8</v>
      </c>
      <c r="B11" s="55" t="s">
        <v>37</v>
      </c>
      <c r="C11" s="55" t="s">
        <v>332</v>
      </c>
      <c r="D11" s="55" t="s">
        <v>35</v>
      </c>
      <c r="E11" s="55" t="s">
        <v>248</v>
      </c>
      <c r="F11" s="55" t="s">
        <v>232</v>
      </c>
      <c r="G11" s="55">
        <v>26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1557.5040000000001</v>
      </c>
      <c r="AC11" s="66">
        <f t="shared" si="4"/>
        <v>0</v>
      </c>
      <c r="AD11" s="66">
        <f t="shared" si="3"/>
        <v>1557.5040000000001</v>
      </c>
    </row>
    <row r="12" spans="1:30" ht="24.95" customHeight="1" x14ac:dyDescent="0.4">
      <c r="A12" s="54">
        <v>9</v>
      </c>
      <c r="B12" s="55" t="s">
        <v>37</v>
      </c>
      <c r="C12" s="55" t="s">
        <v>332</v>
      </c>
      <c r="D12" s="55" t="s">
        <v>35</v>
      </c>
      <c r="E12" s="55" t="s">
        <v>239</v>
      </c>
      <c r="F12" s="55" t="s">
        <v>240</v>
      </c>
      <c r="G12" s="55">
        <v>42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2515.9679999999998</v>
      </c>
      <c r="AC12" s="66">
        <f t="shared" si="4"/>
        <v>0</v>
      </c>
      <c r="AD12" s="66">
        <f t="shared" si="3"/>
        <v>2515.9679999999998</v>
      </c>
    </row>
    <row r="13" spans="1:30" ht="24.95" customHeight="1" x14ac:dyDescent="0.4">
      <c r="A13" s="54">
        <v>10</v>
      </c>
      <c r="B13" s="55" t="s">
        <v>37</v>
      </c>
      <c r="C13" s="55" t="s">
        <v>1444</v>
      </c>
      <c r="D13" s="55" t="s">
        <v>35</v>
      </c>
      <c r="E13" s="55" t="s">
        <v>239</v>
      </c>
      <c r="F13" s="55" t="s">
        <v>240</v>
      </c>
      <c r="G13" s="55">
        <v>42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2515.9679999999998</v>
      </c>
      <c r="AC13" s="66">
        <f t="shared" si="4"/>
        <v>0</v>
      </c>
      <c r="AD13" s="66">
        <f t="shared" si="3"/>
        <v>2515.9679999999998</v>
      </c>
    </row>
    <row r="14" spans="1:30" ht="24.95" customHeight="1" x14ac:dyDescent="0.4">
      <c r="A14" s="54">
        <v>11</v>
      </c>
      <c r="B14" s="55" t="s">
        <v>37</v>
      </c>
      <c r="C14" s="55" t="s">
        <v>268</v>
      </c>
      <c r="D14" s="55" t="s">
        <v>35</v>
      </c>
      <c r="E14" s="55" t="s">
        <v>239</v>
      </c>
      <c r="F14" s="55" t="s">
        <v>1480</v>
      </c>
      <c r="G14" s="55">
        <v>42</v>
      </c>
      <c r="H14" s="56">
        <v>3</v>
      </c>
      <c r="I14" s="57">
        <v>1</v>
      </c>
      <c r="J14" s="58">
        <v>3</v>
      </c>
      <c r="K14" s="59"/>
      <c r="L14" s="60" t="s">
        <v>222</v>
      </c>
      <c r="M14" s="76"/>
      <c r="N14" s="61" t="s">
        <v>220</v>
      </c>
      <c r="O14" s="77"/>
      <c r="P14" s="76"/>
      <c r="Q14" s="62">
        <v>3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7547.9039999999995</v>
      </c>
      <c r="AC14" s="66">
        <f t="shared" si="4"/>
        <v>0</v>
      </c>
      <c r="AD14" s="66">
        <f t="shared" si="3"/>
        <v>7547.9039999999995</v>
      </c>
    </row>
    <row r="15" spans="1:30" ht="24.95" customHeight="1" x14ac:dyDescent="0.4">
      <c r="A15" s="54">
        <v>12</v>
      </c>
      <c r="B15" s="55" t="s">
        <v>37</v>
      </c>
      <c r="C15" s="55" t="s">
        <v>269</v>
      </c>
      <c r="D15" s="55" t="s">
        <v>35</v>
      </c>
      <c r="E15" s="55" t="s">
        <v>239</v>
      </c>
      <c r="F15" s="55" t="s">
        <v>1480</v>
      </c>
      <c r="G15" s="55">
        <v>42</v>
      </c>
      <c r="H15" s="56">
        <v>3</v>
      </c>
      <c r="I15" s="57">
        <v>1</v>
      </c>
      <c r="J15" s="58">
        <v>3</v>
      </c>
      <c r="K15" s="59"/>
      <c r="L15" s="60" t="s">
        <v>222</v>
      </c>
      <c r="M15" s="76"/>
      <c r="N15" s="61" t="s">
        <v>220</v>
      </c>
      <c r="O15" s="77"/>
      <c r="P15" s="76"/>
      <c r="Q15" s="62">
        <v>3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7547.9039999999995</v>
      </c>
      <c r="AC15" s="66">
        <f t="shared" si="4"/>
        <v>0</v>
      </c>
      <c r="AD15" s="66">
        <f t="shared" si="3"/>
        <v>7547.9039999999995</v>
      </c>
    </row>
    <row r="16" spans="1:30" ht="24.95" customHeight="1" x14ac:dyDescent="0.4">
      <c r="A16" s="54">
        <v>13</v>
      </c>
      <c r="B16" s="55" t="s">
        <v>37</v>
      </c>
      <c r="C16" s="55" t="s">
        <v>1445</v>
      </c>
      <c r="D16" s="55" t="s">
        <v>35</v>
      </c>
      <c r="E16" s="55" t="s">
        <v>248</v>
      </c>
      <c r="F16" s="55" t="s">
        <v>697</v>
      </c>
      <c r="G16" s="55">
        <v>26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1557.5040000000001</v>
      </c>
      <c r="AC16" s="66">
        <f t="shared" si="4"/>
        <v>0</v>
      </c>
      <c r="AD16" s="66">
        <f t="shared" si="3"/>
        <v>1557.5040000000001</v>
      </c>
    </row>
    <row r="17" spans="1:30" ht="24.95" customHeight="1" x14ac:dyDescent="0.4">
      <c r="A17" s="54">
        <v>14</v>
      </c>
      <c r="B17" s="55" t="s">
        <v>37</v>
      </c>
      <c r="C17" s="55" t="s">
        <v>1211</v>
      </c>
      <c r="D17" s="55" t="s">
        <v>35</v>
      </c>
      <c r="E17" s="55" t="s">
        <v>239</v>
      </c>
      <c r="F17" s="55" t="s">
        <v>732</v>
      </c>
      <c r="G17" s="55">
        <v>42</v>
      </c>
      <c r="H17" s="56">
        <v>2</v>
      </c>
      <c r="I17" s="57">
        <v>2</v>
      </c>
      <c r="J17" s="58">
        <v>4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10063.871999999999</v>
      </c>
      <c r="AC17" s="66">
        <f t="shared" si="4"/>
        <v>0</v>
      </c>
      <c r="AD17" s="66">
        <f t="shared" si="3"/>
        <v>10063.871999999999</v>
      </c>
    </row>
    <row r="18" spans="1:30" ht="24.95" customHeight="1" x14ac:dyDescent="0.4">
      <c r="A18" s="54">
        <v>15</v>
      </c>
      <c r="B18" s="55" t="s">
        <v>37</v>
      </c>
      <c r="C18" s="55" t="s">
        <v>1368</v>
      </c>
      <c r="D18" s="55" t="s">
        <v>35</v>
      </c>
      <c r="E18" s="55" t="s">
        <v>239</v>
      </c>
      <c r="F18" s="55" t="s">
        <v>240</v>
      </c>
      <c r="G18" s="55">
        <v>42</v>
      </c>
      <c r="H18" s="56">
        <v>2</v>
      </c>
      <c r="I18" s="57">
        <v>1</v>
      </c>
      <c r="J18" s="58">
        <v>2</v>
      </c>
      <c r="K18" s="59"/>
      <c r="L18" s="60" t="s">
        <v>222</v>
      </c>
      <c r="M18" s="76"/>
      <c r="N18" s="61" t="s">
        <v>220</v>
      </c>
      <c r="O18" s="77"/>
      <c r="P18" s="76"/>
      <c r="Q18" s="62">
        <v>2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5031.9359999999997</v>
      </c>
      <c r="AC18" s="66">
        <f t="shared" si="4"/>
        <v>0</v>
      </c>
      <c r="AD18" s="66">
        <f t="shared" si="3"/>
        <v>5031.9359999999997</v>
      </c>
    </row>
    <row r="19" spans="1:30" ht="24.95" customHeight="1" x14ac:dyDescent="0.4">
      <c r="A19" s="54">
        <v>16</v>
      </c>
      <c r="B19" s="55" t="s">
        <v>37</v>
      </c>
      <c r="C19" s="55" t="s">
        <v>881</v>
      </c>
      <c r="D19" s="55" t="s">
        <v>35</v>
      </c>
      <c r="E19" s="55" t="s">
        <v>239</v>
      </c>
      <c r="F19" s="55" t="s">
        <v>240</v>
      </c>
      <c r="G19" s="55">
        <v>42</v>
      </c>
      <c r="H19" s="56">
        <v>2</v>
      </c>
      <c r="I19" s="57">
        <v>1</v>
      </c>
      <c r="J19" s="58">
        <v>2</v>
      </c>
      <c r="K19" s="59"/>
      <c r="L19" s="60" t="s">
        <v>222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5031.9359999999997</v>
      </c>
      <c r="AC19" s="66">
        <f t="shared" si="4"/>
        <v>0</v>
      </c>
      <c r="AD19" s="66">
        <f t="shared" si="3"/>
        <v>5031.9359999999997</v>
      </c>
    </row>
    <row r="20" spans="1:30" ht="24.95" customHeight="1" x14ac:dyDescent="0.4">
      <c r="A20" s="54">
        <v>17</v>
      </c>
      <c r="B20" s="55" t="s">
        <v>37</v>
      </c>
      <c r="C20" s="55" t="s">
        <v>1446</v>
      </c>
      <c r="D20" s="55" t="s">
        <v>35</v>
      </c>
      <c r="E20" s="55" t="s">
        <v>239</v>
      </c>
      <c r="F20" s="55" t="s">
        <v>732</v>
      </c>
      <c r="G20" s="55">
        <v>42</v>
      </c>
      <c r="H20" s="56">
        <v>8</v>
      </c>
      <c r="I20" s="57">
        <v>2</v>
      </c>
      <c r="J20" s="58">
        <v>16</v>
      </c>
      <c r="K20" s="59"/>
      <c r="L20" s="60" t="s">
        <v>222</v>
      </c>
      <c r="M20" s="76"/>
      <c r="N20" s="61" t="s">
        <v>220</v>
      </c>
      <c r="O20" s="77"/>
      <c r="P20" s="76"/>
      <c r="Q20" s="62">
        <v>8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40255.487999999998</v>
      </c>
      <c r="AC20" s="66">
        <f t="shared" si="4"/>
        <v>0</v>
      </c>
      <c r="AD20" s="66">
        <f t="shared" si="3"/>
        <v>40255.487999999998</v>
      </c>
    </row>
    <row r="21" spans="1:30" ht="24.95" customHeight="1" x14ac:dyDescent="0.4">
      <c r="A21" s="54">
        <v>18</v>
      </c>
      <c r="B21" s="55" t="s">
        <v>37</v>
      </c>
      <c r="C21" s="55" t="s">
        <v>1446</v>
      </c>
      <c r="D21" s="55" t="s">
        <v>35</v>
      </c>
      <c r="E21" s="55" t="s">
        <v>652</v>
      </c>
      <c r="F21" s="55" t="s">
        <v>674</v>
      </c>
      <c r="G21" s="55">
        <v>34</v>
      </c>
      <c r="H21" s="56">
        <v>3</v>
      </c>
      <c r="I21" s="57">
        <v>2</v>
      </c>
      <c r="J21" s="58">
        <v>6</v>
      </c>
      <c r="K21" s="59"/>
      <c r="L21" s="60" t="s">
        <v>222</v>
      </c>
      <c r="M21" s="76"/>
      <c r="N21" s="61" t="s">
        <v>220</v>
      </c>
      <c r="O21" s="77"/>
      <c r="P21" s="76"/>
      <c r="Q21" s="62">
        <v>3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12220.416000000001</v>
      </c>
      <c r="AC21" s="66">
        <f t="shared" si="4"/>
        <v>0</v>
      </c>
      <c r="AD21" s="66">
        <f t="shared" si="3"/>
        <v>12220.416000000001</v>
      </c>
    </row>
    <row r="22" spans="1:30" ht="24.95" customHeight="1" x14ac:dyDescent="0.4">
      <c r="A22" s="54">
        <v>19</v>
      </c>
      <c r="B22" s="55" t="s">
        <v>37</v>
      </c>
      <c r="C22" s="55" t="s">
        <v>1446</v>
      </c>
      <c r="D22" s="55" t="s">
        <v>35</v>
      </c>
      <c r="E22" s="55" t="s">
        <v>239</v>
      </c>
      <c r="F22" s="55" t="s">
        <v>1177</v>
      </c>
      <c r="G22" s="55">
        <v>42</v>
      </c>
      <c r="H22" s="56">
        <v>2</v>
      </c>
      <c r="I22" s="57">
        <v>1</v>
      </c>
      <c r="J22" s="58">
        <v>2</v>
      </c>
      <c r="K22" s="59"/>
      <c r="L22" s="60" t="s">
        <v>222</v>
      </c>
      <c r="M22" s="76"/>
      <c r="N22" s="61" t="s">
        <v>220</v>
      </c>
      <c r="O22" s="77"/>
      <c r="P22" s="76"/>
      <c r="Q22" s="62">
        <v>2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5031.9359999999997</v>
      </c>
      <c r="AC22" s="66">
        <f t="shared" si="4"/>
        <v>0</v>
      </c>
      <c r="AD22" s="66">
        <f t="shared" si="3"/>
        <v>5031.9359999999997</v>
      </c>
    </row>
    <row r="23" spans="1:30" ht="24.95" customHeight="1" x14ac:dyDescent="0.4">
      <c r="A23" s="54">
        <v>20</v>
      </c>
      <c r="B23" s="55" t="s">
        <v>37</v>
      </c>
      <c r="C23" s="55" t="s">
        <v>1447</v>
      </c>
      <c r="D23" s="55" t="s">
        <v>35</v>
      </c>
      <c r="E23" s="55" t="s">
        <v>248</v>
      </c>
      <c r="F23" s="55" t="s">
        <v>697</v>
      </c>
      <c r="G23" s="55">
        <v>26</v>
      </c>
      <c r="H23" s="56">
        <v>2</v>
      </c>
      <c r="I23" s="57">
        <v>1</v>
      </c>
      <c r="J23" s="58">
        <v>2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3115.0080000000003</v>
      </c>
      <c r="AC23" s="66">
        <f t="shared" si="4"/>
        <v>0</v>
      </c>
      <c r="AD23" s="66">
        <f t="shared" si="3"/>
        <v>3115.0080000000003</v>
      </c>
    </row>
    <row r="24" spans="1:30" ht="24.95" customHeight="1" x14ac:dyDescent="0.4">
      <c r="A24" s="54">
        <v>21</v>
      </c>
      <c r="B24" s="55" t="s">
        <v>37</v>
      </c>
      <c r="C24" s="55" t="s">
        <v>1448</v>
      </c>
      <c r="D24" s="55" t="s">
        <v>1449</v>
      </c>
      <c r="E24" s="55" t="s">
        <v>1481</v>
      </c>
      <c r="F24" s="55" t="s">
        <v>210</v>
      </c>
      <c r="G24" s="55">
        <v>58</v>
      </c>
      <c r="H24" s="56">
        <v>2</v>
      </c>
      <c r="I24" s="57">
        <v>4</v>
      </c>
      <c r="J24" s="58">
        <v>8</v>
      </c>
      <c r="K24" s="59"/>
      <c r="L24" s="60" t="s">
        <v>222</v>
      </c>
      <c r="M24" s="76"/>
      <c r="N24" s="61" t="s">
        <v>220</v>
      </c>
      <c r="O24" s="77"/>
      <c r="P24" s="76"/>
      <c r="Q24" s="62">
        <v>2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27795.456000000002</v>
      </c>
      <c r="AC24" s="66">
        <f t="shared" si="4"/>
        <v>0</v>
      </c>
      <c r="AD24" s="66">
        <f t="shared" si="3"/>
        <v>27795.456000000002</v>
      </c>
    </row>
    <row r="25" spans="1:30" ht="24.95" customHeight="1" x14ac:dyDescent="0.4">
      <c r="A25" s="54">
        <v>22</v>
      </c>
      <c r="B25" s="55" t="s">
        <v>37</v>
      </c>
      <c r="C25" s="55" t="s">
        <v>1450</v>
      </c>
      <c r="D25" s="55" t="s">
        <v>35</v>
      </c>
      <c r="E25" s="55" t="s">
        <v>239</v>
      </c>
      <c r="F25" s="55" t="s">
        <v>240</v>
      </c>
      <c r="G25" s="55">
        <v>42</v>
      </c>
      <c r="H25" s="56">
        <v>2</v>
      </c>
      <c r="I25" s="57">
        <v>1</v>
      </c>
      <c r="J25" s="58">
        <v>2</v>
      </c>
      <c r="K25" s="59"/>
      <c r="L25" s="60" t="s">
        <v>222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5031.9359999999997</v>
      </c>
      <c r="AC25" s="66">
        <f t="shared" si="4"/>
        <v>0</v>
      </c>
      <c r="AD25" s="66">
        <f t="shared" si="3"/>
        <v>5031.9359999999997</v>
      </c>
    </row>
    <row r="26" spans="1:30" ht="24.95" customHeight="1" x14ac:dyDescent="0.4">
      <c r="A26" s="54">
        <v>23</v>
      </c>
      <c r="B26" s="55" t="s">
        <v>37</v>
      </c>
      <c r="C26" s="55" t="s">
        <v>1451</v>
      </c>
      <c r="D26" s="55" t="s">
        <v>35</v>
      </c>
      <c r="E26" s="55" t="s">
        <v>239</v>
      </c>
      <c r="F26" s="55" t="s">
        <v>1482</v>
      </c>
      <c r="G26" s="55">
        <v>42</v>
      </c>
      <c r="H26" s="56">
        <v>6</v>
      </c>
      <c r="I26" s="57">
        <v>1</v>
      </c>
      <c r="J26" s="58">
        <v>6</v>
      </c>
      <c r="K26" s="59"/>
      <c r="L26" s="60" t="s">
        <v>221</v>
      </c>
      <c r="M26" s="76"/>
      <c r="N26" s="61" t="s">
        <v>220</v>
      </c>
      <c r="O26" s="77"/>
      <c r="P26" s="76"/>
      <c r="Q26" s="62">
        <v>6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15095.807999999999</v>
      </c>
      <c r="AC26" s="66">
        <f t="shared" si="4"/>
        <v>0</v>
      </c>
      <c r="AD26" s="66">
        <f t="shared" si="3"/>
        <v>15095.807999999999</v>
      </c>
    </row>
    <row r="27" spans="1:30" ht="24.95" customHeight="1" x14ac:dyDescent="0.4">
      <c r="A27" s="54">
        <v>24</v>
      </c>
      <c r="B27" s="55" t="s">
        <v>37</v>
      </c>
      <c r="C27" s="55" t="s">
        <v>1208</v>
      </c>
      <c r="D27" s="55" t="s">
        <v>35</v>
      </c>
      <c r="E27" s="55" t="s">
        <v>397</v>
      </c>
      <c r="F27" s="55" t="s">
        <v>398</v>
      </c>
      <c r="G27" s="55">
        <v>14</v>
      </c>
      <c r="H27" s="56">
        <v>3</v>
      </c>
      <c r="I27" s="57">
        <v>1</v>
      </c>
      <c r="J27" s="58">
        <v>3</v>
      </c>
      <c r="K27" s="59"/>
      <c r="L27" s="60" t="s">
        <v>222</v>
      </c>
      <c r="M27" s="76"/>
      <c r="N27" s="61" t="s">
        <v>220</v>
      </c>
      <c r="O27" s="77"/>
      <c r="P27" s="76"/>
      <c r="Q27" s="62">
        <v>3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2515.9679999999998</v>
      </c>
      <c r="AC27" s="66">
        <f t="shared" si="4"/>
        <v>0</v>
      </c>
      <c r="AD27" s="66">
        <f t="shared" si="3"/>
        <v>2515.9679999999998</v>
      </c>
    </row>
    <row r="28" spans="1:30" ht="24.95" customHeight="1" x14ac:dyDescent="0.4">
      <c r="A28" s="54">
        <v>25</v>
      </c>
      <c r="B28" s="55" t="s">
        <v>37</v>
      </c>
      <c r="C28" s="55" t="s">
        <v>339</v>
      </c>
      <c r="D28" s="55" t="s">
        <v>35</v>
      </c>
      <c r="E28" s="55" t="s">
        <v>248</v>
      </c>
      <c r="F28" s="55" t="s">
        <v>720</v>
      </c>
      <c r="G28" s="55">
        <v>26</v>
      </c>
      <c r="H28" s="56">
        <v>12</v>
      </c>
      <c r="I28" s="57">
        <v>1</v>
      </c>
      <c r="J28" s="58">
        <v>12</v>
      </c>
      <c r="K28" s="59"/>
      <c r="L28" s="60" t="s">
        <v>222</v>
      </c>
      <c r="M28" s="76"/>
      <c r="N28" s="61" t="s">
        <v>220</v>
      </c>
      <c r="O28" s="77"/>
      <c r="P28" s="76"/>
      <c r="Q28" s="62">
        <v>12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18690.047999999999</v>
      </c>
      <c r="AC28" s="66">
        <f t="shared" si="4"/>
        <v>0</v>
      </c>
      <c r="AD28" s="66">
        <f t="shared" si="3"/>
        <v>18690.047999999999</v>
      </c>
    </row>
    <row r="29" spans="1:30" ht="24.95" customHeight="1" x14ac:dyDescent="0.4">
      <c r="A29" s="54">
        <v>26</v>
      </c>
      <c r="B29" s="55" t="s">
        <v>37</v>
      </c>
      <c r="C29" s="55" t="s">
        <v>606</v>
      </c>
      <c r="D29" s="55" t="s">
        <v>35</v>
      </c>
      <c r="E29" s="55" t="s">
        <v>386</v>
      </c>
      <c r="F29" s="55" t="s">
        <v>730</v>
      </c>
      <c r="G29" s="55">
        <v>19</v>
      </c>
      <c r="H29" s="56">
        <v>5</v>
      </c>
      <c r="I29" s="57">
        <v>1</v>
      </c>
      <c r="J29" s="58">
        <v>5</v>
      </c>
      <c r="K29" s="59"/>
      <c r="L29" s="60" t="s">
        <v>222</v>
      </c>
      <c r="M29" s="76"/>
      <c r="N29" s="61" t="s">
        <v>220</v>
      </c>
      <c r="O29" s="77"/>
      <c r="P29" s="76"/>
      <c r="Q29" s="62">
        <v>5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5690.88</v>
      </c>
      <c r="AC29" s="66">
        <f t="shared" si="4"/>
        <v>0</v>
      </c>
      <c r="AD29" s="66">
        <f t="shared" si="3"/>
        <v>5690.88</v>
      </c>
    </row>
    <row r="30" spans="1:30" ht="24.95" customHeight="1" x14ac:dyDescent="0.4">
      <c r="A30" s="54">
        <v>27</v>
      </c>
      <c r="B30" s="55" t="s">
        <v>37</v>
      </c>
      <c r="C30" s="55" t="s">
        <v>822</v>
      </c>
      <c r="D30" s="55" t="s">
        <v>830</v>
      </c>
      <c r="E30" s="55" t="s">
        <v>204</v>
      </c>
      <c r="F30" s="55" t="s">
        <v>40</v>
      </c>
      <c r="G30" s="55">
        <v>19</v>
      </c>
      <c r="H30" s="56">
        <v>4</v>
      </c>
      <c r="I30" s="57">
        <v>1</v>
      </c>
      <c r="J30" s="58">
        <v>4</v>
      </c>
      <c r="K30" s="59"/>
      <c r="L30" s="60" t="s">
        <v>222</v>
      </c>
      <c r="M30" s="76"/>
      <c r="N30" s="61" t="s">
        <v>220</v>
      </c>
      <c r="O30" s="77"/>
      <c r="P30" s="76"/>
      <c r="Q30" s="62">
        <v>4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4552.7040000000006</v>
      </c>
      <c r="AC30" s="66">
        <f t="shared" si="4"/>
        <v>0</v>
      </c>
      <c r="AD30" s="66">
        <f t="shared" si="3"/>
        <v>4552.7040000000006</v>
      </c>
    </row>
    <row r="31" spans="1:30" ht="24.95" customHeight="1" x14ac:dyDescent="0.4">
      <c r="A31" s="54">
        <v>28</v>
      </c>
      <c r="B31" s="55" t="s">
        <v>37</v>
      </c>
      <c r="C31" s="55" t="s">
        <v>606</v>
      </c>
      <c r="D31" s="55" t="s">
        <v>35</v>
      </c>
      <c r="E31" s="55" t="s">
        <v>248</v>
      </c>
      <c r="F31" s="55" t="s">
        <v>673</v>
      </c>
      <c r="G31" s="55">
        <v>26</v>
      </c>
      <c r="H31" s="56">
        <v>2</v>
      </c>
      <c r="I31" s="57">
        <v>1</v>
      </c>
      <c r="J31" s="58">
        <v>2</v>
      </c>
      <c r="K31" s="59"/>
      <c r="L31" s="60" t="s">
        <v>222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3115.0080000000003</v>
      </c>
      <c r="AC31" s="66">
        <f t="shared" si="4"/>
        <v>0</v>
      </c>
      <c r="AD31" s="66">
        <f t="shared" si="3"/>
        <v>3115.0080000000003</v>
      </c>
    </row>
    <row r="32" spans="1:30" ht="24.95" customHeight="1" x14ac:dyDescent="0.4">
      <c r="A32" s="54">
        <v>29</v>
      </c>
      <c r="B32" s="55" t="s">
        <v>241</v>
      </c>
      <c r="C32" s="55" t="s">
        <v>603</v>
      </c>
      <c r="D32" s="55" t="s">
        <v>35</v>
      </c>
      <c r="E32" s="55" t="s">
        <v>239</v>
      </c>
      <c r="F32" s="55" t="s">
        <v>732</v>
      </c>
      <c r="G32" s="55">
        <v>42</v>
      </c>
      <c r="H32" s="56">
        <v>10</v>
      </c>
      <c r="I32" s="57">
        <v>2</v>
      </c>
      <c r="J32" s="58">
        <v>20</v>
      </c>
      <c r="K32" s="59"/>
      <c r="L32" s="60" t="s">
        <v>222</v>
      </c>
      <c r="M32" s="76"/>
      <c r="N32" s="61" t="s">
        <v>220</v>
      </c>
      <c r="O32" s="77"/>
      <c r="P32" s="76"/>
      <c r="Q32" s="62">
        <v>10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50319.360000000001</v>
      </c>
      <c r="AC32" s="66">
        <f t="shared" si="4"/>
        <v>0</v>
      </c>
      <c r="AD32" s="66">
        <f t="shared" si="3"/>
        <v>50319.360000000001</v>
      </c>
    </row>
    <row r="33" spans="1:30" ht="24.95" customHeight="1" x14ac:dyDescent="0.4">
      <c r="A33" s="54">
        <v>30</v>
      </c>
      <c r="B33" s="55" t="s">
        <v>241</v>
      </c>
      <c r="C33" s="55" t="s">
        <v>603</v>
      </c>
      <c r="D33" s="55" t="s">
        <v>1453</v>
      </c>
      <c r="E33" s="55" t="s">
        <v>652</v>
      </c>
      <c r="F33" s="55" t="s">
        <v>674</v>
      </c>
      <c r="G33" s="55">
        <v>34</v>
      </c>
      <c r="H33" s="56">
        <v>1</v>
      </c>
      <c r="I33" s="57">
        <v>2</v>
      </c>
      <c r="J33" s="58">
        <v>2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4073.4719999999998</v>
      </c>
      <c r="AC33" s="66">
        <f t="shared" si="4"/>
        <v>0</v>
      </c>
      <c r="AD33" s="66">
        <f t="shared" si="3"/>
        <v>4073.4719999999998</v>
      </c>
    </row>
    <row r="34" spans="1:30" ht="24.95" customHeight="1" x14ac:dyDescent="0.4">
      <c r="A34" s="54">
        <v>31</v>
      </c>
      <c r="B34" s="55" t="s">
        <v>241</v>
      </c>
      <c r="C34" s="55" t="s">
        <v>603</v>
      </c>
      <c r="D34" s="55" t="s">
        <v>35</v>
      </c>
      <c r="E34" s="55" t="s">
        <v>239</v>
      </c>
      <c r="F34" s="55" t="s">
        <v>1177</v>
      </c>
      <c r="G34" s="55">
        <v>42</v>
      </c>
      <c r="H34" s="56">
        <v>2</v>
      </c>
      <c r="I34" s="57">
        <v>1</v>
      </c>
      <c r="J34" s="58">
        <v>2</v>
      </c>
      <c r="K34" s="59"/>
      <c r="L34" s="60" t="s">
        <v>222</v>
      </c>
      <c r="M34" s="76"/>
      <c r="N34" s="61" t="s">
        <v>220</v>
      </c>
      <c r="O34" s="77"/>
      <c r="P34" s="76"/>
      <c r="Q34" s="62">
        <v>2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5031.9359999999997</v>
      </c>
      <c r="AC34" s="66">
        <f t="shared" si="4"/>
        <v>0</v>
      </c>
      <c r="AD34" s="66">
        <f t="shared" si="3"/>
        <v>5031.9359999999997</v>
      </c>
    </row>
    <row r="35" spans="1:30" ht="24.95" customHeight="1" x14ac:dyDescent="0.4">
      <c r="A35" s="54">
        <v>32</v>
      </c>
      <c r="B35" s="55" t="s">
        <v>241</v>
      </c>
      <c r="C35" s="55" t="s">
        <v>1454</v>
      </c>
      <c r="D35" s="55" t="s">
        <v>35</v>
      </c>
      <c r="E35" s="55" t="s">
        <v>239</v>
      </c>
      <c r="F35" s="55" t="s">
        <v>1177</v>
      </c>
      <c r="G35" s="55">
        <v>42</v>
      </c>
      <c r="H35" s="56">
        <v>2</v>
      </c>
      <c r="I35" s="57">
        <v>1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5031.9359999999997</v>
      </c>
      <c r="AC35" s="66">
        <f t="shared" si="4"/>
        <v>0</v>
      </c>
      <c r="AD35" s="66">
        <f t="shared" si="3"/>
        <v>5031.9359999999997</v>
      </c>
    </row>
    <row r="36" spans="1:30" ht="24.95" customHeight="1" x14ac:dyDescent="0.4">
      <c r="A36" s="54">
        <v>33</v>
      </c>
      <c r="B36" s="55" t="s">
        <v>241</v>
      </c>
      <c r="C36" s="55" t="s">
        <v>1454</v>
      </c>
      <c r="D36" s="55" t="s">
        <v>35</v>
      </c>
      <c r="E36" s="55" t="s">
        <v>239</v>
      </c>
      <c r="F36" s="55" t="s">
        <v>732</v>
      </c>
      <c r="G36" s="55">
        <v>42</v>
      </c>
      <c r="H36" s="56">
        <v>6</v>
      </c>
      <c r="I36" s="57">
        <v>2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30191.615999999998</v>
      </c>
      <c r="AC36" s="66">
        <f t="shared" si="4"/>
        <v>0</v>
      </c>
      <c r="AD36" s="66">
        <f t="shared" si="3"/>
        <v>30191.615999999998</v>
      </c>
    </row>
    <row r="37" spans="1:30" ht="24.95" customHeight="1" x14ac:dyDescent="0.4">
      <c r="A37" s="54">
        <v>34</v>
      </c>
      <c r="B37" s="55" t="s">
        <v>241</v>
      </c>
      <c r="C37" s="55" t="s">
        <v>1455</v>
      </c>
      <c r="D37" s="55" t="s">
        <v>35</v>
      </c>
      <c r="E37" s="55" t="s">
        <v>239</v>
      </c>
      <c r="F37" s="55" t="s">
        <v>1177</v>
      </c>
      <c r="G37" s="55">
        <v>42</v>
      </c>
      <c r="H37" s="56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5031.9359999999997</v>
      </c>
      <c r="AC37" s="66">
        <f t="shared" si="4"/>
        <v>0</v>
      </c>
      <c r="AD37" s="66">
        <f t="shared" si="3"/>
        <v>5031.9359999999997</v>
      </c>
    </row>
    <row r="38" spans="1:30" ht="24.95" customHeight="1" x14ac:dyDescent="0.4">
      <c r="A38" s="54">
        <v>35</v>
      </c>
      <c r="B38" s="55" t="s">
        <v>241</v>
      </c>
      <c r="C38" s="55" t="s">
        <v>1455</v>
      </c>
      <c r="D38" s="55" t="s">
        <v>35</v>
      </c>
      <c r="E38" s="55" t="s">
        <v>239</v>
      </c>
      <c r="F38" s="55" t="s">
        <v>732</v>
      </c>
      <c r="G38" s="55">
        <v>42</v>
      </c>
      <c r="H38" s="56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30191.615999999998</v>
      </c>
      <c r="AC38" s="66">
        <f t="shared" si="4"/>
        <v>0</v>
      </c>
      <c r="AD38" s="66">
        <f t="shared" si="3"/>
        <v>30191.615999999998</v>
      </c>
    </row>
    <row r="39" spans="1:30" ht="24.95" customHeight="1" x14ac:dyDescent="0.4">
      <c r="A39" s="54">
        <v>36</v>
      </c>
      <c r="B39" s="55" t="s">
        <v>241</v>
      </c>
      <c r="C39" s="55" t="s">
        <v>1456</v>
      </c>
      <c r="D39" s="55" t="s">
        <v>35</v>
      </c>
      <c r="E39" s="55" t="s">
        <v>239</v>
      </c>
      <c r="F39" s="55" t="s">
        <v>1177</v>
      </c>
      <c r="G39" s="55">
        <v>42</v>
      </c>
      <c r="H39" s="56">
        <v>2</v>
      </c>
      <c r="I39" s="57">
        <v>1</v>
      </c>
      <c r="J39" s="58">
        <v>2</v>
      </c>
      <c r="K39" s="59"/>
      <c r="L39" s="60" t="s">
        <v>222</v>
      </c>
      <c r="M39" s="76"/>
      <c r="N39" s="61" t="s">
        <v>220</v>
      </c>
      <c r="O39" s="77"/>
      <c r="P39" s="76"/>
      <c r="Q39" s="62">
        <v>2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5031.9359999999997</v>
      </c>
      <c r="AC39" s="66">
        <f t="shared" si="4"/>
        <v>0</v>
      </c>
      <c r="AD39" s="66">
        <f t="shared" si="3"/>
        <v>5031.9359999999997</v>
      </c>
    </row>
    <row r="40" spans="1:30" ht="24.95" customHeight="1" x14ac:dyDescent="0.4">
      <c r="A40" s="54">
        <v>37</v>
      </c>
      <c r="B40" s="55" t="s">
        <v>241</v>
      </c>
      <c r="C40" s="55" t="s">
        <v>1456</v>
      </c>
      <c r="D40" s="55" t="s">
        <v>35</v>
      </c>
      <c r="E40" s="55" t="s">
        <v>239</v>
      </c>
      <c r="F40" s="55" t="s">
        <v>732</v>
      </c>
      <c r="G40" s="55">
        <v>42</v>
      </c>
      <c r="H40" s="55">
        <v>6</v>
      </c>
      <c r="I40" s="57">
        <v>2</v>
      </c>
      <c r="J40" s="58">
        <v>12</v>
      </c>
      <c r="K40" s="59"/>
      <c r="L40" s="60" t="s">
        <v>222</v>
      </c>
      <c r="M40" s="76"/>
      <c r="N40" s="61" t="s">
        <v>220</v>
      </c>
      <c r="O40" s="77"/>
      <c r="P40" s="76"/>
      <c r="Q40" s="62">
        <v>6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30191.615999999998</v>
      </c>
      <c r="AC40" s="66">
        <f t="shared" si="4"/>
        <v>0</v>
      </c>
      <c r="AD40" s="66">
        <f t="shared" si="3"/>
        <v>30191.615999999998</v>
      </c>
    </row>
    <row r="41" spans="1:30" ht="24.95" customHeight="1" x14ac:dyDescent="0.4">
      <c r="A41" s="54">
        <v>38</v>
      </c>
      <c r="B41" s="55" t="s">
        <v>241</v>
      </c>
      <c r="C41" s="55" t="s">
        <v>267</v>
      </c>
      <c r="D41" s="55" t="s">
        <v>35</v>
      </c>
      <c r="E41" s="55" t="s">
        <v>239</v>
      </c>
      <c r="F41" s="55" t="s">
        <v>1480</v>
      </c>
      <c r="G41" s="55">
        <v>42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2515.9679999999998</v>
      </c>
      <c r="AC41" s="66">
        <f t="shared" si="4"/>
        <v>0</v>
      </c>
      <c r="AD41" s="66">
        <f t="shared" si="3"/>
        <v>2515.9679999999998</v>
      </c>
    </row>
    <row r="42" spans="1:30" ht="24.95" customHeight="1" x14ac:dyDescent="0.4">
      <c r="A42" s="54">
        <v>39</v>
      </c>
      <c r="B42" s="55" t="s">
        <v>241</v>
      </c>
      <c r="C42" s="55" t="s">
        <v>1457</v>
      </c>
      <c r="D42" s="55" t="s">
        <v>35</v>
      </c>
      <c r="E42" s="55" t="s">
        <v>239</v>
      </c>
      <c r="F42" s="55" t="s">
        <v>1480</v>
      </c>
      <c r="G42" s="55">
        <v>42</v>
      </c>
      <c r="H42" s="55">
        <v>2</v>
      </c>
      <c r="I42" s="57">
        <v>1</v>
      </c>
      <c r="J42" s="58">
        <v>2</v>
      </c>
      <c r="K42" s="59"/>
      <c r="L42" s="60" t="s">
        <v>222</v>
      </c>
      <c r="M42" s="76"/>
      <c r="N42" s="61" t="s">
        <v>220</v>
      </c>
      <c r="O42" s="77"/>
      <c r="P42" s="76"/>
      <c r="Q42" s="62">
        <v>2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5031.9359999999997</v>
      </c>
      <c r="AC42" s="66">
        <f t="shared" si="4"/>
        <v>0</v>
      </c>
      <c r="AD42" s="66">
        <f t="shared" si="3"/>
        <v>5031.9359999999997</v>
      </c>
    </row>
    <row r="43" spans="1:30" ht="24.95" customHeight="1" x14ac:dyDescent="0.4">
      <c r="A43" s="54">
        <v>40</v>
      </c>
      <c r="B43" s="55" t="s">
        <v>241</v>
      </c>
      <c r="C43" s="55" t="s">
        <v>269</v>
      </c>
      <c r="D43" s="55" t="s">
        <v>35</v>
      </c>
      <c r="E43" s="55" t="s">
        <v>239</v>
      </c>
      <c r="F43" s="55" t="s">
        <v>1480</v>
      </c>
      <c r="G43" s="55">
        <v>42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5031.9359999999997</v>
      </c>
      <c r="AC43" s="66">
        <f t="shared" si="4"/>
        <v>0</v>
      </c>
      <c r="AD43" s="66">
        <f t="shared" si="3"/>
        <v>5031.9359999999997</v>
      </c>
    </row>
    <row r="44" spans="1:30" ht="24.95" customHeight="1" x14ac:dyDescent="0.4">
      <c r="A44" s="54">
        <v>41</v>
      </c>
      <c r="B44" s="55" t="s">
        <v>241</v>
      </c>
      <c r="C44" s="55" t="s">
        <v>1392</v>
      </c>
      <c r="D44" s="55" t="s">
        <v>35</v>
      </c>
      <c r="E44" s="55" t="s">
        <v>239</v>
      </c>
      <c r="F44" s="55" t="s">
        <v>732</v>
      </c>
      <c r="G44" s="55">
        <v>42</v>
      </c>
      <c r="H44" s="55">
        <v>2</v>
      </c>
      <c r="I44" s="57">
        <v>2</v>
      </c>
      <c r="J44" s="58">
        <v>4</v>
      </c>
      <c r="K44" s="59"/>
      <c r="L44" s="60" t="s">
        <v>222</v>
      </c>
      <c r="M44" s="76"/>
      <c r="N44" s="61" t="s">
        <v>220</v>
      </c>
      <c r="O44" s="77"/>
      <c r="P44" s="76"/>
      <c r="Q44" s="62">
        <v>2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10063.871999999999</v>
      </c>
      <c r="AC44" s="66">
        <f t="shared" si="4"/>
        <v>0</v>
      </c>
      <c r="AD44" s="66">
        <f t="shared" si="3"/>
        <v>10063.871999999999</v>
      </c>
    </row>
    <row r="45" spans="1:30" ht="24.95" customHeight="1" x14ac:dyDescent="0.4">
      <c r="A45" s="54">
        <v>42</v>
      </c>
      <c r="B45" s="55" t="s">
        <v>241</v>
      </c>
      <c r="C45" s="55" t="s">
        <v>1221</v>
      </c>
      <c r="D45" s="55" t="s">
        <v>35</v>
      </c>
      <c r="E45" s="55" t="s">
        <v>239</v>
      </c>
      <c r="F45" s="55" t="s">
        <v>1177</v>
      </c>
      <c r="G45" s="55">
        <v>42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5031.9359999999997</v>
      </c>
      <c r="AC45" s="66">
        <f t="shared" si="4"/>
        <v>0</v>
      </c>
      <c r="AD45" s="66">
        <f t="shared" si="3"/>
        <v>5031.9359999999997</v>
      </c>
    </row>
    <row r="46" spans="1:30" ht="24.95" customHeight="1" x14ac:dyDescent="0.4">
      <c r="A46" s="54">
        <v>43</v>
      </c>
      <c r="B46" s="55" t="s">
        <v>241</v>
      </c>
      <c r="C46" s="55" t="s">
        <v>1221</v>
      </c>
      <c r="D46" s="55" t="s">
        <v>35</v>
      </c>
      <c r="E46" s="55" t="s">
        <v>239</v>
      </c>
      <c r="F46" s="55" t="s">
        <v>732</v>
      </c>
      <c r="G46" s="55">
        <v>42</v>
      </c>
      <c r="H46" s="55">
        <v>8</v>
      </c>
      <c r="I46" s="57">
        <v>2</v>
      </c>
      <c r="J46" s="58">
        <v>16</v>
      </c>
      <c r="K46" s="59"/>
      <c r="L46" s="60" t="s">
        <v>222</v>
      </c>
      <c r="M46" s="76"/>
      <c r="N46" s="61" t="s">
        <v>220</v>
      </c>
      <c r="O46" s="77"/>
      <c r="P46" s="76"/>
      <c r="Q46" s="62">
        <v>8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40255.487999999998</v>
      </c>
      <c r="AC46" s="66">
        <f t="shared" si="4"/>
        <v>0</v>
      </c>
      <c r="AD46" s="66">
        <f t="shared" si="3"/>
        <v>40255.487999999998</v>
      </c>
    </row>
    <row r="47" spans="1:30" ht="24.95" customHeight="1" x14ac:dyDescent="0.4">
      <c r="A47" s="54">
        <v>44</v>
      </c>
      <c r="B47" s="55" t="s">
        <v>241</v>
      </c>
      <c r="C47" s="55" t="s">
        <v>1458</v>
      </c>
      <c r="D47" s="55" t="s">
        <v>1459</v>
      </c>
      <c r="E47" s="55" t="s">
        <v>239</v>
      </c>
      <c r="F47" s="55" t="s">
        <v>240</v>
      </c>
      <c r="G47" s="55">
        <v>42</v>
      </c>
      <c r="H47" s="55">
        <v>2</v>
      </c>
      <c r="I47" s="57">
        <v>1</v>
      </c>
      <c r="J47" s="58">
        <v>2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5031.9359999999997</v>
      </c>
      <c r="AC47" s="66">
        <f t="shared" si="4"/>
        <v>0</v>
      </c>
      <c r="AD47" s="66">
        <f t="shared" si="3"/>
        <v>5031.9359999999997</v>
      </c>
    </row>
    <row r="48" spans="1:30" ht="24.95" customHeight="1" x14ac:dyDescent="0.4">
      <c r="A48" s="54">
        <v>45</v>
      </c>
      <c r="B48" s="55" t="s">
        <v>241</v>
      </c>
      <c r="C48" s="55" t="s">
        <v>1460</v>
      </c>
      <c r="D48" s="55" t="s">
        <v>35</v>
      </c>
      <c r="E48" s="55" t="s">
        <v>239</v>
      </c>
      <c r="F48" s="55" t="s">
        <v>240</v>
      </c>
      <c r="G48" s="55">
        <v>42</v>
      </c>
      <c r="H48" s="55">
        <v>2</v>
      </c>
      <c r="I48" s="57">
        <v>1</v>
      </c>
      <c r="J48" s="58">
        <v>2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5031.9359999999997</v>
      </c>
      <c r="AC48" s="66">
        <f t="shared" si="4"/>
        <v>0</v>
      </c>
      <c r="AD48" s="66">
        <f t="shared" si="3"/>
        <v>5031.9359999999997</v>
      </c>
    </row>
    <row r="49" spans="1:30" ht="24.95" customHeight="1" x14ac:dyDescent="0.4">
      <c r="A49" s="54">
        <v>46</v>
      </c>
      <c r="B49" s="55" t="s">
        <v>241</v>
      </c>
      <c r="C49" s="55" t="s">
        <v>339</v>
      </c>
      <c r="D49" s="55" t="s">
        <v>35</v>
      </c>
      <c r="E49" s="55" t="s">
        <v>248</v>
      </c>
      <c r="F49" s="55" t="s">
        <v>697</v>
      </c>
      <c r="G49" s="55">
        <v>26</v>
      </c>
      <c r="H49" s="55">
        <v>6</v>
      </c>
      <c r="I49" s="57">
        <v>1</v>
      </c>
      <c r="J49" s="58">
        <v>6</v>
      </c>
      <c r="K49" s="59"/>
      <c r="L49" s="60" t="s">
        <v>222</v>
      </c>
      <c r="M49" s="76"/>
      <c r="N49" s="61" t="s">
        <v>220</v>
      </c>
      <c r="O49" s="77"/>
      <c r="P49" s="76"/>
      <c r="Q49" s="62">
        <v>6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9345.0239999999994</v>
      </c>
      <c r="AC49" s="66">
        <f t="shared" si="4"/>
        <v>0</v>
      </c>
      <c r="AD49" s="66">
        <f t="shared" si="3"/>
        <v>9345.0239999999994</v>
      </c>
    </row>
    <row r="50" spans="1:30" ht="24.95" customHeight="1" x14ac:dyDescent="0.4">
      <c r="A50" s="54">
        <v>47</v>
      </c>
      <c r="B50" s="55" t="s">
        <v>272</v>
      </c>
      <c r="C50" s="55" t="s">
        <v>1397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8</v>
      </c>
      <c r="I50" s="57">
        <v>2</v>
      </c>
      <c r="J50" s="58">
        <v>16</v>
      </c>
      <c r="K50" s="59"/>
      <c r="L50" s="60" t="s">
        <v>222</v>
      </c>
      <c r="M50" s="76"/>
      <c r="N50" s="61" t="s">
        <v>220</v>
      </c>
      <c r="O50" s="77"/>
      <c r="P50" s="76"/>
      <c r="Q50" s="62">
        <v>8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40255.487999999998</v>
      </c>
      <c r="AC50" s="66">
        <f t="shared" si="4"/>
        <v>0</v>
      </c>
      <c r="AD50" s="66">
        <f t="shared" si="3"/>
        <v>40255.487999999998</v>
      </c>
    </row>
    <row r="51" spans="1:30" ht="24.95" customHeight="1" x14ac:dyDescent="0.4">
      <c r="A51" s="54">
        <v>48</v>
      </c>
      <c r="B51" s="55" t="s">
        <v>272</v>
      </c>
      <c r="C51" s="55" t="s">
        <v>1397</v>
      </c>
      <c r="D51" s="55" t="s">
        <v>35</v>
      </c>
      <c r="E51" s="55" t="s">
        <v>239</v>
      </c>
      <c r="F51" s="55" t="s">
        <v>1177</v>
      </c>
      <c r="G51" s="55">
        <v>42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5031.9359999999997</v>
      </c>
      <c r="AC51" s="66">
        <f t="shared" si="4"/>
        <v>0</v>
      </c>
      <c r="AD51" s="66">
        <f t="shared" si="3"/>
        <v>5031.9359999999997</v>
      </c>
    </row>
    <row r="52" spans="1:30" ht="24.95" customHeight="1" x14ac:dyDescent="0.4">
      <c r="A52" s="54">
        <v>49</v>
      </c>
      <c r="B52" s="55" t="s">
        <v>272</v>
      </c>
      <c r="C52" s="55" t="s">
        <v>1461</v>
      </c>
      <c r="D52" s="55" t="s">
        <v>35</v>
      </c>
      <c r="E52" s="55" t="s">
        <v>239</v>
      </c>
      <c r="F52" s="55" t="s">
        <v>732</v>
      </c>
      <c r="G52" s="55">
        <v>42</v>
      </c>
      <c r="H52" s="55">
        <v>2</v>
      </c>
      <c r="I52" s="57">
        <v>2</v>
      </c>
      <c r="J52" s="58">
        <v>4</v>
      </c>
      <c r="K52" s="59"/>
      <c r="L52" s="60" t="s">
        <v>222</v>
      </c>
      <c r="M52" s="76"/>
      <c r="N52" s="61" t="s">
        <v>220</v>
      </c>
      <c r="O52" s="77"/>
      <c r="P52" s="76"/>
      <c r="Q52" s="62">
        <v>2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10063.871999999999</v>
      </c>
      <c r="AC52" s="66">
        <f t="shared" si="4"/>
        <v>0</v>
      </c>
      <c r="AD52" s="66">
        <f t="shared" si="3"/>
        <v>10063.871999999999</v>
      </c>
    </row>
    <row r="53" spans="1:30" ht="24.95" customHeight="1" x14ac:dyDescent="0.4">
      <c r="A53" s="54">
        <v>50</v>
      </c>
      <c r="B53" s="55" t="s">
        <v>272</v>
      </c>
      <c r="C53" s="55" t="s">
        <v>1462</v>
      </c>
      <c r="D53" s="55" t="s">
        <v>35</v>
      </c>
      <c r="E53" s="55" t="s">
        <v>239</v>
      </c>
      <c r="F53" s="55" t="s">
        <v>1177</v>
      </c>
      <c r="G53" s="55">
        <v>42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5031.9359999999997</v>
      </c>
      <c r="AC53" s="66">
        <f t="shared" si="4"/>
        <v>0</v>
      </c>
      <c r="AD53" s="66">
        <f t="shared" si="3"/>
        <v>5031.9359999999997</v>
      </c>
    </row>
    <row r="54" spans="1:30" ht="24.95" customHeight="1" x14ac:dyDescent="0.4">
      <c r="A54" s="54">
        <v>51</v>
      </c>
      <c r="B54" s="55" t="s">
        <v>272</v>
      </c>
      <c r="C54" s="55" t="s">
        <v>1462</v>
      </c>
      <c r="D54" s="55" t="s">
        <v>35</v>
      </c>
      <c r="E54" s="55" t="s">
        <v>239</v>
      </c>
      <c r="F54" s="55" t="s">
        <v>732</v>
      </c>
      <c r="G54" s="55">
        <v>42</v>
      </c>
      <c r="H54" s="55">
        <v>6</v>
      </c>
      <c r="I54" s="57">
        <v>2</v>
      </c>
      <c r="J54" s="58">
        <v>12</v>
      </c>
      <c r="K54" s="59"/>
      <c r="L54" s="60" t="s">
        <v>222</v>
      </c>
      <c r="M54" s="76"/>
      <c r="N54" s="61" t="s">
        <v>220</v>
      </c>
      <c r="O54" s="77"/>
      <c r="P54" s="76"/>
      <c r="Q54" s="62">
        <v>6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30191.615999999998</v>
      </c>
      <c r="AC54" s="66">
        <f t="shared" si="4"/>
        <v>0</v>
      </c>
      <c r="AD54" s="66">
        <f t="shared" si="3"/>
        <v>30191.615999999998</v>
      </c>
    </row>
    <row r="55" spans="1:30" ht="24.95" customHeight="1" x14ac:dyDescent="0.4">
      <c r="A55" s="54">
        <v>52</v>
      </c>
      <c r="B55" s="55" t="s">
        <v>272</v>
      </c>
      <c r="C55" s="55" t="s">
        <v>1463</v>
      </c>
      <c r="D55" s="55" t="s">
        <v>35</v>
      </c>
      <c r="E55" s="55" t="s">
        <v>239</v>
      </c>
      <c r="F55" s="55" t="s">
        <v>1177</v>
      </c>
      <c r="G55" s="55">
        <v>42</v>
      </c>
      <c r="H55" s="55">
        <v>2</v>
      </c>
      <c r="I55" s="57">
        <v>1</v>
      </c>
      <c r="J55" s="58">
        <v>2</v>
      </c>
      <c r="K55" s="59"/>
      <c r="L55" s="60" t="s">
        <v>222</v>
      </c>
      <c r="M55" s="76"/>
      <c r="N55" s="61" t="s">
        <v>220</v>
      </c>
      <c r="O55" s="77"/>
      <c r="P55" s="76"/>
      <c r="Q55" s="62">
        <v>2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5031.9359999999997</v>
      </c>
      <c r="AC55" s="66">
        <f t="shared" si="4"/>
        <v>0</v>
      </c>
      <c r="AD55" s="66">
        <f t="shared" si="3"/>
        <v>5031.9359999999997</v>
      </c>
    </row>
    <row r="56" spans="1:30" ht="24.95" customHeight="1" x14ac:dyDescent="0.4">
      <c r="A56" s="54">
        <v>53</v>
      </c>
      <c r="B56" s="55" t="s">
        <v>272</v>
      </c>
      <c r="C56" s="55" t="s">
        <v>1463</v>
      </c>
      <c r="D56" s="55" t="s">
        <v>35</v>
      </c>
      <c r="E56" s="55" t="s">
        <v>239</v>
      </c>
      <c r="F56" s="55" t="s">
        <v>732</v>
      </c>
      <c r="G56" s="55">
        <v>42</v>
      </c>
      <c r="H56" s="55">
        <v>6</v>
      </c>
      <c r="I56" s="57">
        <v>2</v>
      </c>
      <c r="J56" s="58">
        <v>12</v>
      </c>
      <c r="K56" s="59"/>
      <c r="L56" s="60" t="s">
        <v>222</v>
      </c>
      <c r="M56" s="76"/>
      <c r="N56" s="61" t="s">
        <v>220</v>
      </c>
      <c r="O56" s="77"/>
      <c r="P56" s="76"/>
      <c r="Q56" s="62">
        <v>6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30191.615999999998</v>
      </c>
      <c r="AC56" s="66">
        <f t="shared" si="4"/>
        <v>0</v>
      </c>
      <c r="AD56" s="66">
        <f t="shared" si="3"/>
        <v>30191.615999999998</v>
      </c>
    </row>
    <row r="57" spans="1:30" ht="24.95" customHeight="1" x14ac:dyDescent="0.4">
      <c r="A57" s="54">
        <v>54</v>
      </c>
      <c r="B57" s="55" t="s">
        <v>272</v>
      </c>
      <c r="C57" s="55" t="s">
        <v>1464</v>
      </c>
      <c r="D57" s="55" t="s">
        <v>35</v>
      </c>
      <c r="E57" s="55" t="s">
        <v>239</v>
      </c>
      <c r="F57" s="55" t="s">
        <v>1177</v>
      </c>
      <c r="G57" s="55">
        <v>42</v>
      </c>
      <c r="H57" s="55">
        <v>2</v>
      </c>
      <c r="I57" s="57">
        <v>1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5031.9359999999997</v>
      </c>
      <c r="AC57" s="66">
        <f t="shared" si="4"/>
        <v>0</v>
      </c>
      <c r="AD57" s="66">
        <f t="shared" si="3"/>
        <v>5031.9359999999997</v>
      </c>
    </row>
    <row r="58" spans="1:30" ht="24.95" customHeight="1" x14ac:dyDescent="0.4">
      <c r="A58" s="54">
        <v>55</v>
      </c>
      <c r="B58" s="55" t="s">
        <v>272</v>
      </c>
      <c r="C58" s="55" t="s">
        <v>1464</v>
      </c>
      <c r="D58" s="55" t="s">
        <v>35</v>
      </c>
      <c r="E58" s="55" t="s">
        <v>239</v>
      </c>
      <c r="F58" s="55" t="s">
        <v>732</v>
      </c>
      <c r="G58" s="55">
        <v>42</v>
      </c>
      <c r="H58" s="55">
        <v>6</v>
      </c>
      <c r="I58" s="57">
        <v>2</v>
      </c>
      <c r="J58" s="58">
        <v>12</v>
      </c>
      <c r="K58" s="59"/>
      <c r="L58" s="60" t="s">
        <v>222</v>
      </c>
      <c r="M58" s="76"/>
      <c r="N58" s="61" t="s">
        <v>220</v>
      </c>
      <c r="O58" s="77"/>
      <c r="P58" s="76"/>
      <c r="Q58" s="62">
        <v>6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30191.615999999998</v>
      </c>
      <c r="AC58" s="66">
        <f t="shared" si="4"/>
        <v>0</v>
      </c>
      <c r="AD58" s="66">
        <f t="shared" si="3"/>
        <v>30191.615999999998</v>
      </c>
    </row>
    <row r="59" spans="1:30" ht="24.95" customHeight="1" x14ac:dyDescent="0.4">
      <c r="A59" s="54">
        <v>56</v>
      </c>
      <c r="B59" s="55" t="s">
        <v>272</v>
      </c>
      <c r="C59" s="55" t="s">
        <v>267</v>
      </c>
      <c r="D59" s="55" t="s">
        <v>35</v>
      </c>
      <c r="E59" s="55" t="s">
        <v>239</v>
      </c>
      <c r="F59" s="55" t="s">
        <v>1480</v>
      </c>
      <c r="G59" s="55">
        <v>42</v>
      </c>
      <c r="H59" s="55">
        <v>1</v>
      </c>
      <c r="I59" s="57">
        <v>1</v>
      </c>
      <c r="J59" s="58">
        <v>1</v>
      </c>
      <c r="K59" s="59"/>
      <c r="L59" s="60" t="s">
        <v>222</v>
      </c>
      <c r="M59" s="76"/>
      <c r="N59" s="61" t="s">
        <v>220</v>
      </c>
      <c r="O59" s="77"/>
      <c r="P59" s="76"/>
      <c r="Q59" s="62">
        <v>1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2515.9679999999998</v>
      </c>
      <c r="AC59" s="66">
        <f t="shared" si="4"/>
        <v>0</v>
      </c>
      <c r="AD59" s="66">
        <f t="shared" si="3"/>
        <v>2515.9679999999998</v>
      </c>
    </row>
    <row r="60" spans="1:30" ht="24.95" customHeight="1" x14ac:dyDescent="0.4">
      <c r="A60" s="54">
        <v>57</v>
      </c>
      <c r="B60" s="55" t="s">
        <v>272</v>
      </c>
      <c r="C60" s="55" t="s">
        <v>1457</v>
      </c>
      <c r="D60" s="55" t="s">
        <v>35</v>
      </c>
      <c r="E60" s="55" t="s">
        <v>239</v>
      </c>
      <c r="F60" s="55" t="s">
        <v>1480</v>
      </c>
      <c r="G60" s="55">
        <v>42</v>
      </c>
      <c r="H60" s="55">
        <v>2</v>
      </c>
      <c r="I60" s="57">
        <v>1</v>
      </c>
      <c r="J60" s="58">
        <v>2</v>
      </c>
      <c r="K60" s="59"/>
      <c r="L60" s="60" t="s">
        <v>222</v>
      </c>
      <c r="M60" s="76"/>
      <c r="N60" s="61" t="s">
        <v>220</v>
      </c>
      <c r="O60" s="77"/>
      <c r="P60" s="76"/>
      <c r="Q60" s="62">
        <v>2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5031.9359999999997</v>
      </c>
      <c r="AC60" s="66">
        <f t="shared" si="4"/>
        <v>0</v>
      </c>
      <c r="AD60" s="66">
        <f t="shared" si="3"/>
        <v>5031.9359999999997</v>
      </c>
    </row>
    <row r="61" spans="1:30" ht="24.95" customHeight="1" x14ac:dyDescent="0.4">
      <c r="A61" s="54">
        <v>58</v>
      </c>
      <c r="B61" s="55" t="s">
        <v>272</v>
      </c>
      <c r="C61" s="55" t="s">
        <v>269</v>
      </c>
      <c r="D61" s="55" t="s">
        <v>35</v>
      </c>
      <c r="E61" s="55" t="s">
        <v>239</v>
      </c>
      <c r="F61" s="55" t="s">
        <v>1480</v>
      </c>
      <c r="G61" s="55">
        <v>42</v>
      </c>
      <c r="H61" s="55">
        <v>2</v>
      </c>
      <c r="I61" s="57">
        <v>1</v>
      </c>
      <c r="J61" s="58">
        <v>2</v>
      </c>
      <c r="K61" s="59"/>
      <c r="L61" s="60" t="s">
        <v>222</v>
      </c>
      <c r="M61" s="76"/>
      <c r="N61" s="61" t="s">
        <v>220</v>
      </c>
      <c r="O61" s="77"/>
      <c r="P61" s="76"/>
      <c r="Q61" s="62">
        <v>2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5031.9359999999997</v>
      </c>
      <c r="AC61" s="66">
        <f t="shared" si="4"/>
        <v>0</v>
      </c>
      <c r="AD61" s="66">
        <f t="shared" si="3"/>
        <v>5031.9359999999997</v>
      </c>
    </row>
    <row r="62" spans="1:30" ht="24.95" customHeight="1" x14ac:dyDescent="0.4">
      <c r="A62" s="54">
        <v>59</v>
      </c>
      <c r="B62" s="55" t="s">
        <v>272</v>
      </c>
      <c r="C62" s="55" t="s">
        <v>1465</v>
      </c>
      <c r="D62" s="55" t="s">
        <v>35</v>
      </c>
      <c r="E62" s="55" t="s">
        <v>239</v>
      </c>
      <c r="F62" s="55" t="s">
        <v>732</v>
      </c>
      <c r="G62" s="55">
        <v>42</v>
      </c>
      <c r="H62" s="55">
        <v>2</v>
      </c>
      <c r="I62" s="57">
        <v>2</v>
      </c>
      <c r="J62" s="58">
        <v>4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10063.871999999999</v>
      </c>
      <c r="AC62" s="66">
        <f t="shared" si="4"/>
        <v>0</v>
      </c>
      <c r="AD62" s="66">
        <f t="shared" si="3"/>
        <v>10063.871999999999</v>
      </c>
    </row>
    <row r="63" spans="1:30" ht="24.95" customHeight="1" x14ac:dyDescent="0.4">
      <c r="A63" s="54">
        <v>60</v>
      </c>
      <c r="B63" s="55" t="s">
        <v>272</v>
      </c>
      <c r="C63" s="55" t="s">
        <v>1395</v>
      </c>
      <c r="D63" s="55" t="s">
        <v>35</v>
      </c>
      <c r="E63" s="55" t="s">
        <v>239</v>
      </c>
      <c r="F63" s="55" t="s">
        <v>1177</v>
      </c>
      <c r="G63" s="55">
        <v>42</v>
      </c>
      <c r="H63" s="55">
        <v>2</v>
      </c>
      <c r="I63" s="57">
        <v>1</v>
      </c>
      <c r="J63" s="58">
        <v>2</v>
      </c>
      <c r="K63" s="59"/>
      <c r="L63" s="60" t="s">
        <v>222</v>
      </c>
      <c r="M63" s="76"/>
      <c r="N63" s="61" t="s">
        <v>220</v>
      </c>
      <c r="O63" s="77"/>
      <c r="P63" s="76"/>
      <c r="Q63" s="62">
        <v>2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5031.9359999999997</v>
      </c>
      <c r="AC63" s="66">
        <f t="shared" si="4"/>
        <v>0</v>
      </c>
      <c r="AD63" s="66">
        <f t="shared" si="3"/>
        <v>5031.9359999999997</v>
      </c>
    </row>
    <row r="64" spans="1:30" ht="24.95" customHeight="1" x14ac:dyDescent="0.4">
      <c r="A64" s="54">
        <v>61</v>
      </c>
      <c r="B64" s="55" t="s">
        <v>272</v>
      </c>
      <c r="C64" s="55" t="s">
        <v>1395</v>
      </c>
      <c r="D64" s="55" t="s">
        <v>35</v>
      </c>
      <c r="E64" s="55" t="s">
        <v>239</v>
      </c>
      <c r="F64" s="55" t="s">
        <v>732</v>
      </c>
      <c r="G64" s="55">
        <v>42</v>
      </c>
      <c r="H64" s="55">
        <v>8</v>
      </c>
      <c r="I64" s="57">
        <v>2</v>
      </c>
      <c r="J64" s="58">
        <v>16</v>
      </c>
      <c r="K64" s="59"/>
      <c r="L64" s="60" t="s">
        <v>222</v>
      </c>
      <c r="M64" s="76"/>
      <c r="N64" s="61" t="s">
        <v>220</v>
      </c>
      <c r="O64" s="77"/>
      <c r="P64" s="76"/>
      <c r="Q64" s="62">
        <v>8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40255.487999999998</v>
      </c>
      <c r="AC64" s="66">
        <f t="shared" si="4"/>
        <v>0</v>
      </c>
      <c r="AD64" s="66">
        <f t="shared" si="3"/>
        <v>40255.487999999998</v>
      </c>
    </row>
    <row r="65" spans="1:30" ht="24.95" customHeight="1" x14ac:dyDescent="0.4">
      <c r="A65" s="54">
        <v>62</v>
      </c>
      <c r="B65" s="55" t="s">
        <v>272</v>
      </c>
      <c r="C65" s="55" t="s">
        <v>1458</v>
      </c>
      <c r="D65" s="55" t="s">
        <v>35</v>
      </c>
      <c r="E65" s="55" t="s">
        <v>239</v>
      </c>
      <c r="F65" s="55" t="s">
        <v>240</v>
      </c>
      <c r="G65" s="55">
        <v>42</v>
      </c>
      <c r="H65" s="55">
        <v>1</v>
      </c>
      <c r="I65" s="57">
        <v>1</v>
      </c>
      <c r="J65" s="58">
        <v>1</v>
      </c>
      <c r="K65" s="59"/>
      <c r="L65" s="60" t="s">
        <v>222</v>
      </c>
      <c r="M65" s="76"/>
      <c r="N65" s="61" t="s">
        <v>220</v>
      </c>
      <c r="O65" s="77"/>
      <c r="P65" s="76"/>
      <c r="Q65" s="62">
        <v>1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2515.9679999999998</v>
      </c>
      <c r="AC65" s="66">
        <f t="shared" si="4"/>
        <v>0</v>
      </c>
      <c r="AD65" s="66">
        <f t="shared" si="3"/>
        <v>2515.9679999999998</v>
      </c>
    </row>
    <row r="66" spans="1:30" ht="24.95" customHeight="1" x14ac:dyDescent="0.4">
      <c r="A66" s="54">
        <v>63</v>
      </c>
      <c r="B66" s="55" t="s">
        <v>272</v>
      </c>
      <c r="C66" s="55" t="s">
        <v>1460</v>
      </c>
      <c r="D66" s="55" t="s">
        <v>35</v>
      </c>
      <c r="E66" s="55" t="s">
        <v>239</v>
      </c>
      <c r="F66" s="55" t="s">
        <v>240</v>
      </c>
      <c r="G66" s="55">
        <v>42</v>
      </c>
      <c r="H66" s="55">
        <v>2</v>
      </c>
      <c r="I66" s="57">
        <v>1</v>
      </c>
      <c r="J66" s="58">
        <v>2</v>
      </c>
      <c r="K66" s="59"/>
      <c r="L66" s="60" t="s">
        <v>222</v>
      </c>
      <c r="M66" s="76"/>
      <c r="N66" s="61" t="s">
        <v>220</v>
      </c>
      <c r="O66" s="77"/>
      <c r="P66" s="76"/>
      <c r="Q66" s="62">
        <v>2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5031.9359999999997</v>
      </c>
      <c r="AC66" s="66">
        <f t="shared" si="4"/>
        <v>0</v>
      </c>
      <c r="AD66" s="66">
        <f t="shared" si="3"/>
        <v>5031.9359999999997</v>
      </c>
    </row>
    <row r="67" spans="1:30" ht="24.95" customHeight="1" x14ac:dyDescent="0.4">
      <c r="A67" s="54">
        <v>64</v>
      </c>
      <c r="B67" s="55" t="s">
        <v>272</v>
      </c>
      <c r="C67" s="55" t="s">
        <v>339</v>
      </c>
      <c r="D67" s="55" t="s">
        <v>35</v>
      </c>
      <c r="E67" s="55" t="s">
        <v>248</v>
      </c>
      <c r="F67" s="55" t="s">
        <v>697</v>
      </c>
      <c r="G67" s="55">
        <v>26</v>
      </c>
      <c r="H67" s="55">
        <v>6</v>
      </c>
      <c r="I67" s="57">
        <v>1</v>
      </c>
      <c r="J67" s="58">
        <v>6</v>
      </c>
      <c r="K67" s="59"/>
      <c r="L67" s="60" t="s">
        <v>222</v>
      </c>
      <c r="M67" s="76"/>
      <c r="N67" s="61" t="s">
        <v>220</v>
      </c>
      <c r="O67" s="77"/>
      <c r="P67" s="76"/>
      <c r="Q67" s="62">
        <v>6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9345.0239999999994</v>
      </c>
      <c r="AC67" s="66">
        <f t="shared" si="4"/>
        <v>0</v>
      </c>
      <c r="AD67" s="66">
        <f t="shared" si="3"/>
        <v>9345.0239999999994</v>
      </c>
    </row>
    <row r="68" spans="1:30" ht="24.95" customHeight="1" x14ac:dyDescent="0.4">
      <c r="A68" s="54">
        <v>65</v>
      </c>
      <c r="B68" s="55" t="s">
        <v>367</v>
      </c>
      <c r="C68" s="55" t="s">
        <v>1466</v>
      </c>
      <c r="D68" s="55" t="s">
        <v>35</v>
      </c>
      <c r="E68" s="55" t="s">
        <v>675</v>
      </c>
      <c r="F68" s="55" t="s">
        <v>1483</v>
      </c>
      <c r="G68" s="55">
        <v>420</v>
      </c>
      <c r="H68" s="55">
        <v>2</v>
      </c>
      <c r="I68" s="57">
        <v>1</v>
      </c>
      <c r="J68" s="58">
        <v>2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ref="U68:U88" si="6">S68*Q68</f>
        <v>0</v>
      </c>
      <c r="V68" s="64">
        <f t="shared" ref="V68:V88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88" si="8">G68*J68*X68*Y68*Z68/1000*$Z$1</f>
        <v>50319.360000000001</v>
      </c>
      <c r="AC68" s="66">
        <f t="shared" si="4"/>
        <v>0</v>
      </c>
      <c r="AD68" s="66">
        <f t="shared" ref="AD68:AD88" si="9">AB68-AC68</f>
        <v>50319.360000000001</v>
      </c>
    </row>
    <row r="69" spans="1:30" ht="24.95" customHeight="1" x14ac:dyDescent="0.4">
      <c r="A69" s="54">
        <v>66</v>
      </c>
      <c r="B69" s="55" t="s">
        <v>367</v>
      </c>
      <c r="C69" s="55" t="s">
        <v>340</v>
      </c>
      <c r="D69" s="55" t="s">
        <v>35</v>
      </c>
      <c r="E69" s="55" t="s">
        <v>239</v>
      </c>
      <c r="F69" s="55" t="s">
        <v>240</v>
      </c>
      <c r="G69" s="55">
        <v>42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2515.9679999999998</v>
      </c>
      <c r="AC69" s="66">
        <f t="shared" ref="AC69:AC88" si="10">P69*Q69*X69*Y69*Z69/1000*$Z$1</f>
        <v>0</v>
      </c>
      <c r="AD69" s="66">
        <f t="shared" si="9"/>
        <v>2515.9679999999998</v>
      </c>
    </row>
    <row r="70" spans="1:30" ht="24.95" customHeight="1" x14ac:dyDescent="0.4">
      <c r="A70" s="54">
        <v>67</v>
      </c>
      <c r="B70" s="55" t="s">
        <v>1098</v>
      </c>
      <c r="C70" s="55" t="s">
        <v>292</v>
      </c>
      <c r="D70" s="55" t="s">
        <v>35</v>
      </c>
      <c r="E70" s="55" t="s">
        <v>239</v>
      </c>
      <c r="F70" s="55" t="s">
        <v>1181</v>
      </c>
      <c r="G70" s="55">
        <v>42</v>
      </c>
      <c r="H70" s="55">
        <v>1</v>
      </c>
      <c r="I70" s="57">
        <v>2</v>
      </c>
      <c r="J70" s="58">
        <v>2</v>
      </c>
      <c r="K70" s="59"/>
      <c r="L70" s="60" t="s">
        <v>222</v>
      </c>
      <c r="M70" s="76"/>
      <c r="N70" s="61" t="s">
        <v>220</v>
      </c>
      <c r="O70" s="77"/>
      <c r="P70" s="76"/>
      <c r="Q70" s="62">
        <v>1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5031.9359999999997</v>
      </c>
      <c r="AC70" s="66">
        <f t="shared" si="10"/>
        <v>0</v>
      </c>
      <c r="AD70" s="66">
        <f t="shared" si="9"/>
        <v>5031.9359999999997</v>
      </c>
    </row>
    <row r="71" spans="1:30" ht="24.95" customHeight="1" x14ac:dyDescent="0.4">
      <c r="A71" s="54">
        <v>68</v>
      </c>
      <c r="B71" s="55" t="s">
        <v>37</v>
      </c>
      <c r="C71" s="55" t="s">
        <v>1150</v>
      </c>
      <c r="D71" s="55" t="s">
        <v>35</v>
      </c>
      <c r="E71" s="55" t="s">
        <v>248</v>
      </c>
      <c r="F71" s="55" t="s">
        <v>1270</v>
      </c>
      <c r="G71" s="55">
        <v>26</v>
      </c>
      <c r="H71" s="55">
        <v>8</v>
      </c>
      <c r="I71" s="57">
        <v>1</v>
      </c>
      <c r="J71" s="58">
        <v>8</v>
      </c>
      <c r="K71" s="59"/>
      <c r="L71" s="60" t="s">
        <v>222</v>
      </c>
      <c r="M71" s="76"/>
      <c r="N71" s="61" t="s">
        <v>220</v>
      </c>
      <c r="O71" s="77"/>
      <c r="P71" s="76"/>
      <c r="Q71" s="62">
        <v>8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12460.032000000001</v>
      </c>
      <c r="AC71" s="66">
        <f t="shared" si="10"/>
        <v>0</v>
      </c>
      <c r="AD71" s="66">
        <f t="shared" si="9"/>
        <v>12460.032000000001</v>
      </c>
    </row>
    <row r="72" spans="1:30" ht="24.95" customHeight="1" x14ac:dyDescent="0.4">
      <c r="A72" s="54">
        <v>69</v>
      </c>
      <c r="B72" s="55" t="s">
        <v>37</v>
      </c>
      <c r="C72" s="55" t="s">
        <v>1467</v>
      </c>
      <c r="D72" s="55" t="s">
        <v>35</v>
      </c>
      <c r="E72" s="55" t="s">
        <v>1477</v>
      </c>
      <c r="F72" s="55" t="s">
        <v>1484</v>
      </c>
      <c r="G72" s="55">
        <v>29</v>
      </c>
      <c r="H72" s="55">
        <v>1</v>
      </c>
      <c r="I72" s="57">
        <v>2</v>
      </c>
      <c r="J72" s="58">
        <v>2</v>
      </c>
      <c r="K72" s="59"/>
      <c r="L72" s="60" t="s">
        <v>222</v>
      </c>
      <c r="M72" s="76"/>
      <c r="N72" s="61" t="s">
        <v>220</v>
      </c>
      <c r="O72" s="77"/>
      <c r="P72" s="76"/>
      <c r="Q72" s="62">
        <v>1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3474.4320000000002</v>
      </c>
      <c r="AC72" s="66">
        <f t="shared" si="10"/>
        <v>0</v>
      </c>
      <c r="AD72" s="66">
        <f t="shared" si="9"/>
        <v>3474.4320000000002</v>
      </c>
    </row>
    <row r="73" spans="1:30" ht="24.95" customHeight="1" x14ac:dyDescent="0.4">
      <c r="A73" s="54">
        <v>70</v>
      </c>
      <c r="B73" s="55" t="s">
        <v>37</v>
      </c>
      <c r="C73" s="55" t="s">
        <v>1467</v>
      </c>
      <c r="D73" s="55" t="s">
        <v>35</v>
      </c>
      <c r="E73" s="55" t="s">
        <v>239</v>
      </c>
      <c r="F73" s="55" t="s">
        <v>1485</v>
      </c>
      <c r="G73" s="55">
        <v>42</v>
      </c>
      <c r="H73" s="55">
        <v>6</v>
      </c>
      <c r="I73" s="57">
        <v>2</v>
      </c>
      <c r="J73" s="58">
        <v>12</v>
      </c>
      <c r="K73" s="59"/>
      <c r="L73" s="60" t="s">
        <v>222</v>
      </c>
      <c r="M73" s="76"/>
      <c r="N73" s="61" t="s">
        <v>220</v>
      </c>
      <c r="O73" s="77"/>
      <c r="P73" s="76"/>
      <c r="Q73" s="62">
        <v>6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30191.615999999998</v>
      </c>
      <c r="AC73" s="66">
        <f t="shared" si="10"/>
        <v>0</v>
      </c>
      <c r="AD73" s="66">
        <f t="shared" si="9"/>
        <v>30191.615999999998</v>
      </c>
    </row>
    <row r="74" spans="1:30" ht="24.95" customHeight="1" x14ac:dyDescent="0.4">
      <c r="A74" s="54">
        <v>71</v>
      </c>
      <c r="B74" s="55" t="s">
        <v>37</v>
      </c>
      <c r="C74" s="55" t="s">
        <v>1467</v>
      </c>
      <c r="D74" s="55" t="s">
        <v>35</v>
      </c>
      <c r="E74" s="55" t="s">
        <v>42</v>
      </c>
      <c r="F74" s="55" t="s">
        <v>232</v>
      </c>
      <c r="G74" s="55">
        <v>10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599.04</v>
      </c>
      <c r="AC74" s="66">
        <f t="shared" si="10"/>
        <v>0</v>
      </c>
      <c r="AD74" s="66">
        <f t="shared" si="9"/>
        <v>599.04</v>
      </c>
    </row>
    <row r="75" spans="1:30" ht="24.95" customHeight="1" x14ac:dyDescent="0.4">
      <c r="A75" s="54">
        <v>72</v>
      </c>
      <c r="B75" s="55" t="s">
        <v>37</v>
      </c>
      <c r="C75" s="55" t="s">
        <v>1467</v>
      </c>
      <c r="D75" s="55" t="s">
        <v>35</v>
      </c>
      <c r="E75" s="55" t="s">
        <v>248</v>
      </c>
      <c r="F75" s="55" t="s">
        <v>697</v>
      </c>
      <c r="G75" s="55">
        <v>26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1557.5040000000001</v>
      </c>
      <c r="AC75" s="66">
        <f t="shared" si="10"/>
        <v>0</v>
      </c>
      <c r="AD75" s="66">
        <f t="shared" si="9"/>
        <v>1557.5040000000001</v>
      </c>
    </row>
    <row r="76" spans="1:30" ht="24.95" customHeight="1" x14ac:dyDescent="0.4">
      <c r="A76" s="54">
        <v>73</v>
      </c>
      <c r="B76" s="55" t="s">
        <v>37</v>
      </c>
      <c r="C76" s="55" t="s">
        <v>1165</v>
      </c>
      <c r="D76" s="55" t="s">
        <v>1452</v>
      </c>
      <c r="E76" s="55" t="s">
        <v>263</v>
      </c>
      <c r="F76" s="55" t="s">
        <v>730</v>
      </c>
      <c r="G76" s="55">
        <v>28</v>
      </c>
      <c r="H76" s="55">
        <v>1</v>
      </c>
      <c r="I76" s="57">
        <v>1</v>
      </c>
      <c r="J76" s="58">
        <v>1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1677.3119999999999</v>
      </c>
      <c r="AC76" s="66">
        <f t="shared" si="10"/>
        <v>0</v>
      </c>
      <c r="AD76" s="66">
        <f t="shared" si="9"/>
        <v>1677.3119999999999</v>
      </c>
    </row>
    <row r="77" spans="1:30" ht="24.95" customHeight="1" x14ac:dyDescent="0.4">
      <c r="A77" s="54">
        <v>74</v>
      </c>
      <c r="B77" s="55" t="s">
        <v>37</v>
      </c>
      <c r="C77" s="55" t="s">
        <v>1468</v>
      </c>
      <c r="D77" s="55" t="s">
        <v>35</v>
      </c>
      <c r="E77" s="55" t="s">
        <v>239</v>
      </c>
      <c r="F77" s="55" t="s">
        <v>1480</v>
      </c>
      <c r="G77" s="55">
        <v>42</v>
      </c>
      <c r="H77" s="55">
        <v>1</v>
      </c>
      <c r="I77" s="57">
        <v>1</v>
      </c>
      <c r="J77" s="58">
        <v>1</v>
      </c>
      <c r="K77" s="59"/>
      <c r="L77" s="60" t="s">
        <v>222</v>
      </c>
      <c r="M77" s="76"/>
      <c r="N77" s="61" t="s">
        <v>220</v>
      </c>
      <c r="O77" s="77"/>
      <c r="P77" s="76"/>
      <c r="Q77" s="62">
        <v>1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2515.9679999999998</v>
      </c>
      <c r="AC77" s="66">
        <f t="shared" si="10"/>
        <v>0</v>
      </c>
      <c r="AD77" s="66">
        <f t="shared" si="9"/>
        <v>2515.9679999999998</v>
      </c>
    </row>
    <row r="78" spans="1:30" ht="24.95" customHeight="1" x14ac:dyDescent="0.4">
      <c r="A78" s="54">
        <v>75</v>
      </c>
      <c r="B78" s="55" t="s">
        <v>37</v>
      </c>
      <c r="C78" s="55" t="s">
        <v>1469</v>
      </c>
      <c r="D78" s="55" t="s">
        <v>35</v>
      </c>
      <c r="E78" s="55" t="s">
        <v>239</v>
      </c>
      <c r="F78" s="55" t="s">
        <v>1480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2515.9679999999998</v>
      </c>
      <c r="AC78" s="66">
        <f t="shared" si="10"/>
        <v>0</v>
      </c>
      <c r="AD78" s="66">
        <f t="shared" si="9"/>
        <v>2515.9679999999998</v>
      </c>
    </row>
    <row r="79" spans="1:30" ht="24.95" customHeight="1" x14ac:dyDescent="0.4">
      <c r="A79" s="54">
        <v>76</v>
      </c>
      <c r="B79" s="55" t="s">
        <v>37</v>
      </c>
      <c r="C79" s="55" t="s">
        <v>1470</v>
      </c>
      <c r="D79" s="55" t="s">
        <v>35</v>
      </c>
      <c r="E79" s="55" t="s">
        <v>263</v>
      </c>
      <c r="F79" s="55" t="s">
        <v>673</v>
      </c>
      <c r="G79" s="55">
        <v>28</v>
      </c>
      <c r="H79" s="55">
        <v>3</v>
      </c>
      <c r="I79" s="57">
        <v>1</v>
      </c>
      <c r="J79" s="58">
        <v>3</v>
      </c>
      <c r="K79" s="59"/>
      <c r="L79" s="60" t="s">
        <v>222</v>
      </c>
      <c r="M79" s="76"/>
      <c r="N79" s="61" t="s">
        <v>220</v>
      </c>
      <c r="O79" s="77"/>
      <c r="P79" s="76"/>
      <c r="Q79" s="62">
        <v>3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5031.9359999999997</v>
      </c>
      <c r="AC79" s="66">
        <f t="shared" si="10"/>
        <v>0</v>
      </c>
      <c r="AD79" s="66">
        <f t="shared" si="9"/>
        <v>5031.9359999999997</v>
      </c>
    </row>
    <row r="80" spans="1:30" ht="24.95" customHeight="1" x14ac:dyDescent="0.4">
      <c r="A80" s="54">
        <v>77</v>
      </c>
      <c r="B80" s="55" t="s">
        <v>37</v>
      </c>
      <c r="C80" s="55" t="s">
        <v>1471</v>
      </c>
      <c r="D80" s="55" t="s">
        <v>35</v>
      </c>
      <c r="E80" s="55" t="s">
        <v>239</v>
      </c>
      <c r="F80" s="55" t="s">
        <v>942</v>
      </c>
      <c r="G80" s="55">
        <v>42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2515.9679999999998</v>
      </c>
      <c r="AC80" s="66">
        <f t="shared" si="10"/>
        <v>0</v>
      </c>
      <c r="AD80" s="66">
        <f t="shared" si="9"/>
        <v>2515.9679999999998</v>
      </c>
    </row>
    <row r="81" spans="1:30" ht="24.95" customHeight="1" x14ac:dyDescent="0.4">
      <c r="A81" s="54">
        <v>78</v>
      </c>
      <c r="B81" s="55" t="s">
        <v>37</v>
      </c>
      <c r="C81" s="55" t="s">
        <v>1472</v>
      </c>
      <c r="D81" s="55" t="s">
        <v>35</v>
      </c>
      <c r="E81" s="55" t="s">
        <v>239</v>
      </c>
      <c r="F81" s="55" t="s">
        <v>831</v>
      </c>
      <c r="G81" s="55">
        <v>42</v>
      </c>
      <c r="H81" s="55">
        <v>1</v>
      </c>
      <c r="I81" s="57">
        <v>2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1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5031.9359999999997</v>
      </c>
      <c r="AC81" s="66">
        <f t="shared" si="10"/>
        <v>0</v>
      </c>
      <c r="AD81" s="66">
        <f t="shared" si="9"/>
        <v>5031.9359999999997</v>
      </c>
    </row>
    <row r="82" spans="1:30" ht="24.95" customHeight="1" x14ac:dyDescent="0.4">
      <c r="A82" s="54">
        <v>79</v>
      </c>
      <c r="B82" s="55" t="s">
        <v>37</v>
      </c>
      <c r="C82" s="55" t="s">
        <v>1401</v>
      </c>
      <c r="D82" s="55" t="s">
        <v>35</v>
      </c>
      <c r="E82" s="55" t="s">
        <v>239</v>
      </c>
      <c r="F82" s="55" t="s">
        <v>831</v>
      </c>
      <c r="G82" s="55">
        <v>42</v>
      </c>
      <c r="H82" s="55">
        <v>1</v>
      </c>
      <c r="I82" s="57">
        <v>2</v>
      </c>
      <c r="J82" s="58">
        <v>2</v>
      </c>
      <c r="K82" s="59"/>
      <c r="L82" s="60" t="s">
        <v>222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5031.9359999999997</v>
      </c>
      <c r="AC82" s="66">
        <f t="shared" si="10"/>
        <v>0</v>
      </c>
      <c r="AD82" s="66">
        <f t="shared" si="9"/>
        <v>5031.9359999999997</v>
      </c>
    </row>
    <row r="83" spans="1:30" ht="24.95" customHeight="1" x14ac:dyDescent="0.4">
      <c r="A83" s="54">
        <v>80</v>
      </c>
      <c r="B83" s="55" t="s">
        <v>37</v>
      </c>
      <c r="C83" s="55" t="s">
        <v>1036</v>
      </c>
      <c r="D83" s="55" t="s">
        <v>711</v>
      </c>
      <c r="E83" s="55" t="s">
        <v>239</v>
      </c>
      <c r="F83" s="55" t="s">
        <v>729</v>
      </c>
      <c r="G83" s="55">
        <v>42</v>
      </c>
      <c r="H83" s="55">
        <v>6</v>
      </c>
      <c r="I83" s="57">
        <v>2</v>
      </c>
      <c r="J83" s="58">
        <v>12</v>
      </c>
      <c r="K83" s="59"/>
      <c r="L83" s="60" t="s">
        <v>222</v>
      </c>
      <c r="M83" s="76"/>
      <c r="N83" s="61" t="s">
        <v>220</v>
      </c>
      <c r="O83" s="77"/>
      <c r="P83" s="76"/>
      <c r="Q83" s="62">
        <v>6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30191.615999999998</v>
      </c>
      <c r="AC83" s="66">
        <f t="shared" si="10"/>
        <v>0</v>
      </c>
      <c r="AD83" s="66">
        <f t="shared" si="9"/>
        <v>30191.615999999998</v>
      </c>
    </row>
    <row r="84" spans="1:30" ht="24.95" customHeight="1" x14ac:dyDescent="0.4">
      <c r="A84" s="54">
        <v>81</v>
      </c>
      <c r="B84" s="55" t="s">
        <v>37</v>
      </c>
      <c r="C84" s="55" t="s">
        <v>1473</v>
      </c>
      <c r="D84" s="55" t="s">
        <v>35</v>
      </c>
      <c r="E84" s="55" t="s">
        <v>239</v>
      </c>
      <c r="F84" s="55" t="s">
        <v>732</v>
      </c>
      <c r="G84" s="55">
        <v>42</v>
      </c>
      <c r="H84" s="55">
        <v>1</v>
      </c>
      <c r="I84" s="57">
        <v>2</v>
      </c>
      <c r="J84" s="58">
        <v>2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5031.9359999999997</v>
      </c>
      <c r="AC84" s="66">
        <f t="shared" si="10"/>
        <v>0</v>
      </c>
      <c r="AD84" s="66">
        <f t="shared" si="9"/>
        <v>5031.9359999999997</v>
      </c>
    </row>
    <row r="85" spans="1:30" ht="24.95" customHeight="1" x14ac:dyDescent="0.4">
      <c r="A85" s="54">
        <v>82</v>
      </c>
      <c r="B85" s="55" t="s">
        <v>37</v>
      </c>
      <c r="C85" s="55" t="s">
        <v>1474</v>
      </c>
      <c r="D85" s="55" t="s">
        <v>35</v>
      </c>
      <c r="E85" s="55" t="s">
        <v>239</v>
      </c>
      <c r="F85" s="55" t="s">
        <v>732</v>
      </c>
      <c r="G85" s="55">
        <v>42</v>
      </c>
      <c r="H85" s="55">
        <v>1</v>
      </c>
      <c r="I85" s="57">
        <v>2</v>
      </c>
      <c r="J85" s="58">
        <v>2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5031.9359999999997</v>
      </c>
      <c r="AC85" s="66">
        <f t="shared" si="10"/>
        <v>0</v>
      </c>
      <c r="AD85" s="66">
        <f t="shared" si="9"/>
        <v>5031.9359999999997</v>
      </c>
    </row>
    <row r="86" spans="1:30" ht="24.95" customHeight="1" x14ac:dyDescent="0.4">
      <c r="A86" s="54">
        <v>83</v>
      </c>
      <c r="B86" s="55" t="s">
        <v>37</v>
      </c>
      <c r="C86" s="55" t="s">
        <v>648</v>
      </c>
      <c r="D86" s="55" t="s">
        <v>35</v>
      </c>
      <c r="E86" s="55" t="s">
        <v>248</v>
      </c>
      <c r="F86" s="55" t="s">
        <v>673</v>
      </c>
      <c r="G86" s="55">
        <v>26</v>
      </c>
      <c r="H86" s="55">
        <v>8</v>
      </c>
      <c r="I86" s="57">
        <v>1</v>
      </c>
      <c r="J86" s="58">
        <v>8</v>
      </c>
      <c r="K86" s="59"/>
      <c r="L86" s="60" t="s">
        <v>222</v>
      </c>
      <c r="M86" s="76"/>
      <c r="N86" s="61" t="s">
        <v>220</v>
      </c>
      <c r="O86" s="77"/>
      <c r="P86" s="76"/>
      <c r="Q86" s="62">
        <v>8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12460.032000000001</v>
      </c>
      <c r="AC86" s="66">
        <f t="shared" si="10"/>
        <v>0</v>
      </c>
      <c r="AD86" s="66">
        <f t="shared" si="9"/>
        <v>12460.032000000001</v>
      </c>
    </row>
    <row r="87" spans="1:30" ht="24.95" customHeight="1" x14ac:dyDescent="0.4">
      <c r="A87" s="54">
        <v>84</v>
      </c>
      <c r="B87" s="55" t="s">
        <v>37</v>
      </c>
      <c r="C87" s="55" t="s">
        <v>1475</v>
      </c>
      <c r="D87" s="55" t="s">
        <v>1476</v>
      </c>
      <c r="E87" s="55" t="s">
        <v>248</v>
      </c>
      <c r="F87" s="55" t="s">
        <v>673</v>
      </c>
      <c r="G87" s="55">
        <v>26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1557.5040000000001</v>
      </c>
      <c r="AC87" s="66">
        <f t="shared" si="10"/>
        <v>0</v>
      </c>
      <c r="AD87" s="66">
        <f t="shared" si="9"/>
        <v>1557.5040000000001</v>
      </c>
    </row>
    <row r="88" spans="1:30" ht="24.95" customHeight="1" x14ac:dyDescent="0.4">
      <c r="A88" s="54">
        <v>85</v>
      </c>
      <c r="B88" s="55" t="s">
        <v>875</v>
      </c>
      <c r="C88" s="55" t="s">
        <v>1466</v>
      </c>
      <c r="D88" s="55" t="s">
        <v>35</v>
      </c>
      <c r="E88" s="55" t="s">
        <v>248</v>
      </c>
      <c r="F88" s="55" t="s">
        <v>949</v>
      </c>
      <c r="G88" s="55">
        <v>26</v>
      </c>
      <c r="H88" s="55">
        <v>1</v>
      </c>
      <c r="I88" s="57">
        <v>1</v>
      </c>
      <c r="J88" s="58">
        <v>1</v>
      </c>
      <c r="K88" s="59"/>
      <c r="L88" s="60" t="s">
        <v>222</v>
      </c>
      <c r="M88" s="76"/>
      <c r="N88" s="61" t="s">
        <v>220</v>
      </c>
      <c r="O88" s="77"/>
      <c r="P88" s="76"/>
      <c r="Q88" s="62">
        <v>1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1557.5040000000001</v>
      </c>
      <c r="AC88" s="66">
        <f t="shared" si="10"/>
        <v>0</v>
      </c>
      <c r="AD88" s="66">
        <f t="shared" si="9"/>
        <v>1557.5040000000001</v>
      </c>
    </row>
    <row r="89" spans="1:30" ht="36.75" customHeight="1" x14ac:dyDescent="0.4">
      <c r="A89" s="68"/>
      <c r="B89" s="69"/>
      <c r="C89" s="69"/>
      <c r="D89" s="69"/>
      <c r="E89" s="69"/>
      <c r="L89" s="70"/>
      <c r="R89" s="71"/>
      <c r="S89" s="71"/>
      <c r="T89" s="71"/>
      <c r="U89" s="72"/>
      <c r="V89" s="72"/>
      <c r="W89" s="65"/>
      <c r="AA89" s="65"/>
      <c r="AB89" s="73">
        <f>SUM(AB4:AB88)</f>
        <v>1150336.5119999999</v>
      </c>
      <c r="AC89" s="73">
        <f>SUM(AC4:AC88)</f>
        <v>0</v>
      </c>
      <c r="AD89" s="73">
        <f>SUM(AD4:AD88)</f>
        <v>1150336.5119999999</v>
      </c>
    </row>
    <row r="91" spans="1:30" x14ac:dyDescent="0.4">
      <c r="T91" s="179" t="s">
        <v>22</v>
      </c>
      <c r="U91" s="180"/>
      <c r="V91" s="181"/>
      <c r="W91" s="75">
        <f>SUM(U4:U88)</f>
        <v>0</v>
      </c>
    </row>
    <row r="92" spans="1:30" x14ac:dyDescent="0.4">
      <c r="T92" s="179" t="s">
        <v>23</v>
      </c>
      <c r="U92" s="180"/>
      <c r="V92" s="181"/>
      <c r="W92" s="75">
        <f>SUM(V4:V88)</f>
        <v>0</v>
      </c>
    </row>
    <row r="93" spans="1:30" x14ac:dyDescent="0.4">
      <c r="T93" s="179" t="s">
        <v>25</v>
      </c>
      <c r="U93" s="180"/>
      <c r="V93" s="181"/>
      <c r="W93" s="83"/>
    </row>
    <row r="94" spans="1:30" x14ac:dyDescent="0.4">
      <c r="T94" s="179" t="s">
        <v>26</v>
      </c>
      <c r="U94" s="180"/>
      <c r="V94" s="181"/>
      <c r="W94" s="83"/>
    </row>
    <row r="95" spans="1:30" x14ac:dyDescent="0.4">
      <c r="T95" s="179" t="s">
        <v>24</v>
      </c>
      <c r="U95" s="180"/>
      <c r="V95" s="181"/>
      <c r="W95" s="83"/>
    </row>
    <row r="96" spans="1:30" x14ac:dyDescent="0.4">
      <c r="T96" s="179" t="s">
        <v>27</v>
      </c>
      <c r="U96" s="180"/>
      <c r="V96" s="181"/>
      <c r="W96" s="83"/>
    </row>
    <row r="97" spans="20:23" x14ac:dyDescent="0.4">
      <c r="T97" s="179" t="s">
        <v>29</v>
      </c>
      <c r="U97" s="180"/>
      <c r="V97" s="181"/>
      <c r="W97" s="75">
        <f>SUM(W91:W96)</f>
        <v>0</v>
      </c>
    </row>
    <row r="98" spans="20:23" x14ac:dyDescent="0.4">
      <c r="T98" s="179" t="s">
        <v>30</v>
      </c>
      <c r="U98" s="180"/>
      <c r="V98" s="181"/>
      <c r="W98" s="75">
        <f>W97*1.1</f>
        <v>0</v>
      </c>
    </row>
  </sheetData>
  <sheetProtection algorithmName="SHA-512" hashValue="YSEedpz5UPU3QAsXfK7MjN24f8zn/NizgEbatfUNPd/qpp6BvsCV6F9GQAR7OO40+F8ELQmhyPHoxqtkipl0LA==" saltValue="n370aOY1DfoW/apFgiqmQw==" spinCount="100000" sheet="1" formatCells="0" formatColumns="0" formatRows="0" insertHyperlinks="0" sort="0" autoFilter="0" pivotTables="0"/>
  <autoFilter ref="A3:AD88"/>
  <mergeCells count="12">
    <mergeCell ref="T98:V98"/>
    <mergeCell ref="T93:V93"/>
    <mergeCell ref="T94:V94"/>
    <mergeCell ref="T95:V95"/>
    <mergeCell ref="T96:V96"/>
    <mergeCell ref="T97:V97"/>
    <mergeCell ref="T92:V92"/>
    <mergeCell ref="E2:J2"/>
    <mergeCell ref="L2:Q2"/>
    <mergeCell ref="AB2:AC2"/>
    <mergeCell ref="AD2:AD3"/>
    <mergeCell ref="T91:V91"/>
  </mergeCells>
  <phoneticPr fontId="4"/>
  <conditionalFormatting sqref="B4:J88 X4:Z88 L4:Q88">
    <cfRule type="containsBlanks" dxfId="20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7" tint="0.59999389629810485"/>
    <pageSetUpPr fitToPage="1"/>
  </sheetPr>
  <dimension ref="A1:AD10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2450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1487</v>
      </c>
      <c r="D4" s="55" t="s">
        <v>35</v>
      </c>
      <c r="E4" s="55" t="s">
        <v>239</v>
      </c>
      <c r="F4" s="55" t="s">
        <v>1517</v>
      </c>
      <c r="G4" s="55">
        <v>42</v>
      </c>
      <c r="H4" s="56">
        <v>6</v>
      </c>
      <c r="I4" s="57">
        <v>2</v>
      </c>
      <c r="J4" s="58">
        <v>12</v>
      </c>
      <c r="K4" s="59"/>
      <c r="L4" s="60" t="s">
        <v>222</v>
      </c>
      <c r="M4" s="76"/>
      <c r="N4" s="61" t="s">
        <v>220</v>
      </c>
      <c r="O4" s="77"/>
      <c r="P4" s="76"/>
      <c r="Q4" s="62">
        <v>6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30191.615999999998</v>
      </c>
      <c r="AC4" s="66">
        <f>P4*Q4*X4*Y4*Z4/1000*$Z$1</f>
        <v>0</v>
      </c>
      <c r="AD4" s="66">
        <f t="shared" ref="AD4:AD67" si="3">AB4-AC4</f>
        <v>30191.615999999998</v>
      </c>
    </row>
    <row r="5" spans="1:30" ht="24.95" customHeight="1" x14ac:dyDescent="0.4">
      <c r="A5" s="54">
        <v>2</v>
      </c>
      <c r="B5" s="55" t="s">
        <v>37</v>
      </c>
      <c r="C5" s="55" t="s">
        <v>1487</v>
      </c>
      <c r="D5" s="55" t="s">
        <v>35</v>
      </c>
      <c r="E5" s="55" t="s">
        <v>239</v>
      </c>
      <c r="F5" s="55" t="s">
        <v>1177</v>
      </c>
      <c r="G5" s="55">
        <v>42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2515.9679999999998</v>
      </c>
      <c r="AC5" s="66">
        <f t="shared" ref="AC5:AC68" si="4">P5*Q5*X5*Y5*Z5/1000*$Z$1</f>
        <v>0</v>
      </c>
      <c r="AD5" s="66">
        <f t="shared" si="3"/>
        <v>2515.9679999999998</v>
      </c>
    </row>
    <row r="6" spans="1:30" ht="24.95" customHeight="1" x14ac:dyDescent="0.4">
      <c r="A6" s="54">
        <v>3</v>
      </c>
      <c r="B6" s="55" t="s">
        <v>37</v>
      </c>
      <c r="C6" s="55" t="s">
        <v>256</v>
      </c>
      <c r="D6" s="55" t="s">
        <v>35</v>
      </c>
      <c r="E6" s="55" t="s">
        <v>652</v>
      </c>
      <c r="F6" s="55" t="s">
        <v>1518</v>
      </c>
      <c r="G6" s="55">
        <v>34</v>
      </c>
      <c r="H6" s="56">
        <v>3</v>
      </c>
      <c r="I6" s="57">
        <v>3</v>
      </c>
      <c r="J6" s="58">
        <v>9</v>
      </c>
      <c r="K6" s="59"/>
      <c r="L6" s="60" t="s">
        <v>222</v>
      </c>
      <c r="M6" s="76"/>
      <c r="N6" s="61" t="s">
        <v>220</v>
      </c>
      <c r="O6" s="77"/>
      <c r="P6" s="76"/>
      <c r="Q6" s="62">
        <v>3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18330.624</v>
      </c>
      <c r="AC6" s="66">
        <f t="shared" si="4"/>
        <v>0</v>
      </c>
      <c r="AD6" s="66">
        <f t="shared" si="3"/>
        <v>18330.624</v>
      </c>
    </row>
    <row r="7" spans="1:30" ht="24.95" customHeight="1" x14ac:dyDescent="0.4">
      <c r="A7" s="54">
        <v>4</v>
      </c>
      <c r="B7" s="55" t="s">
        <v>37</v>
      </c>
      <c r="C7" s="55" t="s">
        <v>256</v>
      </c>
      <c r="D7" s="55" t="s">
        <v>35</v>
      </c>
      <c r="E7" s="55" t="s">
        <v>239</v>
      </c>
      <c r="F7" s="55" t="s">
        <v>1177</v>
      </c>
      <c r="G7" s="55">
        <v>42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2515.9679999999998</v>
      </c>
      <c r="AC7" s="66">
        <f t="shared" si="4"/>
        <v>0</v>
      </c>
      <c r="AD7" s="66">
        <f t="shared" si="3"/>
        <v>2515.9679999999998</v>
      </c>
    </row>
    <row r="8" spans="1:30" ht="24.95" customHeight="1" x14ac:dyDescent="0.4">
      <c r="A8" s="54">
        <v>5</v>
      </c>
      <c r="B8" s="55" t="s">
        <v>37</v>
      </c>
      <c r="C8" s="55" t="s">
        <v>1488</v>
      </c>
      <c r="D8" s="55" t="s">
        <v>35</v>
      </c>
      <c r="E8" s="55" t="s">
        <v>652</v>
      </c>
      <c r="F8" s="55" t="s">
        <v>1518</v>
      </c>
      <c r="G8" s="55">
        <v>34</v>
      </c>
      <c r="H8" s="56">
        <v>3</v>
      </c>
      <c r="I8" s="57">
        <v>3</v>
      </c>
      <c r="J8" s="58">
        <v>9</v>
      </c>
      <c r="K8" s="59"/>
      <c r="L8" s="60" t="s">
        <v>222</v>
      </c>
      <c r="M8" s="76"/>
      <c r="N8" s="61" t="s">
        <v>220</v>
      </c>
      <c r="O8" s="77"/>
      <c r="P8" s="76"/>
      <c r="Q8" s="62">
        <v>3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18330.624</v>
      </c>
      <c r="AC8" s="66">
        <f t="shared" si="4"/>
        <v>0</v>
      </c>
      <c r="AD8" s="66">
        <f t="shared" si="3"/>
        <v>18330.624</v>
      </c>
    </row>
    <row r="9" spans="1:30" ht="24.95" customHeight="1" x14ac:dyDescent="0.4">
      <c r="A9" s="54">
        <v>6</v>
      </c>
      <c r="B9" s="55" t="s">
        <v>37</v>
      </c>
      <c r="C9" s="55" t="s">
        <v>1488</v>
      </c>
      <c r="D9" s="55" t="s">
        <v>35</v>
      </c>
      <c r="E9" s="55" t="s">
        <v>239</v>
      </c>
      <c r="F9" s="55" t="s">
        <v>1177</v>
      </c>
      <c r="G9" s="55">
        <v>42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2515.9679999999998</v>
      </c>
      <c r="AC9" s="66">
        <f t="shared" si="4"/>
        <v>0</v>
      </c>
      <c r="AD9" s="66">
        <f t="shared" si="3"/>
        <v>2515.9679999999998</v>
      </c>
    </row>
    <row r="10" spans="1:30" ht="24.95" customHeight="1" x14ac:dyDescent="0.4">
      <c r="A10" s="54">
        <v>7</v>
      </c>
      <c r="B10" s="55" t="s">
        <v>37</v>
      </c>
      <c r="C10" s="55" t="s">
        <v>335</v>
      </c>
      <c r="D10" s="55" t="s">
        <v>35</v>
      </c>
      <c r="E10" s="55" t="s">
        <v>652</v>
      </c>
      <c r="F10" s="55" t="s">
        <v>1518</v>
      </c>
      <c r="G10" s="55">
        <v>34</v>
      </c>
      <c r="H10" s="56">
        <v>4</v>
      </c>
      <c r="I10" s="57">
        <v>3</v>
      </c>
      <c r="J10" s="58">
        <v>12</v>
      </c>
      <c r="K10" s="59"/>
      <c r="L10" s="60" t="s">
        <v>222</v>
      </c>
      <c r="M10" s="76"/>
      <c r="N10" s="61" t="s">
        <v>220</v>
      </c>
      <c r="O10" s="77"/>
      <c r="P10" s="76"/>
      <c r="Q10" s="62">
        <v>4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24440.832000000002</v>
      </c>
      <c r="AC10" s="66">
        <f t="shared" si="4"/>
        <v>0</v>
      </c>
      <c r="AD10" s="66">
        <f t="shared" si="3"/>
        <v>24440.832000000002</v>
      </c>
    </row>
    <row r="11" spans="1:30" ht="24.95" customHeight="1" x14ac:dyDescent="0.4">
      <c r="A11" s="54">
        <v>8</v>
      </c>
      <c r="B11" s="55" t="s">
        <v>37</v>
      </c>
      <c r="C11" s="55" t="s">
        <v>1489</v>
      </c>
      <c r="D11" s="55" t="s">
        <v>35</v>
      </c>
      <c r="E11" s="55" t="s">
        <v>231</v>
      </c>
      <c r="F11" s="55" t="s">
        <v>730</v>
      </c>
      <c r="G11" s="55">
        <v>40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219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2396.16</v>
      </c>
      <c r="AC11" s="66">
        <f t="shared" si="4"/>
        <v>0</v>
      </c>
      <c r="AD11" s="66">
        <f t="shared" si="3"/>
        <v>2396.16</v>
      </c>
    </row>
    <row r="12" spans="1:30" ht="24.95" customHeight="1" x14ac:dyDescent="0.4">
      <c r="A12" s="54">
        <v>9</v>
      </c>
      <c r="B12" s="55" t="s">
        <v>37</v>
      </c>
      <c r="C12" s="55" t="s">
        <v>267</v>
      </c>
      <c r="D12" s="55" t="s">
        <v>35</v>
      </c>
      <c r="E12" s="55" t="s">
        <v>239</v>
      </c>
      <c r="F12" s="55" t="s">
        <v>946</v>
      </c>
      <c r="G12" s="55">
        <v>42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2515.9679999999998</v>
      </c>
      <c r="AC12" s="66">
        <f t="shared" si="4"/>
        <v>0</v>
      </c>
      <c r="AD12" s="66">
        <f t="shared" si="3"/>
        <v>2515.9679999999998</v>
      </c>
    </row>
    <row r="13" spans="1:30" ht="24.95" customHeight="1" x14ac:dyDescent="0.4">
      <c r="A13" s="54">
        <v>10</v>
      </c>
      <c r="B13" s="55" t="s">
        <v>37</v>
      </c>
      <c r="C13" s="55" t="s">
        <v>268</v>
      </c>
      <c r="D13" s="55" t="s">
        <v>35</v>
      </c>
      <c r="E13" s="55" t="s">
        <v>239</v>
      </c>
      <c r="F13" s="55" t="s">
        <v>946</v>
      </c>
      <c r="G13" s="55">
        <v>42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2515.9679999999998</v>
      </c>
      <c r="AC13" s="66">
        <f t="shared" si="4"/>
        <v>0</v>
      </c>
      <c r="AD13" s="66">
        <f t="shared" si="3"/>
        <v>2515.9679999999998</v>
      </c>
    </row>
    <row r="14" spans="1:30" ht="24.95" customHeight="1" x14ac:dyDescent="0.4">
      <c r="A14" s="54">
        <v>11</v>
      </c>
      <c r="B14" s="55" t="s">
        <v>37</v>
      </c>
      <c r="C14" s="55" t="s">
        <v>269</v>
      </c>
      <c r="D14" s="55" t="s">
        <v>35</v>
      </c>
      <c r="E14" s="55" t="s">
        <v>239</v>
      </c>
      <c r="F14" s="55" t="s">
        <v>946</v>
      </c>
      <c r="G14" s="55">
        <v>42</v>
      </c>
      <c r="H14" s="56">
        <v>2</v>
      </c>
      <c r="I14" s="57">
        <v>1</v>
      </c>
      <c r="J14" s="58">
        <v>2</v>
      </c>
      <c r="K14" s="59"/>
      <c r="L14" s="60" t="s">
        <v>222</v>
      </c>
      <c r="M14" s="76"/>
      <c r="N14" s="61" t="s">
        <v>220</v>
      </c>
      <c r="O14" s="77"/>
      <c r="P14" s="76"/>
      <c r="Q14" s="62">
        <v>2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5031.9359999999997</v>
      </c>
      <c r="AC14" s="66">
        <f t="shared" si="4"/>
        <v>0</v>
      </c>
      <c r="AD14" s="66">
        <f t="shared" si="3"/>
        <v>5031.9359999999997</v>
      </c>
    </row>
    <row r="15" spans="1:30" ht="24.95" customHeight="1" x14ac:dyDescent="0.4">
      <c r="A15" s="54">
        <v>12</v>
      </c>
      <c r="B15" s="55" t="s">
        <v>37</v>
      </c>
      <c r="C15" s="55" t="s">
        <v>814</v>
      </c>
      <c r="D15" s="55" t="s">
        <v>35</v>
      </c>
      <c r="E15" s="55" t="s">
        <v>248</v>
      </c>
      <c r="F15" s="55" t="s">
        <v>384</v>
      </c>
      <c r="G15" s="55">
        <v>26</v>
      </c>
      <c r="H15" s="56">
        <v>1</v>
      </c>
      <c r="I15" s="57">
        <v>2</v>
      </c>
      <c r="J15" s="58">
        <v>2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3115.0080000000003</v>
      </c>
      <c r="AC15" s="66">
        <f t="shared" si="4"/>
        <v>0</v>
      </c>
      <c r="AD15" s="66">
        <f t="shared" si="3"/>
        <v>3115.0080000000003</v>
      </c>
    </row>
    <row r="16" spans="1:30" ht="24.95" customHeight="1" x14ac:dyDescent="0.4">
      <c r="A16" s="54">
        <v>13</v>
      </c>
      <c r="B16" s="55" t="s">
        <v>37</v>
      </c>
      <c r="C16" s="55" t="s">
        <v>1208</v>
      </c>
      <c r="D16" s="55" t="s">
        <v>35</v>
      </c>
      <c r="E16" s="55" t="s">
        <v>248</v>
      </c>
      <c r="F16" s="55" t="s">
        <v>704</v>
      </c>
      <c r="G16" s="55">
        <v>26</v>
      </c>
      <c r="H16" s="56">
        <v>6</v>
      </c>
      <c r="I16" s="57">
        <v>5</v>
      </c>
      <c r="J16" s="58">
        <v>30</v>
      </c>
      <c r="K16" s="59"/>
      <c r="L16" s="60" t="s">
        <v>222</v>
      </c>
      <c r="M16" s="76"/>
      <c r="N16" s="61" t="s">
        <v>220</v>
      </c>
      <c r="O16" s="77"/>
      <c r="P16" s="76"/>
      <c r="Q16" s="62">
        <v>6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46725.119999999995</v>
      </c>
      <c r="AC16" s="66">
        <f t="shared" si="4"/>
        <v>0</v>
      </c>
      <c r="AD16" s="66">
        <f t="shared" si="3"/>
        <v>46725.119999999995</v>
      </c>
    </row>
    <row r="17" spans="1:30" ht="24.95" customHeight="1" x14ac:dyDescent="0.4">
      <c r="A17" s="54">
        <v>14</v>
      </c>
      <c r="B17" s="55" t="s">
        <v>37</v>
      </c>
      <c r="C17" s="55" t="s">
        <v>334</v>
      </c>
      <c r="D17" s="55" t="s">
        <v>35</v>
      </c>
      <c r="E17" s="55" t="s">
        <v>652</v>
      </c>
      <c r="F17" s="55" t="s">
        <v>657</v>
      </c>
      <c r="G17" s="55">
        <v>34</v>
      </c>
      <c r="H17" s="56">
        <v>1</v>
      </c>
      <c r="I17" s="57">
        <v>2</v>
      </c>
      <c r="J17" s="58">
        <v>2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4073.4719999999998</v>
      </c>
      <c r="AC17" s="66">
        <f t="shared" si="4"/>
        <v>0</v>
      </c>
      <c r="AD17" s="66">
        <f t="shared" si="3"/>
        <v>4073.4719999999998</v>
      </c>
    </row>
    <row r="18" spans="1:30" ht="24.95" customHeight="1" x14ac:dyDescent="0.4">
      <c r="A18" s="54">
        <v>15</v>
      </c>
      <c r="B18" s="55" t="s">
        <v>37</v>
      </c>
      <c r="C18" s="55" t="s">
        <v>261</v>
      </c>
      <c r="D18" s="55" t="s">
        <v>35</v>
      </c>
      <c r="E18" s="55" t="s">
        <v>658</v>
      </c>
      <c r="F18" s="55" t="s">
        <v>1519</v>
      </c>
      <c r="G18" s="55">
        <v>17</v>
      </c>
      <c r="H18" s="56">
        <v>1</v>
      </c>
      <c r="I18" s="57">
        <v>2</v>
      </c>
      <c r="J18" s="58">
        <v>2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2036.7359999999999</v>
      </c>
      <c r="AC18" s="66">
        <f t="shared" si="4"/>
        <v>0</v>
      </c>
      <c r="AD18" s="66">
        <f t="shared" si="3"/>
        <v>2036.7359999999999</v>
      </c>
    </row>
    <row r="19" spans="1:30" ht="24.95" customHeight="1" x14ac:dyDescent="0.4">
      <c r="A19" s="54">
        <v>16</v>
      </c>
      <c r="B19" s="55" t="s">
        <v>37</v>
      </c>
      <c r="C19" s="55" t="s">
        <v>1211</v>
      </c>
      <c r="D19" s="55" t="s">
        <v>35</v>
      </c>
      <c r="E19" s="55" t="s">
        <v>248</v>
      </c>
      <c r="F19" s="55" t="s">
        <v>384</v>
      </c>
      <c r="G19" s="55">
        <v>26</v>
      </c>
      <c r="H19" s="56">
        <v>1</v>
      </c>
      <c r="I19" s="57">
        <v>2</v>
      </c>
      <c r="J19" s="58">
        <v>2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3115.0080000000003</v>
      </c>
      <c r="AC19" s="66">
        <f t="shared" si="4"/>
        <v>0</v>
      </c>
      <c r="AD19" s="66">
        <f t="shared" si="3"/>
        <v>3115.0080000000003</v>
      </c>
    </row>
    <row r="20" spans="1:30" ht="24.95" customHeight="1" x14ac:dyDescent="0.4">
      <c r="A20" s="54">
        <v>17</v>
      </c>
      <c r="B20" s="55" t="s">
        <v>37</v>
      </c>
      <c r="C20" s="55" t="s">
        <v>230</v>
      </c>
      <c r="D20" s="55" t="s">
        <v>35</v>
      </c>
      <c r="E20" s="55" t="s">
        <v>239</v>
      </c>
      <c r="F20" s="55" t="s">
        <v>1517</v>
      </c>
      <c r="G20" s="55">
        <v>42</v>
      </c>
      <c r="H20" s="56">
        <v>9</v>
      </c>
      <c r="I20" s="57">
        <v>2</v>
      </c>
      <c r="J20" s="58">
        <v>18</v>
      </c>
      <c r="K20" s="59"/>
      <c r="L20" s="60" t="s">
        <v>222</v>
      </c>
      <c r="M20" s="76"/>
      <c r="N20" s="61" t="s">
        <v>220</v>
      </c>
      <c r="O20" s="77"/>
      <c r="P20" s="76"/>
      <c r="Q20" s="62">
        <v>9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45287.423999999999</v>
      </c>
      <c r="AC20" s="66">
        <f t="shared" si="4"/>
        <v>0</v>
      </c>
      <c r="AD20" s="66">
        <f t="shared" si="3"/>
        <v>45287.423999999999</v>
      </c>
    </row>
    <row r="21" spans="1:30" ht="24.95" customHeight="1" x14ac:dyDescent="0.4">
      <c r="A21" s="54">
        <v>18</v>
      </c>
      <c r="B21" s="55" t="s">
        <v>37</v>
      </c>
      <c r="C21" s="55" t="s">
        <v>230</v>
      </c>
      <c r="D21" s="55" t="s">
        <v>35</v>
      </c>
      <c r="E21" s="55" t="s">
        <v>239</v>
      </c>
      <c r="F21" s="55" t="s">
        <v>1177</v>
      </c>
      <c r="G21" s="55">
        <v>42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2515.9679999999998</v>
      </c>
      <c r="AC21" s="66">
        <f t="shared" si="4"/>
        <v>0</v>
      </c>
      <c r="AD21" s="66">
        <f t="shared" si="3"/>
        <v>2515.9679999999998</v>
      </c>
    </row>
    <row r="22" spans="1:30" ht="24.95" customHeight="1" x14ac:dyDescent="0.4">
      <c r="A22" s="54">
        <v>19</v>
      </c>
      <c r="B22" s="55" t="s">
        <v>37</v>
      </c>
      <c r="C22" s="55" t="s">
        <v>1490</v>
      </c>
      <c r="D22" s="55" t="s">
        <v>35</v>
      </c>
      <c r="E22" s="55" t="s">
        <v>652</v>
      </c>
      <c r="F22" s="55" t="s">
        <v>657</v>
      </c>
      <c r="G22" s="55">
        <v>34</v>
      </c>
      <c r="H22" s="56">
        <v>2</v>
      </c>
      <c r="I22" s="57">
        <v>2</v>
      </c>
      <c r="J22" s="58">
        <v>4</v>
      </c>
      <c r="K22" s="59"/>
      <c r="L22" s="60" t="s">
        <v>222</v>
      </c>
      <c r="M22" s="76"/>
      <c r="N22" s="61" t="s">
        <v>220</v>
      </c>
      <c r="O22" s="77"/>
      <c r="P22" s="76"/>
      <c r="Q22" s="62">
        <v>2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8146.9439999999995</v>
      </c>
      <c r="AC22" s="66">
        <f t="shared" si="4"/>
        <v>0</v>
      </c>
      <c r="AD22" s="66">
        <f t="shared" si="3"/>
        <v>8146.9439999999995</v>
      </c>
    </row>
    <row r="23" spans="1:30" ht="24.95" customHeight="1" x14ac:dyDescent="0.4">
      <c r="A23" s="54">
        <v>20</v>
      </c>
      <c r="B23" s="55" t="s">
        <v>37</v>
      </c>
      <c r="C23" s="55" t="s">
        <v>246</v>
      </c>
      <c r="D23" s="55" t="s">
        <v>35</v>
      </c>
      <c r="E23" s="55" t="s">
        <v>652</v>
      </c>
      <c r="F23" s="55" t="s">
        <v>657</v>
      </c>
      <c r="G23" s="55">
        <v>34</v>
      </c>
      <c r="H23" s="56">
        <v>2</v>
      </c>
      <c r="I23" s="57">
        <v>2</v>
      </c>
      <c r="J23" s="58">
        <v>4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8146.9439999999995</v>
      </c>
      <c r="AC23" s="66">
        <f t="shared" si="4"/>
        <v>0</v>
      </c>
      <c r="AD23" s="66">
        <f t="shared" si="3"/>
        <v>8146.9439999999995</v>
      </c>
    </row>
    <row r="24" spans="1:30" ht="24.95" customHeight="1" x14ac:dyDescent="0.4">
      <c r="A24" s="54">
        <v>21</v>
      </c>
      <c r="B24" s="55" t="s">
        <v>37</v>
      </c>
      <c r="C24" s="55" t="s">
        <v>1206</v>
      </c>
      <c r="D24" s="55" t="s">
        <v>35</v>
      </c>
      <c r="E24" s="55" t="s">
        <v>239</v>
      </c>
      <c r="F24" s="55" t="s">
        <v>1517</v>
      </c>
      <c r="G24" s="55">
        <v>42</v>
      </c>
      <c r="H24" s="56">
        <v>3</v>
      </c>
      <c r="I24" s="57">
        <v>2</v>
      </c>
      <c r="J24" s="58">
        <v>6</v>
      </c>
      <c r="K24" s="59"/>
      <c r="L24" s="60" t="s">
        <v>222</v>
      </c>
      <c r="M24" s="76"/>
      <c r="N24" s="61" t="s">
        <v>220</v>
      </c>
      <c r="O24" s="77"/>
      <c r="P24" s="76"/>
      <c r="Q24" s="62">
        <v>3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15095.807999999999</v>
      </c>
      <c r="AC24" s="66">
        <f t="shared" si="4"/>
        <v>0</v>
      </c>
      <c r="AD24" s="66">
        <f t="shared" si="3"/>
        <v>15095.807999999999</v>
      </c>
    </row>
    <row r="25" spans="1:30" ht="24.95" customHeight="1" x14ac:dyDescent="0.4">
      <c r="A25" s="54">
        <v>22</v>
      </c>
      <c r="B25" s="55" t="s">
        <v>37</v>
      </c>
      <c r="C25" s="55" t="s">
        <v>1206</v>
      </c>
      <c r="D25" s="55" t="s">
        <v>35</v>
      </c>
      <c r="E25" s="55" t="s">
        <v>42</v>
      </c>
      <c r="F25" s="55" t="s">
        <v>541</v>
      </c>
      <c r="G25" s="55">
        <v>10</v>
      </c>
      <c r="H25" s="56">
        <v>1</v>
      </c>
      <c r="I25" s="57">
        <v>1</v>
      </c>
      <c r="J25" s="58">
        <v>1</v>
      </c>
      <c r="K25" s="59"/>
      <c r="L25" s="60" t="s">
        <v>221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599.04</v>
      </c>
      <c r="AC25" s="66">
        <f t="shared" si="4"/>
        <v>0</v>
      </c>
      <c r="AD25" s="66">
        <f t="shared" si="3"/>
        <v>599.04</v>
      </c>
    </row>
    <row r="26" spans="1:30" ht="24.95" customHeight="1" x14ac:dyDescent="0.4">
      <c r="A26" s="54">
        <v>23</v>
      </c>
      <c r="B26" s="55" t="s">
        <v>37</v>
      </c>
      <c r="C26" s="55" t="s">
        <v>1206</v>
      </c>
      <c r="D26" s="55" t="s">
        <v>35</v>
      </c>
      <c r="E26" s="55" t="s">
        <v>231</v>
      </c>
      <c r="F26" s="55" t="s">
        <v>730</v>
      </c>
      <c r="G26" s="55">
        <v>40</v>
      </c>
      <c r="H26" s="56">
        <v>1</v>
      </c>
      <c r="I26" s="57">
        <v>1</v>
      </c>
      <c r="J26" s="58">
        <v>1</v>
      </c>
      <c r="K26" s="59"/>
      <c r="L26" s="60" t="s">
        <v>221</v>
      </c>
      <c r="M26" s="76"/>
      <c r="N26" s="61" t="s">
        <v>219</v>
      </c>
      <c r="O26" s="77"/>
      <c r="P26" s="76"/>
      <c r="Q26" s="62">
        <v>1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2396.16</v>
      </c>
      <c r="AC26" s="66">
        <f t="shared" si="4"/>
        <v>0</v>
      </c>
      <c r="AD26" s="66">
        <f t="shared" si="3"/>
        <v>2396.16</v>
      </c>
    </row>
    <row r="27" spans="1:30" ht="24.95" customHeight="1" x14ac:dyDescent="0.4">
      <c r="A27" s="54">
        <v>24</v>
      </c>
      <c r="B27" s="55" t="s">
        <v>37</v>
      </c>
      <c r="C27" s="55" t="s">
        <v>1491</v>
      </c>
      <c r="D27" s="55" t="s">
        <v>35</v>
      </c>
      <c r="E27" s="55" t="s">
        <v>231</v>
      </c>
      <c r="F27" s="55" t="s">
        <v>730</v>
      </c>
      <c r="G27" s="55">
        <v>40</v>
      </c>
      <c r="H27" s="56">
        <v>2</v>
      </c>
      <c r="I27" s="57">
        <v>1</v>
      </c>
      <c r="J27" s="58">
        <v>2</v>
      </c>
      <c r="K27" s="59"/>
      <c r="L27" s="60" t="s">
        <v>222</v>
      </c>
      <c r="M27" s="76"/>
      <c r="N27" s="61" t="s">
        <v>219</v>
      </c>
      <c r="O27" s="77"/>
      <c r="P27" s="76"/>
      <c r="Q27" s="62">
        <v>2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4792.32</v>
      </c>
      <c r="AC27" s="66">
        <f t="shared" si="4"/>
        <v>0</v>
      </c>
      <c r="AD27" s="66">
        <f t="shared" si="3"/>
        <v>4792.32</v>
      </c>
    </row>
    <row r="28" spans="1:30" ht="24.95" customHeight="1" x14ac:dyDescent="0.4">
      <c r="A28" s="54">
        <v>25</v>
      </c>
      <c r="B28" s="55" t="s">
        <v>37</v>
      </c>
      <c r="C28" s="55" t="s">
        <v>1492</v>
      </c>
      <c r="D28" s="55" t="s">
        <v>1493</v>
      </c>
      <c r="E28" s="55" t="s">
        <v>248</v>
      </c>
      <c r="F28" s="55" t="s">
        <v>673</v>
      </c>
      <c r="G28" s="55">
        <v>26</v>
      </c>
      <c r="H28" s="56">
        <v>11</v>
      </c>
      <c r="I28" s="57">
        <v>1</v>
      </c>
      <c r="J28" s="58">
        <v>11</v>
      </c>
      <c r="K28" s="59"/>
      <c r="L28" s="60" t="s">
        <v>222</v>
      </c>
      <c r="M28" s="76"/>
      <c r="N28" s="61" t="s">
        <v>220</v>
      </c>
      <c r="O28" s="77"/>
      <c r="P28" s="76"/>
      <c r="Q28" s="62">
        <v>11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17132.543999999998</v>
      </c>
      <c r="AC28" s="66">
        <f t="shared" si="4"/>
        <v>0</v>
      </c>
      <c r="AD28" s="66">
        <f t="shared" si="3"/>
        <v>17132.543999999998</v>
      </c>
    </row>
    <row r="29" spans="1:30" ht="24.95" customHeight="1" x14ac:dyDescent="0.4">
      <c r="A29" s="54">
        <v>26</v>
      </c>
      <c r="B29" s="55" t="s">
        <v>241</v>
      </c>
      <c r="C29" s="55" t="s">
        <v>1221</v>
      </c>
      <c r="D29" s="55" t="s">
        <v>35</v>
      </c>
      <c r="E29" s="55" t="s">
        <v>239</v>
      </c>
      <c r="F29" s="55" t="s">
        <v>1517</v>
      </c>
      <c r="G29" s="55">
        <v>42</v>
      </c>
      <c r="H29" s="56">
        <v>9</v>
      </c>
      <c r="I29" s="57">
        <v>2</v>
      </c>
      <c r="J29" s="58">
        <v>18</v>
      </c>
      <c r="K29" s="59"/>
      <c r="L29" s="60" t="s">
        <v>222</v>
      </c>
      <c r="M29" s="76"/>
      <c r="N29" s="61" t="s">
        <v>220</v>
      </c>
      <c r="O29" s="77"/>
      <c r="P29" s="76"/>
      <c r="Q29" s="62">
        <v>9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45287.423999999999</v>
      </c>
      <c r="AC29" s="66">
        <f t="shared" si="4"/>
        <v>0</v>
      </c>
      <c r="AD29" s="66">
        <f t="shared" si="3"/>
        <v>45287.423999999999</v>
      </c>
    </row>
    <row r="30" spans="1:30" ht="24.95" customHeight="1" x14ac:dyDescent="0.4">
      <c r="A30" s="54">
        <v>27</v>
      </c>
      <c r="B30" s="55" t="s">
        <v>241</v>
      </c>
      <c r="C30" s="55" t="s">
        <v>1494</v>
      </c>
      <c r="D30" s="55" t="s">
        <v>35</v>
      </c>
      <c r="E30" s="55" t="s">
        <v>239</v>
      </c>
      <c r="F30" s="55" t="s">
        <v>1177</v>
      </c>
      <c r="G30" s="55">
        <v>42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2515.9679999999998</v>
      </c>
      <c r="AC30" s="66">
        <f t="shared" si="4"/>
        <v>0</v>
      </c>
      <c r="AD30" s="66">
        <f t="shared" si="3"/>
        <v>2515.9679999999998</v>
      </c>
    </row>
    <row r="31" spans="1:30" ht="24.95" customHeight="1" x14ac:dyDescent="0.4">
      <c r="A31" s="54">
        <v>28</v>
      </c>
      <c r="B31" s="55" t="s">
        <v>241</v>
      </c>
      <c r="C31" s="55" t="s">
        <v>1392</v>
      </c>
      <c r="D31" s="55" t="s">
        <v>35</v>
      </c>
      <c r="E31" s="55" t="s">
        <v>239</v>
      </c>
      <c r="F31" s="55" t="s">
        <v>1517</v>
      </c>
      <c r="G31" s="55">
        <v>42</v>
      </c>
      <c r="H31" s="56">
        <v>2</v>
      </c>
      <c r="I31" s="57">
        <v>2</v>
      </c>
      <c r="J31" s="58">
        <v>4</v>
      </c>
      <c r="K31" s="59"/>
      <c r="L31" s="60" t="s">
        <v>222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10063.871999999999</v>
      </c>
      <c r="AC31" s="66">
        <f t="shared" si="4"/>
        <v>0</v>
      </c>
      <c r="AD31" s="66">
        <f t="shared" si="3"/>
        <v>10063.871999999999</v>
      </c>
    </row>
    <row r="32" spans="1:30" ht="24.95" customHeight="1" x14ac:dyDescent="0.4">
      <c r="A32" s="54">
        <v>29</v>
      </c>
      <c r="B32" s="55" t="s">
        <v>241</v>
      </c>
      <c r="C32" s="55" t="s">
        <v>1495</v>
      </c>
      <c r="D32" s="55" t="s">
        <v>35</v>
      </c>
      <c r="E32" s="55" t="s">
        <v>239</v>
      </c>
      <c r="F32" s="55" t="s">
        <v>1517</v>
      </c>
      <c r="G32" s="55">
        <v>42</v>
      </c>
      <c r="H32" s="56">
        <v>8</v>
      </c>
      <c r="I32" s="57">
        <v>2</v>
      </c>
      <c r="J32" s="58">
        <v>16</v>
      </c>
      <c r="K32" s="59"/>
      <c r="L32" s="60" t="s">
        <v>222</v>
      </c>
      <c r="M32" s="76"/>
      <c r="N32" s="61" t="s">
        <v>220</v>
      </c>
      <c r="O32" s="77"/>
      <c r="P32" s="76"/>
      <c r="Q32" s="62">
        <v>8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40255.487999999998</v>
      </c>
      <c r="AC32" s="66">
        <f t="shared" si="4"/>
        <v>0</v>
      </c>
      <c r="AD32" s="66">
        <f t="shared" si="3"/>
        <v>40255.487999999998</v>
      </c>
    </row>
    <row r="33" spans="1:30" ht="24.95" customHeight="1" x14ac:dyDescent="0.4">
      <c r="A33" s="54">
        <v>30</v>
      </c>
      <c r="B33" s="55" t="s">
        <v>241</v>
      </c>
      <c r="C33" s="55" t="s">
        <v>1495</v>
      </c>
      <c r="D33" s="55" t="s">
        <v>35</v>
      </c>
      <c r="E33" s="55" t="s">
        <v>239</v>
      </c>
      <c r="F33" s="55" t="s">
        <v>1177</v>
      </c>
      <c r="G33" s="55">
        <v>42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2515.9679999999998</v>
      </c>
      <c r="AC33" s="66">
        <f t="shared" si="4"/>
        <v>0</v>
      </c>
      <c r="AD33" s="66">
        <f t="shared" si="3"/>
        <v>2515.9679999999998</v>
      </c>
    </row>
    <row r="34" spans="1:30" ht="24.95" customHeight="1" x14ac:dyDescent="0.4">
      <c r="A34" s="54">
        <v>31</v>
      </c>
      <c r="B34" s="55" t="s">
        <v>241</v>
      </c>
      <c r="C34" s="55" t="s">
        <v>268</v>
      </c>
      <c r="D34" s="55" t="s">
        <v>35</v>
      </c>
      <c r="E34" s="55" t="s">
        <v>239</v>
      </c>
      <c r="F34" s="55" t="s">
        <v>946</v>
      </c>
      <c r="G34" s="55">
        <v>42</v>
      </c>
      <c r="H34" s="56">
        <v>2</v>
      </c>
      <c r="I34" s="57">
        <v>1</v>
      </c>
      <c r="J34" s="58">
        <v>2</v>
      </c>
      <c r="K34" s="59"/>
      <c r="L34" s="60" t="s">
        <v>222</v>
      </c>
      <c r="M34" s="76"/>
      <c r="N34" s="61" t="s">
        <v>220</v>
      </c>
      <c r="O34" s="77"/>
      <c r="P34" s="76"/>
      <c r="Q34" s="62">
        <v>2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5031.9359999999997</v>
      </c>
      <c r="AC34" s="66">
        <f t="shared" si="4"/>
        <v>0</v>
      </c>
      <c r="AD34" s="66">
        <f t="shared" si="3"/>
        <v>5031.9359999999997</v>
      </c>
    </row>
    <row r="35" spans="1:30" ht="24.95" customHeight="1" x14ac:dyDescent="0.4">
      <c r="A35" s="54">
        <v>32</v>
      </c>
      <c r="B35" s="55" t="s">
        <v>241</v>
      </c>
      <c r="C35" s="55" t="s">
        <v>268</v>
      </c>
      <c r="D35" s="55" t="s">
        <v>35</v>
      </c>
      <c r="E35" s="55" t="s">
        <v>248</v>
      </c>
      <c r="F35" s="55" t="s">
        <v>384</v>
      </c>
      <c r="G35" s="55">
        <v>26</v>
      </c>
      <c r="H35" s="56">
        <v>1</v>
      </c>
      <c r="I35" s="57">
        <v>2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3115.0080000000003</v>
      </c>
      <c r="AC35" s="66">
        <f t="shared" si="4"/>
        <v>0</v>
      </c>
      <c r="AD35" s="66">
        <f t="shared" si="3"/>
        <v>3115.0080000000003</v>
      </c>
    </row>
    <row r="36" spans="1:30" ht="24.95" customHeight="1" x14ac:dyDescent="0.4">
      <c r="A36" s="54">
        <v>33</v>
      </c>
      <c r="B36" s="55" t="s">
        <v>241</v>
      </c>
      <c r="C36" s="55" t="s">
        <v>268</v>
      </c>
      <c r="D36" s="55" t="s">
        <v>35</v>
      </c>
      <c r="E36" s="55" t="s">
        <v>248</v>
      </c>
      <c r="F36" s="55" t="s">
        <v>541</v>
      </c>
      <c r="G36" s="55">
        <v>26</v>
      </c>
      <c r="H36" s="56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1557.5040000000001</v>
      </c>
      <c r="AC36" s="66">
        <f t="shared" si="4"/>
        <v>0</v>
      </c>
      <c r="AD36" s="66">
        <f t="shared" si="3"/>
        <v>1557.5040000000001</v>
      </c>
    </row>
    <row r="37" spans="1:30" ht="24.95" customHeight="1" x14ac:dyDescent="0.4">
      <c r="A37" s="54">
        <v>34</v>
      </c>
      <c r="B37" s="55" t="s">
        <v>241</v>
      </c>
      <c r="C37" s="55" t="s">
        <v>269</v>
      </c>
      <c r="D37" s="55" t="s">
        <v>35</v>
      </c>
      <c r="E37" s="55" t="s">
        <v>239</v>
      </c>
      <c r="F37" s="55" t="s">
        <v>946</v>
      </c>
      <c r="G37" s="55">
        <v>42</v>
      </c>
      <c r="H37" s="56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5031.9359999999997</v>
      </c>
      <c r="AC37" s="66">
        <f t="shared" si="4"/>
        <v>0</v>
      </c>
      <c r="AD37" s="66">
        <f t="shared" si="3"/>
        <v>5031.9359999999997</v>
      </c>
    </row>
    <row r="38" spans="1:30" ht="24.95" customHeight="1" x14ac:dyDescent="0.4">
      <c r="A38" s="54">
        <v>35</v>
      </c>
      <c r="B38" s="55" t="s">
        <v>241</v>
      </c>
      <c r="C38" s="55" t="s">
        <v>269</v>
      </c>
      <c r="D38" s="55" t="s">
        <v>35</v>
      </c>
      <c r="E38" s="55" t="s">
        <v>248</v>
      </c>
      <c r="F38" s="55" t="s">
        <v>384</v>
      </c>
      <c r="G38" s="55">
        <v>26</v>
      </c>
      <c r="H38" s="56">
        <v>1</v>
      </c>
      <c r="I38" s="57">
        <v>2</v>
      </c>
      <c r="J38" s="58">
        <v>2</v>
      </c>
      <c r="K38" s="59"/>
      <c r="L38" s="60" t="s">
        <v>222</v>
      </c>
      <c r="M38" s="76"/>
      <c r="N38" s="61" t="s">
        <v>220</v>
      </c>
      <c r="O38" s="77"/>
      <c r="P38" s="76"/>
      <c r="Q38" s="62">
        <v>1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3115.0080000000003</v>
      </c>
      <c r="AC38" s="66">
        <f t="shared" si="4"/>
        <v>0</v>
      </c>
      <c r="AD38" s="66">
        <f t="shared" si="3"/>
        <v>3115.0080000000003</v>
      </c>
    </row>
    <row r="39" spans="1:30" ht="24.95" customHeight="1" x14ac:dyDescent="0.4">
      <c r="A39" s="54">
        <v>36</v>
      </c>
      <c r="B39" s="55" t="s">
        <v>241</v>
      </c>
      <c r="C39" s="55" t="s">
        <v>269</v>
      </c>
      <c r="D39" s="55" t="s">
        <v>35</v>
      </c>
      <c r="E39" s="55" t="s">
        <v>248</v>
      </c>
      <c r="F39" s="55" t="s">
        <v>541</v>
      </c>
      <c r="G39" s="55">
        <v>26</v>
      </c>
      <c r="H39" s="56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1557.5040000000001</v>
      </c>
      <c r="AC39" s="66">
        <f t="shared" si="4"/>
        <v>0</v>
      </c>
      <c r="AD39" s="66">
        <f t="shared" si="3"/>
        <v>1557.5040000000001</v>
      </c>
    </row>
    <row r="40" spans="1:30" ht="24.95" customHeight="1" x14ac:dyDescent="0.4">
      <c r="A40" s="54">
        <v>37</v>
      </c>
      <c r="B40" s="55" t="s">
        <v>241</v>
      </c>
      <c r="C40" s="55" t="s">
        <v>1496</v>
      </c>
      <c r="D40" s="55" t="s">
        <v>35</v>
      </c>
      <c r="E40" s="55" t="s">
        <v>239</v>
      </c>
      <c r="F40" s="55" t="s">
        <v>1517</v>
      </c>
      <c r="G40" s="55">
        <v>42</v>
      </c>
      <c r="H40" s="55">
        <v>5</v>
      </c>
      <c r="I40" s="57">
        <v>2</v>
      </c>
      <c r="J40" s="58">
        <v>10</v>
      </c>
      <c r="K40" s="59"/>
      <c r="L40" s="60" t="s">
        <v>222</v>
      </c>
      <c r="M40" s="76"/>
      <c r="N40" s="61" t="s">
        <v>220</v>
      </c>
      <c r="O40" s="77"/>
      <c r="P40" s="76"/>
      <c r="Q40" s="62">
        <v>5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25159.68</v>
      </c>
      <c r="AC40" s="66">
        <f t="shared" si="4"/>
        <v>0</v>
      </c>
      <c r="AD40" s="66">
        <f t="shared" si="3"/>
        <v>25159.68</v>
      </c>
    </row>
    <row r="41" spans="1:30" ht="24.95" customHeight="1" x14ac:dyDescent="0.4">
      <c r="A41" s="54">
        <v>38</v>
      </c>
      <c r="B41" s="55" t="s">
        <v>241</v>
      </c>
      <c r="C41" s="55" t="s">
        <v>1496</v>
      </c>
      <c r="D41" s="55" t="s">
        <v>35</v>
      </c>
      <c r="E41" s="55" t="s">
        <v>239</v>
      </c>
      <c r="F41" s="55" t="s">
        <v>1177</v>
      </c>
      <c r="G41" s="55">
        <v>42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2515.9679999999998</v>
      </c>
      <c r="AC41" s="66">
        <f t="shared" si="4"/>
        <v>0</v>
      </c>
      <c r="AD41" s="66">
        <f t="shared" si="3"/>
        <v>2515.9679999999998</v>
      </c>
    </row>
    <row r="42" spans="1:30" ht="24.95" customHeight="1" x14ac:dyDescent="0.4">
      <c r="A42" s="54">
        <v>39</v>
      </c>
      <c r="B42" s="55" t="s">
        <v>241</v>
      </c>
      <c r="C42" s="55" t="s">
        <v>1496</v>
      </c>
      <c r="D42" s="55" t="s">
        <v>35</v>
      </c>
      <c r="E42" s="55" t="s">
        <v>652</v>
      </c>
      <c r="F42" s="55" t="s">
        <v>657</v>
      </c>
      <c r="G42" s="55">
        <v>34</v>
      </c>
      <c r="H42" s="55">
        <v>1</v>
      </c>
      <c r="I42" s="57">
        <v>2</v>
      </c>
      <c r="J42" s="58">
        <v>2</v>
      </c>
      <c r="K42" s="59"/>
      <c r="L42" s="60" t="s">
        <v>222</v>
      </c>
      <c r="M42" s="76"/>
      <c r="N42" s="61" t="s">
        <v>220</v>
      </c>
      <c r="O42" s="77"/>
      <c r="P42" s="76"/>
      <c r="Q42" s="62">
        <v>1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4073.4719999999998</v>
      </c>
      <c r="AC42" s="66">
        <f t="shared" si="4"/>
        <v>0</v>
      </c>
      <c r="AD42" s="66">
        <f t="shared" si="3"/>
        <v>4073.4719999999998</v>
      </c>
    </row>
    <row r="43" spans="1:30" ht="24.95" customHeight="1" x14ac:dyDescent="0.4">
      <c r="A43" s="54">
        <v>40</v>
      </c>
      <c r="B43" s="55" t="s">
        <v>241</v>
      </c>
      <c r="C43" s="55" t="s">
        <v>1497</v>
      </c>
      <c r="D43" s="55" t="s">
        <v>35</v>
      </c>
      <c r="E43" s="55" t="s">
        <v>239</v>
      </c>
      <c r="F43" s="55" t="s">
        <v>1517</v>
      </c>
      <c r="G43" s="55">
        <v>42</v>
      </c>
      <c r="H43" s="55">
        <v>6</v>
      </c>
      <c r="I43" s="57">
        <v>2</v>
      </c>
      <c r="J43" s="58">
        <v>12</v>
      </c>
      <c r="K43" s="59"/>
      <c r="L43" s="60" t="s">
        <v>222</v>
      </c>
      <c r="M43" s="76"/>
      <c r="N43" s="61" t="s">
        <v>220</v>
      </c>
      <c r="O43" s="77"/>
      <c r="P43" s="76"/>
      <c r="Q43" s="62">
        <v>6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30191.615999999998</v>
      </c>
      <c r="AC43" s="66">
        <f t="shared" si="4"/>
        <v>0</v>
      </c>
      <c r="AD43" s="66">
        <f t="shared" si="3"/>
        <v>30191.615999999998</v>
      </c>
    </row>
    <row r="44" spans="1:30" ht="24.95" customHeight="1" x14ac:dyDescent="0.4">
      <c r="A44" s="54">
        <v>41</v>
      </c>
      <c r="B44" s="55" t="s">
        <v>241</v>
      </c>
      <c r="C44" s="55" t="s">
        <v>1497</v>
      </c>
      <c r="D44" s="55" t="s">
        <v>35</v>
      </c>
      <c r="E44" s="55" t="s">
        <v>239</v>
      </c>
      <c r="F44" s="55" t="s">
        <v>1177</v>
      </c>
      <c r="G44" s="55">
        <v>42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2515.9679999999998</v>
      </c>
      <c r="AC44" s="66">
        <f t="shared" si="4"/>
        <v>0</v>
      </c>
      <c r="AD44" s="66">
        <f t="shared" si="3"/>
        <v>2515.9679999999998</v>
      </c>
    </row>
    <row r="45" spans="1:30" ht="24.95" customHeight="1" x14ac:dyDescent="0.4">
      <c r="A45" s="54">
        <v>42</v>
      </c>
      <c r="B45" s="55" t="s">
        <v>241</v>
      </c>
      <c r="C45" s="55" t="s">
        <v>1498</v>
      </c>
      <c r="D45" s="55" t="s">
        <v>35</v>
      </c>
      <c r="E45" s="55" t="s">
        <v>239</v>
      </c>
      <c r="F45" s="55" t="s">
        <v>1517</v>
      </c>
      <c r="G45" s="55">
        <v>42</v>
      </c>
      <c r="H45" s="55">
        <v>6</v>
      </c>
      <c r="I45" s="57">
        <v>2</v>
      </c>
      <c r="J45" s="58">
        <v>12</v>
      </c>
      <c r="K45" s="59"/>
      <c r="L45" s="60" t="s">
        <v>222</v>
      </c>
      <c r="M45" s="76"/>
      <c r="N45" s="61" t="s">
        <v>220</v>
      </c>
      <c r="O45" s="77"/>
      <c r="P45" s="76"/>
      <c r="Q45" s="62">
        <v>6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30191.615999999998</v>
      </c>
      <c r="AC45" s="66">
        <f t="shared" si="4"/>
        <v>0</v>
      </c>
      <c r="AD45" s="66">
        <f t="shared" si="3"/>
        <v>30191.615999999998</v>
      </c>
    </row>
    <row r="46" spans="1:30" ht="24.95" customHeight="1" x14ac:dyDescent="0.4">
      <c r="A46" s="54">
        <v>43</v>
      </c>
      <c r="B46" s="55" t="s">
        <v>241</v>
      </c>
      <c r="C46" s="55" t="s">
        <v>1498</v>
      </c>
      <c r="D46" s="55" t="s">
        <v>35</v>
      </c>
      <c r="E46" s="55" t="s">
        <v>239</v>
      </c>
      <c r="F46" s="55" t="s">
        <v>1177</v>
      </c>
      <c r="G46" s="55">
        <v>42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2515.9679999999998</v>
      </c>
      <c r="AC46" s="66">
        <f t="shared" si="4"/>
        <v>0</v>
      </c>
      <c r="AD46" s="66">
        <f t="shared" si="3"/>
        <v>2515.9679999999998</v>
      </c>
    </row>
    <row r="47" spans="1:30" ht="24.95" customHeight="1" x14ac:dyDescent="0.4">
      <c r="A47" s="54">
        <v>44</v>
      </c>
      <c r="B47" s="55" t="s">
        <v>241</v>
      </c>
      <c r="C47" s="55" t="s">
        <v>1492</v>
      </c>
      <c r="D47" s="55" t="s">
        <v>1499</v>
      </c>
      <c r="E47" s="55" t="s">
        <v>248</v>
      </c>
      <c r="F47" s="55" t="s">
        <v>673</v>
      </c>
      <c r="G47" s="55">
        <v>26</v>
      </c>
      <c r="H47" s="55">
        <v>8</v>
      </c>
      <c r="I47" s="57">
        <v>1</v>
      </c>
      <c r="J47" s="58">
        <v>8</v>
      </c>
      <c r="K47" s="59"/>
      <c r="L47" s="60" t="s">
        <v>222</v>
      </c>
      <c r="M47" s="76"/>
      <c r="N47" s="61" t="s">
        <v>220</v>
      </c>
      <c r="O47" s="77"/>
      <c r="P47" s="76"/>
      <c r="Q47" s="62">
        <v>8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12460.032000000001</v>
      </c>
      <c r="AC47" s="66">
        <f t="shared" si="4"/>
        <v>0</v>
      </c>
      <c r="AD47" s="66">
        <f t="shared" si="3"/>
        <v>12460.032000000001</v>
      </c>
    </row>
    <row r="48" spans="1:30" ht="24.95" customHeight="1" x14ac:dyDescent="0.4">
      <c r="A48" s="54">
        <v>45</v>
      </c>
      <c r="B48" s="55" t="s">
        <v>272</v>
      </c>
      <c r="C48" s="55" t="s">
        <v>1397</v>
      </c>
      <c r="D48" s="55" t="s">
        <v>35</v>
      </c>
      <c r="E48" s="55" t="s">
        <v>239</v>
      </c>
      <c r="F48" s="55" t="s">
        <v>1517</v>
      </c>
      <c r="G48" s="55">
        <v>42</v>
      </c>
      <c r="H48" s="55">
        <v>9</v>
      </c>
      <c r="I48" s="57">
        <v>2</v>
      </c>
      <c r="J48" s="58">
        <v>18</v>
      </c>
      <c r="K48" s="59"/>
      <c r="L48" s="60" t="s">
        <v>222</v>
      </c>
      <c r="M48" s="76"/>
      <c r="N48" s="61" t="s">
        <v>220</v>
      </c>
      <c r="O48" s="77"/>
      <c r="P48" s="76"/>
      <c r="Q48" s="62">
        <v>9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45287.423999999999</v>
      </c>
      <c r="AC48" s="66">
        <f t="shared" si="4"/>
        <v>0</v>
      </c>
      <c r="AD48" s="66">
        <f t="shared" si="3"/>
        <v>45287.423999999999</v>
      </c>
    </row>
    <row r="49" spans="1:30" ht="24.95" customHeight="1" x14ac:dyDescent="0.4">
      <c r="A49" s="54">
        <v>46</v>
      </c>
      <c r="B49" s="55" t="s">
        <v>272</v>
      </c>
      <c r="C49" s="55" t="s">
        <v>1397</v>
      </c>
      <c r="D49" s="55" t="s">
        <v>35</v>
      </c>
      <c r="E49" s="55" t="s">
        <v>239</v>
      </c>
      <c r="F49" s="55" t="s">
        <v>1177</v>
      </c>
      <c r="G49" s="55">
        <v>42</v>
      </c>
      <c r="H49" s="55">
        <v>1</v>
      </c>
      <c r="I49" s="57">
        <v>1</v>
      </c>
      <c r="J49" s="58">
        <v>1</v>
      </c>
      <c r="K49" s="59"/>
      <c r="L49" s="60" t="s">
        <v>222</v>
      </c>
      <c r="M49" s="76"/>
      <c r="N49" s="61" t="s">
        <v>220</v>
      </c>
      <c r="O49" s="77"/>
      <c r="P49" s="76"/>
      <c r="Q49" s="62">
        <v>1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2515.9679999999998</v>
      </c>
      <c r="AC49" s="66">
        <f t="shared" si="4"/>
        <v>0</v>
      </c>
      <c r="AD49" s="66">
        <f t="shared" si="3"/>
        <v>2515.9679999999998</v>
      </c>
    </row>
    <row r="50" spans="1:30" ht="24.95" customHeight="1" x14ac:dyDescent="0.4">
      <c r="A50" s="54">
        <v>47</v>
      </c>
      <c r="B50" s="55" t="s">
        <v>272</v>
      </c>
      <c r="C50" s="55" t="s">
        <v>1500</v>
      </c>
      <c r="D50" s="55" t="s">
        <v>35</v>
      </c>
      <c r="E50" s="55" t="s">
        <v>239</v>
      </c>
      <c r="F50" s="55" t="s">
        <v>1517</v>
      </c>
      <c r="G50" s="55">
        <v>42</v>
      </c>
      <c r="H50" s="55">
        <v>1</v>
      </c>
      <c r="I50" s="57">
        <v>2</v>
      </c>
      <c r="J50" s="58">
        <v>2</v>
      </c>
      <c r="K50" s="59"/>
      <c r="L50" s="60" t="s">
        <v>222</v>
      </c>
      <c r="M50" s="76"/>
      <c r="N50" s="61" t="s">
        <v>220</v>
      </c>
      <c r="O50" s="77"/>
      <c r="P50" s="76"/>
      <c r="Q50" s="62">
        <v>1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5031.9359999999997</v>
      </c>
      <c r="AC50" s="66">
        <f t="shared" si="4"/>
        <v>0</v>
      </c>
      <c r="AD50" s="66">
        <f t="shared" si="3"/>
        <v>5031.9359999999997</v>
      </c>
    </row>
    <row r="51" spans="1:30" ht="24.95" customHeight="1" x14ac:dyDescent="0.4">
      <c r="A51" s="54">
        <v>48</v>
      </c>
      <c r="B51" s="55" t="s">
        <v>272</v>
      </c>
      <c r="C51" s="55" t="s">
        <v>1237</v>
      </c>
      <c r="D51" s="55" t="s">
        <v>35</v>
      </c>
      <c r="E51" s="55" t="s">
        <v>239</v>
      </c>
      <c r="F51" s="55" t="s">
        <v>1517</v>
      </c>
      <c r="G51" s="55">
        <v>42</v>
      </c>
      <c r="H51" s="55">
        <v>6</v>
      </c>
      <c r="I51" s="57">
        <v>2</v>
      </c>
      <c r="J51" s="58">
        <v>12</v>
      </c>
      <c r="K51" s="59"/>
      <c r="L51" s="60" t="s">
        <v>222</v>
      </c>
      <c r="M51" s="76"/>
      <c r="N51" s="61" t="s">
        <v>220</v>
      </c>
      <c r="O51" s="77"/>
      <c r="P51" s="76"/>
      <c r="Q51" s="62">
        <v>6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30191.615999999998</v>
      </c>
      <c r="AC51" s="66">
        <f t="shared" si="4"/>
        <v>0</v>
      </c>
      <c r="AD51" s="66">
        <f t="shared" si="3"/>
        <v>30191.615999999998</v>
      </c>
    </row>
    <row r="52" spans="1:30" ht="24.95" customHeight="1" x14ac:dyDescent="0.4">
      <c r="A52" s="54">
        <v>49</v>
      </c>
      <c r="B52" s="55" t="s">
        <v>272</v>
      </c>
      <c r="C52" s="55" t="s">
        <v>1237</v>
      </c>
      <c r="D52" s="55" t="s">
        <v>35</v>
      </c>
      <c r="E52" s="55" t="s">
        <v>239</v>
      </c>
      <c r="F52" s="55" t="s">
        <v>1177</v>
      </c>
      <c r="G52" s="55">
        <v>42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2515.9679999999998</v>
      </c>
      <c r="AC52" s="66">
        <f t="shared" si="4"/>
        <v>0</v>
      </c>
      <c r="AD52" s="66">
        <f t="shared" si="3"/>
        <v>2515.9679999999998</v>
      </c>
    </row>
    <row r="53" spans="1:30" ht="24.95" customHeight="1" x14ac:dyDescent="0.4">
      <c r="A53" s="54">
        <v>50</v>
      </c>
      <c r="B53" s="55" t="s">
        <v>272</v>
      </c>
      <c r="C53" s="55" t="s">
        <v>268</v>
      </c>
      <c r="D53" s="55" t="s">
        <v>35</v>
      </c>
      <c r="E53" s="55" t="s">
        <v>239</v>
      </c>
      <c r="F53" s="55" t="s">
        <v>946</v>
      </c>
      <c r="G53" s="55">
        <v>42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5031.9359999999997</v>
      </c>
      <c r="AC53" s="66">
        <f t="shared" si="4"/>
        <v>0</v>
      </c>
      <c r="AD53" s="66">
        <f t="shared" si="3"/>
        <v>5031.9359999999997</v>
      </c>
    </row>
    <row r="54" spans="1:30" ht="24.95" customHeight="1" x14ac:dyDescent="0.4">
      <c r="A54" s="54">
        <v>51</v>
      </c>
      <c r="B54" s="55" t="s">
        <v>272</v>
      </c>
      <c r="C54" s="55" t="s">
        <v>268</v>
      </c>
      <c r="D54" s="55" t="s">
        <v>35</v>
      </c>
      <c r="E54" s="55" t="s">
        <v>248</v>
      </c>
      <c r="F54" s="55" t="s">
        <v>384</v>
      </c>
      <c r="G54" s="55">
        <v>26</v>
      </c>
      <c r="H54" s="55">
        <v>1</v>
      </c>
      <c r="I54" s="57">
        <v>2</v>
      </c>
      <c r="J54" s="58">
        <v>2</v>
      </c>
      <c r="K54" s="59"/>
      <c r="L54" s="60" t="s">
        <v>222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3115.0080000000003</v>
      </c>
      <c r="AC54" s="66">
        <f t="shared" si="4"/>
        <v>0</v>
      </c>
      <c r="AD54" s="66">
        <f t="shared" si="3"/>
        <v>3115.0080000000003</v>
      </c>
    </row>
    <row r="55" spans="1:30" ht="24.95" customHeight="1" x14ac:dyDescent="0.4">
      <c r="A55" s="54">
        <v>52</v>
      </c>
      <c r="B55" s="55" t="s">
        <v>272</v>
      </c>
      <c r="C55" s="55" t="s">
        <v>268</v>
      </c>
      <c r="D55" s="55" t="s">
        <v>35</v>
      </c>
      <c r="E55" s="55" t="s">
        <v>248</v>
      </c>
      <c r="F55" s="55" t="s">
        <v>541</v>
      </c>
      <c r="G55" s="55">
        <v>26</v>
      </c>
      <c r="H55" s="55">
        <v>1</v>
      </c>
      <c r="I55" s="57">
        <v>1</v>
      </c>
      <c r="J55" s="58">
        <v>1</v>
      </c>
      <c r="K55" s="59"/>
      <c r="L55" s="60" t="s">
        <v>222</v>
      </c>
      <c r="M55" s="76"/>
      <c r="N55" s="61" t="s">
        <v>220</v>
      </c>
      <c r="O55" s="77"/>
      <c r="P55" s="76"/>
      <c r="Q55" s="62">
        <v>1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1557.5040000000001</v>
      </c>
      <c r="AC55" s="66">
        <f t="shared" si="4"/>
        <v>0</v>
      </c>
      <c r="AD55" s="66">
        <f t="shared" si="3"/>
        <v>1557.5040000000001</v>
      </c>
    </row>
    <row r="56" spans="1:30" ht="24.95" customHeight="1" x14ac:dyDescent="0.4">
      <c r="A56" s="54">
        <v>53</v>
      </c>
      <c r="B56" s="55" t="s">
        <v>272</v>
      </c>
      <c r="C56" s="55" t="s">
        <v>269</v>
      </c>
      <c r="D56" s="55" t="s">
        <v>35</v>
      </c>
      <c r="E56" s="55" t="s">
        <v>239</v>
      </c>
      <c r="F56" s="55" t="s">
        <v>946</v>
      </c>
      <c r="G56" s="55">
        <v>42</v>
      </c>
      <c r="H56" s="55">
        <v>2</v>
      </c>
      <c r="I56" s="57">
        <v>1</v>
      </c>
      <c r="J56" s="58">
        <v>2</v>
      </c>
      <c r="K56" s="59"/>
      <c r="L56" s="60" t="s">
        <v>222</v>
      </c>
      <c r="M56" s="76"/>
      <c r="N56" s="61" t="s">
        <v>220</v>
      </c>
      <c r="O56" s="77"/>
      <c r="P56" s="76"/>
      <c r="Q56" s="62">
        <v>2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5031.9359999999997</v>
      </c>
      <c r="AC56" s="66">
        <f t="shared" si="4"/>
        <v>0</v>
      </c>
      <c r="AD56" s="66">
        <f t="shared" si="3"/>
        <v>5031.9359999999997</v>
      </c>
    </row>
    <row r="57" spans="1:30" ht="24.95" customHeight="1" x14ac:dyDescent="0.4">
      <c r="A57" s="54">
        <v>54</v>
      </c>
      <c r="B57" s="55" t="s">
        <v>272</v>
      </c>
      <c r="C57" s="55" t="s">
        <v>269</v>
      </c>
      <c r="D57" s="55" t="s">
        <v>35</v>
      </c>
      <c r="E57" s="55" t="s">
        <v>248</v>
      </c>
      <c r="F57" s="55" t="s">
        <v>384</v>
      </c>
      <c r="G57" s="55">
        <v>26</v>
      </c>
      <c r="H57" s="55">
        <v>1</v>
      </c>
      <c r="I57" s="57">
        <v>2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76"/>
      <c r="Q57" s="62">
        <v>1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3115.0080000000003</v>
      </c>
      <c r="AC57" s="66">
        <f t="shared" si="4"/>
        <v>0</v>
      </c>
      <c r="AD57" s="66">
        <f t="shared" si="3"/>
        <v>3115.0080000000003</v>
      </c>
    </row>
    <row r="58" spans="1:30" ht="24.95" customHeight="1" x14ac:dyDescent="0.4">
      <c r="A58" s="54">
        <v>55</v>
      </c>
      <c r="B58" s="55" t="s">
        <v>272</v>
      </c>
      <c r="C58" s="55" t="s">
        <v>269</v>
      </c>
      <c r="D58" s="55" t="s">
        <v>35</v>
      </c>
      <c r="E58" s="55" t="s">
        <v>248</v>
      </c>
      <c r="F58" s="55" t="s">
        <v>541</v>
      </c>
      <c r="G58" s="55">
        <v>26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1557.5040000000001</v>
      </c>
      <c r="AC58" s="66">
        <f t="shared" si="4"/>
        <v>0</v>
      </c>
      <c r="AD58" s="66">
        <f t="shared" si="3"/>
        <v>1557.5040000000001</v>
      </c>
    </row>
    <row r="59" spans="1:30" ht="24.95" customHeight="1" x14ac:dyDescent="0.4">
      <c r="A59" s="54">
        <v>56</v>
      </c>
      <c r="B59" s="55" t="s">
        <v>272</v>
      </c>
      <c r="C59" s="55" t="s">
        <v>1501</v>
      </c>
      <c r="D59" s="55" t="s">
        <v>35</v>
      </c>
      <c r="E59" s="55" t="s">
        <v>239</v>
      </c>
      <c r="F59" s="55" t="s">
        <v>1517</v>
      </c>
      <c r="G59" s="55">
        <v>42</v>
      </c>
      <c r="H59" s="55">
        <v>6</v>
      </c>
      <c r="I59" s="57">
        <v>2</v>
      </c>
      <c r="J59" s="58">
        <v>12</v>
      </c>
      <c r="K59" s="59"/>
      <c r="L59" s="60" t="s">
        <v>222</v>
      </c>
      <c r="M59" s="76"/>
      <c r="N59" s="61" t="s">
        <v>220</v>
      </c>
      <c r="O59" s="77"/>
      <c r="P59" s="76"/>
      <c r="Q59" s="62">
        <v>6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30191.615999999998</v>
      </c>
      <c r="AC59" s="66">
        <f t="shared" si="4"/>
        <v>0</v>
      </c>
      <c r="AD59" s="66">
        <f t="shared" si="3"/>
        <v>30191.615999999998</v>
      </c>
    </row>
    <row r="60" spans="1:30" ht="24.95" customHeight="1" x14ac:dyDescent="0.4">
      <c r="A60" s="54">
        <v>57</v>
      </c>
      <c r="B60" s="55" t="s">
        <v>272</v>
      </c>
      <c r="C60" s="55" t="s">
        <v>1501</v>
      </c>
      <c r="D60" s="55" t="s">
        <v>35</v>
      </c>
      <c r="E60" s="55" t="s">
        <v>239</v>
      </c>
      <c r="F60" s="55" t="s">
        <v>1177</v>
      </c>
      <c r="G60" s="55">
        <v>42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2515.9679999999998</v>
      </c>
      <c r="AC60" s="66">
        <f t="shared" si="4"/>
        <v>0</v>
      </c>
      <c r="AD60" s="66">
        <f t="shared" si="3"/>
        <v>2515.9679999999998</v>
      </c>
    </row>
    <row r="61" spans="1:30" ht="24.95" customHeight="1" x14ac:dyDescent="0.4">
      <c r="A61" s="54">
        <v>58</v>
      </c>
      <c r="B61" s="55" t="s">
        <v>272</v>
      </c>
      <c r="C61" s="55" t="s">
        <v>1502</v>
      </c>
      <c r="D61" s="55" t="s">
        <v>35</v>
      </c>
      <c r="E61" s="55" t="s">
        <v>239</v>
      </c>
      <c r="F61" s="55" t="s">
        <v>1517</v>
      </c>
      <c r="G61" s="55">
        <v>42</v>
      </c>
      <c r="H61" s="55">
        <v>6</v>
      </c>
      <c r="I61" s="57">
        <v>2</v>
      </c>
      <c r="J61" s="58">
        <v>12</v>
      </c>
      <c r="K61" s="59"/>
      <c r="L61" s="60" t="s">
        <v>222</v>
      </c>
      <c r="M61" s="76"/>
      <c r="N61" s="61" t="s">
        <v>220</v>
      </c>
      <c r="O61" s="77"/>
      <c r="P61" s="76"/>
      <c r="Q61" s="62">
        <v>6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30191.615999999998</v>
      </c>
      <c r="AC61" s="66">
        <f t="shared" si="4"/>
        <v>0</v>
      </c>
      <c r="AD61" s="66">
        <f t="shared" si="3"/>
        <v>30191.615999999998</v>
      </c>
    </row>
    <row r="62" spans="1:30" ht="24.95" customHeight="1" x14ac:dyDescent="0.4">
      <c r="A62" s="54">
        <v>59</v>
      </c>
      <c r="B62" s="55" t="s">
        <v>272</v>
      </c>
      <c r="C62" s="55" t="s">
        <v>1502</v>
      </c>
      <c r="D62" s="55" t="s">
        <v>35</v>
      </c>
      <c r="E62" s="55" t="s">
        <v>239</v>
      </c>
      <c r="F62" s="55" t="s">
        <v>1177</v>
      </c>
      <c r="G62" s="55">
        <v>42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7"/>
      <c r="P62" s="76"/>
      <c r="Q62" s="62">
        <v>1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2515.9679999999998</v>
      </c>
      <c r="AC62" s="66">
        <f t="shared" si="4"/>
        <v>0</v>
      </c>
      <c r="AD62" s="66">
        <f t="shared" si="3"/>
        <v>2515.9679999999998</v>
      </c>
    </row>
    <row r="63" spans="1:30" ht="24.95" customHeight="1" x14ac:dyDescent="0.4">
      <c r="A63" s="54">
        <v>60</v>
      </c>
      <c r="B63" s="55" t="s">
        <v>272</v>
      </c>
      <c r="C63" s="55" t="s">
        <v>1503</v>
      </c>
      <c r="D63" s="55" t="s">
        <v>35</v>
      </c>
      <c r="E63" s="55" t="s">
        <v>239</v>
      </c>
      <c r="F63" s="55" t="s">
        <v>1517</v>
      </c>
      <c r="G63" s="55">
        <v>42</v>
      </c>
      <c r="H63" s="55">
        <v>6</v>
      </c>
      <c r="I63" s="57">
        <v>2</v>
      </c>
      <c r="J63" s="58">
        <v>12</v>
      </c>
      <c r="K63" s="59"/>
      <c r="L63" s="60" t="s">
        <v>222</v>
      </c>
      <c r="M63" s="76"/>
      <c r="N63" s="61" t="s">
        <v>220</v>
      </c>
      <c r="O63" s="77"/>
      <c r="P63" s="76"/>
      <c r="Q63" s="62">
        <v>6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30191.615999999998</v>
      </c>
      <c r="AC63" s="66">
        <f t="shared" si="4"/>
        <v>0</v>
      </c>
      <c r="AD63" s="66">
        <f t="shared" si="3"/>
        <v>30191.615999999998</v>
      </c>
    </row>
    <row r="64" spans="1:30" ht="24.95" customHeight="1" x14ac:dyDescent="0.4">
      <c r="A64" s="54">
        <v>61</v>
      </c>
      <c r="B64" s="55" t="s">
        <v>272</v>
      </c>
      <c r="C64" s="55" t="s">
        <v>1503</v>
      </c>
      <c r="D64" s="55" t="s">
        <v>35</v>
      </c>
      <c r="E64" s="55" t="s">
        <v>239</v>
      </c>
      <c r="F64" s="55" t="s">
        <v>1177</v>
      </c>
      <c r="G64" s="55">
        <v>42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2515.9679999999998</v>
      </c>
      <c r="AC64" s="66">
        <f t="shared" si="4"/>
        <v>0</v>
      </c>
      <c r="AD64" s="66">
        <f t="shared" si="3"/>
        <v>2515.9679999999998</v>
      </c>
    </row>
    <row r="65" spans="1:30" ht="24.95" customHeight="1" x14ac:dyDescent="0.4">
      <c r="A65" s="54">
        <v>62</v>
      </c>
      <c r="B65" s="55" t="s">
        <v>272</v>
      </c>
      <c r="C65" s="55" t="s">
        <v>1492</v>
      </c>
      <c r="D65" s="55" t="s">
        <v>1504</v>
      </c>
      <c r="E65" s="55" t="s">
        <v>248</v>
      </c>
      <c r="F65" s="55" t="s">
        <v>673</v>
      </c>
      <c r="G65" s="55">
        <v>26</v>
      </c>
      <c r="H65" s="55">
        <v>8</v>
      </c>
      <c r="I65" s="57">
        <v>1</v>
      </c>
      <c r="J65" s="58">
        <v>8</v>
      </c>
      <c r="K65" s="59"/>
      <c r="L65" s="60" t="s">
        <v>222</v>
      </c>
      <c r="M65" s="76"/>
      <c r="N65" s="61" t="s">
        <v>220</v>
      </c>
      <c r="O65" s="77"/>
      <c r="P65" s="76"/>
      <c r="Q65" s="62">
        <v>8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12460.032000000001</v>
      </c>
      <c r="AC65" s="66">
        <f t="shared" si="4"/>
        <v>0</v>
      </c>
      <c r="AD65" s="66">
        <f t="shared" si="3"/>
        <v>12460.032000000001</v>
      </c>
    </row>
    <row r="66" spans="1:30" ht="24.95" customHeight="1" x14ac:dyDescent="0.4">
      <c r="A66" s="54">
        <v>63</v>
      </c>
      <c r="B66" s="55" t="s">
        <v>272</v>
      </c>
      <c r="C66" s="55" t="s">
        <v>606</v>
      </c>
      <c r="D66" s="55" t="s">
        <v>35</v>
      </c>
      <c r="E66" s="55" t="s">
        <v>1520</v>
      </c>
      <c r="F66" s="55" t="s">
        <v>503</v>
      </c>
      <c r="G66" s="55">
        <v>378</v>
      </c>
      <c r="H66" s="55">
        <v>1</v>
      </c>
      <c r="I66" s="57">
        <v>1</v>
      </c>
      <c r="J66" s="58">
        <v>1</v>
      </c>
      <c r="K66" s="59"/>
      <c r="L66" s="60" t="s">
        <v>222</v>
      </c>
      <c r="M66" s="76"/>
      <c r="N66" s="61" t="s">
        <v>220</v>
      </c>
      <c r="O66" s="77"/>
      <c r="P66" s="76"/>
      <c r="Q66" s="62">
        <v>1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22643.712</v>
      </c>
      <c r="AC66" s="66">
        <f t="shared" si="4"/>
        <v>0</v>
      </c>
      <c r="AD66" s="66">
        <f t="shared" si="3"/>
        <v>22643.712</v>
      </c>
    </row>
    <row r="67" spans="1:30" ht="24.95" customHeight="1" x14ac:dyDescent="0.4">
      <c r="A67" s="54">
        <v>64</v>
      </c>
      <c r="B67" s="55" t="s">
        <v>367</v>
      </c>
      <c r="C67" s="55" t="s">
        <v>1505</v>
      </c>
      <c r="D67" s="55" t="s">
        <v>1506</v>
      </c>
      <c r="E67" s="55" t="s">
        <v>248</v>
      </c>
      <c r="F67" s="55" t="s">
        <v>1521</v>
      </c>
      <c r="G67" s="55">
        <v>26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1557.5040000000001</v>
      </c>
      <c r="AC67" s="66">
        <f t="shared" si="4"/>
        <v>0</v>
      </c>
      <c r="AD67" s="66">
        <f t="shared" si="3"/>
        <v>1557.5040000000001</v>
      </c>
    </row>
    <row r="68" spans="1:30" ht="24.95" customHeight="1" x14ac:dyDescent="0.4">
      <c r="A68" s="54">
        <v>65</v>
      </c>
      <c r="B68" s="55" t="s">
        <v>367</v>
      </c>
      <c r="C68" s="55" t="s">
        <v>635</v>
      </c>
      <c r="D68" s="55" t="s">
        <v>35</v>
      </c>
      <c r="E68" s="55" t="s">
        <v>239</v>
      </c>
      <c r="F68" s="55" t="s">
        <v>673</v>
      </c>
      <c r="G68" s="55">
        <v>42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ref="U68:U90" si="6">S68*Q68</f>
        <v>0</v>
      </c>
      <c r="V68" s="64">
        <f t="shared" ref="V68:V90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0" si="8">G68*J68*X68*Y68*Z68/1000*$Z$1</f>
        <v>2515.9679999999998</v>
      </c>
      <c r="AC68" s="66">
        <f t="shared" si="4"/>
        <v>0</v>
      </c>
      <c r="AD68" s="66">
        <f t="shared" ref="AD68:AD90" si="9">AB68-AC68</f>
        <v>2515.9679999999998</v>
      </c>
    </row>
    <row r="69" spans="1:30" ht="24.95" customHeight="1" x14ac:dyDescent="0.4">
      <c r="A69" s="54">
        <v>66</v>
      </c>
      <c r="B69" s="55" t="s">
        <v>367</v>
      </c>
      <c r="C69" s="55" t="s">
        <v>635</v>
      </c>
      <c r="D69" s="55" t="s">
        <v>35</v>
      </c>
      <c r="E69" s="55" t="s">
        <v>248</v>
      </c>
      <c r="F69" s="55" t="s">
        <v>673</v>
      </c>
      <c r="G69" s="55">
        <v>26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1557.5040000000001</v>
      </c>
      <c r="AC69" s="66">
        <f t="shared" ref="AC69:AC90" si="10">P69*Q69*X69*Y69*Z69/1000*$Z$1</f>
        <v>0</v>
      </c>
      <c r="AD69" s="66">
        <f t="shared" si="9"/>
        <v>1557.5040000000001</v>
      </c>
    </row>
    <row r="70" spans="1:30" ht="24.95" customHeight="1" x14ac:dyDescent="0.4">
      <c r="A70" s="54">
        <v>67</v>
      </c>
      <c r="B70" s="55" t="s">
        <v>1098</v>
      </c>
      <c r="C70" s="55" t="s">
        <v>1507</v>
      </c>
      <c r="D70" s="55" t="s">
        <v>35</v>
      </c>
      <c r="E70" s="55" t="s">
        <v>239</v>
      </c>
      <c r="F70" s="55" t="s">
        <v>946</v>
      </c>
      <c r="G70" s="55">
        <v>42</v>
      </c>
      <c r="H70" s="55">
        <v>1</v>
      </c>
      <c r="I70" s="57">
        <v>1</v>
      </c>
      <c r="J70" s="58">
        <v>1</v>
      </c>
      <c r="K70" s="59"/>
      <c r="L70" s="60" t="s">
        <v>222</v>
      </c>
      <c r="M70" s="76"/>
      <c r="N70" s="61" t="s">
        <v>220</v>
      </c>
      <c r="O70" s="77"/>
      <c r="P70" s="76"/>
      <c r="Q70" s="62">
        <v>1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2515.9679999999998</v>
      </c>
      <c r="AC70" s="66">
        <f t="shared" si="10"/>
        <v>0</v>
      </c>
      <c r="AD70" s="66">
        <f t="shared" si="9"/>
        <v>2515.9679999999998</v>
      </c>
    </row>
    <row r="71" spans="1:30" ht="24.95" customHeight="1" x14ac:dyDescent="0.4">
      <c r="A71" s="54">
        <v>68</v>
      </c>
      <c r="B71" s="55" t="s">
        <v>37</v>
      </c>
      <c r="C71" s="55" t="s">
        <v>638</v>
      </c>
      <c r="D71" s="55" t="s">
        <v>35</v>
      </c>
      <c r="E71" s="55" t="s">
        <v>248</v>
      </c>
      <c r="F71" s="55" t="s">
        <v>673</v>
      </c>
      <c r="G71" s="55">
        <v>26</v>
      </c>
      <c r="H71" s="55">
        <v>5</v>
      </c>
      <c r="I71" s="57">
        <v>1</v>
      </c>
      <c r="J71" s="58">
        <v>5</v>
      </c>
      <c r="K71" s="59"/>
      <c r="L71" s="60" t="s">
        <v>222</v>
      </c>
      <c r="M71" s="76"/>
      <c r="N71" s="61" t="s">
        <v>220</v>
      </c>
      <c r="O71" s="77"/>
      <c r="P71" s="76"/>
      <c r="Q71" s="62">
        <v>5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7787.5199999999995</v>
      </c>
      <c r="AC71" s="66">
        <f t="shared" si="10"/>
        <v>0</v>
      </c>
      <c r="AD71" s="66">
        <f t="shared" si="9"/>
        <v>7787.5199999999995</v>
      </c>
    </row>
    <row r="72" spans="1:30" ht="24.95" customHeight="1" x14ac:dyDescent="0.4">
      <c r="A72" s="54">
        <v>69</v>
      </c>
      <c r="B72" s="55" t="s">
        <v>37</v>
      </c>
      <c r="C72" s="55" t="s">
        <v>1263</v>
      </c>
      <c r="D72" s="55" t="s">
        <v>35</v>
      </c>
      <c r="E72" s="55" t="s">
        <v>248</v>
      </c>
      <c r="F72" s="55" t="s">
        <v>673</v>
      </c>
      <c r="G72" s="55">
        <v>26</v>
      </c>
      <c r="H72" s="55">
        <v>2</v>
      </c>
      <c r="I72" s="57">
        <v>2</v>
      </c>
      <c r="J72" s="58">
        <v>4</v>
      </c>
      <c r="K72" s="59"/>
      <c r="L72" s="60" t="s">
        <v>222</v>
      </c>
      <c r="M72" s="76"/>
      <c r="N72" s="61" t="s">
        <v>220</v>
      </c>
      <c r="O72" s="77"/>
      <c r="P72" s="76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6230.0160000000005</v>
      </c>
      <c r="AC72" s="66">
        <f t="shared" si="10"/>
        <v>0</v>
      </c>
      <c r="AD72" s="66">
        <f t="shared" si="9"/>
        <v>6230.0160000000005</v>
      </c>
    </row>
    <row r="73" spans="1:30" ht="24.95" customHeight="1" x14ac:dyDescent="0.4">
      <c r="A73" s="54">
        <v>70</v>
      </c>
      <c r="B73" s="55" t="s">
        <v>37</v>
      </c>
      <c r="C73" s="55" t="s">
        <v>1263</v>
      </c>
      <c r="D73" s="55" t="s">
        <v>35</v>
      </c>
      <c r="E73" s="55" t="s">
        <v>231</v>
      </c>
      <c r="F73" s="55" t="s">
        <v>730</v>
      </c>
      <c r="G73" s="55">
        <v>40</v>
      </c>
      <c r="H73" s="55">
        <v>5</v>
      </c>
      <c r="I73" s="57">
        <v>1</v>
      </c>
      <c r="J73" s="58">
        <v>5</v>
      </c>
      <c r="K73" s="59"/>
      <c r="L73" s="60" t="s">
        <v>222</v>
      </c>
      <c r="M73" s="76"/>
      <c r="N73" s="61" t="s">
        <v>219</v>
      </c>
      <c r="O73" s="77"/>
      <c r="P73" s="76"/>
      <c r="Q73" s="62">
        <v>5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11980.800000000001</v>
      </c>
      <c r="AC73" s="66">
        <f t="shared" si="10"/>
        <v>0</v>
      </c>
      <c r="AD73" s="66">
        <f t="shared" si="9"/>
        <v>11980.800000000001</v>
      </c>
    </row>
    <row r="74" spans="1:30" ht="24.95" customHeight="1" x14ac:dyDescent="0.4">
      <c r="A74" s="54">
        <v>71</v>
      </c>
      <c r="B74" s="55" t="s">
        <v>37</v>
      </c>
      <c r="C74" s="55" t="s">
        <v>1263</v>
      </c>
      <c r="D74" s="55" t="s">
        <v>35</v>
      </c>
      <c r="E74" s="55" t="s">
        <v>231</v>
      </c>
      <c r="F74" s="55" t="s">
        <v>730</v>
      </c>
      <c r="G74" s="55">
        <v>40</v>
      </c>
      <c r="H74" s="55">
        <v>2</v>
      </c>
      <c r="I74" s="57">
        <v>1</v>
      </c>
      <c r="J74" s="58">
        <v>2</v>
      </c>
      <c r="K74" s="59"/>
      <c r="L74" s="60" t="s">
        <v>222</v>
      </c>
      <c r="M74" s="76"/>
      <c r="N74" s="61" t="s">
        <v>219</v>
      </c>
      <c r="O74" s="77"/>
      <c r="P74" s="76"/>
      <c r="Q74" s="62">
        <v>2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4792.32</v>
      </c>
      <c r="AC74" s="66">
        <f t="shared" si="10"/>
        <v>0</v>
      </c>
      <c r="AD74" s="66">
        <f t="shared" si="9"/>
        <v>4792.32</v>
      </c>
    </row>
    <row r="75" spans="1:30" ht="24.95" customHeight="1" x14ac:dyDescent="0.4">
      <c r="A75" s="54">
        <v>72</v>
      </c>
      <c r="B75" s="55" t="s">
        <v>37</v>
      </c>
      <c r="C75" s="55" t="s">
        <v>1508</v>
      </c>
      <c r="D75" s="55" t="s">
        <v>35</v>
      </c>
      <c r="E75" s="55" t="s">
        <v>248</v>
      </c>
      <c r="F75" s="55" t="s">
        <v>1522</v>
      </c>
      <c r="G75" s="55">
        <v>26</v>
      </c>
      <c r="H75" s="55">
        <v>3</v>
      </c>
      <c r="I75" s="57">
        <v>5</v>
      </c>
      <c r="J75" s="58">
        <v>15</v>
      </c>
      <c r="K75" s="59"/>
      <c r="L75" s="60" t="s">
        <v>222</v>
      </c>
      <c r="M75" s="76"/>
      <c r="N75" s="61" t="s">
        <v>220</v>
      </c>
      <c r="O75" s="77"/>
      <c r="P75" s="76"/>
      <c r="Q75" s="62">
        <v>3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23362.559999999998</v>
      </c>
      <c r="AC75" s="66">
        <f t="shared" si="10"/>
        <v>0</v>
      </c>
      <c r="AD75" s="66">
        <f t="shared" si="9"/>
        <v>23362.559999999998</v>
      </c>
    </row>
    <row r="76" spans="1:30" ht="24.95" customHeight="1" x14ac:dyDescent="0.4">
      <c r="A76" s="54">
        <v>73</v>
      </c>
      <c r="B76" s="55" t="s">
        <v>37</v>
      </c>
      <c r="C76" s="55" t="s">
        <v>1509</v>
      </c>
      <c r="D76" s="55" t="s">
        <v>1510</v>
      </c>
      <c r="E76" s="55" t="s">
        <v>239</v>
      </c>
      <c r="F76" s="55" t="s">
        <v>946</v>
      </c>
      <c r="G76" s="55">
        <v>42</v>
      </c>
      <c r="H76" s="55">
        <v>1</v>
      </c>
      <c r="I76" s="57">
        <v>1</v>
      </c>
      <c r="J76" s="58">
        <v>1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2515.9679999999998</v>
      </c>
      <c r="AC76" s="66">
        <f t="shared" si="10"/>
        <v>0</v>
      </c>
      <c r="AD76" s="66">
        <f t="shared" si="9"/>
        <v>2515.9679999999998</v>
      </c>
    </row>
    <row r="77" spans="1:30" ht="24.95" customHeight="1" x14ac:dyDescent="0.4">
      <c r="A77" s="54">
        <v>74</v>
      </c>
      <c r="B77" s="55" t="s">
        <v>37</v>
      </c>
      <c r="C77" s="55" t="s">
        <v>1511</v>
      </c>
      <c r="D77" s="55" t="s">
        <v>35</v>
      </c>
      <c r="E77" s="55" t="s">
        <v>239</v>
      </c>
      <c r="F77" s="55" t="s">
        <v>946</v>
      </c>
      <c r="G77" s="55">
        <v>42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5031.9359999999997</v>
      </c>
      <c r="AC77" s="66">
        <f t="shared" si="10"/>
        <v>0</v>
      </c>
      <c r="AD77" s="66">
        <f t="shared" si="9"/>
        <v>5031.9359999999997</v>
      </c>
    </row>
    <row r="78" spans="1:30" ht="24.95" customHeight="1" x14ac:dyDescent="0.4">
      <c r="A78" s="54">
        <v>75</v>
      </c>
      <c r="B78" s="55" t="s">
        <v>37</v>
      </c>
      <c r="C78" s="55" t="s">
        <v>1512</v>
      </c>
      <c r="D78" s="55" t="s">
        <v>1510</v>
      </c>
      <c r="E78" s="55" t="s">
        <v>239</v>
      </c>
      <c r="F78" s="55" t="s">
        <v>946</v>
      </c>
      <c r="G78" s="55">
        <v>42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2515.9679999999998</v>
      </c>
      <c r="AC78" s="66">
        <f t="shared" si="10"/>
        <v>0</v>
      </c>
      <c r="AD78" s="66">
        <f t="shared" si="9"/>
        <v>2515.9679999999998</v>
      </c>
    </row>
    <row r="79" spans="1:30" ht="24.95" customHeight="1" x14ac:dyDescent="0.4">
      <c r="A79" s="54">
        <v>76</v>
      </c>
      <c r="B79" s="55" t="s">
        <v>37</v>
      </c>
      <c r="C79" s="55" t="s">
        <v>1513</v>
      </c>
      <c r="D79" s="55" t="s">
        <v>35</v>
      </c>
      <c r="E79" s="55" t="s">
        <v>239</v>
      </c>
      <c r="F79" s="55" t="s">
        <v>946</v>
      </c>
      <c r="G79" s="55">
        <v>42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5031.9359999999997</v>
      </c>
      <c r="AC79" s="66">
        <f t="shared" si="10"/>
        <v>0</v>
      </c>
      <c r="AD79" s="66">
        <f t="shared" si="9"/>
        <v>5031.9359999999997</v>
      </c>
    </row>
    <row r="80" spans="1:30" ht="24.95" customHeight="1" x14ac:dyDescent="0.4">
      <c r="A80" s="54">
        <v>77</v>
      </c>
      <c r="B80" s="55" t="s">
        <v>37</v>
      </c>
      <c r="C80" s="55" t="s">
        <v>1513</v>
      </c>
      <c r="D80" s="55" t="s">
        <v>35</v>
      </c>
      <c r="E80" s="55" t="s">
        <v>42</v>
      </c>
      <c r="F80" s="55" t="s">
        <v>541</v>
      </c>
      <c r="G80" s="55">
        <v>10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599.04</v>
      </c>
      <c r="AC80" s="66">
        <f t="shared" si="10"/>
        <v>0</v>
      </c>
      <c r="AD80" s="66">
        <f t="shared" si="9"/>
        <v>599.04</v>
      </c>
    </row>
    <row r="81" spans="1:30" ht="24.95" customHeight="1" x14ac:dyDescent="0.4">
      <c r="A81" s="54">
        <v>78</v>
      </c>
      <c r="B81" s="55" t="s">
        <v>37</v>
      </c>
      <c r="C81" s="55" t="s">
        <v>1514</v>
      </c>
      <c r="D81" s="55" t="s">
        <v>35</v>
      </c>
      <c r="E81" s="55" t="s">
        <v>239</v>
      </c>
      <c r="F81" s="55" t="s">
        <v>946</v>
      </c>
      <c r="G81" s="55">
        <v>42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5031.9359999999997</v>
      </c>
      <c r="AC81" s="66">
        <f t="shared" si="10"/>
        <v>0</v>
      </c>
      <c r="AD81" s="66">
        <f t="shared" si="9"/>
        <v>5031.9359999999997</v>
      </c>
    </row>
    <row r="82" spans="1:30" ht="24.95" customHeight="1" x14ac:dyDescent="0.4">
      <c r="A82" s="54">
        <v>79</v>
      </c>
      <c r="B82" s="55" t="s">
        <v>37</v>
      </c>
      <c r="C82" s="55" t="s">
        <v>1514</v>
      </c>
      <c r="D82" s="55" t="s">
        <v>35</v>
      </c>
      <c r="E82" s="55" t="s">
        <v>42</v>
      </c>
      <c r="F82" s="55" t="s">
        <v>541</v>
      </c>
      <c r="G82" s="55">
        <v>10</v>
      </c>
      <c r="H82" s="55">
        <v>3</v>
      </c>
      <c r="I82" s="57">
        <v>1</v>
      </c>
      <c r="J82" s="58">
        <v>3</v>
      </c>
      <c r="K82" s="59"/>
      <c r="L82" s="60" t="s">
        <v>222</v>
      </c>
      <c r="M82" s="76"/>
      <c r="N82" s="61" t="s">
        <v>220</v>
      </c>
      <c r="O82" s="77"/>
      <c r="P82" s="76"/>
      <c r="Q82" s="62">
        <v>3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1797.1200000000001</v>
      </c>
      <c r="AC82" s="66">
        <f t="shared" si="10"/>
        <v>0</v>
      </c>
      <c r="AD82" s="66">
        <f t="shared" si="9"/>
        <v>1797.1200000000001</v>
      </c>
    </row>
    <row r="83" spans="1:30" ht="24.95" customHeight="1" x14ac:dyDescent="0.4">
      <c r="A83" s="54">
        <v>80</v>
      </c>
      <c r="B83" s="55" t="s">
        <v>37</v>
      </c>
      <c r="C83" s="55" t="s">
        <v>1037</v>
      </c>
      <c r="D83" s="55" t="s">
        <v>35</v>
      </c>
      <c r="E83" s="55" t="s">
        <v>239</v>
      </c>
      <c r="F83" s="55" t="s">
        <v>673</v>
      </c>
      <c r="G83" s="55">
        <v>42</v>
      </c>
      <c r="H83" s="55">
        <v>2</v>
      </c>
      <c r="I83" s="57">
        <v>1</v>
      </c>
      <c r="J83" s="58">
        <v>2</v>
      </c>
      <c r="K83" s="59"/>
      <c r="L83" s="60" t="s">
        <v>222</v>
      </c>
      <c r="M83" s="76"/>
      <c r="N83" s="61" t="s">
        <v>220</v>
      </c>
      <c r="O83" s="77"/>
      <c r="P83" s="76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5031.9359999999997</v>
      </c>
      <c r="AC83" s="66">
        <f t="shared" si="10"/>
        <v>0</v>
      </c>
      <c r="AD83" s="66">
        <f t="shared" si="9"/>
        <v>5031.9359999999997</v>
      </c>
    </row>
    <row r="84" spans="1:30" ht="24.95" customHeight="1" x14ac:dyDescent="0.4">
      <c r="A84" s="54">
        <v>81</v>
      </c>
      <c r="B84" s="55" t="s">
        <v>37</v>
      </c>
      <c r="C84" s="55" t="s">
        <v>642</v>
      </c>
      <c r="D84" s="55" t="s">
        <v>35</v>
      </c>
      <c r="E84" s="55" t="s">
        <v>675</v>
      </c>
      <c r="F84" s="55" t="s">
        <v>700</v>
      </c>
      <c r="G84" s="55">
        <v>420</v>
      </c>
      <c r="H84" s="55">
        <v>24</v>
      </c>
      <c r="I84" s="57">
        <v>1</v>
      </c>
      <c r="J84" s="58">
        <v>24</v>
      </c>
      <c r="K84" s="59"/>
      <c r="L84" s="60" t="s">
        <v>222</v>
      </c>
      <c r="M84" s="76"/>
      <c r="N84" s="61" t="s">
        <v>220</v>
      </c>
      <c r="O84" s="77"/>
      <c r="P84" s="76"/>
      <c r="Q84" s="62">
        <v>24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603832.31999999995</v>
      </c>
      <c r="AC84" s="66">
        <f t="shared" si="10"/>
        <v>0</v>
      </c>
      <c r="AD84" s="66">
        <f t="shared" si="9"/>
        <v>603832.31999999995</v>
      </c>
    </row>
    <row r="85" spans="1:30" ht="24.95" customHeight="1" x14ac:dyDescent="0.4">
      <c r="A85" s="54">
        <v>82</v>
      </c>
      <c r="B85" s="55" t="s">
        <v>37</v>
      </c>
      <c r="C85" s="55" t="s">
        <v>642</v>
      </c>
      <c r="D85" s="55" t="s">
        <v>35</v>
      </c>
      <c r="E85" s="55" t="s">
        <v>502</v>
      </c>
      <c r="F85" s="55" t="s">
        <v>1022</v>
      </c>
      <c r="G85" s="55">
        <v>263</v>
      </c>
      <c r="H85" s="55">
        <v>20</v>
      </c>
      <c r="I85" s="57">
        <v>1</v>
      </c>
      <c r="J85" s="58">
        <v>20</v>
      </c>
      <c r="K85" s="59"/>
      <c r="L85" s="60" t="s">
        <v>222</v>
      </c>
      <c r="M85" s="76"/>
      <c r="N85" s="61" t="s">
        <v>220</v>
      </c>
      <c r="O85" s="77"/>
      <c r="P85" s="76"/>
      <c r="Q85" s="62">
        <v>20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315095.04000000004</v>
      </c>
      <c r="AC85" s="66">
        <f t="shared" si="10"/>
        <v>0</v>
      </c>
      <c r="AD85" s="66">
        <f t="shared" si="9"/>
        <v>315095.04000000004</v>
      </c>
    </row>
    <row r="86" spans="1:30" ht="24.95" customHeight="1" x14ac:dyDescent="0.4">
      <c r="A86" s="54">
        <v>83</v>
      </c>
      <c r="B86" s="55" t="s">
        <v>37</v>
      </c>
      <c r="C86" s="55" t="s">
        <v>1515</v>
      </c>
      <c r="D86" s="55" t="s">
        <v>35</v>
      </c>
      <c r="E86" s="55" t="s">
        <v>239</v>
      </c>
      <c r="F86" s="55" t="s">
        <v>1177</v>
      </c>
      <c r="G86" s="55">
        <v>42</v>
      </c>
      <c r="H86" s="55">
        <v>2</v>
      </c>
      <c r="I86" s="57">
        <v>1</v>
      </c>
      <c r="J86" s="58">
        <v>2</v>
      </c>
      <c r="K86" s="59"/>
      <c r="L86" s="60" t="s">
        <v>222</v>
      </c>
      <c r="M86" s="76"/>
      <c r="N86" s="61" t="s">
        <v>220</v>
      </c>
      <c r="O86" s="77"/>
      <c r="P86" s="76"/>
      <c r="Q86" s="62">
        <v>2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5031.9359999999997</v>
      </c>
      <c r="AC86" s="66">
        <f t="shared" si="10"/>
        <v>0</v>
      </c>
      <c r="AD86" s="66">
        <f t="shared" si="9"/>
        <v>5031.9359999999997</v>
      </c>
    </row>
    <row r="87" spans="1:30" ht="24.95" customHeight="1" x14ac:dyDescent="0.4">
      <c r="A87" s="54">
        <v>84</v>
      </c>
      <c r="B87" s="55" t="s">
        <v>37</v>
      </c>
      <c r="C87" s="55" t="s">
        <v>600</v>
      </c>
      <c r="D87" s="55" t="s">
        <v>35</v>
      </c>
      <c r="E87" s="55" t="s">
        <v>239</v>
      </c>
      <c r="F87" s="55" t="s">
        <v>1517</v>
      </c>
      <c r="G87" s="55">
        <v>42</v>
      </c>
      <c r="H87" s="55">
        <v>20</v>
      </c>
      <c r="I87" s="57">
        <v>2</v>
      </c>
      <c r="J87" s="58">
        <v>40</v>
      </c>
      <c r="K87" s="59"/>
      <c r="L87" s="60" t="s">
        <v>222</v>
      </c>
      <c r="M87" s="76"/>
      <c r="N87" s="61" t="s">
        <v>220</v>
      </c>
      <c r="O87" s="77"/>
      <c r="P87" s="76"/>
      <c r="Q87" s="62">
        <v>20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100638.72</v>
      </c>
      <c r="AC87" s="66">
        <f t="shared" si="10"/>
        <v>0</v>
      </c>
      <c r="AD87" s="66">
        <f t="shared" si="9"/>
        <v>100638.72</v>
      </c>
    </row>
    <row r="88" spans="1:30" ht="24.95" customHeight="1" x14ac:dyDescent="0.4">
      <c r="A88" s="54">
        <v>85</v>
      </c>
      <c r="B88" s="55" t="s">
        <v>37</v>
      </c>
      <c r="C88" s="55" t="s">
        <v>600</v>
      </c>
      <c r="D88" s="55" t="s">
        <v>35</v>
      </c>
      <c r="E88" s="55" t="s">
        <v>248</v>
      </c>
      <c r="F88" s="55" t="s">
        <v>384</v>
      </c>
      <c r="G88" s="55">
        <v>26</v>
      </c>
      <c r="H88" s="55">
        <v>1</v>
      </c>
      <c r="I88" s="57">
        <v>2</v>
      </c>
      <c r="J88" s="58">
        <v>2</v>
      </c>
      <c r="K88" s="59"/>
      <c r="L88" s="60" t="s">
        <v>222</v>
      </c>
      <c r="M88" s="76"/>
      <c r="N88" s="61" t="s">
        <v>220</v>
      </c>
      <c r="O88" s="77"/>
      <c r="P88" s="76"/>
      <c r="Q88" s="62">
        <v>1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3115.0080000000003</v>
      </c>
      <c r="AC88" s="66">
        <f t="shared" si="10"/>
        <v>0</v>
      </c>
      <c r="AD88" s="66">
        <f t="shared" si="9"/>
        <v>3115.0080000000003</v>
      </c>
    </row>
    <row r="89" spans="1:30" ht="24.95" customHeight="1" x14ac:dyDescent="0.4">
      <c r="A89" s="54">
        <v>86</v>
      </c>
      <c r="B89" s="55" t="s">
        <v>37</v>
      </c>
      <c r="C89" s="55" t="s">
        <v>600</v>
      </c>
      <c r="D89" s="55" t="s">
        <v>35</v>
      </c>
      <c r="E89" s="55" t="s">
        <v>239</v>
      </c>
      <c r="F89" s="55" t="s">
        <v>946</v>
      </c>
      <c r="G89" s="55">
        <v>42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220</v>
      </c>
      <c r="O89" s="77"/>
      <c r="P89" s="76"/>
      <c r="Q89" s="62">
        <v>1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2515.9679999999998</v>
      </c>
      <c r="AC89" s="66">
        <f t="shared" si="10"/>
        <v>0</v>
      </c>
      <c r="AD89" s="66">
        <f t="shared" si="9"/>
        <v>2515.9679999999998</v>
      </c>
    </row>
    <row r="90" spans="1:30" ht="24.95" customHeight="1" x14ac:dyDescent="0.4">
      <c r="A90" s="54">
        <v>87</v>
      </c>
      <c r="B90" s="55" t="s">
        <v>37</v>
      </c>
      <c r="C90" s="55" t="s">
        <v>1516</v>
      </c>
      <c r="D90" s="55" t="s">
        <v>35</v>
      </c>
      <c r="E90" s="55" t="s">
        <v>231</v>
      </c>
      <c r="F90" s="55" t="s">
        <v>730</v>
      </c>
      <c r="G90" s="55">
        <v>40</v>
      </c>
      <c r="H90" s="55">
        <v>3</v>
      </c>
      <c r="I90" s="57">
        <v>1</v>
      </c>
      <c r="J90" s="58">
        <v>3</v>
      </c>
      <c r="K90" s="59"/>
      <c r="L90" s="60" t="s">
        <v>222</v>
      </c>
      <c r="M90" s="76"/>
      <c r="N90" s="61" t="s">
        <v>219</v>
      </c>
      <c r="O90" s="77"/>
      <c r="P90" s="76"/>
      <c r="Q90" s="62">
        <v>3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7188.4800000000005</v>
      </c>
      <c r="AC90" s="66">
        <f t="shared" si="10"/>
        <v>0</v>
      </c>
      <c r="AD90" s="66">
        <f t="shared" si="9"/>
        <v>7188.4800000000005</v>
      </c>
    </row>
    <row r="91" spans="1:30" ht="36.75" customHeight="1" x14ac:dyDescent="0.4">
      <c r="A91" s="68"/>
      <c r="B91" s="69"/>
      <c r="C91" s="69"/>
      <c r="D91" s="69"/>
      <c r="E91" s="69"/>
      <c r="L91" s="70"/>
      <c r="R91" s="71"/>
      <c r="S91" s="71"/>
      <c r="T91" s="71"/>
      <c r="U91" s="72"/>
      <c r="V91" s="72"/>
      <c r="W91" s="65"/>
      <c r="AA91" s="65"/>
      <c r="AB91" s="73">
        <f>SUM(AB4:AB90)</f>
        <v>1869603.8399999999</v>
      </c>
      <c r="AC91" s="73">
        <f>SUM(AC4:AC90)</f>
        <v>0</v>
      </c>
      <c r="AD91" s="73">
        <f>SUM(AD4:AD90)</f>
        <v>1869603.8399999999</v>
      </c>
    </row>
    <row r="93" spans="1:30" x14ac:dyDescent="0.4">
      <c r="T93" s="179" t="s">
        <v>22</v>
      </c>
      <c r="U93" s="180"/>
      <c r="V93" s="181"/>
      <c r="W93" s="75">
        <f>SUM(U4:U90)</f>
        <v>0</v>
      </c>
    </row>
    <row r="94" spans="1:30" x14ac:dyDescent="0.4">
      <c r="T94" s="179" t="s">
        <v>23</v>
      </c>
      <c r="U94" s="180"/>
      <c r="V94" s="181"/>
      <c r="W94" s="75">
        <f>SUM(V4:V90)</f>
        <v>0</v>
      </c>
    </row>
    <row r="95" spans="1:30" x14ac:dyDescent="0.4">
      <c r="T95" s="179" t="s">
        <v>25</v>
      </c>
      <c r="U95" s="180"/>
      <c r="V95" s="181"/>
      <c r="W95" s="83"/>
    </row>
    <row r="96" spans="1:30" x14ac:dyDescent="0.4">
      <c r="T96" s="179" t="s">
        <v>26</v>
      </c>
      <c r="U96" s="180"/>
      <c r="V96" s="181"/>
      <c r="W96" s="83"/>
    </row>
    <row r="97" spans="20:23" x14ac:dyDescent="0.4">
      <c r="T97" s="179" t="s">
        <v>24</v>
      </c>
      <c r="U97" s="180"/>
      <c r="V97" s="181"/>
      <c r="W97" s="83"/>
    </row>
    <row r="98" spans="20:23" x14ac:dyDescent="0.4">
      <c r="T98" s="179" t="s">
        <v>27</v>
      </c>
      <c r="U98" s="180"/>
      <c r="V98" s="181"/>
      <c r="W98" s="83"/>
    </row>
    <row r="99" spans="20:23" x14ac:dyDescent="0.4">
      <c r="T99" s="179" t="s">
        <v>29</v>
      </c>
      <c r="U99" s="180"/>
      <c r="V99" s="181"/>
      <c r="W99" s="75">
        <f>SUM(W93:W98)</f>
        <v>0</v>
      </c>
    </row>
    <row r="100" spans="20:23" x14ac:dyDescent="0.4">
      <c r="T100" s="179" t="s">
        <v>30</v>
      </c>
      <c r="U100" s="180"/>
      <c r="V100" s="181"/>
      <c r="W100" s="75">
        <f>W99*1.1</f>
        <v>0</v>
      </c>
    </row>
  </sheetData>
  <sheetProtection algorithmName="SHA-512" hashValue="gEzhA0+MTZsgCHvSXucjTBw/CWMY6R08N+3grLR68w0rwYBFiU3IDk5U0xOZLKNA21MCv0nxjXtgQSL36ry8Lw==" saltValue="YpznD3uv4F7H9LthNdO+aQ==" spinCount="100000" sheet="1" formatCells="0" formatColumns="0" formatRows="0" insertHyperlinks="0" sort="0" autoFilter="0" pivotTables="0"/>
  <autoFilter ref="A3:AD90"/>
  <mergeCells count="12">
    <mergeCell ref="T100:V100"/>
    <mergeCell ref="T95:V95"/>
    <mergeCell ref="T96:V96"/>
    <mergeCell ref="T97:V97"/>
    <mergeCell ref="T98:V98"/>
    <mergeCell ref="T99:V99"/>
    <mergeCell ref="T94:V94"/>
    <mergeCell ref="E2:J2"/>
    <mergeCell ref="L2:Q2"/>
    <mergeCell ref="AB2:AC2"/>
    <mergeCell ref="AD2:AD3"/>
    <mergeCell ref="T93:V93"/>
  </mergeCells>
  <phoneticPr fontId="4"/>
  <conditionalFormatting sqref="B4:J90 X4:Z90 L4:Q90">
    <cfRule type="containsBlanks" dxfId="19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7" tint="0.59999389629810485"/>
    <pageSetUpPr fitToPage="1"/>
  </sheetPr>
  <dimension ref="A1:AD17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2451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1523</v>
      </c>
      <c r="D4" s="55" t="s">
        <v>1524</v>
      </c>
      <c r="E4" s="55" t="s">
        <v>239</v>
      </c>
      <c r="F4" s="55" t="s">
        <v>244</v>
      </c>
      <c r="G4" s="55">
        <v>42</v>
      </c>
      <c r="H4" s="56">
        <v>2</v>
      </c>
      <c r="I4" s="57">
        <v>2</v>
      </c>
      <c r="J4" s="58">
        <v>4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 t="shared" ref="U4:U66" si="0">S4*Q4</f>
        <v>0</v>
      </c>
      <c r="V4" s="64">
        <f t="shared" ref="V4:V66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10063.871999999999</v>
      </c>
      <c r="AC4" s="66">
        <f>P4*Q4*X4*Y4*Z4/1000*$Z$1</f>
        <v>0</v>
      </c>
      <c r="AD4" s="66">
        <f t="shared" ref="AD4:AD66" si="3">AB4-AC4</f>
        <v>10063.871999999999</v>
      </c>
    </row>
    <row r="5" spans="1:30" ht="24.95" customHeight="1" x14ac:dyDescent="0.4">
      <c r="A5" s="54">
        <v>2</v>
      </c>
      <c r="B5" s="55" t="s">
        <v>37</v>
      </c>
      <c r="C5" s="55" t="s">
        <v>1525</v>
      </c>
      <c r="D5" s="55" t="s">
        <v>1526</v>
      </c>
      <c r="E5" s="55" t="s">
        <v>239</v>
      </c>
      <c r="F5" s="55" t="s">
        <v>244</v>
      </c>
      <c r="G5" s="55">
        <v>42</v>
      </c>
      <c r="H5" s="56">
        <v>7</v>
      </c>
      <c r="I5" s="57">
        <v>2</v>
      </c>
      <c r="J5" s="58">
        <v>14</v>
      </c>
      <c r="K5" s="59"/>
      <c r="L5" s="60" t="s">
        <v>222</v>
      </c>
      <c r="M5" s="76"/>
      <c r="N5" s="61" t="s">
        <v>220</v>
      </c>
      <c r="O5" s="77"/>
      <c r="P5" s="76"/>
      <c r="Q5" s="62">
        <v>7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35223.551999999996</v>
      </c>
      <c r="AC5" s="66">
        <f t="shared" ref="AC5:AC68" si="4">P5*Q5*X5*Y5*Z5/1000*$Z$1</f>
        <v>0</v>
      </c>
      <c r="AD5" s="66">
        <f t="shared" si="3"/>
        <v>35223.551999999996</v>
      </c>
    </row>
    <row r="6" spans="1:30" ht="24.95" customHeight="1" x14ac:dyDescent="0.4">
      <c r="A6" s="54">
        <v>3</v>
      </c>
      <c r="B6" s="55" t="s">
        <v>37</v>
      </c>
      <c r="C6" s="55" t="s">
        <v>1527</v>
      </c>
      <c r="D6" s="55" t="s">
        <v>35</v>
      </c>
      <c r="E6" s="55" t="s">
        <v>248</v>
      </c>
      <c r="F6" s="55" t="s">
        <v>764</v>
      </c>
      <c r="G6" s="55">
        <v>26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1557.5040000000001</v>
      </c>
      <c r="AC6" s="66">
        <f t="shared" si="4"/>
        <v>0</v>
      </c>
      <c r="AD6" s="66">
        <f t="shared" si="3"/>
        <v>1557.5040000000001</v>
      </c>
    </row>
    <row r="7" spans="1:30" ht="24.95" customHeight="1" x14ac:dyDescent="0.4">
      <c r="A7" s="54">
        <v>4</v>
      </c>
      <c r="B7" s="55" t="s">
        <v>37</v>
      </c>
      <c r="C7" s="55" t="s">
        <v>1527</v>
      </c>
      <c r="D7" s="55" t="s">
        <v>35</v>
      </c>
      <c r="E7" s="55" t="s">
        <v>239</v>
      </c>
      <c r="F7" s="55" t="s">
        <v>240</v>
      </c>
      <c r="G7" s="55">
        <v>42</v>
      </c>
      <c r="H7" s="56">
        <v>4</v>
      </c>
      <c r="I7" s="57">
        <v>1</v>
      </c>
      <c r="J7" s="58">
        <v>4</v>
      </c>
      <c r="K7" s="59"/>
      <c r="L7" s="60" t="s">
        <v>222</v>
      </c>
      <c r="M7" s="76"/>
      <c r="N7" s="61" t="s">
        <v>220</v>
      </c>
      <c r="O7" s="77"/>
      <c r="P7" s="76"/>
      <c r="Q7" s="62">
        <v>4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10063.871999999999</v>
      </c>
      <c r="AC7" s="66">
        <f t="shared" si="4"/>
        <v>0</v>
      </c>
      <c r="AD7" s="66">
        <f t="shared" si="3"/>
        <v>10063.871999999999</v>
      </c>
    </row>
    <row r="8" spans="1:30" ht="24.95" customHeight="1" x14ac:dyDescent="0.4">
      <c r="A8" s="54">
        <v>5</v>
      </c>
      <c r="B8" s="55" t="s">
        <v>37</v>
      </c>
      <c r="C8" s="55" t="s">
        <v>1528</v>
      </c>
      <c r="D8" s="55" t="s">
        <v>35</v>
      </c>
      <c r="E8" s="55" t="s">
        <v>239</v>
      </c>
      <c r="F8" s="55" t="s">
        <v>732</v>
      </c>
      <c r="G8" s="55">
        <v>42</v>
      </c>
      <c r="H8" s="56">
        <v>2</v>
      </c>
      <c r="I8" s="57">
        <v>2</v>
      </c>
      <c r="J8" s="58">
        <v>4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10063.871999999999</v>
      </c>
      <c r="AC8" s="66">
        <f t="shared" si="4"/>
        <v>0</v>
      </c>
      <c r="AD8" s="66">
        <f t="shared" si="3"/>
        <v>10063.871999999999</v>
      </c>
    </row>
    <row r="9" spans="1:30" ht="24.95" customHeight="1" x14ac:dyDescent="0.4">
      <c r="A9" s="54">
        <v>6</v>
      </c>
      <c r="B9" s="55" t="s">
        <v>37</v>
      </c>
      <c r="C9" s="55" t="s">
        <v>1529</v>
      </c>
      <c r="D9" s="55" t="s">
        <v>1530</v>
      </c>
      <c r="E9" s="55" t="s">
        <v>661</v>
      </c>
      <c r="F9" s="55" t="s">
        <v>1619</v>
      </c>
      <c r="G9" s="55">
        <v>25</v>
      </c>
      <c r="H9" s="56">
        <v>3</v>
      </c>
      <c r="I9" s="57">
        <v>4</v>
      </c>
      <c r="J9" s="58">
        <v>12</v>
      </c>
      <c r="K9" s="59"/>
      <c r="L9" s="60" t="s">
        <v>222</v>
      </c>
      <c r="M9" s="76"/>
      <c r="N9" s="61" t="s">
        <v>220</v>
      </c>
      <c r="O9" s="77"/>
      <c r="P9" s="76"/>
      <c r="Q9" s="62">
        <v>3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17971.2</v>
      </c>
      <c r="AC9" s="66">
        <f t="shared" si="4"/>
        <v>0</v>
      </c>
      <c r="AD9" s="66">
        <f t="shared" si="3"/>
        <v>17971.2</v>
      </c>
    </row>
    <row r="10" spans="1:30" ht="24.95" customHeight="1" x14ac:dyDescent="0.4">
      <c r="A10" s="54">
        <v>7</v>
      </c>
      <c r="B10" s="55" t="s">
        <v>37</v>
      </c>
      <c r="C10" s="55" t="s">
        <v>1529</v>
      </c>
      <c r="D10" s="55" t="s">
        <v>1531</v>
      </c>
      <c r="E10" s="55" t="s">
        <v>1481</v>
      </c>
      <c r="F10" s="55" t="s">
        <v>1619</v>
      </c>
      <c r="G10" s="55">
        <v>58</v>
      </c>
      <c r="H10" s="56">
        <v>6</v>
      </c>
      <c r="I10" s="57">
        <v>2</v>
      </c>
      <c r="J10" s="58">
        <v>12</v>
      </c>
      <c r="K10" s="59"/>
      <c r="L10" s="60" t="s">
        <v>222</v>
      </c>
      <c r="M10" s="76"/>
      <c r="N10" s="61" t="s">
        <v>220</v>
      </c>
      <c r="O10" s="77"/>
      <c r="P10" s="76"/>
      <c r="Q10" s="62">
        <v>6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41693.184000000001</v>
      </c>
      <c r="AC10" s="66">
        <f t="shared" si="4"/>
        <v>0</v>
      </c>
      <c r="AD10" s="66">
        <f t="shared" si="3"/>
        <v>41693.184000000001</v>
      </c>
    </row>
    <row r="11" spans="1:30" ht="24.95" customHeight="1" x14ac:dyDescent="0.4">
      <c r="A11" s="54">
        <v>8</v>
      </c>
      <c r="B11" s="55" t="s">
        <v>37</v>
      </c>
      <c r="C11" s="55" t="s">
        <v>1529</v>
      </c>
      <c r="D11" s="55" t="s">
        <v>1332</v>
      </c>
      <c r="E11" s="55" t="s">
        <v>231</v>
      </c>
      <c r="F11" s="55" t="s">
        <v>541</v>
      </c>
      <c r="G11" s="55">
        <v>40</v>
      </c>
      <c r="H11" s="56">
        <v>1</v>
      </c>
      <c r="I11" s="57">
        <v>2</v>
      </c>
      <c r="J11" s="58">
        <v>2</v>
      </c>
      <c r="K11" s="59"/>
      <c r="L11" s="60" t="s">
        <v>221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4792.32</v>
      </c>
      <c r="AC11" s="66">
        <f t="shared" si="4"/>
        <v>0</v>
      </c>
      <c r="AD11" s="66">
        <f t="shared" si="3"/>
        <v>4792.32</v>
      </c>
    </row>
    <row r="12" spans="1:30" ht="24.95" customHeight="1" x14ac:dyDescent="0.4">
      <c r="A12" s="54">
        <v>9</v>
      </c>
      <c r="B12" s="55" t="s">
        <v>37</v>
      </c>
      <c r="C12" s="55" t="s">
        <v>1532</v>
      </c>
      <c r="D12" s="55" t="s">
        <v>35</v>
      </c>
      <c r="E12" s="55" t="s">
        <v>239</v>
      </c>
      <c r="F12" s="55" t="s">
        <v>244</v>
      </c>
      <c r="G12" s="55">
        <v>42</v>
      </c>
      <c r="H12" s="56">
        <v>6</v>
      </c>
      <c r="I12" s="57">
        <v>3</v>
      </c>
      <c r="J12" s="58">
        <v>18</v>
      </c>
      <c r="K12" s="59"/>
      <c r="L12" s="60" t="s">
        <v>222</v>
      </c>
      <c r="M12" s="76"/>
      <c r="N12" s="61" t="s">
        <v>220</v>
      </c>
      <c r="O12" s="77"/>
      <c r="P12" s="76"/>
      <c r="Q12" s="62">
        <v>6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45287.423999999999</v>
      </c>
      <c r="AC12" s="66">
        <f t="shared" si="4"/>
        <v>0</v>
      </c>
      <c r="AD12" s="66">
        <f t="shared" si="3"/>
        <v>45287.423999999999</v>
      </c>
    </row>
    <row r="13" spans="1:30" ht="24.95" customHeight="1" x14ac:dyDescent="0.4">
      <c r="A13" s="54">
        <v>10</v>
      </c>
      <c r="B13" s="55" t="s">
        <v>37</v>
      </c>
      <c r="C13" s="55" t="s">
        <v>1533</v>
      </c>
      <c r="D13" s="55" t="s">
        <v>1254</v>
      </c>
      <c r="E13" s="55" t="s">
        <v>239</v>
      </c>
      <c r="F13" s="55" t="s">
        <v>244</v>
      </c>
      <c r="G13" s="55">
        <v>42</v>
      </c>
      <c r="H13" s="56">
        <v>12</v>
      </c>
      <c r="I13" s="57">
        <v>2</v>
      </c>
      <c r="J13" s="58">
        <v>24</v>
      </c>
      <c r="K13" s="59"/>
      <c r="L13" s="60" t="s">
        <v>222</v>
      </c>
      <c r="M13" s="76"/>
      <c r="N13" s="61" t="s">
        <v>220</v>
      </c>
      <c r="O13" s="77"/>
      <c r="P13" s="76"/>
      <c r="Q13" s="62">
        <v>12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60383.231999999996</v>
      </c>
      <c r="AC13" s="66">
        <f t="shared" si="4"/>
        <v>0</v>
      </c>
      <c r="AD13" s="66">
        <f t="shared" si="3"/>
        <v>60383.231999999996</v>
      </c>
    </row>
    <row r="14" spans="1:30" ht="24.95" customHeight="1" x14ac:dyDescent="0.4">
      <c r="A14" s="54">
        <v>11</v>
      </c>
      <c r="B14" s="55" t="s">
        <v>37</v>
      </c>
      <c r="C14" s="55" t="s">
        <v>1534</v>
      </c>
      <c r="D14" s="55" t="s">
        <v>35</v>
      </c>
      <c r="E14" s="55" t="s">
        <v>248</v>
      </c>
      <c r="F14" s="55" t="s">
        <v>697</v>
      </c>
      <c r="G14" s="55">
        <v>26</v>
      </c>
      <c r="H14" s="56">
        <v>2</v>
      </c>
      <c r="I14" s="57">
        <v>1</v>
      </c>
      <c r="J14" s="58">
        <v>2</v>
      </c>
      <c r="K14" s="59"/>
      <c r="L14" s="60" t="s">
        <v>222</v>
      </c>
      <c r="M14" s="76"/>
      <c r="N14" s="61" t="s">
        <v>220</v>
      </c>
      <c r="O14" s="77"/>
      <c r="P14" s="76"/>
      <c r="Q14" s="62">
        <v>2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3115.0080000000003</v>
      </c>
      <c r="AC14" s="66">
        <f t="shared" si="4"/>
        <v>0</v>
      </c>
      <c r="AD14" s="66">
        <f t="shared" si="3"/>
        <v>3115.0080000000003</v>
      </c>
    </row>
    <row r="15" spans="1:30" ht="24.95" customHeight="1" x14ac:dyDescent="0.4">
      <c r="A15" s="54">
        <v>12</v>
      </c>
      <c r="B15" s="55" t="s">
        <v>37</v>
      </c>
      <c r="C15" s="55" t="s">
        <v>1534</v>
      </c>
      <c r="D15" s="55" t="s">
        <v>35</v>
      </c>
      <c r="E15" s="55" t="s">
        <v>761</v>
      </c>
      <c r="F15" s="55" t="s">
        <v>730</v>
      </c>
      <c r="G15" s="55">
        <v>18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1078.2719999999999</v>
      </c>
      <c r="AC15" s="66">
        <f t="shared" si="4"/>
        <v>0</v>
      </c>
      <c r="AD15" s="66">
        <f t="shared" si="3"/>
        <v>1078.2719999999999</v>
      </c>
    </row>
    <row r="16" spans="1:30" ht="24.95" customHeight="1" x14ac:dyDescent="0.4">
      <c r="A16" s="54">
        <v>13</v>
      </c>
      <c r="B16" s="55" t="s">
        <v>37</v>
      </c>
      <c r="C16" s="55" t="s">
        <v>1535</v>
      </c>
      <c r="D16" s="55" t="s">
        <v>35</v>
      </c>
      <c r="E16" s="55" t="s">
        <v>248</v>
      </c>
      <c r="F16" s="55" t="s">
        <v>697</v>
      </c>
      <c r="G16" s="55">
        <v>26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1557.5040000000001</v>
      </c>
      <c r="AC16" s="66">
        <f t="shared" si="4"/>
        <v>0</v>
      </c>
      <c r="AD16" s="66">
        <f t="shared" si="3"/>
        <v>1557.5040000000001</v>
      </c>
    </row>
    <row r="17" spans="1:30" ht="24.95" customHeight="1" x14ac:dyDescent="0.4">
      <c r="A17" s="54">
        <v>14</v>
      </c>
      <c r="B17" s="55" t="s">
        <v>37</v>
      </c>
      <c r="C17" s="55" t="s">
        <v>1535</v>
      </c>
      <c r="D17" s="55" t="s">
        <v>35</v>
      </c>
      <c r="E17" s="55" t="s">
        <v>761</v>
      </c>
      <c r="F17" s="55" t="s">
        <v>730</v>
      </c>
      <c r="G17" s="55">
        <v>18</v>
      </c>
      <c r="H17" s="56">
        <v>1</v>
      </c>
      <c r="I17" s="57">
        <v>1</v>
      </c>
      <c r="J17" s="58">
        <v>1</v>
      </c>
      <c r="K17" s="59"/>
      <c r="L17" s="60" t="s">
        <v>222</v>
      </c>
      <c r="M17" s="76"/>
      <c r="N17" s="61" t="s">
        <v>220</v>
      </c>
      <c r="O17" s="77"/>
      <c r="P17" s="76"/>
      <c r="Q17" s="62">
        <v>1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1078.2719999999999</v>
      </c>
      <c r="AC17" s="66">
        <f t="shared" si="4"/>
        <v>0</v>
      </c>
      <c r="AD17" s="66">
        <f t="shared" si="3"/>
        <v>1078.2719999999999</v>
      </c>
    </row>
    <row r="18" spans="1:30" ht="24.95" customHeight="1" x14ac:dyDescent="0.4">
      <c r="A18" s="54">
        <v>15</v>
      </c>
      <c r="B18" s="55" t="s">
        <v>37</v>
      </c>
      <c r="C18" s="55" t="s">
        <v>1536</v>
      </c>
      <c r="D18" s="55" t="s">
        <v>35</v>
      </c>
      <c r="E18" s="55" t="s">
        <v>239</v>
      </c>
      <c r="F18" s="55" t="s">
        <v>732</v>
      </c>
      <c r="G18" s="55">
        <v>42</v>
      </c>
      <c r="H18" s="56">
        <v>4</v>
      </c>
      <c r="I18" s="57">
        <v>2</v>
      </c>
      <c r="J18" s="58">
        <v>8</v>
      </c>
      <c r="K18" s="59"/>
      <c r="L18" s="60" t="s">
        <v>222</v>
      </c>
      <c r="M18" s="76"/>
      <c r="N18" s="61" t="s">
        <v>220</v>
      </c>
      <c r="O18" s="77"/>
      <c r="P18" s="76"/>
      <c r="Q18" s="62">
        <v>4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20127.743999999999</v>
      </c>
      <c r="AC18" s="66">
        <f t="shared" si="4"/>
        <v>0</v>
      </c>
      <c r="AD18" s="66">
        <f t="shared" si="3"/>
        <v>20127.743999999999</v>
      </c>
    </row>
    <row r="19" spans="1:30" ht="24.95" customHeight="1" x14ac:dyDescent="0.4">
      <c r="A19" s="54">
        <v>16</v>
      </c>
      <c r="B19" s="55" t="s">
        <v>37</v>
      </c>
      <c r="C19" s="55" t="s">
        <v>1537</v>
      </c>
      <c r="D19" s="55" t="s">
        <v>35</v>
      </c>
      <c r="E19" s="55" t="s">
        <v>239</v>
      </c>
      <c r="F19" s="55" t="s">
        <v>732</v>
      </c>
      <c r="G19" s="55">
        <v>42</v>
      </c>
      <c r="H19" s="56">
        <v>2</v>
      </c>
      <c r="I19" s="57">
        <v>2</v>
      </c>
      <c r="J19" s="58">
        <v>4</v>
      </c>
      <c r="K19" s="59"/>
      <c r="L19" s="60" t="s">
        <v>222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10063.871999999999</v>
      </c>
      <c r="AC19" s="66">
        <f t="shared" si="4"/>
        <v>0</v>
      </c>
      <c r="AD19" s="66">
        <f t="shared" si="3"/>
        <v>10063.871999999999</v>
      </c>
    </row>
    <row r="20" spans="1:30" ht="24.95" customHeight="1" x14ac:dyDescent="0.4">
      <c r="A20" s="54">
        <v>17</v>
      </c>
      <c r="B20" s="55" t="s">
        <v>37</v>
      </c>
      <c r="C20" s="55" t="s">
        <v>1538</v>
      </c>
      <c r="D20" s="55" t="s">
        <v>35</v>
      </c>
      <c r="E20" s="55" t="s">
        <v>248</v>
      </c>
      <c r="F20" s="55" t="s">
        <v>697</v>
      </c>
      <c r="G20" s="55">
        <v>26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1557.5040000000001</v>
      </c>
      <c r="AC20" s="66">
        <f t="shared" si="4"/>
        <v>0</v>
      </c>
      <c r="AD20" s="66">
        <f t="shared" si="3"/>
        <v>1557.5040000000001</v>
      </c>
    </row>
    <row r="21" spans="1:30" ht="24.95" customHeight="1" x14ac:dyDescent="0.4">
      <c r="A21" s="54">
        <v>18</v>
      </c>
      <c r="B21" s="55" t="s">
        <v>37</v>
      </c>
      <c r="C21" s="55" t="s">
        <v>1538</v>
      </c>
      <c r="D21" s="55" t="s">
        <v>35</v>
      </c>
      <c r="E21" s="55" t="s">
        <v>265</v>
      </c>
      <c r="F21" s="55" t="s">
        <v>730</v>
      </c>
      <c r="G21" s="55">
        <v>60</v>
      </c>
      <c r="H21" s="56">
        <v>1</v>
      </c>
      <c r="I21" s="57">
        <v>1</v>
      </c>
      <c r="J21" s="58">
        <v>1</v>
      </c>
      <c r="K21" s="59"/>
      <c r="L21" s="60" t="s">
        <v>221</v>
      </c>
      <c r="M21" s="76"/>
      <c r="N21" s="61" t="s">
        <v>219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3594.2400000000002</v>
      </c>
      <c r="AC21" s="66">
        <f t="shared" si="4"/>
        <v>0</v>
      </c>
      <c r="AD21" s="66">
        <f t="shared" si="3"/>
        <v>3594.2400000000002</v>
      </c>
    </row>
    <row r="22" spans="1:30" ht="24.95" customHeight="1" x14ac:dyDescent="0.4">
      <c r="A22" s="54">
        <v>19</v>
      </c>
      <c r="B22" s="55" t="s">
        <v>37</v>
      </c>
      <c r="C22" s="55" t="s">
        <v>1539</v>
      </c>
      <c r="D22" s="55" t="s">
        <v>875</v>
      </c>
      <c r="E22" s="55" t="s">
        <v>572</v>
      </c>
      <c r="F22" s="55" t="s">
        <v>611</v>
      </c>
      <c r="G22" s="55">
        <v>68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1628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4073.4719999999998</v>
      </c>
      <c r="AC22" s="66">
        <f t="shared" si="4"/>
        <v>0</v>
      </c>
      <c r="AD22" s="66">
        <f t="shared" si="3"/>
        <v>4073.4719999999998</v>
      </c>
    </row>
    <row r="23" spans="1:30" ht="24.95" customHeight="1" x14ac:dyDescent="0.4">
      <c r="A23" s="54">
        <v>20</v>
      </c>
      <c r="B23" s="55" t="s">
        <v>37</v>
      </c>
      <c r="C23" s="55" t="s">
        <v>1540</v>
      </c>
      <c r="D23" s="55" t="s">
        <v>35</v>
      </c>
      <c r="E23" s="55" t="s">
        <v>239</v>
      </c>
      <c r="F23" s="55" t="s">
        <v>240</v>
      </c>
      <c r="G23" s="55">
        <v>42</v>
      </c>
      <c r="H23" s="56">
        <v>2</v>
      </c>
      <c r="I23" s="57">
        <v>1</v>
      </c>
      <c r="J23" s="58">
        <v>2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5031.9359999999997</v>
      </c>
      <c r="AC23" s="66">
        <f t="shared" si="4"/>
        <v>0</v>
      </c>
      <c r="AD23" s="66">
        <f t="shared" si="3"/>
        <v>5031.9359999999997</v>
      </c>
    </row>
    <row r="24" spans="1:30" ht="24.95" customHeight="1" x14ac:dyDescent="0.4">
      <c r="A24" s="54">
        <v>21</v>
      </c>
      <c r="B24" s="55" t="s">
        <v>37</v>
      </c>
      <c r="C24" s="55" t="s">
        <v>1540</v>
      </c>
      <c r="D24" s="55" t="s">
        <v>1541</v>
      </c>
      <c r="E24" s="55" t="s">
        <v>248</v>
      </c>
      <c r="F24" s="55" t="s">
        <v>541</v>
      </c>
      <c r="G24" s="55">
        <v>26</v>
      </c>
      <c r="H24" s="56">
        <v>1</v>
      </c>
      <c r="I24" s="57">
        <v>1</v>
      </c>
      <c r="J24" s="58">
        <v>1</v>
      </c>
      <c r="K24" s="59"/>
      <c r="L24" s="60" t="s">
        <v>221</v>
      </c>
      <c r="M24" s="76"/>
      <c r="N24" s="61" t="s">
        <v>220</v>
      </c>
      <c r="O24" s="77"/>
      <c r="P24" s="76"/>
      <c r="Q24" s="62">
        <v>1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1557.5040000000001</v>
      </c>
      <c r="AC24" s="66">
        <f t="shared" si="4"/>
        <v>0</v>
      </c>
      <c r="AD24" s="66">
        <f t="shared" si="3"/>
        <v>1557.5040000000001</v>
      </c>
    </row>
    <row r="25" spans="1:30" ht="24.95" customHeight="1" x14ac:dyDescent="0.4">
      <c r="A25" s="54">
        <v>22</v>
      </c>
      <c r="B25" s="55" t="s">
        <v>37</v>
      </c>
      <c r="C25" s="55" t="s">
        <v>1542</v>
      </c>
      <c r="D25" s="55" t="s">
        <v>35</v>
      </c>
      <c r="E25" s="55" t="s">
        <v>239</v>
      </c>
      <c r="F25" s="55" t="s">
        <v>240</v>
      </c>
      <c r="G25" s="55">
        <v>42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2515.9679999999998</v>
      </c>
      <c r="AC25" s="66">
        <f t="shared" si="4"/>
        <v>0</v>
      </c>
      <c r="AD25" s="66">
        <f t="shared" si="3"/>
        <v>2515.9679999999998</v>
      </c>
    </row>
    <row r="26" spans="1:30" ht="24.95" customHeight="1" x14ac:dyDescent="0.4">
      <c r="A26" s="54">
        <v>23</v>
      </c>
      <c r="B26" s="55" t="s">
        <v>37</v>
      </c>
      <c r="C26" s="55" t="s">
        <v>1543</v>
      </c>
      <c r="D26" s="55" t="s">
        <v>35</v>
      </c>
      <c r="E26" s="55" t="s">
        <v>239</v>
      </c>
      <c r="F26" s="55" t="s">
        <v>240</v>
      </c>
      <c r="G26" s="55">
        <v>42</v>
      </c>
      <c r="H26" s="56">
        <v>1</v>
      </c>
      <c r="I26" s="57">
        <v>1</v>
      </c>
      <c r="J26" s="58">
        <v>1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2515.9679999999998</v>
      </c>
      <c r="AC26" s="66">
        <f t="shared" si="4"/>
        <v>0</v>
      </c>
      <c r="AD26" s="66">
        <f t="shared" si="3"/>
        <v>2515.9679999999998</v>
      </c>
    </row>
    <row r="27" spans="1:30" ht="24.95" customHeight="1" x14ac:dyDescent="0.4">
      <c r="A27" s="54">
        <v>24</v>
      </c>
      <c r="B27" s="55" t="s">
        <v>37</v>
      </c>
      <c r="C27" s="55" t="s">
        <v>1543</v>
      </c>
      <c r="D27" s="55" t="s">
        <v>875</v>
      </c>
      <c r="E27" s="55" t="s">
        <v>248</v>
      </c>
      <c r="F27" s="55" t="s">
        <v>232</v>
      </c>
      <c r="G27" s="55">
        <v>26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1557.5040000000001</v>
      </c>
      <c r="AC27" s="66">
        <f t="shared" si="4"/>
        <v>0</v>
      </c>
      <c r="AD27" s="66">
        <f t="shared" si="3"/>
        <v>1557.5040000000001</v>
      </c>
    </row>
    <row r="28" spans="1:30" ht="24.95" customHeight="1" x14ac:dyDescent="0.4">
      <c r="A28" s="54">
        <v>25</v>
      </c>
      <c r="B28" s="55" t="s">
        <v>37</v>
      </c>
      <c r="C28" s="55" t="s">
        <v>1543</v>
      </c>
      <c r="D28" s="55" t="s">
        <v>1541</v>
      </c>
      <c r="E28" s="55" t="s">
        <v>231</v>
      </c>
      <c r="F28" s="55" t="s">
        <v>232</v>
      </c>
      <c r="G28" s="55">
        <v>40</v>
      </c>
      <c r="H28" s="56">
        <v>1</v>
      </c>
      <c r="I28" s="57">
        <v>1</v>
      </c>
      <c r="J28" s="58">
        <v>1</v>
      </c>
      <c r="K28" s="59"/>
      <c r="L28" s="60" t="s">
        <v>221</v>
      </c>
      <c r="M28" s="76"/>
      <c r="N28" s="61" t="s">
        <v>219</v>
      </c>
      <c r="O28" s="77"/>
      <c r="P28" s="76"/>
      <c r="Q28" s="62">
        <v>1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2396.16</v>
      </c>
      <c r="AC28" s="66">
        <f t="shared" si="4"/>
        <v>0</v>
      </c>
      <c r="AD28" s="66">
        <f t="shared" si="3"/>
        <v>2396.16</v>
      </c>
    </row>
    <row r="29" spans="1:30" ht="24.95" customHeight="1" x14ac:dyDescent="0.4">
      <c r="A29" s="54">
        <v>26</v>
      </c>
      <c r="B29" s="55" t="s">
        <v>37</v>
      </c>
      <c r="C29" s="55" t="s">
        <v>1544</v>
      </c>
      <c r="D29" s="55" t="s">
        <v>35</v>
      </c>
      <c r="E29" s="55" t="s">
        <v>248</v>
      </c>
      <c r="F29" s="55" t="s">
        <v>764</v>
      </c>
      <c r="G29" s="55">
        <v>26</v>
      </c>
      <c r="H29" s="56">
        <v>2</v>
      </c>
      <c r="I29" s="57">
        <v>1</v>
      </c>
      <c r="J29" s="58">
        <v>2</v>
      </c>
      <c r="K29" s="59"/>
      <c r="L29" s="60" t="s">
        <v>222</v>
      </c>
      <c r="M29" s="76"/>
      <c r="N29" s="61" t="s">
        <v>220</v>
      </c>
      <c r="O29" s="77"/>
      <c r="P29" s="76"/>
      <c r="Q29" s="62">
        <v>2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3115.0080000000003</v>
      </c>
      <c r="AC29" s="66">
        <f t="shared" si="4"/>
        <v>0</v>
      </c>
      <c r="AD29" s="66">
        <f t="shared" si="3"/>
        <v>3115.0080000000003</v>
      </c>
    </row>
    <row r="30" spans="1:30" ht="24.95" customHeight="1" x14ac:dyDescent="0.4">
      <c r="A30" s="54">
        <v>27</v>
      </c>
      <c r="B30" s="55" t="s">
        <v>37</v>
      </c>
      <c r="C30" s="55" t="s">
        <v>1545</v>
      </c>
      <c r="D30" s="55" t="s">
        <v>875</v>
      </c>
      <c r="E30" s="55" t="s">
        <v>41</v>
      </c>
      <c r="F30" s="55" t="s">
        <v>541</v>
      </c>
      <c r="G30" s="55">
        <v>15</v>
      </c>
      <c r="H30" s="56">
        <v>2</v>
      </c>
      <c r="I30" s="57">
        <v>1</v>
      </c>
      <c r="J30" s="58">
        <v>2</v>
      </c>
      <c r="K30" s="59"/>
      <c r="L30" s="60" t="s">
        <v>222</v>
      </c>
      <c r="M30" s="76"/>
      <c r="N30" s="61" t="s">
        <v>220</v>
      </c>
      <c r="O30" s="77"/>
      <c r="P30" s="76"/>
      <c r="Q30" s="62">
        <v>2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1797.1200000000001</v>
      </c>
      <c r="AC30" s="66">
        <f t="shared" si="4"/>
        <v>0</v>
      </c>
      <c r="AD30" s="66">
        <f t="shared" si="3"/>
        <v>1797.1200000000001</v>
      </c>
    </row>
    <row r="31" spans="1:30" ht="24.95" customHeight="1" x14ac:dyDescent="0.4">
      <c r="A31" s="54">
        <v>28</v>
      </c>
      <c r="B31" s="55" t="s">
        <v>37</v>
      </c>
      <c r="C31" s="55" t="s">
        <v>1545</v>
      </c>
      <c r="D31" s="55" t="s">
        <v>35</v>
      </c>
      <c r="E31" s="55" t="s">
        <v>239</v>
      </c>
      <c r="F31" s="55" t="s">
        <v>240</v>
      </c>
      <c r="G31" s="55">
        <v>42</v>
      </c>
      <c r="H31" s="56">
        <v>3</v>
      </c>
      <c r="I31" s="57">
        <v>1</v>
      </c>
      <c r="J31" s="58">
        <v>3</v>
      </c>
      <c r="K31" s="59"/>
      <c r="L31" s="60" t="s">
        <v>222</v>
      </c>
      <c r="M31" s="76"/>
      <c r="N31" s="61" t="s">
        <v>220</v>
      </c>
      <c r="O31" s="77"/>
      <c r="P31" s="76"/>
      <c r="Q31" s="62">
        <v>3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7547.9039999999995</v>
      </c>
      <c r="AC31" s="66">
        <f t="shared" si="4"/>
        <v>0</v>
      </c>
      <c r="AD31" s="66">
        <f t="shared" si="3"/>
        <v>7547.9039999999995</v>
      </c>
    </row>
    <row r="32" spans="1:30" ht="24.95" customHeight="1" x14ac:dyDescent="0.4">
      <c r="A32" s="54">
        <v>29</v>
      </c>
      <c r="B32" s="55" t="s">
        <v>37</v>
      </c>
      <c r="C32" s="55" t="s">
        <v>1546</v>
      </c>
      <c r="D32" s="55" t="s">
        <v>875</v>
      </c>
      <c r="E32" s="55" t="s">
        <v>41</v>
      </c>
      <c r="F32" s="55" t="s">
        <v>541</v>
      </c>
      <c r="G32" s="55">
        <v>15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898.56000000000006</v>
      </c>
      <c r="AC32" s="66">
        <f t="shared" si="4"/>
        <v>0</v>
      </c>
      <c r="AD32" s="66">
        <f t="shared" si="3"/>
        <v>898.56000000000006</v>
      </c>
    </row>
    <row r="33" spans="1:30" ht="24.95" customHeight="1" x14ac:dyDescent="0.4">
      <c r="A33" s="54">
        <v>30</v>
      </c>
      <c r="B33" s="55" t="s">
        <v>37</v>
      </c>
      <c r="C33" s="55" t="s">
        <v>1546</v>
      </c>
      <c r="D33" s="55" t="s">
        <v>35</v>
      </c>
      <c r="E33" s="55" t="s">
        <v>239</v>
      </c>
      <c r="F33" s="55" t="s">
        <v>240</v>
      </c>
      <c r="G33" s="55">
        <v>42</v>
      </c>
      <c r="H33" s="56">
        <v>3</v>
      </c>
      <c r="I33" s="57">
        <v>1</v>
      </c>
      <c r="J33" s="58">
        <v>3</v>
      </c>
      <c r="K33" s="59"/>
      <c r="L33" s="60" t="s">
        <v>222</v>
      </c>
      <c r="M33" s="76"/>
      <c r="N33" s="61" t="s">
        <v>220</v>
      </c>
      <c r="O33" s="77"/>
      <c r="P33" s="76"/>
      <c r="Q33" s="62">
        <v>3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7547.9039999999995</v>
      </c>
      <c r="AC33" s="66">
        <f t="shared" si="4"/>
        <v>0</v>
      </c>
      <c r="AD33" s="66">
        <f t="shared" si="3"/>
        <v>7547.9039999999995</v>
      </c>
    </row>
    <row r="34" spans="1:30" ht="24.95" customHeight="1" x14ac:dyDescent="0.4">
      <c r="A34" s="54">
        <v>31</v>
      </c>
      <c r="B34" s="55" t="s">
        <v>37</v>
      </c>
      <c r="C34" s="55" t="s">
        <v>1547</v>
      </c>
      <c r="D34" s="55" t="s">
        <v>35</v>
      </c>
      <c r="E34" s="55" t="s">
        <v>248</v>
      </c>
      <c r="F34" s="55" t="s">
        <v>697</v>
      </c>
      <c r="G34" s="55">
        <v>26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1557.5040000000001</v>
      </c>
      <c r="AC34" s="66">
        <f t="shared" si="4"/>
        <v>0</v>
      </c>
      <c r="AD34" s="66">
        <f t="shared" si="3"/>
        <v>1557.5040000000001</v>
      </c>
    </row>
    <row r="35" spans="1:30" ht="24.95" customHeight="1" x14ac:dyDescent="0.4">
      <c r="A35" s="54">
        <v>32</v>
      </c>
      <c r="B35" s="55" t="s">
        <v>37</v>
      </c>
      <c r="C35" s="55" t="s">
        <v>1548</v>
      </c>
      <c r="D35" s="55" t="s">
        <v>35</v>
      </c>
      <c r="E35" s="55" t="s">
        <v>239</v>
      </c>
      <c r="F35" s="55" t="s">
        <v>240</v>
      </c>
      <c r="G35" s="55">
        <v>42</v>
      </c>
      <c r="H35" s="56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2515.9679999999998</v>
      </c>
      <c r="AC35" s="66">
        <f t="shared" si="4"/>
        <v>0</v>
      </c>
      <c r="AD35" s="66">
        <f t="shared" si="3"/>
        <v>2515.9679999999998</v>
      </c>
    </row>
    <row r="36" spans="1:30" ht="24.95" customHeight="1" x14ac:dyDescent="0.4">
      <c r="A36" s="54">
        <v>33</v>
      </c>
      <c r="B36" s="55" t="s">
        <v>37</v>
      </c>
      <c r="C36" s="55" t="s">
        <v>1549</v>
      </c>
      <c r="D36" s="55" t="s">
        <v>35</v>
      </c>
      <c r="E36" s="55" t="s">
        <v>239</v>
      </c>
      <c r="F36" s="55" t="s">
        <v>243</v>
      </c>
      <c r="G36" s="55">
        <v>42</v>
      </c>
      <c r="H36" s="56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2515.9679999999998</v>
      </c>
      <c r="AC36" s="66">
        <f t="shared" si="4"/>
        <v>0</v>
      </c>
      <c r="AD36" s="66">
        <f t="shared" si="3"/>
        <v>2515.9679999999998</v>
      </c>
    </row>
    <row r="37" spans="1:30" ht="24.95" customHeight="1" x14ac:dyDescent="0.4">
      <c r="A37" s="54">
        <v>34</v>
      </c>
      <c r="B37" s="55" t="s">
        <v>37</v>
      </c>
      <c r="C37" s="55" t="s">
        <v>1550</v>
      </c>
      <c r="D37" s="55" t="s">
        <v>35</v>
      </c>
      <c r="E37" s="55" t="s">
        <v>239</v>
      </c>
      <c r="F37" s="55" t="s">
        <v>243</v>
      </c>
      <c r="G37" s="55">
        <v>42</v>
      </c>
      <c r="H37" s="56">
        <v>10</v>
      </c>
      <c r="I37" s="57">
        <v>1</v>
      </c>
      <c r="J37" s="58">
        <v>10</v>
      </c>
      <c r="K37" s="59"/>
      <c r="L37" s="60" t="s">
        <v>222</v>
      </c>
      <c r="M37" s="76"/>
      <c r="N37" s="61" t="s">
        <v>220</v>
      </c>
      <c r="O37" s="77"/>
      <c r="P37" s="76"/>
      <c r="Q37" s="62">
        <v>10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25159.68</v>
      </c>
      <c r="AC37" s="66">
        <f t="shared" si="4"/>
        <v>0</v>
      </c>
      <c r="AD37" s="66">
        <f t="shared" si="3"/>
        <v>25159.68</v>
      </c>
    </row>
    <row r="38" spans="1:30" ht="24.95" customHeight="1" x14ac:dyDescent="0.4">
      <c r="A38" s="54">
        <v>35</v>
      </c>
      <c r="B38" s="55" t="s">
        <v>37</v>
      </c>
      <c r="C38" s="55" t="s">
        <v>1551</v>
      </c>
      <c r="D38" s="55" t="s">
        <v>35</v>
      </c>
      <c r="E38" s="55" t="s">
        <v>239</v>
      </c>
      <c r="F38" s="55" t="s">
        <v>244</v>
      </c>
      <c r="G38" s="55">
        <v>42</v>
      </c>
      <c r="H38" s="56">
        <v>27</v>
      </c>
      <c r="I38" s="57">
        <v>2</v>
      </c>
      <c r="J38" s="58">
        <v>54</v>
      </c>
      <c r="K38" s="59"/>
      <c r="L38" s="60" t="s">
        <v>222</v>
      </c>
      <c r="M38" s="76"/>
      <c r="N38" s="61" t="s">
        <v>220</v>
      </c>
      <c r="O38" s="77"/>
      <c r="P38" s="76"/>
      <c r="Q38" s="62">
        <v>27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135862.272</v>
      </c>
      <c r="AC38" s="66">
        <f t="shared" si="4"/>
        <v>0</v>
      </c>
      <c r="AD38" s="66">
        <f t="shared" si="3"/>
        <v>135862.272</v>
      </c>
    </row>
    <row r="39" spans="1:30" ht="24.95" customHeight="1" x14ac:dyDescent="0.4">
      <c r="A39" s="54">
        <v>36</v>
      </c>
      <c r="B39" s="55" t="s">
        <v>37</v>
      </c>
      <c r="C39" s="55" t="s">
        <v>1551</v>
      </c>
      <c r="D39" s="55" t="s">
        <v>35</v>
      </c>
      <c r="E39" s="55" t="s">
        <v>1620</v>
      </c>
      <c r="F39" s="55" t="s">
        <v>487</v>
      </c>
      <c r="G39" s="55">
        <v>29</v>
      </c>
      <c r="H39" s="55">
        <v>38</v>
      </c>
      <c r="I39" s="57">
        <v>1</v>
      </c>
      <c r="J39" s="58">
        <v>38</v>
      </c>
      <c r="K39" s="59"/>
      <c r="L39" s="60" t="s">
        <v>222</v>
      </c>
      <c r="M39" s="76"/>
      <c r="N39" s="61" t="s">
        <v>219</v>
      </c>
      <c r="O39" s="77"/>
      <c r="P39" s="76"/>
      <c r="Q39" s="62">
        <v>38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66014.207999999999</v>
      </c>
      <c r="AC39" s="66">
        <f t="shared" si="4"/>
        <v>0</v>
      </c>
      <c r="AD39" s="66">
        <f t="shared" si="3"/>
        <v>66014.207999999999</v>
      </c>
    </row>
    <row r="40" spans="1:30" ht="24.95" customHeight="1" x14ac:dyDescent="0.4">
      <c r="A40" s="54">
        <v>37</v>
      </c>
      <c r="B40" s="55" t="s">
        <v>37</v>
      </c>
      <c r="C40" s="55" t="s">
        <v>1552</v>
      </c>
      <c r="D40" s="55" t="s">
        <v>35</v>
      </c>
      <c r="E40" s="55" t="s">
        <v>397</v>
      </c>
      <c r="F40" s="55" t="s">
        <v>1621</v>
      </c>
      <c r="G40" s="55">
        <v>14</v>
      </c>
      <c r="H40" s="55">
        <v>12</v>
      </c>
      <c r="I40" s="57">
        <v>1</v>
      </c>
      <c r="J40" s="58">
        <v>12</v>
      </c>
      <c r="K40" s="59"/>
      <c r="L40" s="60" t="s">
        <v>222</v>
      </c>
      <c r="M40" s="76"/>
      <c r="N40" s="61" t="s">
        <v>220</v>
      </c>
      <c r="O40" s="77"/>
      <c r="P40" s="76"/>
      <c r="Q40" s="62">
        <v>12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10063.871999999999</v>
      </c>
      <c r="AC40" s="66">
        <f t="shared" si="4"/>
        <v>0</v>
      </c>
      <c r="AD40" s="66">
        <f t="shared" si="3"/>
        <v>10063.871999999999</v>
      </c>
    </row>
    <row r="41" spans="1:30" ht="24.95" customHeight="1" x14ac:dyDescent="0.4">
      <c r="A41" s="54">
        <v>38</v>
      </c>
      <c r="B41" s="55" t="s">
        <v>37</v>
      </c>
      <c r="C41" s="55" t="s">
        <v>1553</v>
      </c>
      <c r="D41" s="55" t="s">
        <v>35</v>
      </c>
      <c r="E41" s="55" t="s">
        <v>239</v>
      </c>
      <c r="F41" s="55" t="s">
        <v>240</v>
      </c>
      <c r="G41" s="55">
        <v>42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2515.9679999999998</v>
      </c>
      <c r="AC41" s="66">
        <f t="shared" si="4"/>
        <v>0</v>
      </c>
      <c r="AD41" s="66">
        <f t="shared" si="3"/>
        <v>2515.9679999999998</v>
      </c>
    </row>
    <row r="42" spans="1:30" ht="24.95" customHeight="1" x14ac:dyDescent="0.4">
      <c r="A42" s="54">
        <v>39</v>
      </c>
      <c r="B42" s="55" t="s">
        <v>37</v>
      </c>
      <c r="C42" s="55" t="s">
        <v>1554</v>
      </c>
      <c r="D42" s="55" t="s">
        <v>35</v>
      </c>
      <c r="E42" s="55" t="s">
        <v>239</v>
      </c>
      <c r="F42" s="55" t="s">
        <v>240</v>
      </c>
      <c r="G42" s="55">
        <v>42</v>
      </c>
      <c r="H42" s="55">
        <v>1</v>
      </c>
      <c r="I42" s="57">
        <v>1</v>
      </c>
      <c r="J42" s="58">
        <v>1</v>
      </c>
      <c r="K42" s="59"/>
      <c r="L42" s="60" t="s">
        <v>222</v>
      </c>
      <c r="M42" s="76"/>
      <c r="N42" s="61" t="s">
        <v>220</v>
      </c>
      <c r="O42" s="77"/>
      <c r="P42" s="76"/>
      <c r="Q42" s="62">
        <v>1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2515.9679999999998</v>
      </c>
      <c r="AC42" s="66">
        <f t="shared" si="4"/>
        <v>0</v>
      </c>
      <c r="AD42" s="66">
        <f t="shared" si="3"/>
        <v>2515.9679999999998</v>
      </c>
    </row>
    <row r="43" spans="1:30" ht="24.95" customHeight="1" x14ac:dyDescent="0.4">
      <c r="A43" s="54">
        <v>40</v>
      </c>
      <c r="B43" s="55" t="s">
        <v>241</v>
      </c>
      <c r="C43" s="55" t="s">
        <v>1555</v>
      </c>
      <c r="D43" s="55" t="s">
        <v>1556</v>
      </c>
      <c r="E43" s="55" t="s">
        <v>239</v>
      </c>
      <c r="F43" s="55" t="s">
        <v>244</v>
      </c>
      <c r="G43" s="55">
        <v>42</v>
      </c>
      <c r="H43" s="55">
        <v>12</v>
      </c>
      <c r="I43" s="57">
        <v>2</v>
      </c>
      <c r="J43" s="58">
        <v>24</v>
      </c>
      <c r="K43" s="59"/>
      <c r="L43" s="60" t="s">
        <v>222</v>
      </c>
      <c r="M43" s="76"/>
      <c r="N43" s="61" t="s">
        <v>220</v>
      </c>
      <c r="O43" s="77"/>
      <c r="P43" s="76"/>
      <c r="Q43" s="62">
        <v>12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60383.231999999996</v>
      </c>
      <c r="AC43" s="66">
        <f t="shared" si="4"/>
        <v>0</v>
      </c>
      <c r="AD43" s="66">
        <f t="shared" si="3"/>
        <v>60383.231999999996</v>
      </c>
    </row>
    <row r="44" spans="1:30" ht="24.95" customHeight="1" x14ac:dyDescent="0.4">
      <c r="A44" s="54">
        <v>41</v>
      </c>
      <c r="B44" s="55" t="s">
        <v>241</v>
      </c>
      <c r="C44" s="55" t="s">
        <v>1557</v>
      </c>
      <c r="D44" s="55" t="s">
        <v>1558</v>
      </c>
      <c r="E44" s="55" t="s">
        <v>239</v>
      </c>
      <c r="F44" s="55" t="s">
        <v>244</v>
      </c>
      <c r="G44" s="55">
        <v>42</v>
      </c>
      <c r="H44" s="55">
        <v>32</v>
      </c>
      <c r="I44" s="57">
        <v>2</v>
      </c>
      <c r="J44" s="58">
        <v>64</v>
      </c>
      <c r="K44" s="59"/>
      <c r="L44" s="60" t="s">
        <v>222</v>
      </c>
      <c r="M44" s="76"/>
      <c r="N44" s="61" t="s">
        <v>220</v>
      </c>
      <c r="O44" s="77"/>
      <c r="P44" s="76"/>
      <c r="Q44" s="62">
        <v>32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161021.95199999999</v>
      </c>
      <c r="AC44" s="66">
        <f t="shared" si="4"/>
        <v>0</v>
      </c>
      <c r="AD44" s="66">
        <f t="shared" si="3"/>
        <v>161021.95199999999</v>
      </c>
    </row>
    <row r="45" spans="1:30" ht="24.95" customHeight="1" x14ac:dyDescent="0.4">
      <c r="A45" s="54">
        <v>42</v>
      </c>
      <c r="B45" s="55" t="s">
        <v>241</v>
      </c>
      <c r="C45" s="55" t="s">
        <v>1557</v>
      </c>
      <c r="D45" s="55" t="s">
        <v>35</v>
      </c>
      <c r="E45" s="55" t="s">
        <v>239</v>
      </c>
      <c r="F45" s="55" t="s">
        <v>1177</v>
      </c>
      <c r="G45" s="55">
        <v>42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5031.9359999999997</v>
      </c>
      <c r="AC45" s="66">
        <f t="shared" si="4"/>
        <v>0</v>
      </c>
      <c r="AD45" s="66">
        <f t="shared" si="3"/>
        <v>5031.9359999999997</v>
      </c>
    </row>
    <row r="46" spans="1:30" ht="24.95" customHeight="1" x14ac:dyDescent="0.4">
      <c r="A46" s="54">
        <v>43</v>
      </c>
      <c r="B46" s="55" t="s">
        <v>241</v>
      </c>
      <c r="C46" s="55" t="s">
        <v>1559</v>
      </c>
      <c r="D46" s="55" t="s">
        <v>1560</v>
      </c>
      <c r="E46" s="55" t="s">
        <v>239</v>
      </c>
      <c r="F46" s="55" t="s">
        <v>244</v>
      </c>
      <c r="G46" s="55">
        <v>42</v>
      </c>
      <c r="H46" s="55">
        <v>4</v>
      </c>
      <c r="I46" s="57">
        <v>2</v>
      </c>
      <c r="J46" s="58">
        <v>8</v>
      </c>
      <c r="K46" s="59"/>
      <c r="L46" s="60" t="s">
        <v>222</v>
      </c>
      <c r="M46" s="76"/>
      <c r="N46" s="61" t="s">
        <v>220</v>
      </c>
      <c r="O46" s="77"/>
      <c r="P46" s="76"/>
      <c r="Q46" s="62">
        <v>4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20127.743999999999</v>
      </c>
      <c r="AC46" s="66">
        <f t="shared" si="4"/>
        <v>0</v>
      </c>
      <c r="AD46" s="66">
        <f t="shared" si="3"/>
        <v>20127.743999999999</v>
      </c>
    </row>
    <row r="47" spans="1:30" ht="24.95" customHeight="1" x14ac:dyDescent="0.4">
      <c r="A47" s="54">
        <v>44</v>
      </c>
      <c r="B47" s="55" t="s">
        <v>241</v>
      </c>
      <c r="C47" s="55" t="s">
        <v>1561</v>
      </c>
      <c r="D47" s="55" t="s">
        <v>35</v>
      </c>
      <c r="E47" s="55" t="s">
        <v>239</v>
      </c>
      <c r="F47" s="55" t="s">
        <v>732</v>
      </c>
      <c r="G47" s="55">
        <v>42</v>
      </c>
      <c r="H47" s="55">
        <v>4</v>
      </c>
      <c r="I47" s="57">
        <v>2</v>
      </c>
      <c r="J47" s="58">
        <v>8</v>
      </c>
      <c r="K47" s="59"/>
      <c r="L47" s="60" t="s">
        <v>222</v>
      </c>
      <c r="M47" s="76"/>
      <c r="N47" s="61" t="s">
        <v>220</v>
      </c>
      <c r="O47" s="77"/>
      <c r="P47" s="76"/>
      <c r="Q47" s="62">
        <v>4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20127.743999999999</v>
      </c>
      <c r="AC47" s="66">
        <f t="shared" si="4"/>
        <v>0</v>
      </c>
      <c r="AD47" s="66">
        <f t="shared" si="3"/>
        <v>20127.743999999999</v>
      </c>
    </row>
    <row r="48" spans="1:30" ht="24.95" customHeight="1" x14ac:dyDescent="0.4">
      <c r="A48" s="54">
        <v>45</v>
      </c>
      <c r="B48" s="55" t="s">
        <v>241</v>
      </c>
      <c r="C48" s="55" t="s">
        <v>1562</v>
      </c>
      <c r="D48" s="55" t="s">
        <v>35</v>
      </c>
      <c r="E48" s="55" t="s">
        <v>239</v>
      </c>
      <c r="F48" s="55" t="s">
        <v>732</v>
      </c>
      <c r="G48" s="55">
        <v>42</v>
      </c>
      <c r="H48" s="55">
        <v>16</v>
      </c>
      <c r="I48" s="57">
        <v>2</v>
      </c>
      <c r="J48" s="58">
        <v>32</v>
      </c>
      <c r="K48" s="59"/>
      <c r="L48" s="60" t="s">
        <v>222</v>
      </c>
      <c r="M48" s="76"/>
      <c r="N48" s="61" t="s">
        <v>220</v>
      </c>
      <c r="O48" s="77"/>
      <c r="P48" s="76"/>
      <c r="Q48" s="62">
        <v>16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80510.975999999995</v>
      </c>
      <c r="AC48" s="66">
        <f t="shared" si="4"/>
        <v>0</v>
      </c>
      <c r="AD48" s="66">
        <f t="shared" si="3"/>
        <v>80510.975999999995</v>
      </c>
    </row>
    <row r="49" spans="1:30" ht="24.95" customHeight="1" x14ac:dyDescent="0.4">
      <c r="A49" s="54">
        <v>46</v>
      </c>
      <c r="B49" s="55" t="s">
        <v>241</v>
      </c>
      <c r="C49" s="55" t="s">
        <v>1562</v>
      </c>
      <c r="D49" s="55" t="s">
        <v>35</v>
      </c>
      <c r="E49" s="55" t="s">
        <v>239</v>
      </c>
      <c r="F49" s="55" t="s">
        <v>1177</v>
      </c>
      <c r="G49" s="55">
        <v>42</v>
      </c>
      <c r="H49" s="55">
        <v>2</v>
      </c>
      <c r="I49" s="57">
        <v>1</v>
      </c>
      <c r="J49" s="58">
        <v>2</v>
      </c>
      <c r="K49" s="59"/>
      <c r="L49" s="60" t="s">
        <v>222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5031.9359999999997</v>
      </c>
      <c r="AC49" s="66">
        <f t="shared" si="4"/>
        <v>0</v>
      </c>
      <c r="AD49" s="66">
        <f t="shared" si="3"/>
        <v>5031.9359999999997</v>
      </c>
    </row>
    <row r="50" spans="1:30" ht="24.95" customHeight="1" x14ac:dyDescent="0.4">
      <c r="A50" s="54">
        <v>47</v>
      </c>
      <c r="B50" s="55" t="s">
        <v>241</v>
      </c>
      <c r="C50" s="55" t="s">
        <v>1563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16</v>
      </c>
      <c r="I50" s="57">
        <v>2</v>
      </c>
      <c r="J50" s="58">
        <v>32</v>
      </c>
      <c r="K50" s="59"/>
      <c r="L50" s="60" t="s">
        <v>222</v>
      </c>
      <c r="M50" s="76"/>
      <c r="N50" s="61" t="s">
        <v>220</v>
      </c>
      <c r="O50" s="77"/>
      <c r="P50" s="76"/>
      <c r="Q50" s="62">
        <v>16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80510.975999999995</v>
      </c>
      <c r="AC50" s="66">
        <f t="shared" si="4"/>
        <v>0</v>
      </c>
      <c r="AD50" s="66">
        <f t="shared" si="3"/>
        <v>80510.975999999995</v>
      </c>
    </row>
    <row r="51" spans="1:30" ht="24.95" customHeight="1" x14ac:dyDescent="0.4">
      <c r="A51" s="54">
        <v>48</v>
      </c>
      <c r="B51" s="55" t="s">
        <v>241</v>
      </c>
      <c r="C51" s="55" t="s">
        <v>1563</v>
      </c>
      <c r="D51" s="55" t="s">
        <v>35</v>
      </c>
      <c r="E51" s="55" t="s">
        <v>239</v>
      </c>
      <c r="F51" s="55" t="s">
        <v>1177</v>
      </c>
      <c r="G51" s="55">
        <v>42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5031.9359999999997</v>
      </c>
      <c r="AC51" s="66">
        <f t="shared" si="4"/>
        <v>0</v>
      </c>
      <c r="AD51" s="66">
        <f t="shared" si="3"/>
        <v>5031.9359999999997</v>
      </c>
    </row>
    <row r="52" spans="1:30" ht="24.95" customHeight="1" x14ac:dyDescent="0.4">
      <c r="A52" s="54">
        <v>49</v>
      </c>
      <c r="B52" s="55" t="s">
        <v>241</v>
      </c>
      <c r="C52" s="55" t="s">
        <v>1564</v>
      </c>
      <c r="D52" s="55" t="s">
        <v>35</v>
      </c>
      <c r="E52" s="55" t="s">
        <v>239</v>
      </c>
      <c r="F52" s="55" t="s">
        <v>732</v>
      </c>
      <c r="G52" s="55">
        <v>42</v>
      </c>
      <c r="H52" s="55">
        <v>4</v>
      </c>
      <c r="I52" s="57">
        <v>2</v>
      </c>
      <c r="J52" s="58">
        <v>8</v>
      </c>
      <c r="K52" s="59"/>
      <c r="L52" s="60" t="s">
        <v>222</v>
      </c>
      <c r="M52" s="76"/>
      <c r="N52" s="61" t="s">
        <v>220</v>
      </c>
      <c r="O52" s="77"/>
      <c r="P52" s="76"/>
      <c r="Q52" s="62">
        <v>4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20127.743999999999</v>
      </c>
      <c r="AC52" s="66">
        <f t="shared" si="4"/>
        <v>0</v>
      </c>
      <c r="AD52" s="66">
        <f t="shared" si="3"/>
        <v>20127.743999999999</v>
      </c>
    </row>
    <row r="53" spans="1:30" ht="24.95" customHeight="1" x14ac:dyDescent="0.4">
      <c r="A53" s="54">
        <v>50</v>
      </c>
      <c r="B53" s="55" t="s">
        <v>241</v>
      </c>
      <c r="C53" s="55" t="s">
        <v>1565</v>
      </c>
      <c r="D53" s="55" t="s">
        <v>35</v>
      </c>
      <c r="E53" s="55" t="s">
        <v>239</v>
      </c>
      <c r="F53" s="55" t="s">
        <v>732</v>
      </c>
      <c r="G53" s="55">
        <v>42</v>
      </c>
      <c r="H53" s="55">
        <v>4</v>
      </c>
      <c r="I53" s="57">
        <v>2</v>
      </c>
      <c r="J53" s="58">
        <v>8</v>
      </c>
      <c r="K53" s="59"/>
      <c r="L53" s="60" t="s">
        <v>222</v>
      </c>
      <c r="M53" s="76"/>
      <c r="N53" s="61" t="s">
        <v>220</v>
      </c>
      <c r="O53" s="77"/>
      <c r="P53" s="76"/>
      <c r="Q53" s="62">
        <v>4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20127.743999999999</v>
      </c>
      <c r="AC53" s="66">
        <f t="shared" si="4"/>
        <v>0</v>
      </c>
      <c r="AD53" s="66">
        <f t="shared" si="3"/>
        <v>20127.743999999999</v>
      </c>
    </row>
    <row r="54" spans="1:30" ht="24.95" customHeight="1" x14ac:dyDescent="0.4">
      <c r="A54" s="54">
        <v>51</v>
      </c>
      <c r="B54" s="55" t="s">
        <v>241</v>
      </c>
      <c r="C54" s="55" t="s">
        <v>1566</v>
      </c>
      <c r="D54" s="55" t="s">
        <v>35</v>
      </c>
      <c r="E54" s="55" t="s">
        <v>239</v>
      </c>
      <c r="F54" s="55" t="s">
        <v>732</v>
      </c>
      <c r="G54" s="55">
        <v>42</v>
      </c>
      <c r="H54" s="55">
        <v>16</v>
      </c>
      <c r="I54" s="57">
        <v>2</v>
      </c>
      <c r="J54" s="58">
        <v>32</v>
      </c>
      <c r="K54" s="59"/>
      <c r="L54" s="60" t="s">
        <v>222</v>
      </c>
      <c r="M54" s="76"/>
      <c r="N54" s="61" t="s">
        <v>220</v>
      </c>
      <c r="O54" s="77"/>
      <c r="P54" s="76"/>
      <c r="Q54" s="62">
        <v>16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80510.975999999995</v>
      </c>
      <c r="AC54" s="66">
        <f t="shared" si="4"/>
        <v>0</v>
      </c>
      <c r="AD54" s="66">
        <f t="shared" si="3"/>
        <v>80510.975999999995</v>
      </c>
    </row>
    <row r="55" spans="1:30" ht="24.95" customHeight="1" x14ac:dyDescent="0.4">
      <c r="A55" s="54">
        <v>52</v>
      </c>
      <c r="B55" s="55" t="s">
        <v>241</v>
      </c>
      <c r="C55" s="55" t="s">
        <v>1566</v>
      </c>
      <c r="D55" s="55" t="s">
        <v>35</v>
      </c>
      <c r="E55" s="55" t="s">
        <v>239</v>
      </c>
      <c r="F55" s="55" t="s">
        <v>1177</v>
      </c>
      <c r="G55" s="55">
        <v>42</v>
      </c>
      <c r="H55" s="55">
        <v>2</v>
      </c>
      <c r="I55" s="57">
        <v>1</v>
      </c>
      <c r="J55" s="58">
        <v>2</v>
      </c>
      <c r="K55" s="59"/>
      <c r="L55" s="60" t="s">
        <v>222</v>
      </c>
      <c r="M55" s="76"/>
      <c r="N55" s="61" t="s">
        <v>220</v>
      </c>
      <c r="O55" s="77"/>
      <c r="P55" s="76"/>
      <c r="Q55" s="62">
        <v>2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5031.9359999999997</v>
      </c>
      <c r="AC55" s="66">
        <f t="shared" si="4"/>
        <v>0</v>
      </c>
      <c r="AD55" s="66">
        <f t="shared" si="3"/>
        <v>5031.9359999999997</v>
      </c>
    </row>
    <row r="56" spans="1:30" ht="24.95" customHeight="1" x14ac:dyDescent="0.4">
      <c r="A56" s="54">
        <v>53</v>
      </c>
      <c r="B56" s="55" t="s">
        <v>241</v>
      </c>
      <c r="C56" s="55" t="s">
        <v>1567</v>
      </c>
      <c r="D56" s="55" t="s">
        <v>35</v>
      </c>
      <c r="E56" s="55" t="s">
        <v>239</v>
      </c>
      <c r="F56" s="55" t="s">
        <v>732</v>
      </c>
      <c r="G56" s="55">
        <v>42</v>
      </c>
      <c r="H56" s="55">
        <v>16</v>
      </c>
      <c r="I56" s="57">
        <v>2</v>
      </c>
      <c r="J56" s="58">
        <v>32</v>
      </c>
      <c r="K56" s="59"/>
      <c r="L56" s="60" t="s">
        <v>222</v>
      </c>
      <c r="M56" s="76"/>
      <c r="N56" s="61" t="s">
        <v>220</v>
      </c>
      <c r="O56" s="77"/>
      <c r="P56" s="76"/>
      <c r="Q56" s="62">
        <v>16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80510.975999999995</v>
      </c>
      <c r="AC56" s="66">
        <f t="shared" si="4"/>
        <v>0</v>
      </c>
      <c r="AD56" s="66">
        <f t="shared" si="3"/>
        <v>80510.975999999995</v>
      </c>
    </row>
    <row r="57" spans="1:30" ht="24.95" customHeight="1" x14ac:dyDescent="0.4">
      <c r="A57" s="54">
        <v>54</v>
      </c>
      <c r="B57" s="55" t="s">
        <v>241</v>
      </c>
      <c r="C57" s="55" t="s">
        <v>1567</v>
      </c>
      <c r="D57" s="55" t="s">
        <v>35</v>
      </c>
      <c r="E57" s="55" t="s">
        <v>239</v>
      </c>
      <c r="F57" s="55" t="s">
        <v>1177</v>
      </c>
      <c r="G57" s="55">
        <v>42</v>
      </c>
      <c r="H57" s="55">
        <v>2</v>
      </c>
      <c r="I57" s="57">
        <v>1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5031.9359999999997</v>
      </c>
      <c r="AC57" s="66">
        <f t="shared" si="4"/>
        <v>0</v>
      </c>
      <c r="AD57" s="66">
        <f t="shared" si="3"/>
        <v>5031.9359999999997</v>
      </c>
    </row>
    <row r="58" spans="1:30" ht="24.95" customHeight="1" x14ac:dyDescent="0.4">
      <c r="A58" s="54">
        <v>55</v>
      </c>
      <c r="B58" s="55" t="s">
        <v>241</v>
      </c>
      <c r="C58" s="55" t="s">
        <v>1568</v>
      </c>
      <c r="D58" s="55" t="s">
        <v>35</v>
      </c>
      <c r="E58" s="55" t="s">
        <v>239</v>
      </c>
      <c r="F58" s="55" t="s">
        <v>732</v>
      </c>
      <c r="G58" s="55">
        <v>42</v>
      </c>
      <c r="H58" s="55">
        <v>4</v>
      </c>
      <c r="I58" s="57">
        <v>2</v>
      </c>
      <c r="J58" s="58">
        <v>8</v>
      </c>
      <c r="K58" s="59"/>
      <c r="L58" s="60" t="s">
        <v>222</v>
      </c>
      <c r="M58" s="76"/>
      <c r="N58" s="61" t="s">
        <v>220</v>
      </c>
      <c r="O58" s="77"/>
      <c r="P58" s="76"/>
      <c r="Q58" s="62">
        <v>4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20127.743999999999</v>
      </c>
      <c r="AC58" s="66">
        <f t="shared" si="4"/>
        <v>0</v>
      </c>
      <c r="AD58" s="66">
        <f t="shared" si="3"/>
        <v>20127.743999999999</v>
      </c>
    </row>
    <row r="59" spans="1:30" ht="24.95" customHeight="1" x14ac:dyDescent="0.4">
      <c r="A59" s="54">
        <v>56</v>
      </c>
      <c r="B59" s="55" t="s">
        <v>241</v>
      </c>
      <c r="C59" s="55" t="s">
        <v>1545</v>
      </c>
      <c r="D59" s="55" t="s">
        <v>875</v>
      </c>
      <c r="E59" s="55" t="s">
        <v>41</v>
      </c>
      <c r="F59" s="55" t="s">
        <v>541</v>
      </c>
      <c r="G59" s="55">
        <v>15</v>
      </c>
      <c r="H59" s="55">
        <v>1</v>
      </c>
      <c r="I59" s="57">
        <v>1</v>
      </c>
      <c r="J59" s="58">
        <v>1</v>
      </c>
      <c r="K59" s="59"/>
      <c r="L59" s="60" t="s">
        <v>222</v>
      </c>
      <c r="M59" s="76"/>
      <c r="N59" s="61" t="s">
        <v>220</v>
      </c>
      <c r="O59" s="77"/>
      <c r="P59" s="76"/>
      <c r="Q59" s="62">
        <v>1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898.56000000000006</v>
      </c>
      <c r="AC59" s="66">
        <f t="shared" si="4"/>
        <v>0</v>
      </c>
      <c r="AD59" s="66">
        <f t="shared" si="3"/>
        <v>898.56000000000006</v>
      </c>
    </row>
    <row r="60" spans="1:30" ht="24.95" customHeight="1" x14ac:dyDescent="0.4">
      <c r="A60" s="54">
        <v>57</v>
      </c>
      <c r="B60" s="55" t="s">
        <v>241</v>
      </c>
      <c r="C60" s="55" t="s">
        <v>1545</v>
      </c>
      <c r="D60" s="55" t="s">
        <v>35</v>
      </c>
      <c r="E60" s="55" t="s">
        <v>239</v>
      </c>
      <c r="F60" s="55" t="s">
        <v>240</v>
      </c>
      <c r="G60" s="55">
        <v>42</v>
      </c>
      <c r="H60" s="55">
        <v>3</v>
      </c>
      <c r="I60" s="57">
        <v>1</v>
      </c>
      <c r="J60" s="58">
        <v>3</v>
      </c>
      <c r="K60" s="59"/>
      <c r="L60" s="60" t="s">
        <v>222</v>
      </c>
      <c r="M60" s="76"/>
      <c r="N60" s="61" t="s">
        <v>220</v>
      </c>
      <c r="O60" s="77"/>
      <c r="P60" s="76"/>
      <c r="Q60" s="62">
        <v>3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7547.9039999999995</v>
      </c>
      <c r="AC60" s="66">
        <f t="shared" si="4"/>
        <v>0</v>
      </c>
      <c r="AD60" s="66">
        <f t="shared" si="3"/>
        <v>7547.9039999999995</v>
      </c>
    </row>
    <row r="61" spans="1:30" ht="24.95" customHeight="1" x14ac:dyDescent="0.4">
      <c r="A61" s="54">
        <v>58</v>
      </c>
      <c r="B61" s="55" t="s">
        <v>241</v>
      </c>
      <c r="C61" s="55" t="s">
        <v>1546</v>
      </c>
      <c r="D61" s="55" t="s">
        <v>875</v>
      </c>
      <c r="E61" s="55" t="s">
        <v>41</v>
      </c>
      <c r="F61" s="55" t="s">
        <v>541</v>
      </c>
      <c r="G61" s="55">
        <v>15</v>
      </c>
      <c r="H61" s="55">
        <v>1</v>
      </c>
      <c r="I61" s="57">
        <v>1</v>
      </c>
      <c r="J61" s="58">
        <v>1</v>
      </c>
      <c r="K61" s="59"/>
      <c r="L61" s="60" t="s">
        <v>222</v>
      </c>
      <c r="M61" s="76"/>
      <c r="N61" s="61" t="s">
        <v>220</v>
      </c>
      <c r="O61" s="77"/>
      <c r="P61" s="76"/>
      <c r="Q61" s="62">
        <v>1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898.56000000000006</v>
      </c>
      <c r="AC61" s="66">
        <f t="shared" si="4"/>
        <v>0</v>
      </c>
      <c r="AD61" s="66">
        <f t="shared" si="3"/>
        <v>898.56000000000006</v>
      </c>
    </row>
    <row r="62" spans="1:30" ht="24.95" customHeight="1" x14ac:dyDescent="0.4">
      <c r="A62" s="54">
        <v>59</v>
      </c>
      <c r="B62" s="55" t="s">
        <v>241</v>
      </c>
      <c r="C62" s="55" t="s">
        <v>1546</v>
      </c>
      <c r="D62" s="55" t="s">
        <v>35</v>
      </c>
      <c r="E62" s="55" t="s">
        <v>239</v>
      </c>
      <c r="F62" s="55" t="s">
        <v>240</v>
      </c>
      <c r="G62" s="55">
        <v>42</v>
      </c>
      <c r="H62" s="55">
        <v>3</v>
      </c>
      <c r="I62" s="57">
        <v>1</v>
      </c>
      <c r="J62" s="58">
        <v>3</v>
      </c>
      <c r="K62" s="59"/>
      <c r="L62" s="60" t="s">
        <v>222</v>
      </c>
      <c r="M62" s="76"/>
      <c r="N62" s="61" t="s">
        <v>220</v>
      </c>
      <c r="O62" s="77"/>
      <c r="P62" s="76"/>
      <c r="Q62" s="62">
        <v>3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7547.9039999999995</v>
      </c>
      <c r="AC62" s="66">
        <f t="shared" si="4"/>
        <v>0</v>
      </c>
      <c r="AD62" s="66">
        <f t="shared" si="3"/>
        <v>7547.9039999999995</v>
      </c>
    </row>
    <row r="63" spans="1:30" ht="24.95" customHeight="1" x14ac:dyDescent="0.4">
      <c r="A63" s="54">
        <v>60</v>
      </c>
      <c r="B63" s="55" t="s">
        <v>241</v>
      </c>
      <c r="C63" s="55" t="s">
        <v>1549</v>
      </c>
      <c r="D63" s="55" t="s">
        <v>35</v>
      </c>
      <c r="E63" s="55" t="s">
        <v>239</v>
      </c>
      <c r="F63" s="55" t="s">
        <v>243</v>
      </c>
      <c r="G63" s="55">
        <v>42</v>
      </c>
      <c r="H63" s="55">
        <v>1</v>
      </c>
      <c r="I63" s="57">
        <v>1</v>
      </c>
      <c r="J63" s="58">
        <v>1</v>
      </c>
      <c r="K63" s="59"/>
      <c r="L63" s="60" t="s">
        <v>222</v>
      </c>
      <c r="M63" s="76"/>
      <c r="N63" s="61" t="s">
        <v>220</v>
      </c>
      <c r="O63" s="77"/>
      <c r="P63" s="76"/>
      <c r="Q63" s="62">
        <v>1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2515.9679999999998</v>
      </c>
      <c r="AC63" s="66">
        <f t="shared" si="4"/>
        <v>0</v>
      </c>
      <c r="AD63" s="66">
        <f t="shared" si="3"/>
        <v>2515.9679999999998</v>
      </c>
    </row>
    <row r="64" spans="1:30" ht="24.95" customHeight="1" x14ac:dyDescent="0.4">
      <c r="A64" s="54">
        <v>61</v>
      </c>
      <c r="B64" s="55" t="s">
        <v>241</v>
      </c>
      <c r="C64" s="55" t="s">
        <v>1549</v>
      </c>
      <c r="D64" s="55" t="s">
        <v>35</v>
      </c>
      <c r="E64" s="55" t="s">
        <v>239</v>
      </c>
      <c r="F64" s="55" t="s">
        <v>240</v>
      </c>
      <c r="G64" s="55">
        <v>42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2515.9679999999998</v>
      </c>
      <c r="AC64" s="66">
        <f t="shared" si="4"/>
        <v>0</v>
      </c>
      <c r="AD64" s="66">
        <f t="shared" si="3"/>
        <v>2515.9679999999998</v>
      </c>
    </row>
    <row r="65" spans="1:30" ht="24.95" customHeight="1" x14ac:dyDescent="0.4">
      <c r="A65" s="54">
        <v>62</v>
      </c>
      <c r="B65" s="55" t="s">
        <v>241</v>
      </c>
      <c r="C65" s="55" t="s">
        <v>1569</v>
      </c>
      <c r="D65" s="55" t="s">
        <v>35</v>
      </c>
      <c r="E65" s="55" t="s">
        <v>239</v>
      </c>
      <c r="F65" s="55" t="s">
        <v>244</v>
      </c>
      <c r="G65" s="55">
        <v>42</v>
      </c>
      <c r="H65" s="55">
        <v>4</v>
      </c>
      <c r="I65" s="57">
        <v>2</v>
      </c>
      <c r="J65" s="58">
        <v>8</v>
      </c>
      <c r="K65" s="59"/>
      <c r="L65" s="60" t="s">
        <v>222</v>
      </c>
      <c r="M65" s="76"/>
      <c r="N65" s="61" t="s">
        <v>220</v>
      </c>
      <c r="O65" s="77"/>
      <c r="P65" s="76"/>
      <c r="Q65" s="62">
        <v>4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20127.743999999999</v>
      </c>
      <c r="AC65" s="66">
        <f t="shared" si="4"/>
        <v>0</v>
      </c>
      <c r="AD65" s="66">
        <f t="shared" si="3"/>
        <v>20127.743999999999</v>
      </c>
    </row>
    <row r="66" spans="1:30" ht="24.95" customHeight="1" x14ac:dyDescent="0.4">
      <c r="A66" s="54">
        <v>63</v>
      </c>
      <c r="B66" s="55" t="s">
        <v>241</v>
      </c>
      <c r="C66" s="55" t="s">
        <v>1570</v>
      </c>
      <c r="D66" s="55" t="s">
        <v>35</v>
      </c>
      <c r="E66" s="55" t="s">
        <v>239</v>
      </c>
      <c r="F66" s="55" t="s">
        <v>240</v>
      </c>
      <c r="G66" s="55">
        <v>42</v>
      </c>
      <c r="H66" s="55">
        <v>4</v>
      </c>
      <c r="I66" s="57">
        <v>1</v>
      </c>
      <c r="J66" s="58">
        <v>4</v>
      </c>
      <c r="K66" s="59"/>
      <c r="L66" s="60" t="s">
        <v>222</v>
      </c>
      <c r="M66" s="76"/>
      <c r="N66" s="61" t="s">
        <v>220</v>
      </c>
      <c r="O66" s="77"/>
      <c r="P66" s="76"/>
      <c r="Q66" s="62">
        <v>4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10063.871999999999</v>
      </c>
      <c r="AC66" s="66">
        <f t="shared" si="4"/>
        <v>0</v>
      </c>
      <c r="AD66" s="66">
        <f t="shared" si="3"/>
        <v>10063.871999999999</v>
      </c>
    </row>
    <row r="67" spans="1:30" ht="24.95" customHeight="1" x14ac:dyDescent="0.4">
      <c r="A67" s="54">
        <v>64</v>
      </c>
      <c r="B67" s="55" t="s">
        <v>241</v>
      </c>
      <c r="C67" s="55" t="s">
        <v>1550</v>
      </c>
      <c r="D67" s="55" t="s">
        <v>35</v>
      </c>
      <c r="E67" s="55" t="s">
        <v>239</v>
      </c>
      <c r="F67" s="55" t="s">
        <v>243</v>
      </c>
      <c r="G67" s="55">
        <v>42</v>
      </c>
      <c r="H67" s="55">
        <v>16</v>
      </c>
      <c r="I67" s="57">
        <v>1</v>
      </c>
      <c r="J67" s="58">
        <v>16</v>
      </c>
      <c r="K67" s="59"/>
      <c r="L67" s="60" t="s">
        <v>222</v>
      </c>
      <c r="M67" s="76"/>
      <c r="N67" s="61" t="s">
        <v>220</v>
      </c>
      <c r="O67" s="77"/>
      <c r="P67" s="76"/>
      <c r="Q67" s="62">
        <v>16</v>
      </c>
      <c r="R67" s="63"/>
      <c r="S67" s="78"/>
      <c r="T67" s="78"/>
      <c r="U67" s="64">
        <f t="shared" ref="U67:U130" si="6">S67*Q67</f>
        <v>0</v>
      </c>
      <c r="V67" s="64">
        <f t="shared" ref="V67:V130" si="7">T67*Q67</f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40255.487999999998</v>
      </c>
      <c r="AC67" s="66">
        <f t="shared" si="4"/>
        <v>0</v>
      </c>
      <c r="AD67" s="66">
        <f t="shared" ref="AD67:AD130" si="8">AB67-AC67</f>
        <v>40255.487999999998</v>
      </c>
    </row>
    <row r="68" spans="1:30" ht="24.95" customHeight="1" x14ac:dyDescent="0.4">
      <c r="A68" s="54">
        <v>65</v>
      </c>
      <c r="B68" s="55" t="s">
        <v>241</v>
      </c>
      <c r="C68" s="55" t="s">
        <v>1571</v>
      </c>
      <c r="D68" s="55" t="s">
        <v>365</v>
      </c>
      <c r="E68" s="55" t="s">
        <v>1622</v>
      </c>
      <c r="F68" s="55" t="s">
        <v>504</v>
      </c>
      <c r="G68" s="55">
        <v>158</v>
      </c>
      <c r="H68" s="55">
        <v>9</v>
      </c>
      <c r="I68" s="57">
        <v>1</v>
      </c>
      <c r="J68" s="58">
        <v>9</v>
      </c>
      <c r="K68" s="59"/>
      <c r="L68" s="60" t="s">
        <v>222</v>
      </c>
      <c r="M68" s="76"/>
      <c r="N68" s="61" t="s">
        <v>220</v>
      </c>
      <c r="O68" s="77"/>
      <c r="P68" s="76"/>
      <c r="Q68" s="62">
        <v>9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85183.487999999998</v>
      </c>
      <c r="AC68" s="66">
        <f t="shared" si="4"/>
        <v>0</v>
      </c>
      <c r="AD68" s="66">
        <f t="shared" si="8"/>
        <v>85183.487999999998</v>
      </c>
    </row>
    <row r="69" spans="1:30" ht="24.95" customHeight="1" x14ac:dyDescent="0.4">
      <c r="A69" s="54">
        <v>66</v>
      </c>
      <c r="B69" s="55" t="s">
        <v>241</v>
      </c>
      <c r="C69" s="55" t="s">
        <v>1571</v>
      </c>
      <c r="D69" s="55" t="s">
        <v>365</v>
      </c>
      <c r="E69" s="55" t="s">
        <v>1623</v>
      </c>
      <c r="F69" s="55" t="s">
        <v>1624</v>
      </c>
      <c r="G69" s="55">
        <v>158</v>
      </c>
      <c r="H69" s="55">
        <v>18</v>
      </c>
      <c r="I69" s="57">
        <v>1</v>
      </c>
      <c r="J69" s="58">
        <v>18</v>
      </c>
      <c r="K69" s="59"/>
      <c r="L69" s="60" t="s">
        <v>222</v>
      </c>
      <c r="M69" s="76"/>
      <c r="N69" s="61" t="s">
        <v>220</v>
      </c>
      <c r="O69" s="77"/>
      <c r="P69" s="76"/>
      <c r="Q69" s="62">
        <v>18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170366.976</v>
      </c>
      <c r="AC69" s="66">
        <f t="shared" ref="AC69:AC132" si="10">P69*Q69*X69*Y69*Z69/1000*$Z$1</f>
        <v>0</v>
      </c>
      <c r="AD69" s="66">
        <f t="shared" si="8"/>
        <v>170366.976</v>
      </c>
    </row>
    <row r="70" spans="1:30" ht="24.95" customHeight="1" x14ac:dyDescent="0.4">
      <c r="A70" s="54">
        <v>67</v>
      </c>
      <c r="B70" s="55" t="s">
        <v>241</v>
      </c>
      <c r="C70" s="55" t="s">
        <v>1571</v>
      </c>
      <c r="D70" s="55" t="s">
        <v>365</v>
      </c>
      <c r="E70" s="55" t="s">
        <v>716</v>
      </c>
      <c r="F70" s="55" t="s">
        <v>1180</v>
      </c>
      <c r="G70" s="55">
        <v>90</v>
      </c>
      <c r="H70" s="55">
        <v>10</v>
      </c>
      <c r="I70" s="57">
        <v>1</v>
      </c>
      <c r="J70" s="58">
        <v>10</v>
      </c>
      <c r="K70" s="59"/>
      <c r="L70" s="60" t="s">
        <v>222</v>
      </c>
      <c r="M70" s="76"/>
      <c r="N70" s="61" t="s">
        <v>219</v>
      </c>
      <c r="O70" s="77"/>
      <c r="P70" s="76"/>
      <c r="Q70" s="62">
        <v>10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53913.599999999999</v>
      </c>
      <c r="AC70" s="66">
        <f t="shared" si="10"/>
        <v>0</v>
      </c>
      <c r="AD70" s="66">
        <f t="shared" si="8"/>
        <v>53913.599999999999</v>
      </c>
    </row>
    <row r="71" spans="1:30" ht="24.95" customHeight="1" x14ac:dyDescent="0.4">
      <c r="A71" s="54">
        <v>68</v>
      </c>
      <c r="B71" s="55" t="s">
        <v>37</v>
      </c>
      <c r="C71" s="55" t="s">
        <v>1571</v>
      </c>
      <c r="D71" s="55" t="s">
        <v>365</v>
      </c>
      <c r="E71" s="55" t="s">
        <v>397</v>
      </c>
      <c r="F71" s="55" t="s">
        <v>40</v>
      </c>
      <c r="G71" s="55">
        <v>14</v>
      </c>
      <c r="H71" s="55">
        <v>4</v>
      </c>
      <c r="I71" s="57">
        <v>1</v>
      </c>
      <c r="J71" s="58">
        <v>4</v>
      </c>
      <c r="K71" s="59"/>
      <c r="L71" s="60" t="s">
        <v>222</v>
      </c>
      <c r="M71" s="76"/>
      <c r="N71" s="61" t="s">
        <v>219</v>
      </c>
      <c r="O71" s="77"/>
      <c r="P71" s="76"/>
      <c r="Q71" s="62">
        <v>4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3354.6239999999998</v>
      </c>
      <c r="AC71" s="66">
        <f t="shared" si="10"/>
        <v>0</v>
      </c>
      <c r="AD71" s="66">
        <f t="shared" si="8"/>
        <v>3354.6239999999998</v>
      </c>
    </row>
    <row r="72" spans="1:30" ht="24.95" customHeight="1" x14ac:dyDescent="0.4">
      <c r="A72" s="54">
        <v>69</v>
      </c>
      <c r="B72" s="55" t="s">
        <v>37</v>
      </c>
      <c r="C72" s="55" t="s">
        <v>1572</v>
      </c>
      <c r="D72" s="55" t="s">
        <v>35</v>
      </c>
      <c r="E72" s="55" t="s">
        <v>239</v>
      </c>
      <c r="F72" s="55" t="s">
        <v>732</v>
      </c>
      <c r="G72" s="55">
        <v>42</v>
      </c>
      <c r="H72" s="55">
        <v>12</v>
      </c>
      <c r="I72" s="57">
        <v>2</v>
      </c>
      <c r="J72" s="58">
        <v>24</v>
      </c>
      <c r="K72" s="59"/>
      <c r="L72" s="60" t="s">
        <v>222</v>
      </c>
      <c r="M72" s="76"/>
      <c r="N72" s="61" t="s">
        <v>220</v>
      </c>
      <c r="O72" s="77"/>
      <c r="P72" s="76"/>
      <c r="Q72" s="62">
        <v>12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60383.231999999996</v>
      </c>
      <c r="AC72" s="66">
        <f t="shared" si="10"/>
        <v>0</v>
      </c>
      <c r="AD72" s="66">
        <f t="shared" si="8"/>
        <v>60383.231999999996</v>
      </c>
    </row>
    <row r="73" spans="1:30" ht="24.95" customHeight="1" x14ac:dyDescent="0.4">
      <c r="A73" s="54">
        <v>70</v>
      </c>
      <c r="B73" s="55" t="s">
        <v>37</v>
      </c>
      <c r="C73" s="55" t="s">
        <v>1572</v>
      </c>
      <c r="D73" s="55" t="s">
        <v>35</v>
      </c>
      <c r="E73" s="55" t="s">
        <v>239</v>
      </c>
      <c r="F73" s="55" t="s">
        <v>1177</v>
      </c>
      <c r="G73" s="55">
        <v>42</v>
      </c>
      <c r="H73" s="55">
        <v>2</v>
      </c>
      <c r="I73" s="57">
        <v>1</v>
      </c>
      <c r="J73" s="58">
        <v>2</v>
      </c>
      <c r="K73" s="59"/>
      <c r="L73" s="60" t="s">
        <v>222</v>
      </c>
      <c r="M73" s="76"/>
      <c r="N73" s="61" t="s">
        <v>220</v>
      </c>
      <c r="O73" s="77"/>
      <c r="P73" s="76"/>
      <c r="Q73" s="62">
        <v>2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5031.9359999999997</v>
      </c>
      <c r="AC73" s="66">
        <f t="shared" si="10"/>
        <v>0</v>
      </c>
      <c r="AD73" s="66">
        <f t="shared" si="8"/>
        <v>5031.9359999999997</v>
      </c>
    </row>
    <row r="74" spans="1:30" ht="24.95" customHeight="1" x14ac:dyDescent="0.4">
      <c r="A74" s="54">
        <v>71</v>
      </c>
      <c r="B74" s="55" t="s">
        <v>37</v>
      </c>
      <c r="C74" s="55" t="s">
        <v>1573</v>
      </c>
      <c r="D74" s="55" t="s">
        <v>35</v>
      </c>
      <c r="E74" s="55" t="s">
        <v>239</v>
      </c>
      <c r="F74" s="55" t="s">
        <v>732</v>
      </c>
      <c r="G74" s="55">
        <v>42</v>
      </c>
      <c r="H74" s="55">
        <v>12</v>
      </c>
      <c r="I74" s="57">
        <v>2</v>
      </c>
      <c r="J74" s="58">
        <v>24</v>
      </c>
      <c r="K74" s="59"/>
      <c r="L74" s="60" t="s">
        <v>222</v>
      </c>
      <c r="M74" s="76"/>
      <c r="N74" s="61" t="s">
        <v>220</v>
      </c>
      <c r="O74" s="77"/>
      <c r="P74" s="76"/>
      <c r="Q74" s="62">
        <v>12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60383.231999999996</v>
      </c>
      <c r="AC74" s="66">
        <f t="shared" si="10"/>
        <v>0</v>
      </c>
      <c r="AD74" s="66">
        <f t="shared" si="8"/>
        <v>60383.231999999996</v>
      </c>
    </row>
    <row r="75" spans="1:30" ht="24.95" customHeight="1" x14ac:dyDescent="0.4">
      <c r="A75" s="54">
        <v>72</v>
      </c>
      <c r="B75" s="55" t="s">
        <v>37</v>
      </c>
      <c r="C75" s="55" t="s">
        <v>1573</v>
      </c>
      <c r="D75" s="55" t="s">
        <v>35</v>
      </c>
      <c r="E75" s="55" t="s">
        <v>239</v>
      </c>
      <c r="F75" s="55" t="s">
        <v>1177</v>
      </c>
      <c r="G75" s="55">
        <v>42</v>
      </c>
      <c r="H75" s="55">
        <v>2</v>
      </c>
      <c r="I75" s="57">
        <v>1</v>
      </c>
      <c r="J75" s="58">
        <v>2</v>
      </c>
      <c r="K75" s="59"/>
      <c r="L75" s="60" t="s">
        <v>222</v>
      </c>
      <c r="M75" s="76"/>
      <c r="N75" s="61" t="s">
        <v>220</v>
      </c>
      <c r="O75" s="77"/>
      <c r="P75" s="76"/>
      <c r="Q75" s="62">
        <v>2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5031.9359999999997</v>
      </c>
      <c r="AC75" s="66">
        <f t="shared" si="10"/>
        <v>0</v>
      </c>
      <c r="AD75" s="66">
        <f t="shared" si="8"/>
        <v>5031.9359999999997</v>
      </c>
    </row>
    <row r="76" spans="1:30" ht="24.95" customHeight="1" x14ac:dyDescent="0.4">
      <c r="A76" s="54">
        <v>73</v>
      </c>
      <c r="B76" s="55" t="s">
        <v>37</v>
      </c>
      <c r="C76" s="55" t="s">
        <v>1574</v>
      </c>
      <c r="D76" s="55" t="s">
        <v>35</v>
      </c>
      <c r="E76" s="55" t="s">
        <v>239</v>
      </c>
      <c r="F76" s="55" t="s">
        <v>732</v>
      </c>
      <c r="G76" s="55">
        <v>42</v>
      </c>
      <c r="H76" s="55">
        <v>8</v>
      </c>
      <c r="I76" s="57">
        <v>2</v>
      </c>
      <c r="J76" s="58">
        <v>16</v>
      </c>
      <c r="K76" s="59"/>
      <c r="L76" s="60" t="s">
        <v>222</v>
      </c>
      <c r="M76" s="76"/>
      <c r="N76" s="61" t="s">
        <v>220</v>
      </c>
      <c r="O76" s="77"/>
      <c r="P76" s="76"/>
      <c r="Q76" s="62">
        <v>8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40255.487999999998</v>
      </c>
      <c r="AC76" s="66">
        <f t="shared" si="10"/>
        <v>0</v>
      </c>
      <c r="AD76" s="66">
        <f t="shared" si="8"/>
        <v>40255.487999999998</v>
      </c>
    </row>
    <row r="77" spans="1:30" ht="24.95" customHeight="1" x14ac:dyDescent="0.4">
      <c r="A77" s="54">
        <v>74</v>
      </c>
      <c r="B77" s="55" t="s">
        <v>37</v>
      </c>
      <c r="C77" s="55" t="s">
        <v>1575</v>
      </c>
      <c r="D77" s="55" t="s">
        <v>35</v>
      </c>
      <c r="E77" s="55" t="s">
        <v>239</v>
      </c>
      <c r="F77" s="55" t="s">
        <v>732</v>
      </c>
      <c r="G77" s="55">
        <v>42</v>
      </c>
      <c r="H77" s="55">
        <v>12</v>
      </c>
      <c r="I77" s="57">
        <v>2</v>
      </c>
      <c r="J77" s="58">
        <v>24</v>
      </c>
      <c r="K77" s="59"/>
      <c r="L77" s="60" t="s">
        <v>222</v>
      </c>
      <c r="M77" s="76"/>
      <c r="N77" s="61" t="s">
        <v>220</v>
      </c>
      <c r="O77" s="77"/>
      <c r="P77" s="76"/>
      <c r="Q77" s="62">
        <v>12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60383.231999999996</v>
      </c>
      <c r="AC77" s="66">
        <f t="shared" si="10"/>
        <v>0</v>
      </c>
      <c r="AD77" s="66">
        <f t="shared" si="8"/>
        <v>60383.231999999996</v>
      </c>
    </row>
    <row r="78" spans="1:30" ht="24.95" customHeight="1" x14ac:dyDescent="0.4">
      <c r="A78" s="54">
        <v>75</v>
      </c>
      <c r="B78" s="55" t="s">
        <v>37</v>
      </c>
      <c r="C78" s="55" t="s">
        <v>1576</v>
      </c>
      <c r="D78" s="55" t="s">
        <v>35</v>
      </c>
      <c r="E78" s="55" t="s">
        <v>239</v>
      </c>
      <c r="F78" s="55" t="s">
        <v>732</v>
      </c>
      <c r="G78" s="55">
        <v>42</v>
      </c>
      <c r="H78" s="55">
        <v>1</v>
      </c>
      <c r="I78" s="57">
        <v>2</v>
      </c>
      <c r="J78" s="58">
        <v>2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5031.9359999999997</v>
      </c>
      <c r="AC78" s="66">
        <f t="shared" si="10"/>
        <v>0</v>
      </c>
      <c r="AD78" s="66">
        <f t="shared" si="8"/>
        <v>5031.9359999999997</v>
      </c>
    </row>
    <row r="79" spans="1:30" ht="24.95" customHeight="1" x14ac:dyDescent="0.4">
      <c r="A79" s="54">
        <v>76</v>
      </c>
      <c r="B79" s="55" t="s">
        <v>37</v>
      </c>
      <c r="C79" s="55" t="s">
        <v>1577</v>
      </c>
      <c r="D79" s="55" t="s">
        <v>1305</v>
      </c>
      <c r="E79" s="55" t="s">
        <v>239</v>
      </c>
      <c r="F79" s="55" t="s">
        <v>244</v>
      </c>
      <c r="G79" s="55">
        <v>42</v>
      </c>
      <c r="H79" s="55">
        <v>1</v>
      </c>
      <c r="I79" s="57">
        <v>2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5031.9359999999997</v>
      </c>
      <c r="AC79" s="66">
        <f t="shared" si="10"/>
        <v>0</v>
      </c>
      <c r="AD79" s="66">
        <f t="shared" si="8"/>
        <v>5031.9359999999997</v>
      </c>
    </row>
    <row r="80" spans="1:30" ht="24.95" customHeight="1" x14ac:dyDescent="0.4">
      <c r="A80" s="54">
        <v>77</v>
      </c>
      <c r="B80" s="55" t="s">
        <v>37</v>
      </c>
      <c r="C80" s="55" t="s">
        <v>1578</v>
      </c>
      <c r="D80" s="55" t="s">
        <v>1096</v>
      </c>
      <c r="E80" s="55" t="s">
        <v>248</v>
      </c>
      <c r="F80" s="55" t="s">
        <v>541</v>
      </c>
      <c r="G80" s="55">
        <v>26</v>
      </c>
      <c r="H80" s="55">
        <v>2</v>
      </c>
      <c r="I80" s="57">
        <v>1</v>
      </c>
      <c r="J80" s="58">
        <v>2</v>
      </c>
      <c r="K80" s="59"/>
      <c r="L80" s="60" t="s">
        <v>222</v>
      </c>
      <c r="M80" s="76"/>
      <c r="N80" s="61" t="s">
        <v>220</v>
      </c>
      <c r="O80" s="77"/>
      <c r="P80" s="76"/>
      <c r="Q80" s="62">
        <v>2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3115.0080000000003</v>
      </c>
      <c r="AC80" s="66">
        <f t="shared" si="10"/>
        <v>0</v>
      </c>
      <c r="AD80" s="66">
        <f t="shared" si="8"/>
        <v>3115.0080000000003</v>
      </c>
    </row>
    <row r="81" spans="1:30" ht="24.95" customHeight="1" x14ac:dyDescent="0.4">
      <c r="A81" s="54">
        <v>78</v>
      </c>
      <c r="B81" s="55" t="s">
        <v>37</v>
      </c>
      <c r="C81" s="55" t="s">
        <v>1578</v>
      </c>
      <c r="D81" s="55" t="s">
        <v>35</v>
      </c>
      <c r="E81" s="55" t="s">
        <v>239</v>
      </c>
      <c r="F81" s="55" t="s">
        <v>240</v>
      </c>
      <c r="G81" s="55">
        <v>42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5031.9359999999997</v>
      </c>
      <c r="AC81" s="66">
        <f t="shared" si="10"/>
        <v>0</v>
      </c>
      <c r="AD81" s="66">
        <f t="shared" si="8"/>
        <v>5031.9359999999997</v>
      </c>
    </row>
    <row r="82" spans="1:30" ht="24.95" customHeight="1" x14ac:dyDescent="0.4">
      <c r="A82" s="54">
        <v>79</v>
      </c>
      <c r="B82" s="55" t="s">
        <v>37</v>
      </c>
      <c r="C82" s="55" t="s">
        <v>1579</v>
      </c>
      <c r="D82" s="55" t="s">
        <v>35</v>
      </c>
      <c r="E82" s="55" t="s">
        <v>239</v>
      </c>
      <c r="F82" s="55" t="s">
        <v>240</v>
      </c>
      <c r="G82" s="55">
        <v>42</v>
      </c>
      <c r="H82" s="55">
        <v>2</v>
      </c>
      <c r="I82" s="57">
        <v>1</v>
      </c>
      <c r="J82" s="58">
        <v>2</v>
      </c>
      <c r="K82" s="59"/>
      <c r="L82" s="60" t="s">
        <v>222</v>
      </c>
      <c r="M82" s="76"/>
      <c r="N82" s="61" t="s">
        <v>220</v>
      </c>
      <c r="O82" s="77"/>
      <c r="P82" s="76"/>
      <c r="Q82" s="62">
        <v>2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5031.9359999999997</v>
      </c>
      <c r="AC82" s="66">
        <f t="shared" si="10"/>
        <v>0</v>
      </c>
      <c r="AD82" s="66">
        <f t="shared" si="8"/>
        <v>5031.9359999999997</v>
      </c>
    </row>
    <row r="83" spans="1:30" ht="24.95" customHeight="1" x14ac:dyDescent="0.4">
      <c r="A83" s="54">
        <v>80</v>
      </c>
      <c r="B83" s="55" t="s">
        <v>37</v>
      </c>
      <c r="C83" s="55" t="s">
        <v>1580</v>
      </c>
      <c r="D83" s="55" t="s">
        <v>35</v>
      </c>
      <c r="E83" s="55" t="s">
        <v>239</v>
      </c>
      <c r="F83" s="55" t="s">
        <v>240</v>
      </c>
      <c r="G83" s="55">
        <v>42</v>
      </c>
      <c r="H83" s="55">
        <v>2</v>
      </c>
      <c r="I83" s="57">
        <v>1</v>
      </c>
      <c r="J83" s="58">
        <v>2</v>
      </c>
      <c r="K83" s="59"/>
      <c r="L83" s="60" t="s">
        <v>222</v>
      </c>
      <c r="M83" s="76"/>
      <c r="N83" s="61" t="s">
        <v>220</v>
      </c>
      <c r="O83" s="77"/>
      <c r="P83" s="76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5031.9359999999997</v>
      </c>
      <c r="AC83" s="66">
        <f t="shared" si="10"/>
        <v>0</v>
      </c>
      <c r="AD83" s="66">
        <f t="shared" si="8"/>
        <v>5031.9359999999997</v>
      </c>
    </row>
    <row r="84" spans="1:30" ht="24.95" customHeight="1" x14ac:dyDescent="0.4">
      <c r="A84" s="54">
        <v>81</v>
      </c>
      <c r="B84" s="55" t="s">
        <v>37</v>
      </c>
      <c r="C84" s="55" t="s">
        <v>1581</v>
      </c>
      <c r="D84" s="55" t="s">
        <v>35</v>
      </c>
      <c r="E84" s="55" t="s">
        <v>239</v>
      </c>
      <c r="F84" s="55" t="s">
        <v>240</v>
      </c>
      <c r="G84" s="55">
        <v>42</v>
      </c>
      <c r="H84" s="55">
        <v>1</v>
      </c>
      <c r="I84" s="57">
        <v>1</v>
      </c>
      <c r="J84" s="58">
        <v>1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2515.9679999999998</v>
      </c>
      <c r="AC84" s="66">
        <f t="shared" si="10"/>
        <v>0</v>
      </c>
      <c r="AD84" s="66">
        <f t="shared" si="8"/>
        <v>2515.9679999999998</v>
      </c>
    </row>
    <row r="85" spans="1:30" ht="24.95" customHeight="1" x14ac:dyDescent="0.4">
      <c r="A85" s="54">
        <v>82</v>
      </c>
      <c r="B85" s="55" t="s">
        <v>37</v>
      </c>
      <c r="C85" s="55" t="s">
        <v>1582</v>
      </c>
      <c r="D85" s="55" t="s">
        <v>35</v>
      </c>
      <c r="E85" s="55" t="s">
        <v>239</v>
      </c>
      <c r="F85" s="55" t="s">
        <v>1625</v>
      </c>
      <c r="G85" s="55">
        <v>42</v>
      </c>
      <c r="H85" s="55">
        <v>3</v>
      </c>
      <c r="I85" s="57">
        <v>1</v>
      </c>
      <c r="J85" s="58">
        <v>3</v>
      </c>
      <c r="K85" s="59"/>
      <c r="L85" s="60" t="s">
        <v>222</v>
      </c>
      <c r="M85" s="76"/>
      <c r="N85" s="61" t="s">
        <v>220</v>
      </c>
      <c r="O85" s="77"/>
      <c r="P85" s="76"/>
      <c r="Q85" s="62">
        <v>3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7547.9039999999995</v>
      </c>
      <c r="AC85" s="66">
        <f t="shared" si="10"/>
        <v>0</v>
      </c>
      <c r="AD85" s="66">
        <f t="shared" si="8"/>
        <v>7547.9039999999995</v>
      </c>
    </row>
    <row r="86" spans="1:30" ht="24.95" customHeight="1" x14ac:dyDescent="0.4">
      <c r="A86" s="54">
        <v>83</v>
      </c>
      <c r="B86" s="55" t="s">
        <v>37</v>
      </c>
      <c r="C86" s="55" t="s">
        <v>1583</v>
      </c>
      <c r="D86" s="55" t="s">
        <v>35</v>
      </c>
      <c r="E86" s="55" t="s">
        <v>239</v>
      </c>
      <c r="F86" s="55" t="s">
        <v>243</v>
      </c>
      <c r="G86" s="55">
        <v>42</v>
      </c>
      <c r="H86" s="55">
        <v>11</v>
      </c>
      <c r="I86" s="57">
        <v>1</v>
      </c>
      <c r="J86" s="58">
        <v>11</v>
      </c>
      <c r="K86" s="59"/>
      <c r="L86" s="60" t="s">
        <v>222</v>
      </c>
      <c r="M86" s="76"/>
      <c r="N86" s="61" t="s">
        <v>220</v>
      </c>
      <c r="O86" s="77"/>
      <c r="P86" s="76"/>
      <c r="Q86" s="62">
        <v>11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27675.648000000001</v>
      </c>
      <c r="AC86" s="66">
        <f t="shared" si="10"/>
        <v>0</v>
      </c>
      <c r="AD86" s="66">
        <f t="shared" si="8"/>
        <v>27675.648000000001</v>
      </c>
    </row>
    <row r="87" spans="1:30" ht="24.95" customHeight="1" x14ac:dyDescent="0.4">
      <c r="A87" s="54">
        <v>84</v>
      </c>
      <c r="B87" s="55" t="s">
        <v>241</v>
      </c>
      <c r="C87" s="55" t="s">
        <v>1572</v>
      </c>
      <c r="D87" s="55" t="s">
        <v>35</v>
      </c>
      <c r="E87" s="55" t="s">
        <v>239</v>
      </c>
      <c r="F87" s="55" t="s">
        <v>732</v>
      </c>
      <c r="G87" s="55">
        <v>42</v>
      </c>
      <c r="H87" s="55">
        <v>12</v>
      </c>
      <c r="I87" s="57">
        <v>2</v>
      </c>
      <c r="J87" s="58">
        <v>24</v>
      </c>
      <c r="K87" s="59"/>
      <c r="L87" s="60" t="s">
        <v>222</v>
      </c>
      <c r="M87" s="76"/>
      <c r="N87" s="61" t="s">
        <v>220</v>
      </c>
      <c r="O87" s="77"/>
      <c r="P87" s="76"/>
      <c r="Q87" s="62">
        <v>12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60383.231999999996</v>
      </c>
      <c r="AC87" s="66">
        <f t="shared" si="10"/>
        <v>0</v>
      </c>
      <c r="AD87" s="66">
        <f t="shared" si="8"/>
        <v>60383.231999999996</v>
      </c>
    </row>
    <row r="88" spans="1:30" ht="24.95" customHeight="1" x14ac:dyDescent="0.4">
      <c r="A88" s="54">
        <v>85</v>
      </c>
      <c r="B88" s="55" t="s">
        <v>241</v>
      </c>
      <c r="C88" s="55" t="s">
        <v>1572</v>
      </c>
      <c r="D88" s="55" t="s">
        <v>35</v>
      </c>
      <c r="E88" s="55" t="s">
        <v>239</v>
      </c>
      <c r="F88" s="55" t="s">
        <v>1177</v>
      </c>
      <c r="G88" s="55">
        <v>42</v>
      </c>
      <c r="H88" s="55">
        <v>2</v>
      </c>
      <c r="I88" s="57">
        <v>1</v>
      </c>
      <c r="J88" s="58">
        <v>2</v>
      </c>
      <c r="K88" s="59"/>
      <c r="L88" s="60" t="s">
        <v>222</v>
      </c>
      <c r="M88" s="76"/>
      <c r="N88" s="61" t="s">
        <v>220</v>
      </c>
      <c r="O88" s="77"/>
      <c r="P88" s="76"/>
      <c r="Q88" s="62">
        <v>2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5031.9359999999997</v>
      </c>
      <c r="AC88" s="66">
        <f t="shared" si="10"/>
        <v>0</v>
      </c>
      <c r="AD88" s="66">
        <f t="shared" si="8"/>
        <v>5031.9359999999997</v>
      </c>
    </row>
    <row r="89" spans="1:30" ht="24.95" customHeight="1" x14ac:dyDescent="0.4">
      <c r="A89" s="54">
        <v>86</v>
      </c>
      <c r="B89" s="55" t="s">
        <v>241</v>
      </c>
      <c r="C89" s="55" t="s">
        <v>1573</v>
      </c>
      <c r="D89" s="55" t="s">
        <v>35</v>
      </c>
      <c r="E89" s="55" t="s">
        <v>239</v>
      </c>
      <c r="F89" s="55" t="s">
        <v>732</v>
      </c>
      <c r="G89" s="55">
        <v>42</v>
      </c>
      <c r="H89" s="55">
        <v>12</v>
      </c>
      <c r="I89" s="57">
        <v>2</v>
      </c>
      <c r="J89" s="58">
        <v>24</v>
      </c>
      <c r="K89" s="59"/>
      <c r="L89" s="60" t="s">
        <v>222</v>
      </c>
      <c r="M89" s="76"/>
      <c r="N89" s="61" t="s">
        <v>220</v>
      </c>
      <c r="O89" s="77"/>
      <c r="P89" s="76"/>
      <c r="Q89" s="62">
        <v>12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60383.231999999996</v>
      </c>
      <c r="AC89" s="66">
        <f t="shared" si="10"/>
        <v>0</v>
      </c>
      <c r="AD89" s="66">
        <f t="shared" si="8"/>
        <v>60383.231999999996</v>
      </c>
    </row>
    <row r="90" spans="1:30" ht="24.95" customHeight="1" x14ac:dyDescent="0.4">
      <c r="A90" s="54">
        <v>87</v>
      </c>
      <c r="B90" s="55" t="s">
        <v>241</v>
      </c>
      <c r="C90" s="55" t="s">
        <v>1573</v>
      </c>
      <c r="D90" s="55" t="s">
        <v>35</v>
      </c>
      <c r="E90" s="55" t="s">
        <v>239</v>
      </c>
      <c r="F90" s="55" t="s">
        <v>1177</v>
      </c>
      <c r="G90" s="55">
        <v>42</v>
      </c>
      <c r="H90" s="55">
        <v>2</v>
      </c>
      <c r="I90" s="57">
        <v>1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5031.9359999999997</v>
      </c>
      <c r="AC90" s="66">
        <f t="shared" si="10"/>
        <v>0</v>
      </c>
      <c r="AD90" s="66">
        <f t="shared" si="8"/>
        <v>5031.9359999999997</v>
      </c>
    </row>
    <row r="91" spans="1:30" ht="24.95" customHeight="1" x14ac:dyDescent="0.4">
      <c r="A91" s="54">
        <v>88</v>
      </c>
      <c r="B91" s="55" t="s">
        <v>241</v>
      </c>
      <c r="C91" s="55" t="s">
        <v>1584</v>
      </c>
      <c r="D91" s="55" t="s">
        <v>35</v>
      </c>
      <c r="E91" s="55" t="s">
        <v>239</v>
      </c>
      <c r="F91" s="55" t="s">
        <v>732</v>
      </c>
      <c r="G91" s="55">
        <v>42</v>
      </c>
      <c r="H91" s="55">
        <v>12</v>
      </c>
      <c r="I91" s="57">
        <v>2</v>
      </c>
      <c r="J91" s="58">
        <v>24</v>
      </c>
      <c r="K91" s="59"/>
      <c r="L91" s="60" t="s">
        <v>222</v>
      </c>
      <c r="M91" s="76"/>
      <c r="N91" s="61" t="s">
        <v>220</v>
      </c>
      <c r="O91" s="77"/>
      <c r="P91" s="76"/>
      <c r="Q91" s="62">
        <v>12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60383.231999999996</v>
      </c>
      <c r="AC91" s="66">
        <f t="shared" si="10"/>
        <v>0</v>
      </c>
      <c r="AD91" s="66">
        <f t="shared" si="8"/>
        <v>60383.231999999996</v>
      </c>
    </row>
    <row r="92" spans="1:30" ht="24.95" customHeight="1" x14ac:dyDescent="0.4">
      <c r="A92" s="54">
        <v>89</v>
      </c>
      <c r="B92" s="55" t="s">
        <v>241</v>
      </c>
      <c r="C92" s="55" t="s">
        <v>1584</v>
      </c>
      <c r="D92" s="55" t="s">
        <v>35</v>
      </c>
      <c r="E92" s="55" t="s">
        <v>239</v>
      </c>
      <c r="F92" s="55" t="s">
        <v>1177</v>
      </c>
      <c r="G92" s="55">
        <v>42</v>
      </c>
      <c r="H92" s="55">
        <v>2</v>
      </c>
      <c r="I92" s="57">
        <v>1</v>
      </c>
      <c r="J92" s="58">
        <v>2</v>
      </c>
      <c r="K92" s="59"/>
      <c r="L92" s="60" t="s">
        <v>222</v>
      </c>
      <c r="M92" s="76"/>
      <c r="N92" s="61" t="s">
        <v>220</v>
      </c>
      <c r="O92" s="77"/>
      <c r="P92" s="76"/>
      <c r="Q92" s="62">
        <v>2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5031.9359999999997</v>
      </c>
      <c r="AC92" s="66">
        <f t="shared" si="10"/>
        <v>0</v>
      </c>
      <c r="AD92" s="66">
        <f t="shared" si="8"/>
        <v>5031.9359999999997</v>
      </c>
    </row>
    <row r="93" spans="1:30" ht="24.95" customHeight="1" x14ac:dyDescent="0.4">
      <c r="A93" s="54">
        <v>90</v>
      </c>
      <c r="B93" s="55" t="s">
        <v>241</v>
      </c>
      <c r="C93" s="55" t="s">
        <v>1585</v>
      </c>
      <c r="D93" s="55" t="s">
        <v>35</v>
      </c>
      <c r="E93" s="55" t="s">
        <v>239</v>
      </c>
      <c r="F93" s="55" t="s">
        <v>732</v>
      </c>
      <c r="G93" s="55">
        <v>42</v>
      </c>
      <c r="H93" s="55">
        <v>12</v>
      </c>
      <c r="I93" s="57">
        <v>2</v>
      </c>
      <c r="J93" s="58">
        <v>24</v>
      </c>
      <c r="K93" s="59"/>
      <c r="L93" s="60" t="s">
        <v>222</v>
      </c>
      <c r="M93" s="76"/>
      <c r="N93" s="61" t="s">
        <v>220</v>
      </c>
      <c r="O93" s="77"/>
      <c r="P93" s="76"/>
      <c r="Q93" s="62">
        <v>12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60383.231999999996</v>
      </c>
      <c r="AC93" s="66">
        <f t="shared" si="10"/>
        <v>0</v>
      </c>
      <c r="AD93" s="66">
        <f t="shared" si="8"/>
        <v>60383.231999999996</v>
      </c>
    </row>
    <row r="94" spans="1:30" ht="24.95" customHeight="1" x14ac:dyDescent="0.4">
      <c r="A94" s="54">
        <v>91</v>
      </c>
      <c r="B94" s="55" t="s">
        <v>241</v>
      </c>
      <c r="C94" s="55" t="s">
        <v>1585</v>
      </c>
      <c r="D94" s="55" t="s">
        <v>35</v>
      </c>
      <c r="E94" s="55" t="s">
        <v>239</v>
      </c>
      <c r="F94" s="55" t="s">
        <v>1177</v>
      </c>
      <c r="G94" s="55">
        <v>42</v>
      </c>
      <c r="H94" s="55">
        <v>2</v>
      </c>
      <c r="I94" s="57">
        <v>1</v>
      </c>
      <c r="J94" s="58">
        <v>2</v>
      </c>
      <c r="K94" s="59"/>
      <c r="L94" s="60" t="s">
        <v>222</v>
      </c>
      <c r="M94" s="76"/>
      <c r="N94" s="61" t="s">
        <v>220</v>
      </c>
      <c r="O94" s="77"/>
      <c r="P94" s="76"/>
      <c r="Q94" s="62">
        <v>2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5031.9359999999997</v>
      </c>
      <c r="AC94" s="66">
        <f t="shared" si="10"/>
        <v>0</v>
      </c>
      <c r="AD94" s="66">
        <f t="shared" si="8"/>
        <v>5031.9359999999997</v>
      </c>
    </row>
    <row r="95" spans="1:30" ht="24.95" customHeight="1" x14ac:dyDescent="0.4">
      <c r="A95" s="54">
        <v>92</v>
      </c>
      <c r="B95" s="55" t="s">
        <v>241</v>
      </c>
      <c r="C95" s="55" t="s">
        <v>1586</v>
      </c>
      <c r="D95" s="55" t="s">
        <v>35</v>
      </c>
      <c r="E95" s="55" t="s">
        <v>239</v>
      </c>
      <c r="F95" s="55" t="s">
        <v>732</v>
      </c>
      <c r="G95" s="55">
        <v>42</v>
      </c>
      <c r="H95" s="55">
        <v>1</v>
      </c>
      <c r="I95" s="57">
        <v>2</v>
      </c>
      <c r="J95" s="58">
        <v>2</v>
      </c>
      <c r="K95" s="59"/>
      <c r="L95" s="60" t="s">
        <v>222</v>
      </c>
      <c r="M95" s="76"/>
      <c r="N95" s="61" t="s">
        <v>220</v>
      </c>
      <c r="O95" s="77"/>
      <c r="P95" s="76"/>
      <c r="Q95" s="62">
        <v>1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5031.9359999999997</v>
      </c>
      <c r="AC95" s="66">
        <f t="shared" si="10"/>
        <v>0</v>
      </c>
      <c r="AD95" s="66">
        <f t="shared" si="8"/>
        <v>5031.9359999999997</v>
      </c>
    </row>
    <row r="96" spans="1:30" ht="24.95" customHeight="1" x14ac:dyDescent="0.4">
      <c r="A96" s="54">
        <v>93</v>
      </c>
      <c r="B96" s="55" t="s">
        <v>241</v>
      </c>
      <c r="C96" s="55" t="s">
        <v>1587</v>
      </c>
      <c r="D96" s="55" t="s">
        <v>35</v>
      </c>
      <c r="E96" s="55" t="s">
        <v>239</v>
      </c>
      <c r="F96" s="55" t="s">
        <v>240</v>
      </c>
      <c r="G96" s="55">
        <v>42</v>
      </c>
      <c r="H96" s="55">
        <v>1</v>
      </c>
      <c r="I96" s="57">
        <v>1</v>
      </c>
      <c r="J96" s="58">
        <v>1</v>
      </c>
      <c r="K96" s="59"/>
      <c r="L96" s="60" t="s">
        <v>222</v>
      </c>
      <c r="M96" s="76"/>
      <c r="N96" s="61" t="s">
        <v>220</v>
      </c>
      <c r="O96" s="77"/>
      <c r="P96" s="76"/>
      <c r="Q96" s="62">
        <v>1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2515.9679999999998</v>
      </c>
      <c r="AC96" s="66">
        <f t="shared" si="10"/>
        <v>0</v>
      </c>
      <c r="AD96" s="66">
        <f t="shared" si="8"/>
        <v>2515.9679999999998</v>
      </c>
    </row>
    <row r="97" spans="1:30" ht="24.95" customHeight="1" x14ac:dyDescent="0.4">
      <c r="A97" s="54">
        <v>94</v>
      </c>
      <c r="B97" s="55" t="s">
        <v>241</v>
      </c>
      <c r="C97" s="55" t="s">
        <v>1578</v>
      </c>
      <c r="D97" s="55" t="s">
        <v>1096</v>
      </c>
      <c r="E97" s="55" t="s">
        <v>248</v>
      </c>
      <c r="F97" s="55" t="s">
        <v>541</v>
      </c>
      <c r="G97" s="55">
        <v>26</v>
      </c>
      <c r="H97" s="55">
        <v>2</v>
      </c>
      <c r="I97" s="57">
        <v>1</v>
      </c>
      <c r="J97" s="58">
        <v>2</v>
      </c>
      <c r="K97" s="59"/>
      <c r="L97" s="60" t="s">
        <v>222</v>
      </c>
      <c r="M97" s="76"/>
      <c r="N97" s="61" t="s">
        <v>220</v>
      </c>
      <c r="O97" s="77"/>
      <c r="P97" s="76"/>
      <c r="Q97" s="62">
        <v>2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3115.0080000000003</v>
      </c>
      <c r="AC97" s="66">
        <f t="shared" si="10"/>
        <v>0</v>
      </c>
      <c r="AD97" s="66">
        <f t="shared" si="8"/>
        <v>3115.0080000000003</v>
      </c>
    </row>
    <row r="98" spans="1:30" ht="24.95" customHeight="1" x14ac:dyDescent="0.4">
      <c r="A98" s="54">
        <v>95</v>
      </c>
      <c r="B98" s="55" t="s">
        <v>241</v>
      </c>
      <c r="C98" s="55" t="s">
        <v>1578</v>
      </c>
      <c r="D98" s="55" t="s">
        <v>35</v>
      </c>
      <c r="E98" s="55" t="s">
        <v>239</v>
      </c>
      <c r="F98" s="55" t="s">
        <v>240</v>
      </c>
      <c r="G98" s="55">
        <v>42</v>
      </c>
      <c r="H98" s="55">
        <v>2</v>
      </c>
      <c r="I98" s="57">
        <v>1</v>
      </c>
      <c r="J98" s="58">
        <v>2</v>
      </c>
      <c r="K98" s="59"/>
      <c r="L98" s="60" t="s">
        <v>222</v>
      </c>
      <c r="M98" s="76"/>
      <c r="N98" s="61" t="s">
        <v>220</v>
      </c>
      <c r="O98" s="77"/>
      <c r="P98" s="76"/>
      <c r="Q98" s="62">
        <v>2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5031.9359999999997</v>
      </c>
      <c r="AC98" s="66">
        <f t="shared" si="10"/>
        <v>0</v>
      </c>
      <c r="AD98" s="66">
        <f t="shared" si="8"/>
        <v>5031.9359999999997</v>
      </c>
    </row>
    <row r="99" spans="1:30" ht="24.95" customHeight="1" x14ac:dyDescent="0.4">
      <c r="A99" s="54">
        <v>96</v>
      </c>
      <c r="B99" s="55" t="s">
        <v>241</v>
      </c>
      <c r="C99" s="55" t="s">
        <v>1579</v>
      </c>
      <c r="D99" s="55" t="s">
        <v>35</v>
      </c>
      <c r="E99" s="55" t="s">
        <v>239</v>
      </c>
      <c r="F99" s="55" t="s">
        <v>240</v>
      </c>
      <c r="G99" s="55">
        <v>42</v>
      </c>
      <c r="H99" s="55">
        <v>2</v>
      </c>
      <c r="I99" s="57">
        <v>1</v>
      </c>
      <c r="J99" s="58">
        <v>2</v>
      </c>
      <c r="K99" s="59"/>
      <c r="L99" s="60" t="s">
        <v>222</v>
      </c>
      <c r="M99" s="76"/>
      <c r="N99" s="61" t="s">
        <v>220</v>
      </c>
      <c r="O99" s="77"/>
      <c r="P99" s="76"/>
      <c r="Q99" s="62">
        <v>2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5031.9359999999997</v>
      </c>
      <c r="AC99" s="66">
        <f t="shared" si="10"/>
        <v>0</v>
      </c>
      <c r="AD99" s="66">
        <f t="shared" si="8"/>
        <v>5031.9359999999997</v>
      </c>
    </row>
    <row r="100" spans="1:30" ht="24.95" customHeight="1" x14ac:dyDescent="0.4">
      <c r="A100" s="54">
        <v>97</v>
      </c>
      <c r="B100" s="55" t="s">
        <v>241</v>
      </c>
      <c r="C100" s="55" t="s">
        <v>1580</v>
      </c>
      <c r="D100" s="55" t="s">
        <v>35</v>
      </c>
      <c r="E100" s="55" t="s">
        <v>239</v>
      </c>
      <c r="F100" s="55" t="s">
        <v>240</v>
      </c>
      <c r="G100" s="55">
        <v>42</v>
      </c>
      <c r="H100" s="55">
        <v>2</v>
      </c>
      <c r="I100" s="57">
        <v>1</v>
      </c>
      <c r="J100" s="58">
        <v>2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2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5031.9359999999997</v>
      </c>
      <c r="AC100" s="66">
        <f t="shared" si="10"/>
        <v>0</v>
      </c>
      <c r="AD100" s="66">
        <f t="shared" si="8"/>
        <v>5031.9359999999997</v>
      </c>
    </row>
    <row r="101" spans="1:30" ht="24.95" customHeight="1" x14ac:dyDescent="0.4">
      <c r="A101" s="54">
        <v>98</v>
      </c>
      <c r="B101" s="55" t="s">
        <v>241</v>
      </c>
      <c r="C101" s="55" t="s">
        <v>1581</v>
      </c>
      <c r="D101" s="55" t="s">
        <v>35</v>
      </c>
      <c r="E101" s="55" t="s">
        <v>239</v>
      </c>
      <c r="F101" s="55" t="s">
        <v>240</v>
      </c>
      <c r="G101" s="55">
        <v>42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2515.9679999999998</v>
      </c>
      <c r="AC101" s="66">
        <f t="shared" si="10"/>
        <v>0</v>
      </c>
      <c r="AD101" s="66">
        <f t="shared" si="8"/>
        <v>2515.9679999999998</v>
      </c>
    </row>
    <row r="102" spans="1:30" ht="24.95" customHeight="1" x14ac:dyDescent="0.4">
      <c r="A102" s="54">
        <v>99</v>
      </c>
      <c r="B102" s="55" t="s">
        <v>241</v>
      </c>
      <c r="C102" s="55" t="s">
        <v>1583</v>
      </c>
      <c r="D102" s="55" t="s">
        <v>35</v>
      </c>
      <c r="E102" s="55" t="s">
        <v>239</v>
      </c>
      <c r="F102" s="55" t="s">
        <v>243</v>
      </c>
      <c r="G102" s="55">
        <v>42</v>
      </c>
      <c r="H102" s="55">
        <v>11</v>
      </c>
      <c r="I102" s="57">
        <v>1</v>
      </c>
      <c r="J102" s="58">
        <v>11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11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27675.648000000001</v>
      </c>
      <c r="AC102" s="66">
        <f t="shared" si="10"/>
        <v>0</v>
      </c>
      <c r="AD102" s="66">
        <f t="shared" si="8"/>
        <v>27675.648000000001</v>
      </c>
    </row>
    <row r="103" spans="1:30" ht="24.95" customHeight="1" x14ac:dyDescent="0.4">
      <c r="A103" s="54">
        <v>100</v>
      </c>
      <c r="B103" s="55" t="s">
        <v>37</v>
      </c>
      <c r="C103" s="55" t="s">
        <v>1588</v>
      </c>
      <c r="D103" s="55" t="s">
        <v>35</v>
      </c>
      <c r="E103" s="55" t="s">
        <v>204</v>
      </c>
      <c r="F103" s="55" t="s">
        <v>40</v>
      </c>
      <c r="G103" s="55">
        <v>19</v>
      </c>
      <c r="H103" s="55">
        <v>10</v>
      </c>
      <c r="I103" s="57">
        <v>1</v>
      </c>
      <c r="J103" s="58">
        <v>10</v>
      </c>
      <c r="K103" s="59"/>
      <c r="L103" s="60" t="s">
        <v>222</v>
      </c>
      <c r="M103" s="76"/>
      <c r="N103" s="61" t="s">
        <v>219</v>
      </c>
      <c r="O103" s="77"/>
      <c r="P103" s="76"/>
      <c r="Q103" s="62">
        <v>10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11381.76</v>
      </c>
      <c r="AC103" s="66">
        <f t="shared" si="10"/>
        <v>0</v>
      </c>
      <c r="AD103" s="66">
        <f t="shared" si="8"/>
        <v>11381.76</v>
      </c>
    </row>
    <row r="104" spans="1:30" ht="24.95" customHeight="1" x14ac:dyDescent="0.4">
      <c r="A104" s="54">
        <v>101</v>
      </c>
      <c r="B104" s="55" t="s">
        <v>37</v>
      </c>
      <c r="C104" s="55" t="s">
        <v>1588</v>
      </c>
      <c r="D104" s="55" t="s">
        <v>35</v>
      </c>
      <c r="E104" s="55" t="s">
        <v>239</v>
      </c>
      <c r="F104" s="55" t="s">
        <v>243</v>
      </c>
      <c r="G104" s="55">
        <v>42</v>
      </c>
      <c r="H104" s="55">
        <v>2</v>
      </c>
      <c r="I104" s="57">
        <v>1</v>
      </c>
      <c r="J104" s="58">
        <v>2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2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5031.9359999999997</v>
      </c>
      <c r="AC104" s="66">
        <f t="shared" si="10"/>
        <v>0</v>
      </c>
      <c r="AD104" s="66">
        <f t="shared" si="8"/>
        <v>5031.9359999999997</v>
      </c>
    </row>
    <row r="105" spans="1:30" ht="24.95" customHeight="1" x14ac:dyDescent="0.4">
      <c r="A105" s="54">
        <v>102</v>
      </c>
      <c r="B105" s="55" t="s">
        <v>241</v>
      </c>
      <c r="C105" s="55" t="s">
        <v>1588</v>
      </c>
      <c r="D105" s="55" t="s">
        <v>35</v>
      </c>
      <c r="E105" s="55" t="s">
        <v>204</v>
      </c>
      <c r="F105" s="55" t="s">
        <v>40</v>
      </c>
      <c r="G105" s="55">
        <v>19</v>
      </c>
      <c r="H105" s="55">
        <v>10</v>
      </c>
      <c r="I105" s="57">
        <v>1</v>
      </c>
      <c r="J105" s="58">
        <v>10</v>
      </c>
      <c r="K105" s="59"/>
      <c r="L105" s="60" t="s">
        <v>222</v>
      </c>
      <c r="M105" s="76"/>
      <c r="N105" s="61" t="s">
        <v>219</v>
      </c>
      <c r="O105" s="77"/>
      <c r="P105" s="76"/>
      <c r="Q105" s="62">
        <v>10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11381.76</v>
      </c>
      <c r="AC105" s="66">
        <f t="shared" si="10"/>
        <v>0</v>
      </c>
      <c r="AD105" s="66">
        <f t="shared" si="8"/>
        <v>11381.76</v>
      </c>
    </row>
    <row r="106" spans="1:30" ht="24.95" customHeight="1" x14ac:dyDescent="0.4">
      <c r="A106" s="54">
        <v>103</v>
      </c>
      <c r="B106" s="55" t="s">
        <v>241</v>
      </c>
      <c r="C106" s="55" t="s">
        <v>1588</v>
      </c>
      <c r="D106" s="55" t="s">
        <v>35</v>
      </c>
      <c r="E106" s="55" t="s">
        <v>239</v>
      </c>
      <c r="F106" s="55" t="s">
        <v>243</v>
      </c>
      <c r="G106" s="55">
        <v>42</v>
      </c>
      <c r="H106" s="55">
        <v>2</v>
      </c>
      <c r="I106" s="57">
        <v>1</v>
      </c>
      <c r="J106" s="58">
        <v>2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2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5031.9359999999997</v>
      </c>
      <c r="AC106" s="66">
        <f t="shared" si="10"/>
        <v>0</v>
      </c>
      <c r="AD106" s="66">
        <f t="shared" si="8"/>
        <v>5031.9359999999997</v>
      </c>
    </row>
    <row r="107" spans="1:30" ht="24.95" customHeight="1" x14ac:dyDescent="0.4">
      <c r="A107" s="54">
        <v>104</v>
      </c>
      <c r="B107" s="55" t="s">
        <v>37</v>
      </c>
      <c r="C107" s="55" t="s">
        <v>1589</v>
      </c>
      <c r="D107" s="55" t="s">
        <v>35</v>
      </c>
      <c r="E107" s="55" t="s">
        <v>239</v>
      </c>
      <c r="F107" s="55" t="s">
        <v>732</v>
      </c>
      <c r="G107" s="55">
        <v>42</v>
      </c>
      <c r="H107" s="55">
        <v>12</v>
      </c>
      <c r="I107" s="57">
        <v>2</v>
      </c>
      <c r="J107" s="58">
        <v>24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12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60383.231999999996</v>
      </c>
      <c r="AC107" s="66">
        <f t="shared" si="10"/>
        <v>0</v>
      </c>
      <c r="AD107" s="66">
        <f t="shared" si="8"/>
        <v>60383.231999999996</v>
      </c>
    </row>
    <row r="108" spans="1:30" ht="24.95" customHeight="1" x14ac:dyDescent="0.4">
      <c r="A108" s="54">
        <v>105</v>
      </c>
      <c r="B108" s="55" t="s">
        <v>37</v>
      </c>
      <c r="C108" s="55" t="s">
        <v>1590</v>
      </c>
      <c r="D108" s="55" t="s">
        <v>35</v>
      </c>
      <c r="E108" s="55" t="s">
        <v>239</v>
      </c>
      <c r="F108" s="55" t="s">
        <v>1177</v>
      </c>
      <c r="G108" s="55">
        <v>42</v>
      </c>
      <c r="H108" s="55">
        <v>2</v>
      </c>
      <c r="I108" s="57">
        <v>1</v>
      </c>
      <c r="J108" s="58">
        <v>2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2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5031.9359999999997</v>
      </c>
      <c r="AC108" s="66">
        <f t="shared" si="10"/>
        <v>0</v>
      </c>
      <c r="AD108" s="66">
        <f t="shared" si="8"/>
        <v>5031.9359999999997</v>
      </c>
    </row>
    <row r="109" spans="1:30" ht="24.95" customHeight="1" x14ac:dyDescent="0.4">
      <c r="A109" s="54">
        <v>106</v>
      </c>
      <c r="B109" s="55" t="s">
        <v>37</v>
      </c>
      <c r="C109" s="55" t="s">
        <v>1591</v>
      </c>
      <c r="D109" s="55" t="s">
        <v>35</v>
      </c>
      <c r="E109" s="55" t="s">
        <v>239</v>
      </c>
      <c r="F109" s="55" t="s">
        <v>732</v>
      </c>
      <c r="G109" s="55">
        <v>42</v>
      </c>
      <c r="H109" s="55">
        <v>12</v>
      </c>
      <c r="I109" s="57">
        <v>2</v>
      </c>
      <c r="J109" s="58">
        <v>24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12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60383.231999999996</v>
      </c>
      <c r="AC109" s="66">
        <f t="shared" si="10"/>
        <v>0</v>
      </c>
      <c r="AD109" s="66">
        <f t="shared" si="8"/>
        <v>60383.231999999996</v>
      </c>
    </row>
    <row r="110" spans="1:30" ht="24.95" customHeight="1" x14ac:dyDescent="0.4">
      <c r="A110" s="54">
        <v>107</v>
      </c>
      <c r="B110" s="55" t="s">
        <v>37</v>
      </c>
      <c r="C110" s="55" t="s">
        <v>1591</v>
      </c>
      <c r="D110" s="55" t="s">
        <v>35</v>
      </c>
      <c r="E110" s="55" t="s">
        <v>239</v>
      </c>
      <c r="F110" s="55" t="s">
        <v>1177</v>
      </c>
      <c r="G110" s="55">
        <v>42</v>
      </c>
      <c r="H110" s="55">
        <v>2</v>
      </c>
      <c r="I110" s="57">
        <v>1</v>
      </c>
      <c r="J110" s="58">
        <v>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2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5031.9359999999997</v>
      </c>
      <c r="AC110" s="66">
        <f t="shared" si="10"/>
        <v>0</v>
      </c>
      <c r="AD110" s="66">
        <f t="shared" si="8"/>
        <v>5031.9359999999997</v>
      </c>
    </row>
    <row r="111" spans="1:30" ht="24.95" customHeight="1" x14ac:dyDescent="0.4">
      <c r="A111" s="54">
        <v>108</v>
      </c>
      <c r="B111" s="55" t="s">
        <v>37</v>
      </c>
      <c r="C111" s="55" t="s">
        <v>1592</v>
      </c>
      <c r="D111" s="55" t="s">
        <v>35</v>
      </c>
      <c r="E111" s="55" t="s">
        <v>239</v>
      </c>
      <c r="F111" s="55" t="s">
        <v>732</v>
      </c>
      <c r="G111" s="55">
        <v>42</v>
      </c>
      <c r="H111" s="55">
        <v>12</v>
      </c>
      <c r="I111" s="57">
        <v>2</v>
      </c>
      <c r="J111" s="58">
        <v>24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12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60383.231999999996</v>
      </c>
      <c r="AC111" s="66">
        <f t="shared" si="10"/>
        <v>0</v>
      </c>
      <c r="AD111" s="66">
        <f t="shared" si="8"/>
        <v>60383.231999999996</v>
      </c>
    </row>
    <row r="112" spans="1:30" ht="24.95" customHeight="1" x14ac:dyDescent="0.4">
      <c r="A112" s="54">
        <v>109</v>
      </c>
      <c r="B112" s="55" t="s">
        <v>37</v>
      </c>
      <c r="C112" s="55" t="s">
        <v>1592</v>
      </c>
      <c r="D112" s="55" t="s">
        <v>35</v>
      </c>
      <c r="E112" s="55" t="s">
        <v>239</v>
      </c>
      <c r="F112" s="55" t="s">
        <v>1177</v>
      </c>
      <c r="G112" s="55">
        <v>42</v>
      </c>
      <c r="H112" s="55">
        <v>2</v>
      </c>
      <c r="I112" s="57">
        <v>1</v>
      </c>
      <c r="J112" s="58">
        <v>2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2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5031.9359999999997</v>
      </c>
      <c r="AC112" s="66">
        <f t="shared" si="10"/>
        <v>0</v>
      </c>
      <c r="AD112" s="66">
        <f t="shared" si="8"/>
        <v>5031.9359999999997</v>
      </c>
    </row>
    <row r="113" spans="1:30" ht="24.95" customHeight="1" x14ac:dyDescent="0.4">
      <c r="A113" s="54">
        <v>110</v>
      </c>
      <c r="B113" s="55" t="s">
        <v>37</v>
      </c>
      <c r="C113" s="55" t="s">
        <v>1593</v>
      </c>
      <c r="D113" s="55" t="s">
        <v>35</v>
      </c>
      <c r="E113" s="55" t="s">
        <v>239</v>
      </c>
      <c r="F113" s="55" t="s">
        <v>732</v>
      </c>
      <c r="G113" s="55">
        <v>42</v>
      </c>
      <c r="H113" s="55">
        <v>12</v>
      </c>
      <c r="I113" s="57">
        <v>2</v>
      </c>
      <c r="J113" s="58">
        <v>24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12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60383.231999999996</v>
      </c>
      <c r="AC113" s="66">
        <f t="shared" si="10"/>
        <v>0</v>
      </c>
      <c r="AD113" s="66">
        <f t="shared" si="8"/>
        <v>60383.231999999996</v>
      </c>
    </row>
    <row r="114" spans="1:30" ht="24.95" customHeight="1" x14ac:dyDescent="0.4">
      <c r="A114" s="54">
        <v>111</v>
      </c>
      <c r="B114" s="55" t="s">
        <v>37</v>
      </c>
      <c r="C114" s="55" t="s">
        <v>1593</v>
      </c>
      <c r="D114" s="55" t="s">
        <v>35</v>
      </c>
      <c r="E114" s="55" t="s">
        <v>239</v>
      </c>
      <c r="F114" s="55" t="s">
        <v>1177</v>
      </c>
      <c r="G114" s="55">
        <v>42</v>
      </c>
      <c r="H114" s="55">
        <v>2</v>
      </c>
      <c r="I114" s="57">
        <v>1</v>
      </c>
      <c r="J114" s="58">
        <v>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2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5031.9359999999997</v>
      </c>
      <c r="AC114" s="66">
        <f t="shared" si="10"/>
        <v>0</v>
      </c>
      <c r="AD114" s="66">
        <f t="shared" si="8"/>
        <v>5031.9359999999997</v>
      </c>
    </row>
    <row r="115" spans="1:30" ht="24.95" customHeight="1" x14ac:dyDescent="0.4">
      <c r="A115" s="54">
        <v>112</v>
      </c>
      <c r="B115" s="55" t="s">
        <v>37</v>
      </c>
      <c r="C115" s="55" t="s">
        <v>1594</v>
      </c>
      <c r="D115" s="55" t="s">
        <v>35</v>
      </c>
      <c r="E115" s="55" t="s">
        <v>248</v>
      </c>
      <c r="F115" s="55" t="s">
        <v>541</v>
      </c>
      <c r="G115" s="55">
        <v>26</v>
      </c>
      <c r="H115" s="55">
        <v>2</v>
      </c>
      <c r="I115" s="57">
        <v>1</v>
      </c>
      <c r="J115" s="58">
        <v>2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2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3115.0080000000003</v>
      </c>
      <c r="AC115" s="66">
        <f t="shared" si="10"/>
        <v>0</v>
      </c>
      <c r="AD115" s="66">
        <f t="shared" si="8"/>
        <v>3115.0080000000003</v>
      </c>
    </row>
    <row r="116" spans="1:30" ht="24.95" customHeight="1" x14ac:dyDescent="0.4">
      <c r="A116" s="54">
        <v>113</v>
      </c>
      <c r="B116" s="55" t="s">
        <v>37</v>
      </c>
      <c r="C116" s="55" t="s">
        <v>1594</v>
      </c>
      <c r="D116" s="55" t="s">
        <v>35</v>
      </c>
      <c r="E116" s="55" t="s">
        <v>239</v>
      </c>
      <c r="F116" s="55" t="s">
        <v>240</v>
      </c>
      <c r="G116" s="55">
        <v>42</v>
      </c>
      <c r="H116" s="55">
        <v>2</v>
      </c>
      <c r="I116" s="57">
        <v>1</v>
      </c>
      <c r="J116" s="58">
        <v>2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2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5031.9359999999997</v>
      </c>
      <c r="AC116" s="66">
        <f t="shared" si="10"/>
        <v>0</v>
      </c>
      <c r="AD116" s="66">
        <f t="shared" si="8"/>
        <v>5031.9359999999997</v>
      </c>
    </row>
    <row r="117" spans="1:30" ht="24.95" customHeight="1" x14ac:dyDescent="0.4">
      <c r="A117" s="54">
        <v>114</v>
      </c>
      <c r="B117" s="55" t="s">
        <v>37</v>
      </c>
      <c r="C117" s="55" t="s">
        <v>1595</v>
      </c>
      <c r="D117" s="55" t="s">
        <v>35</v>
      </c>
      <c r="E117" s="55" t="s">
        <v>239</v>
      </c>
      <c r="F117" s="55" t="s">
        <v>240</v>
      </c>
      <c r="G117" s="55">
        <v>42</v>
      </c>
      <c r="H117" s="55">
        <v>2</v>
      </c>
      <c r="I117" s="57">
        <v>1</v>
      </c>
      <c r="J117" s="58">
        <v>2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2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5031.9359999999997</v>
      </c>
      <c r="AC117" s="66">
        <f t="shared" si="10"/>
        <v>0</v>
      </c>
      <c r="AD117" s="66">
        <f t="shared" si="8"/>
        <v>5031.9359999999997</v>
      </c>
    </row>
    <row r="118" spans="1:30" ht="24.95" customHeight="1" x14ac:dyDescent="0.4">
      <c r="A118" s="54">
        <v>115</v>
      </c>
      <c r="B118" s="55" t="s">
        <v>37</v>
      </c>
      <c r="C118" s="55" t="s">
        <v>1596</v>
      </c>
      <c r="D118" s="55" t="s">
        <v>35</v>
      </c>
      <c r="E118" s="55" t="s">
        <v>239</v>
      </c>
      <c r="F118" s="55" t="s">
        <v>240</v>
      </c>
      <c r="G118" s="55">
        <v>42</v>
      </c>
      <c r="H118" s="55">
        <v>2</v>
      </c>
      <c r="I118" s="57">
        <v>1</v>
      </c>
      <c r="J118" s="58">
        <v>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2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5031.9359999999997</v>
      </c>
      <c r="AC118" s="66">
        <f t="shared" si="10"/>
        <v>0</v>
      </c>
      <c r="AD118" s="66">
        <f t="shared" si="8"/>
        <v>5031.9359999999997</v>
      </c>
    </row>
    <row r="119" spans="1:30" ht="24.95" customHeight="1" x14ac:dyDescent="0.4">
      <c r="A119" s="54">
        <v>116</v>
      </c>
      <c r="B119" s="55" t="s">
        <v>37</v>
      </c>
      <c r="C119" s="55" t="s">
        <v>1597</v>
      </c>
      <c r="D119" s="55" t="s">
        <v>35</v>
      </c>
      <c r="E119" s="55" t="s">
        <v>239</v>
      </c>
      <c r="F119" s="55" t="s">
        <v>243</v>
      </c>
      <c r="G119" s="55">
        <v>42</v>
      </c>
      <c r="H119" s="55">
        <v>6</v>
      </c>
      <c r="I119" s="57">
        <v>1</v>
      </c>
      <c r="J119" s="58">
        <v>6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6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15095.807999999999</v>
      </c>
      <c r="AC119" s="66">
        <f t="shared" si="10"/>
        <v>0</v>
      </c>
      <c r="AD119" s="66">
        <f t="shared" si="8"/>
        <v>15095.807999999999</v>
      </c>
    </row>
    <row r="120" spans="1:30" ht="24.95" customHeight="1" x14ac:dyDescent="0.4">
      <c r="A120" s="54">
        <v>117</v>
      </c>
      <c r="B120" s="55" t="s">
        <v>37</v>
      </c>
      <c r="C120" s="55" t="s">
        <v>1598</v>
      </c>
      <c r="D120" s="55" t="s">
        <v>35</v>
      </c>
      <c r="E120" s="55" t="s">
        <v>239</v>
      </c>
      <c r="F120" s="55" t="s">
        <v>1625</v>
      </c>
      <c r="G120" s="55">
        <v>42</v>
      </c>
      <c r="H120" s="55">
        <v>2</v>
      </c>
      <c r="I120" s="57">
        <v>1</v>
      </c>
      <c r="J120" s="58">
        <v>2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2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5031.9359999999997</v>
      </c>
      <c r="AC120" s="66">
        <f t="shared" si="10"/>
        <v>0</v>
      </c>
      <c r="AD120" s="66">
        <f t="shared" si="8"/>
        <v>5031.9359999999997</v>
      </c>
    </row>
    <row r="121" spans="1:30" ht="24.95" customHeight="1" x14ac:dyDescent="0.4">
      <c r="A121" s="54">
        <v>118</v>
      </c>
      <c r="B121" s="55" t="s">
        <v>37</v>
      </c>
      <c r="C121" s="55" t="s">
        <v>1598</v>
      </c>
      <c r="D121" s="55" t="s">
        <v>1096</v>
      </c>
      <c r="E121" s="55" t="s">
        <v>248</v>
      </c>
      <c r="F121" s="55" t="s">
        <v>1038</v>
      </c>
      <c r="G121" s="55">
        <v>26</v>
      </c>
      <c r="H121" s="55">
        <v>1</v>
      </c>
      <c r="I121" s="57">
        <v>1</v>
      </c>
      <c r="J121" s="58">
        <v>1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1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1557.5040000000001</v>
      </c>
      <c r="AC121" s="66">
        <f t="shared" si="10"/>
        <v>0</v>
      </c>
      <c r="AD121" s="66">
        <f t="shared" si="8"/>
        <v>1557.5040000000001</v>
      </c>
    </row>
    <row r="122" spans="1:30" ht="24.95" customHeight="1" x14ac:dyDescent="0.4">
      <c r="A122" s="54">
        <v>119</v>
      </c>
      <c r="B122" s="55" t="s">
        <v>241</v>
      </c>
      <c r="C122" s="55" t="s">
        <v>1589</v>
      </c>
      <c r="D122" s="55" t="s">
        <v>35</v>
      </c>
      <c r="E122" s="55" t="s">
        <v>239</v>
      </c>
      <c r="F122" s="55" t="s">
        <v>732</v>
      </c>
      <c r="G122" s="55">
        <v>42</v>
      </c>
      <c r="H122" s="55">
        <v>12</v>
      </c>
      <c r="I122" s="57">
        <v>2</v>
      </c>
      <c r="J122" s="58">
        <v>24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12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60383.231999999996</v>
      </c>
      <c r="AC122" s="66">
        <f t="shared" si="10"/>
        <v>0</v>
      </c>
      <c r="AD122" s="66">
        <f t="shared" si="8"/>
        <v>60383.231999999996</v>
      </c>
    </row>
    <row r="123" spans="1:30" ht="24.95" customHeight="1" x14ac:dyDescent="0.4">
      <c r="A123" s="54">
        <v>120</v>
      </c>
      <c r="B123" s="55" t="s">
        <v>241</v>
      </c>
      <c r="C123" s="55" t="s">
        <v>1590</v>
      </c>
      <c r="D123" s="55" t="s">
        <v>35</v>
      </c>
      <c r="E123" s="55" t="s">
        <v>239</v>
      </c>
      <c r="F123" s="55" t="s">
        <v>1177</v>
      </c>
      <c r="G123" s="55">
        <v>42</v>
      </c>
      <c r="H123" s="55">
        <v>2</v>
      </c>
      <c r="I123" s="57">
        <v>1</v>
      </c>
      <c r="J123" s="58">
        <v>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2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5031.9359999999997</v>
      </c>
      <c r="AC123" s="66">
        <f t="shared" si="10"/>
        <v>0</v>
      </c>
      <c r="AD123" s="66">
        <f t="shared" si="8"/>
        <v>5031.9359999999997</v>
      </c>
    </row>
    <row r="124" spans="1:30" ht="24.95" customHeight="1" x14ac:dyDescent="0.4">
      <c r="A124" s="54">
        <v>121</v>
      </c>
      <c r="B124" s="55" t="s">
        <v>241</v>
      </c>
      <c r="C124" s="55" t="s">
        <v>1591</v>
      </c>
      <c r="D124" s="55" t="s">
        <v>35</v>
      </c>
      <c r="E124" s="55" t="s">
        <v>239</v>
      </c>
      <c r="F124" s="55" t="s">
        <v>732</v>
      </c>
      <c r="G124" s="55">
        <v>42</v>
      </c>
      <c r="H124" s="55">
        <v>12</v>
      </c>
      <c r="I124" s="57">
        <v>2</v>
      </c>
      <c r="J124" s="58">
        <v>24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12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60383.231999999996</v>
      </c>
      <c r="AC124" s="66">
        <f t="shared" si="10"/>
        <v>0</v>
      </c>
      <c r="AD124" s="66">
        <f t="shared" si="8"/>
        <v>60383.231999999996</v>
      </c>
    </row>
    <row r="125" spans="1:30" ht="24.95" customHeight="1" x14ac:dyDescent="0.4">
      <c r="A125" s="54">
        <v>122</v>
      </c>
      <c r="B125" s="55" t="s">
        <v>241</v>
      </c>
      <c r="C125" s="55" t="s">
        <v>1591</v>
      </c>
      <c r="D125" s="55" t="s">
        <v>35</v>
      </c>
      <c r="E125" s="55" t="s">
        <v>239</v>
      </c>
      <c r="F125" s="55" t="s">
        <v>1177</v>
      </c>
      <c r="G125" s="55">
        <v>42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5031.9359999999997</v>
      </c>
      <c r="AC125" s="66">
        <f t="shared" si="10"/>
        <v>0</v>
      </c>
      <c r="AD125" s="66">
        <f t="shared" si="8"/>
        <v>5031.9359999999997</v>
      </c>
    </row>
    <row r="126" spans="1:30" ht="24.95" customHeight="1" x14ac:dyDescent="0.4">
      <c r="A126" s="54">
        <v>123</v>
      </c>
      <c r="B126" s="55" t="s">
        <v>241</v>
      </c>
      <c r="C126" s="55" t="s">
        <v>1592</v>
      </c>
      <c r="D126" s="55" t="s">
        <v>35</v>
      </c>
      <c r="E126" s="55" t="s">
        <v>239</v>
      </c>
      <c r="F126" s="55" t="s">
        <v>732</v>
      </c>
      <c r="G126" s="55">
        <v>42</v>
      </c>
      <c r="H126" s="55">
        <v>12</v>
      </c>
      <c r="I126" s="57">
        <v>2</v>
      </c>
      <c r="J126" s="58">
        <v>24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12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60383.231999999996</v>
      </c>
      <c r="AC126" s="66">
        <f t="shared" si="10"/>
        <v>0</v>
      </c>
      <c r="AD126" s="66">
        <f t="shared" si="8"/>
        <v>60383.231999999996</v>
      </c>
    </row>
    <row r="127" spans="1:30" ht="24.95" customHeight="1" x14ac:dyDescent="0.4">
      <c r="A127" s="54">
        <v>124</v>
      </c>
      <c r="B127" s="55" t="s">
        <v>241</v>
      </c>
      <c r="C127" s="55" t="s">
        <v>1592</v>
      </c>
      <c r="D127" s="55" t="s">
        <v>35</v>
      </c>
      <c r="E127" s="55" t="s">
        <v>239</v>
      </c>
      <c r="F127" s="55" t="s">
        <v>1177</v>
      </c>
      <c r="G127" s="55">
        <v>42</v>
      </c>
      <c r="H127" s="55">
        <v>2</v>
      </c>
      <c r="I127" s="57">
        <v>1</v>
      </c>
      <c r="J127" s="58">
        <v>2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2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5031.9359999999997</v>
      </c>
      <c r="AC127" s="66">
        <f t="shared" si="10"/>
        <v>0</v>
      </c>
      <c r="AD127" s="66">
        <f t="shared" si="8"/>
        <v>5031.9359999999997</v>
      </c>
    </row>
    <row r="128" spans="1:30" ht="24.95" customHeight="1" x14ac:dyDescent="0.4">
      <c r="A128" s="54">
        <v>125</v>
      </c>
      <c r="B128" s="55" t="s">
        <v>241</v>
      </c>
      <c r="C128" s="55" t="s">
        <v>1593</v>
      </c>
      <c r="D128" s="55" t="s">
        <v>35</v>
      </c>
      <c r="E128" s="55" t="s">
        <v>239</v>
      </c>
      <c r="F128" s="55" t="s">
        <v>732</v>
      </c>
      <c r="G128" s="55">
        <v>42</v>
      </c>
      <c r="H128" s="55">
        <v>12</v>
      </c>
      <c r="I128" s="57">
        <v>2</v>
      </c>
      <c r="J128" s="58">
        <v>24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12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60383.231999999996</v>
      </c>
      <c r="AC128" s="66">
        <f t="shared" si="10"/>
        <v>0</v>
      </c>
      <c r="AD128" s="66">
        <f t="shared" si="8"/>
        <v>60383.231999999996</v>
      </c>
    </row>
    <row r="129" spans="1:30" ht="24.95" customHeight="1" x14ac:dyDescent="0.4">
      <c r="A129" s="54">
        <v>126</v>
      </c>
      <c r="B129" s="55" t="s">
        <v>241</v>
      </c>
      <c r="C129" s="55" t="s">
        <v>1593</v>
      </c>
      <c r="D129" s="55" t="s">
        <v>35</v>
      </c>
      <c r="E129" s="55" t="s">
        <v>239</v>
      </c>
      <c r="F129" s="55" t="s">
        <v>1177</v>
      </c>
      <c r="G129" s="55">
        <v>42</v>
      </c>
      <c r="H129" s="55">
        <v>2</v>
      </c>
      <c r="I129" s="57">
        <v>1</v>
      </c>
      <c r="J129" s="58">
        <v>2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2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5031.9359999999997</v>
      </c>
      <c r="AC129" s="66">
        <f t="shared" si="10"/>
        <v>0</v>
      </c>
      <c r="AD129" s="66">
        <f t="shared" si="8"/>
        <v>5031.9359999999997</v>
      </c>
    </row>
    <row r="130" spans="1:30" ht="24.95" customHeight="1" x14ac:dyDescent="0.4">
      <c r="A130" s="54">
        <v>127</v>
      </c>
      <c r="B130" s="55" t="s">
        <v>241</v>
      </c>
      <c r="C130" s="55" t="s">
        <v>1594</v>
      </c>
      <c r="D130" s="55" t="s">
        <v>35</v>
      </c>
      <c r="E130" s="55" t="s">
        <v>248</v>
      </c>
      <c r="F130" s="55" t="s">
        <v>541</v>
      </c>
      <c r="G130" s="55">
        <v>26</v>
      </c>
      <c r="H130" s="55">
        <v>2</v>
      </c>
      <c r="I130" s="57">
        <v>1</v>
      </c>
      <c r="J130" s="58">
        <v>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2</v>
      </c>
      <c r="R130" s="63"/>
      <c r="S130" s="78"/>
      <c r="T130" s="78"/>
      <c r="U130" s="64">
        <f t="shared" si="6"/>
        <v>0</v>
      </c>
      <c r="V130" s="64">
        <f t="shared" si="7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3115.0080000000003</v>
      </c>
      <c r="AC130" s="66">
        <f t="shared" si="10"/>
        <v>0</v>
      </c>
      <c r="AD130" s="66">
        <f t="shared" si="8"/>
        <v>3115.0080000000003</v>
      </c>
    </row>
    <row r="131" spans="1:30" ht="24.95" customHeight="1" x14ac:dyDescent="0.4">
      <c r="A131" s="54">
        <v>128</v>
      </c>
      <c r="B131" s="55" t="s">
        <v>241</v>
      </c>
      <c r="C131" s="55" t="s">
        <v>1594</v>
      </c>
      <c r="D131" s="55" t="s">
        <v>35</v>
      </c>
      <c r="E131" s="55" t="s">
        <v>239</v>
      </c>
      <c r="F131" s="55" t="s">
        <v>240</v>
      </c>
      <c r="G131" s="55">
        <v>42</v>
      </c>
      <c r="H131" s="55">
        <v>2</v>
      </c>
      <c r="I131" s="57">
        <v>1</v>
      </c>
      <c r="J131" s="58">
        <v>2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2</v>
      </c>
      <c r="R131" s="63"/>
      <c r="S131" s="78"/>
      <c r="T131" s="78"/>
      <c r="U131" s="64">
        <f t="shared" ref="U131:U160" si="12">S131*Q131</f>
        <v>0</v>
      </c>
      <c r="V131" s="64">
        <f t="shared" ref="V131:V160" si="13">T131*Q131</f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5031.9359999999997</v>
      </c>
      <c r="AC131" s="66">
        <f t="shared" si="10"/>
        <v>0</v>
      </c>
      <c r="AD131" s="66">
        <f t="shared" ref="AD131:AD160" si="14">AB131-AC131</f>
        <v>5031.9359999999997</v>
      </c>
    </row>
    <row r="132" spans="1:30" ht="24.95" customHeight="1" x14ac:dyDescent="0.4">
      <c r="A132" s="54">
        <v>129</v>
      </c>
      <c r="B132" s="55" t="s">
        <v>241</v>
      </c>
      <c r="C132" s="55" t="s">
        <v>1595</v>
      </c>
      <c r="D132" s="55" t="s">
        <v>35</v>
      </c>
      <c r="E132" s="55" t="s">
        <v>239</v>
      </c>
      <c r="F132" s="55" t="s">
        <v>240</v>
      </c>
      <c r="G132" s="55">
        <v>42</v>
      </c>
      <c r="H132" s="55">
        <v>2</v>
      </c>
      <c r="I132" s="57">
        <v>1</v>
      </c>
      <c r="J132" s="58">
        <v>2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2</v>
      </c>
      <c r="R132" s="63"/>
      <c r="S132" s="78"/>
      <c r="T132" s="78"/>
      <c r="U132" s="64">
        <f t="shared" si="12"/>
        <v>0</v>
      </c>
      <c r="V132" s="64">
        <f t="shared" si="13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60" si="15">G132*J132*X132*Y132*Z132/1000*$Z$1</f>
        <v>5031.9359999999997</v>
      </c>
      <c r="AC132" s="66">
        <f t="shared" si="10"/>
        <v>0</v>
      </c>
      <c r="AD132" s="66">
        <f t="shared" si="14"/>
        <v>5031.9359999999997</v>
      </c>
    </row>
    <row r="133" spans="1:30" ht="24.95" customHeight="1" x14ac:dyDescent="0.4">
      <c r="A133" s="54">
        <v>130</v>
      </c>
      <c r="B133" s="55" t="s">
        <v>241</v>
      </c>
      <c r="C133" s="55" t="s">
        <v>1596</v>
      </c>
      <c r="D133" s="55" t="s">
        <v>1599</v>
      </c>
      <c r="E133" s="55" t="s">
        <v>239</v>
      </c>
      <c r="F133" s="55" t="s">
        <v>240</v>
      </c>
      <c r="G133" s="55">
        <v>42</v>
      </c>
      <c r="H133" s="55">
        <v>1</v>
      </c>
      <c r="I133" s="57">
        <v>1</v>
      </c>
      <c r="J133" s="58">
        <v>1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1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5"/>
        <v>2515.9679999999998</v>
      </c>
      <c r="AC133" s="66">
        <f t="shared" ref="AC133:AC160" si="16">P133*Q133*X133*Y133*Z133/1000*$Z$1</f>
        <v>0</v>
      </c>
      <c r="AD133" s="66">
        <f t="shared" si="14"/>
        <v>2515.9679999999998</v>
      </c>
    </row>
    <row r="134" spans="1:30" ht="24.95" customHeight="1" x14ac:dyDescent="0.4">
      <c r="A134" s="54">
        <v>131</v>
      </c>
      <c r="B134" s="55" t="s">
        <v>241</v>
      </c>
      <c r="C134" s="55" t="s">
        <v>1597</v>
      </c>
      <c r="D134" s="55" t="s">
        <v>35</v>
      </c>
      <c r="E134" s="55" t="s">
        <v>239</v>
      </c>
      <c r="F134" s="55" t="s">
        <v>243</v>
      </c>
      <c r="G134" s="55">
        <v>42</v>
      </c>
      <c r="H134" s="55">
        <v>6</v>
      </c>
      <c r="I134" s="57">
        <v>1</v>
      </c>
      <c r="J134" s="58">
        <v>6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6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5"/>
        <v>15095.807999999999</v>
      </c>
      <c r="AC134" s="66">
        <f t="shared" si="16"/>
        <v>0</v>
      </c>
      <c r="AD134" s="66">
        <f t="shared" si="14"/>
        <v>15095.807999999999</v>
      </c>
    </row>
    <row r="135" spans="1:30" ht="24.95" customHeight="1" x14ac:dyDescent="0.4">
      <c r="A135" s="54">
        <v>132</v>
      </c>
      <c r="B135" s="55" t="s">
        <v>241</v>
      </c>
      <c r="C135" s="55" t="s">
        <v>1598</v>
      </c>
      <c r="D135" s="55" t="s">
        <v>35</v>
      </c>
      <c r="E135" s="55" t="s">
        <v>239</v>
      </c>
      <c r="F135" s="55" t="s">
        <v>1625</v>
      </c>
      <c r="G135" s="55">
        <v>42</v>
      </c>
      <c r="H135" s="55">
        <v>2</v>
      </c>
      <c r="I135" s="57">
        <v>1</v>
      </c>
      <c r="J135" s="58">
        <v>2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2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5"/>
        <v>5031.9359999999997</v>
      </c>
      <c r="AC135" s="66">
        <f t="shared" si="16"/>
        <v>0</v>
      </c>
      <c r="AD135" s="66">
        <f t="shared" si="14"/>
        <v>5031.9359999999997</v>
      </c>
    </row>
    <row r="136" spans="1:30" ht="24.95" customHeight="1" x14ac:dyDescent="0.4">
      <c r="A136" s="54">
        <v>133</v>
      </c>
      <c r="B136" s="55" t="s">
        <v>37</v>
      </c>
      <c r="C136" s="55" t="s">
        <v>1600</v>
      </c>
      <c r="D136" s="55" t="s">
        <v>35</v>
      </c>
      <c r="E136" s="55" t="s">
        <v>386</v>
      </c>
      <c r="F136" s="55" t="s">
        <v>730</v>
      </c>
      <c r="G136" s="55">
        <v>19</v>
      </c>
      <c r="H136" s="55">
        <v>2</v>
      </c>
      <c r="I136" s="57">
        <v>1</v>
      </c>
      <c r="J136" s="58">
        <v>2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2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5"/>
        <v>2276.3520000000003</v>
      </c>
      <c r="AC136" s="66">
        <f t="shared" si="16"/>
        <v>0</v>
      </c>
      <c r="AD136" s="66">
        <f t="shared" si="14"/>
        <v>2276.3520000000003</v>
      </c>
    </row>
    <row r="137" spans="1:30" ht="24.95" customHeight="1" x14ac:dyDescent="0.4">
      <c r="A137" s="54">
        <v>134</v>
      </c>
      <c r="B137" s="55" t="s">
        <v>37</v>
      </c>
      <c r="C137" s="55" t="s">
        <v>1601</v>
      </c>
      <c r="D137" s="55" t="s">
        <v>35</v>
      </c>
      <c r="E137" s="55" t="s">
        <v>248</v>
      </c>
      <c r="F137" s="55" t="s">
        <v>673</v>
      </c>
      <c r="G137" s="55">
        <v>26</v>
      </c>
      <c r="H137" s="55">
        <v>4</v>
      </c>
      <c r="I137" s="57">
        <v>1</v>
      </c>
      <c r="J137" s="58">
        <v>4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4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5"/>
        <v>6230.0160000000005</v>
      </c>
      <c r="AC137" s="66">
        <f t="shared" si="16"/>
        <v>0</v>
      </c>
      <c r="AD137" s="66">
        <f t="shared" si="14"/>
        <v>6230.0160000000005</v>
      </c>
    </row>
    <row r="138" spans="1:30" ht="24.95" customHeight="1" x14ac:dyDescent="0.4">
      <c r="A138" s="54">
        <v>135</v>
      </c>
      <c r="B138" s="55" t="s">
        <v>241</v>
      </c>
      <c r="C138" s="55" t="s">
        <v>1600</v>
      </c>
      <c r="D138" s="55" t="s">
        <v>35</v>
      </c>
      <c r="E138" s="55" t="s">
        <v>386</v>
      </c>
      <c r="F138" s="55" t="s">
        <v>730</v>
      </c>
      <c r="G138" s="55">
        <v>19</v>
      </c>
      <c r="H138" s="55">
        <v>1</v>
      </c>
      <c r="I138" s="57">
        <v>1</v>
      </c>
      <c r="J138" s="58">
        <v>1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1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5"/>
        <v>1138.1760000000002</v>
      </c>
      <c r="AC138" s="66">
        <f t="shared" si="16"/>
        <v>0</v>
      </c>
      <c r="AD138" s="66">
        <f t="shared" si="14"/>
        <v>1138.1760000000002</v>
      </c>
    </row>
    <row r="139" spans="1:30" ht="24.95" customHeight="1" x14ac:dyDescent="0.4">
      <c r="A139" s="54">
        <v>136</v>
      </c>
      <c r="B139" s="55" t="s">
        <v>241</v>
      </c>
      <c r="C139" s="55" t="s">
        <v>1601</v>
      </c>
      <c r="D139" s="55" t="s">
        <v>35</v>
      </c>
      <c r="E139" s="55" t="s">
        <v>248</v>
      </c>
      <c r="F139" s="55" t="s">
        <v>673</v>
      </c>
      <c r="G139" s="55">
        <v>26</v>
      </c>
      <c r="H139" s="55">
        <v>1</v>
      </c>
      <c r="I139" s="57">
        <v>1</v>
      </c>
      <c r="J139" s="58">
        <v>1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1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5"/>
        <v>1557.5040000000001</v>
      </c>
      <c r="AC139" s="66">
        <f t="shared" si="16"/>
        <v>0</v>
      </c>
      <c r="AD139" s="66">
        <f t="shared" si="14"/>
        <v>1557.5040000000001</v>
      </c>
    </row>
    <row r="140" spans="1:30" ht="24.95" customHeight="1" x14ac:dyDescent="0.4">
      <c r="A140" s="54">
        <v>137</v>
      </c>
      <c r="B140" s="55" t="s">
        <v>37</v>
      </c>
      <c r="C140" s="55" t="s">
        <v>1602</v>
      </c>
      <c r="D140" s="55" t="s">
        <v>35</v>
      </c>
      <c r="E140" s="55" t="s">
        <v>235</v>
      </c>
      <c r="F140" s="55" t="s">
        <v>673</v>
      </c>
      <c r="G140" s="55">
        <v>29</v>
      </c>
      <c r="H140" s="55">
        <v>8</v>
      </c>
      <c r="I140" s="57">
        <v>1</v>
      </c>
      <c r="J140" s="58">
        <v>8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8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5"/>
        <v>13897.728000000001</v>
      </c>
      <c r="AC140" s="66">
        <f t="shared" si="16"/>
        <v>0</v>
      </c>
      <c r="AD140" s="66">
        <f t="shared" si="14"/>
        <v>13897.728000000001</v>
      </c>
    </row>
    <row r="141" spans="1:30" ht="24.95" customHeight="1" x14ac:dyDescent="0.4">
      <c r="A141" s="54">
        <v>138</v>
      </c>
      <c r="B141" s="55" t="s">
        <v>37</v>
      </c>
      <c r="C141" s="55" t="s">
        <v>1603</v>
      </c>
      <c r="D141" s="55" t="s">
        <v>35</v>
      </c>
      <c r="E141" s="55" t="s">
        <v>386</v>
      </c>
      <c r="F141" s="55" t="s">
        <v>418</v>
      </c>
      <c r="G141" s="55">
        <v>19</v>
      </c>
      <c r="H141" s="55">
        <v>3</v>
      </c>
      <c r="I141" s="57">
        <v>1</v>
      </c>
      <c r="J141" s="58">
        <v>3</v>
      </c>
      <c r="K141" s="59"/>
      <c r="L141" s="60" t="s">
        <v>221</v>
      </c>
      <c r="M141" s="76"/>
      <c r="N141" s="61" t="s">
        <v>220</v>
      </c>
      <c r="O141" s="77"/>
      <c r="P141" s="76"/>
      <c r="Q141" s="62">
        <v>3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5"/>
        <v>3414.5280000000002</v>
      </c>
      <c r="AC141" s="66">
        <f t="shared" si="16"/>
        <v>0</v>
      </c>
      <c r="AD141" s="66">
        <f t="shared" si="14"/>
        <v>3414.5280000000002</v>
      </c>
    </row>
    <row r="142" spans="1:30" ht="24.95" customHeight="1" x14ac:dyDescent="0.4">
      <c r="A142" s="54">
        <v>139</v>
      </c>
      <c r="B142" s="55" t="s">
        <v>37</v>
      </c>
      <c r="C142" s="55" t="s">
        <v>1604</v>
      </c>
      <c r="D142" s="55" t="s">
        <v>1096</v>
      </c>
      <c r="E142" s="55" t="s">
        <v>248</v>
      </c>
      <c r="F142" s="55" t="s">
        <v>1038</v>
      </c>
      <c r="G142" s="55">
        <v>26</v>
      </c>
      <c r="H142" s="55">
        <v>4</v>
      </c>
      <c r="I142" s="57">
        <v>1</v>
      </c>
      <c r="J142" s="58">
        <v>4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4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5"/>
        <v>6230.0160000000005</v>
      </c>
      <c r="AC142" s="66">
        <f t="shared" si="16"/>
        <v>0</v>
      </c>
      <c r="AD142" s="66">
        <f t="shared" si="14"/>
        <v>6230.0160000000005</v>
      </c>
    </row>
    <row r="143" spans="1:30" ht="24.95" customHeight="1" x14ac:dyDescent="0.4">
      <c r="A143" s="54">
        <v>140</v>
      </c>
      <c r="B143" s="55" t="s">
        <v>37</v>
      </c>
      <c r="C143" s="55" t="s">
        <v>1605</v>
      </c>
      <c r="D143" s="55" t="s">
        <v>35</v>
      </c>
      <c r="E143" s="55" t="s">
        <v>248</v>
      </c>
      <c r="F143" s="55" t="s">
        <v>673</v>
      </c>
      <c r="G143" s="55">
        <v>26</v>
      </c>
      <c r="H143" s="55">
        <v>1</v>
      </c>
      <c r="I143" s="57">
        <v>1</v>
      </c>
      <c r="J143" s="58">
        <v>1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1</v>
      </c>
      <c r="R143" s="63"/>
      <c r="S143" s="78"/>
      <c r="T143" s="78"/>
      <c r="U143" s="64">
        <f t="shared" si="12"/>
        <v>0</v>
      </c>
      <c r="V143" s="64">
        <f t="shared" si="13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5"/>
        <v>1557.5040000000001</v>
      </c>
      <c r="AC143" s="66">
        <f t="shared" si="16"/>
        <v>0</v>
      </c>
      <c r="AD143" s="66">
        <f t="shared" si="14"/>
        <v>1557.5040000000001</v>
      </c>
    </row>
    <row r="144" spans="1:30" ht="24.95" customHeight="1" x14ac:dyDescent="0.4">
      <c r="A144" s="54">
        <v>141</v>
      </c>
      <c r="B144" s="55" t="s">
        <v>37</v>
      </c>
      <c r="C144" s="55" t="s">
        <v>1606</v>
      </c>
      <c r="D144" s="55" t="s">
        <v>1096</v>
      </c>
      <c r="E144" s="55" t="s">
        <v>248</v>
      </c>
      <c r="F144" s="55" t="s">
        <v>1038</v>
      </c>
      <c r="G144" s="55">
        <v>26</v>
      </c>
      <c r="H144" s="55">
        <v>4</v>
      </c>
      <c r="I144" s="57">
        <v>1</v>
      </c>
      <c r="J144" s="58">
        <v>4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4</v>
      </c>
      <c r="R144" s="63"/>
      <c r="S144" s="78"/>
      <c r="T144" s="78"/>
      <c r="U144" s="64">
        <f t="shared" si="12"/>
        <v>0</v>
      </c>
      <c r="V144" s="64">
        <f t="shared" si="13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5"/>
        <v>6230.0160000000005</v>
      </c>
      <c r="AC144" s="66">
        <f t="shared" si="16"/>
        <v>0</v>
      </c>
      <c r="AD144" s="66">
        <f t="shared" si="14"/>
        <v>6230.0160000000005</v>
      </c>
    </row>
    <row r="145" spans="1:30" ht="24.95" customHeight="1" x14ac:dyDescent="0.4">
      <c r="A145" s="54">
        <v>142</v>
      </c>
      <c r="B145" s="55" t="s">
        <v>37</v>
      </c>
      <c r="C145" s="55" t="s">
        <v>1607</v>
      </c>
      <c r="D145" s="55" t="s">
        <v>35</v>
      </c>
      <c r="E145" s="55" t="s">
        <v>248</v>
      </c>
      <c r="F145" s="55" t="s">
        <v>673</v>
      </c>
      <c r="G145" s="55">
        <v>26</v>
      </c>
      <c r="H145" s="55">
        <v>2</v>
      </c>
      <c r="I145" s="57">
        <v>1</v>
      </c>
      <c r="J145" s="58">
        <v>2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2</v>
      </c>
      <c r="R145" s="63"/>
      <c r="S145" s="78"/>
      <c r="T145" s="78"/>
      <c r="U145" s="64">
        <f t="shared" si="12"/>
        <v>0</v>
      </c>
      <c r="V145" s="64">
        <f t="shared" si="13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5"/>
        <v>3115.0080000000003</v>
      </c>
      <c r="AC145" s="66">
        <f t="shared" si="16"/>
        <v>0</v>
      </c>
      <c r="AD145" s="66">
        <f t="shared" si="14"/>
        <v>3115.0080000000003</v>
      </c>
    </row>
    <row r="146" spans="1:30" ht="24.95" customHeight="1" x14ac:dyDescent="0.4">
      <c r="A146" s="54">
        <v>143</v>
      </c>
      <c r="B146" s="55" t="s">
        <v>37</v>
      </c>
      <c r="C146" s="55" t="s">
        <v>1608</v>
      </c>
      <c r="D146" s="55" t="s">
        <v>35</v>
      </c>
      <c r="E146" s="55" t="s">
        <v>1626</v>
      </c>
      <c r="F146" s="55" t="s">
        <v>730</v>
      </c>
      <c r="G146" s="55">
        <v>10</v>
      </c>
      <c r="H146" s="55">
        <v>2</v>
      </c>
      <c r="I146" s="57">
        <v>1</v>
      </c>
      <c r="J146" s="58">
        <v>2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2</v>
      </c>
      <c r="R146" s="63"/>
      <c r="S146" s="78"/>
      <c r="T146" s="78"/>
      <c r="U146" s="64">
        <f t="shared" si="12"/>
        <v>0</v>
      </c>
      <c r="V146" s="64">
        <f t="shared" si="13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5"/>
        <v>1198.08</v>
      </c>
      <c r="AC146" s="66">
        <f t="shared" si="16"/>
        <v>0</v>
      </c>
      <c r="AD146" s="66">
        <f t="shared" si="14"/>
        <v>1198.08</v>
      </c>
    </row>
    <row r="147" spans="1:30" ht="24.95" customHeight="1" x14ac:dyDescent="0.4">
      <c r="A147" s="54">
        <v>144</v>
      </c>
      <c r="B147" s="55" t="s">
        <v>37</v>
      </c>
      <c r="C147" s="55" t="s">
        <v>650</v>
      </c>
      <c r="D147" s="55" t="s">
        <v>35</v>
      </c>
      <c r="E147" s="55" t="s">
        <v>239</v>
      </c>
      <c r="F147" s="55" t="s">
        <v>1627</v>
      </c>
      <c r="G147" s="55">
        <v>42</v>
      </c>
      <c r="H147" s="55">
        <v>1</v>
      </c>
      <c r="I147" s="57">
        <v>2</v>
      </c>
      <c r="J147" s="58">
        <v>2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1</v>
      </c>
      <c r="R147" s="63"/>
      <c r="S147" s="78"/>
      <c r="T147" s="78"/>
      <c r="U147" s="64">
        <f t="shared" si="12"/>
        <v>0</v>
      </c>
      <c r="V147" s="64">
        <f t="shared" si="13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5"/>
        <v>5031.9359999999997</v>
      </c>
      <c r="AC147" s="66">
        <f t="shared" si="16"/>
        <v>0</v>
      </c>
      <c r="AD147" s="66">
        <f t="shared" si="14"/>
        <v>5031.9359999999997</v>
      </c>
    </row>
    <row r="148" spans="1:30" ht="24.95" customHeight="1" x14ac:dyDescent="0.4">
      <c r="A148" s="54">
        <v>145</v>
      </c>
      <c r="B148" s="55" t="s">
        <v>37</v>
      </c>
      <c r="C148" s="55" t="s">
        <v>651</v>
      </c>
      <c r="D148" s="55" t="s">
        <v>35</v>
      </c>
      <c r="E148" s="55" t="s">
        <v>239</v>
      </c>
      <c r="F148" s="55" t="s">
        <v>1627</v>
      </c>
      <c r="G148" s="55">
        <v>42</v>
      </c>
      <c r="H148" s="55">
        <v>1</v>
      </c>
      <c r="I148" s="57">
        <v>2</v>
      </c>
      <c r="J148" s="58">
        <v>2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1</v>
      </c>
      <c r="R148" s="63"/>
      <c r="S148" s="78"/>
      <c r="T148" s="78"/>
      <c r="U148" s="64">
        <f t="shared" si="12"/>
        <v>0</v>
      </c>
      <c r="V148" s="64">
        <f t="shared" si="13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5"/>
        <v>5031.9359999999997</v>
      </c>
      <c r="AC148" s="66">
        <f t="shared" si="16"/>
        <v>0</v>
      </c>
      <c r="AD148" s="66">
        <f t="shared" si="14"/>
        <v>5031.9359999999997</v>
      </c>
    </row>
    <row r="149" spans="1:30" ht="24.95" customHeight="1" x14ac:dyDescent="0.4">
      <c r="A149" s="54">
        <v>146</v>
      </c>
      <c r="B149" s="55" t="s">
        <v>37</v>
      </c>
      <c r="C149" s="55" t="s">
        <v>1165</v>
      </c>
      <c r="D149" s="55" t="s">
        <v>35</v>
      </c>
      <c r="E149" s="55" t="s">
        <v>239</v>
      </c>
      <c r="F149" s="55" t="s">
        <v>729</v>
      </c>
      <c r="G149" s="55">
        <v>42</v>
      </c>
      <c r="H149" s="55">
        <v>1</v>
      </c>
      <c r="I149" s="57">
        <v>2</v>
      </c>
      <c r="J149" s="58">
        <v>2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1</v>
      </c>
      <c r="R149" s="63"/>
      <c r="S149" s="78"/>
      <c r="T149" s="78"/>
      <c r="U149" s="64">
        <f t="shared" si="12"/>
        <v>0</v>
      </c>
      <c r="V149" s="64">
        <f t="shared" si="13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5"/>
        <v>5031.9359999999997</v>
      </c>
      <c r="AC149" s="66">
        <f t="shared" si="16"/>
        <v>0</v>
      </c>
      <c r="AD149" s="66">
        <f t="shared" si="14"/>
        <v>5031.9359999999997</v>
      </c>
    </row>
    <row r="150" spans="1:30" ht="24.95" customHeight="1" x14ac:dyDescent="0.4">
      <c r="A150" s="54">
        <v>147</v>
      </c>
      <c r="B150" s="55" t="s">
        <v>37</v>
      </c>
      <c r="C150" s="55" t="s">
        <v>1609</v>
      </c>
      <c r="D150" s="55" t="s">
        <v>35</v>
      </c>
      <c r="E150" s="55" t="s">
        <v>239</v>
      </c>
      <c r="F150" s="55" t="s">
        <v>729</v>
      </c>
      <c r="G150" s="55">
        <v>42</v>
      </c>
      <c r="H150" s="55">
        <v>1</v>
      </c>
      <c r="I150" s="57">
        <v>2</v>
      </c>
      <c r="J150" s="58">
        <v>2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1</v>
      </c>
      <c r="R150" s="63"/>
      <c r="S150" s="78"/>
      <c r="T150" s="78"/>
      <c r="U150" s="64">
        <f t="shared" si="12"/>
        <v>0</v>
      </c>
      <c r="V150" s="64">
        <f t="shared" si="13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5"/>
        <v>5031.9359999999997</v>
      </c>
      <c r="AC150" s="66">
        <f t="shared" si="16"/>
        <v>0</v>
      </c>
      <c r="AD150" s="66">
        <f t="shared" si="14"/>
        <v>5031.9359999999997</v>
      </c>
    </row>
    <row r="151" spans="1:30" ht="24.95" customHeight="1" x14ac:dyDescent="0.4">
      <c r="A151" s="54">
        <v>148</v>
      </c>
      <c r="B151" s="55" t="s">
        <v>37</v>
      </c>
      <c r="C151" s="55" t="s">
        <v>1610</v>
      </c>
      <c r="D151" s="55" t="s">
        <v>35</v>
      </c>
      <c r="E151" s="55" t="s">
        <v>239</v>
      </c>
      <c r="F151" s="55" t="s">
        <v>729</v>
      </c>
      <c r="G151" s="55">
        <v>42</v>
      </c>
      <c r="H151" s="55">
        <v>1</v>
      </c>
      <c r="I151" s="57">
        <v>2</v>
      </c>
      <c r="J151" s="58">
        <v>2</v>
      </c>
      <c r="K151" s="59"/>
      <c r="L151" s="60" t="s">
        <v>222</v>
      </c>
      <c r="M151" s="76"/>
      <c r="N151" s="61" t="s">
        <v>220</v>
      </c>
      <c r="O151" s="77"/>
      <c r="P151" s="76"/>
      <c r="Q151" s="62">
        <v>1</v>
      </c>
      <c r="R151" s="63"/>
      <c r="S151" s="78"/>
      <c r="T151" s="78"/>
      <c r="U151" s="64">
        <f t="shared" si="12"/>
        <v>0</v>
      </c>
      <c r="V151" s="64">
        <f t="shared" si="13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5"/>
        <v>5031.9359999999997</v>
      </c>
      <c r="AC151" s="66">
        <f t="shared" si="16"/>
        <v>0</v>
      </c>
      <c r="AD151" s="66">
        <f t="shared" si="14"/>
        <v>5031.9359999999997</v>
      </c>
    </row>
    <row r="152" spans="1:30" ht="24.95" customHeight="1" x14ac:dyDescent="0.4">
      <c r="A152" s="54">
        <v>149</v>
      </c>
      <c r="B152" s="55" t="s">
        <v>37</v>
      </c>
      <c r="C152" s="55" t="s">
        <v>1611</v>
      </c>
      <c r="D152" s="55" t="s">
        <v>35</v>
      </c>
      <c r="E152" s="55" t="s">
        <v>248</v>
      </c>
      <c r="F152" s="55" t="s">
        <v>1179</v>
      </c>
      <c r="G152" s="55">
        <v>26</v>
      </c>
      <c r="H152" s="55">
        <v>2</v>
      </c>
      <c r="I152" s="57">
        <v>6</v>
      </c>
      <c r="J152" s="58">
        <v>12</v>
      </c>
      <c r="K152" s="59"/>
      <c r="L152" s="60" t="s">
        <v>222</v>
      </c>
      <c r="M152" s="76"/>
      <c r="N152" s="61" t="s">
        <v>220</v>
      </c>
      <c r="O152" s="77"/>
      <c r="P152" s="76"/>
      <c r="Q152" s="62">
        <v>2</v>
      </c>
      <c r="R152" s="63"/>
      <c r="S152" s="78"/>
      <c r="T152" s="78"/>
      <c r="U152" s="64">
        <f t="shared" si="12"/>
        <v>0</v>
      </c>
      <c r="V152" s="64">
        <f t="shared" si="13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5"/>
        <v>18690.047999999999</v>
      </c>
      <c r="AC152" s="66">
        <f t="shared" si="16"/>
        <v>0</v>
      </c>
      <c r="AD152" s="66">
        <f t="shared" si="14"/>
        <v>18690.047999999999</v>
      </c>
    </row>
    <row r="153" spans="1:30" ht="24.95" customHeight="1" x14ac:dyDescent="0.4">
      <c r="A153" s="54">
        <v>150</v>
      </c>
      <c r="B153" s="55" t="s">
        <v>37</v>
      </c>
      <c r="C153" s="55" t="s">
        <v>1612</v>
      </c>
      <c r="D153" s="55" t="s">
        <v>875</v>
      </c>
      <c r="E153" s="55" t="s">
        <v>41</v>
      </c>
      <c r="F153" s="55" t="s">
        <v>541</v>
      </c>
      <c r="G153" s="55">
        <v>15</v>
      </c>
      <c r="H153" s="55">
        <v>1</v>
      </c>
      <c r="I153" s="57">
        <v>1</v>
      </c>
      <c r="J153" s="58">
        <v>1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1</v>
      </c>
      <c r="R153" s="63"/>
      <c r="S153" s="78"/>
      <c r="T153" s="78"/>
      <c r="U153" s="64">
        <f t="shared" si="12"/>
        <v>0</v>
      </c>
      <c r="V153" s="64">
        <f t="shared" si="13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5"/>
        <v>898.56000000000006</v>
      </c>
      <c r="AC153" s="66">
        <f t="shared" si="16"/>
        <v>0</v>
      </c>
      <c r="AD153" s="66">
        <f t="shared" si="14"/>
        <v>898.56000000000006</v>
      </c>
    </row>
    <row r="154" spans="1:30" ht="24.95" customHeight="1" x14ac:dyDescent="0.4">
      <c r="A154" s="54">
        <v>151</v>
      </c>
      <c r="B154" s="55" t="s">
        <v>37</v>
      </c>
      <c r="C154" s="55" t="s">
        <v>1612</v>
      </c>
      <c r="D154" s="55" t="s">
        <v>35</v>
      </c>
      <c r="E154" s="55" t="s">
        <v>239</v>
      </c>
      <c r="F154" s="55" t="s">
        <v>732</v>
      </c>
      <c r="G154" s="55">
        <v>42</v>
      </c>
      <c r="H154" s="55">
        <v>1</v>
      </c>
      <c r="I154" s="57">
        <v>2</v>
      </c>
      <c r="J154" s="58">
        <v>2</v>
      </c>
      <c r="K154" s="59"/>
      <c r="L154" s="60" t="s">
        <v>222</v>
      </c>
      <c r="M154" s="76"/>
      <c r="N154" s="61" t="s">
        <v>220</v>
      </c>
      <c r="O154" s="77"/>
      <c r="P154" s="76"/>
      <c r="Q154" s="62">
        <v>1</v>
      </c>
      <c r="R154" s="63"/>
      <c r="S154" s="78"/>
      <c r="T154" s="78"/>
      <c r="U154" s="64">
        <f t="shared" si="12"/>
        <v>0</v>
      </c>
      <c r="V154" s="64">
        <f t="shared" si="13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5"/>
        <v>5031.9359999999997</v>
      </c>
      <c r="AC154" s="66">
        <f t="shared" si="16"/>
        <v>0</v>
      </c>
      <c r="AD154" s="66">
        <f t="shared" si="14"/>
        <v>5031.9359999999997</v>
      </c>
    </row>
    <row r="155" spans="1:30" ht="24.95" customHeight="1" x14ac:dyDescent="0.4">
      <c r="A155" s="54">
        <v>152</v>
      </c>
      <c r="B155" s="55" t="s">
        <v>37</v>
      </c>
      <c r="C155" s="55" t="s">
        <v>1613</v>
      </c>
      <c r="D155" s="55" t="s">
        <v>875</v>
      </c>
      <c r="E155" s="55" t="s">
        <v>41</v>
      </c>
      <c r="F155" s="55" t="s">
        <v>541</v>
      </c>
      <c r="G155" s="55">
        <v>15</v>
      </c>
      <c r="H155" s="55">
        <v>1</v>
      </c>
      <c r="I155" s="57">
        <v>1</v>
      </c>
      <c r="J155" s="58">
        <v>1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1</v>
      </c>
      <c r="R155" s="63"/>
      <c r="S155" s="78"/>
      <c r="T155" s="78"/>
      <c r="U155" s="64">
        <f t="shared" si="12"/>
        <v>0</v>
      </c>
      <c r="V155" s="64">
        <f t="shared" si="13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5"/>
        <v>898.56000000000006</v>
      </c>
      <c r="AC155" s="66">
        <f t="shared" si="16"/>
        <v>0</v>
      </c>
      <c r="AD155" s="66">
        <f t="shared" si="14"/>
        <v>898.56000000000006</v>
      </c>
    </row>
    <row r="156" spans="1:30" ht="24.95" customHeight="1" x14ac:dyDescent="0.4">
      <c r="A156" s="54">
        <v>153</v>
      </c>
      <c r="B156" s="55" t="s">
        <v>37</v>
      </c>
      <c r="C156" s="55" t="s">
        <v>1613</v>
      </c>
      <c r="D156" s="55" t="s">
        <v>35</v>
      </c>
      <c r="E156" s="55" t="s">
        <v>239</v>
      </c>
      <c r="F156" s="55" t="s">
        <v>732</v>
      </c>
      <c r="G156" s="55">
        <v>42</v>
      </c>
      <c r="H156" s="55">
        <v>1</v>
      </c>
      <c r="I156" s="57">
        <v>2</v>
      </c>
      <c r="J156" s="58">
        <v>2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1</v>
      </c>
      <c r="R156" s="63"/>
      <c r="S156" s="78"/>
      <c r="T156" s="78"/>
      <c r="U156" s="64">
        <f t="shared" si="12"/>
        <v>0</v>
      </c>
      <c r="V156" s="64">
        <f t="shared" si="13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5"/>
        <v>5031.9359999999997</v>
      </c>
      <c r="AC156" s="66">
        <f t="shared" si="16"/>
        <v>0</v>
      </c>
      <c r="AD156" s="66">
        <f t="shared" si="14"/>
        <v>5031.9359999999997</v>
      </c>
    </row>
    <row r="157" spans="1:30" ht="24.95" customHeight="1" x14ac:dyDescent="0.4">
      <c r="A157" s="54">
        <v>154</v>
      </c>
      <c r="B157" s="55" t="s">
        <v>37</v>
      </c>
      <c r="C157" s="55" t="s">
        <v>1614</v>
      </c>
      <c r="D157" s="55" t="s">
        <v>35</v>
      </c>
      <c r="E157" s="55" t="s">
        <v>239</v>
      </c>
      <c r="F157" s="55" t="s">
        <v>732</v>
      </c>
      <c r="G157" s="55">
        <v>42</v>
      </c>
      <c r="H157" s="55">
        <v>4</v>
      </c>
      <c r="I157" s="57">
        <v>2</v>
      </c>
      <c r="J157" s="58">
        <v>8</v>
      </c>
      <c r="K157" s="59"/>
      <c r="L157" s="60" t="s">
        <v>222</v>
      </c>
      <c r="M157" s="76"/>
      <c r="N157" s="61" t="s">
        <v>220</v>
      </c>
      <c r="O157" s="77"/>
      <c r="P157" s="76"/>
      <c r="Q157" s="62">
        <v>4</v>
      </c>
      <c r="R157" s="63"/>
      <c r="S157" s="78"/>
      <c r="T157" s="78"/>
      <c r="U157" s="64">
        <f t="shared" si="12"/>
        <v>0</v>
      </c>
      <c r="V157" s="64">
        <f t="shared" si="13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5"/>
        <v>20127.743999999999</v>
      </c>
      <c r="AC157" s="66">
        <f t="shared" si="16"/>
        <v>0</v>
      </c>
      <c r="AD157" s="66">
        <f t="shared" si="14"/>
        <v>20127.743999999999</v>
      </c>
    </row>
    <row r="158" spans="1:30" ht="24.95" customHeight="1" x14ac:dyDescent="0.4">
      <c r="A158" s="54">
        <v>155</v>
      </c>
      <c r="B158" s="55" t="s">
        <v>37</v>
      </c>
      <c r="C158" s="55" t="s">
        <v>1615</v>
      </c>
      <c r="D158" s="55" t="s">
        <v>35</v>
      </c>
      <c r="E158" s="55" t="s">
        <v>239</v>
      </c>
      <c r="F158" s="55" t="s">
        <v>967</v>
      </c>
      <c r="G158" s="55">
        <v>42</v>
      </c>
      <c r="H158" s="55">
        <v>2</v>
      </c>
      <c r="I158" s="57">
        <v>2</v>
      </c>
      <c r="J158" s="58">
        <v>4</v>
      </c>
      <c r="K158" s="59"/>
      <c r="L158" s="60" t="s">
        <v>222</v>
      </c>
      <c r="M158" s="76"/>
      <c r="N158" s="61" t="s">
        <v>220</v>
      </c>
      <c r="O158" s="77"/>
      <c r="P158" s="76"/>
      <c r="Q158" s="62">
        <v>2</v>
      </c>
      <c r="R158" s="63"/>
      <c r="S158" s="78"/>
      <c r="T158" s="78"/>
      <c r="U158" s="64">
        <f t="shared" si="12"/>
        <v>0</v>
      </c>
      <c r="V158" s="64">
        <f t="shared" si="13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5"/>
        <v>10063.871999999999</v>
      </c>
      <c r="AC158" s="66">
        <f t="shared" si="16"/>
        <v>0</v>
      </c>
      <c r="AD158" s="66">
        <f t="shared" si="14"/>
        <v>10063.871999999999</v>
      </c>
    </row>
    <row r="159" spans="1:30" ht="24.95" customHeight="1" x14ac:dyDescent="0.4">
      <c r="A159" s="54">
        <v>156</v>
      </c>
      <c r="B159" s="55" t="s">
        <v>37</v>
      </c>
      <c r="C159" s="55" t="s">
        <v>1617</v>
      </c>
      <c r="D159" s="55" t="s">
        <v>35</v>
      </c>
      <c r="E159" s="55" t="s">
        <v>239</v>
      </c>
      <c r="F159" s="55" t="s">
        <v>732</v>
      </c>
      <c r="G159" s="55">
        <v>42</v>
      </c>
      <c r="H159" s="55">
        <v>8</v>
      </c>
      <c r="I159" s="57">
        <v>2</v>
      </c>
      <c r="J159" s="58">
        <v>16</v>
      </c>
      <c r="K159" s="59"/>
      <c r="L159" s="60" t="s">
        <v>222</v>
      </c>
      <c r="M159" s="76"/>
      <c r="N159" s="61" t="s">
        <v>220</v>
      </c>
      <c r="O159" s="77"/>
      <c r="P159" s="76"/>
      <c r="Q159" s="62">
        <v>8</v>
      </c>
      <c r="R159" s="63"/>
      <c r="S159" s="78"/>
      <c r="T159" s="78"/>
      <c r="U159" s="64">
        <f t="shared" si="12"/>
        <v>0</v>
      </c>
      <c r="V159" s="64">
        <f t="shared" si="13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5"/>
        <v>40255.487999999998</v>
      </c>
      <c r="AC159" s="66">
        <f t="shared" si="16"/>
        <v>0</v>
      </c>
      <c r="AD159" s="66">
        <f t="shared" si="14"/>
        <v>40255.487999999998</v>
      </c>
    </row>
    <row r="160" spans="1:30" ht="24.95" customHeight="1" x14ac:dyDescent="0.4">
      <c r="A160" s="54">
        <v>157</v>
      </c>
      <c r="B160" s="55" t="s">
        <v>37</v>
      </c>
      <c r="C160" s="55" t="s">
        <v>1618</v>
      </c>
      <c r="D160" s="55" t="s">
        <v>35</v>
      </c>
      <c r="E160" s="55" t="s">
        <v>248</v>
      </c>
      <c r="F160" s="55" t="s">
        <v>673</v>
      </c>
      <c r="G160" s="55">
        <v>26</v>
      </c>
      <c r="H160" s="55">
        <v>4</v>
      </c>
      <c r="I160" s="57">
        <v>2</v>
      </c>
      <c r="J160" s="58">
        <v>8</v>
      </c>
      <c r="K160" s="59"/>
      <c r="L160" s="60" t="s">
        <v>221</v>
      </c>
      <c r="M160" s="76"/>
      <c r="N160" s="61" t="s">
        <v>220</v>
      </c>
      <c r="O160" s="77"/>
      <c r="P160" s="76"/>
      <c r="Q160" s="62">
        <v>8</v>
      </c>
      <c r="R160" s="63"/>
      <c r="S160" s="78"/>
      <c r="T160" s="78"/>
      <c r="U160" s="64">
        <f t="shared" si="12"/>
        <v>0</v>
      </c>
      <c r="V160" s="64">
        <f t="shared" si="13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5"/>
        <v>12460.032000000001</v>
      </c>
      <c r="AC160" s="66">
        <f t="shared" si="16"/>
        <v>0</v>
      </c>
      <c r="AD160" s="66">
        <f t="shared" si="14"/>
        <v>12460.032000000001</v>
      </c>
    </row>
    <row r="161" spans="1:30" ht="36.75" customHeight="1" x14ac:dyDescent="0.4">
      <c r="A161" s="68"/>
      <c r="B161" s="69"/>
      <c r="C161" s="69"/>
      <c r="D161" s="69"/>
      <c r="E161" s="69"/>
      <c r="L161" s="70"/>
      <c r="R161" s="71"/>
      <c r="S161" s="71"/>
      <c r="T161" s="71"/>
      <c r="U161" s="72"/>
      <c r="V161" s="72"/>
      <c r="W161" s="65"/>
      <c r="AA161" s="65"/>
      <c r="AB161" s="73">
        <f>SUM(AB4:AB160)</f>
        <v>3075411.4560000049</v>
      </c>
      <c r="AC161" s="73">
        <f>SUM(AC4:AC160)</f>
        <v>0</v>
      </c>
      <c r="AD161" s="73">
        <f>SUM(AD4:AD160)</f>
        <v>3075411.4560000049</v>
      </c>
    </row>
    <row r="163" spans="1:30" x14ac:dyDescent="0.4">
      <c r="T163" s="179" t="s">
        <v>22</v>
      </c>
      <c r="U163" s="180"/>
      <c r="V163" s="181"/>
      <c r="W163" s="75">
        <f>SUM(U4:U160)</f>
        <v>0</v>
      </c>
    </row>
    <row r="164" spans="1:30" x14ac:dyDescent="0.4">
      <c r="T164" s="179" t="s">
        <v>23</v>
      </c>
      <c r="U164" s="180"/>
      <c r="V164" s="181"/>
      <c r="W164" s="75">
        <f>SUM(V4:V160)</f>
        <v>0</v>
      </c>
    </row>
    <row r="165" spans="1:30" x14ac:dyDescent="0.4">
      <c r="T165" s="179" t="s">
        <v>25</v>
      </c>
      <c r="U165" s="180"/>
      <c r="V165" s="181"/>
      <c r="W165" s="83"/>
    </row>
    <row r="166" spans="1:30" x14ac:dyDescent="0.4">
      <c r="T166" s="179" t="s">
        <v>26</v>
      </c>
      <c r="U166" s="180"/>
      <c r="V166" s="181"/>
      <c r="W166" s="83"/>
    </row>
    <row r="167" spans="1:30" x14ac:dyDescent="0.4">
      <c r="T167" s="179" t="s">
        <v>24</v>
      </c>
      <c r="U167" s="180"/>
      <c r="V167" s="181"/>
      <c r="W167" s="83"/>
    </row>
    <row r="168" spans="1:30" x14ac:dyDescent="0.4">
      <c r="T168" s="179" t="s">
        <v>27</v>
      </c>
      <c r="U168" s="180"/>
      <c r="V168" s="181"/>
      <c r="W168" s="83"/>
    </row>
    <row r="169" spans="1:30" x14ac:dyDescent="0.4">
      <c r="T169" s="179" t="s">
        <v>29</v>
      </c>
      <c r="U169" s="180"/>
      <c r="V169" s="181"/>
      <c r="W169" s="75">
        <f>SUM(W163:W168)</f>
        <v>0</v>
      </c>
    </row>
    <row r="170" spans="1:30" x14ac:dyDescent="0.4">
      <c r="T170" s="179" t="s">
        <v>30</v>
      </c>
      <c r="U170" s="180"/>
      <c r="V170" s="181"/>
      <c r="W170" s="75">
        <f>W169*1.1</f>
        <v>0</v>
      </c>
    </row>
  </sheetData>
  <sheetProtection algorithmName="SHA-512" hashValue="Qg6ZE6pGyrPiYW5y4nk1KE+T/GLH/SZp8oCqFps6CVYcfp2TIppIu92ectHQiJeEcfIxWAV1CJS2SvssOL6how==" saltValue="EwL8F0zbjPmT+z18rqtt9A==" spinCount="100000" sheet="1" formatCells="0" formatColumns="0" formatRows="0" insertHyperlinks="0" sort="0" autoFilter="0" pivotTables="0"/>
  <autoFilter ref="A3:AD160"/>
  <mergeCells count="12">
    <mergeCell ref="T170:V170"/>
    <mergeCell ref="T165:V165"/>
    <mergeCell ref="T166:V166"/>
    <mergeCell ref="T167:V167"/>
    <mergeCell ref="T168:V168"/>
    <mergeCell ref="T169:V169"/>
    <mergeCell ref="T164:V164"/>
    <mergeCell ref="E2:J2"/>
    <mergeCell ref="L2:Q2"/>
    <mergeCell ref="AB2:AC2"/>
    <mergeCell ref="AD2:AD3"/>
    <mergeCell ref="T163:V163"/>
  </mergeCells>
  <phoneticPr fontId="4"/>
  <conditionalFormatting sqref="B4:J160 X4:Z160 L4:Q160">
    <cfRule type="containsBlanks" dxfId="18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7" tint="0.59999389629810485"/>
    <pageSetUpPr fitToPage="1"/>
  </sheetPr>
  <dimension ref="A1:AD204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2452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1629</v>
      </c>
      <c r="C4" s="55" t="s">
        <v>1630</v>
      </c>
      <c r="D4" s="55" t="s">
        <v>35</v>
      </c>
      <c r="E4" s="55" t="s">
        <v>370</v>
      </c>
      <c r="F4" s="55" t="s">
        <v>371</v>
      </c>
      <c r="G4" s="55">
        <v>34</v>
      </c>
      <c r="H4" s="56">
        <v>12</v>
      </c>
      <c r="I4" s="57">
        <v>2</v>
      </c>
      <c r="J4" s="58">
        <v>24</v>
      </c>
      <c r="K4" s="59"/>
      <c r="L4" s="60" t="s">
        <v>222</v>
      </c>
      <c r="M4" s="76"/>
      <c r="N4" s="61" t="s">
        <v>220</v>
      </c>
      <c r="O4" s="77"/>
      <c r="P4" s="76"/>
      <c r="Q4" s="62">
        <v>12</v>
      </c>
      <c r="R4" s="63"/>
      <c r="S4" s="78"/>
      <c r="T4" s="78"/>
      <c r="U4" s="64">
        <f t="shared" ref="U4:U61" si="0">S4*Q4</f>
        <v>0</v>
      </c>
      <c r="V4" s="64">
        <f t="shared" ref="V4:V61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48881.664000000004</v>
      </c>
      <c r="AC4" s="66">
        <f>P4*Q4*X4*Y4*Z4/1000*$Z$1</f>
        <v>0</v>
      </c>
      <c r="AD4" s="66">
        <f t="shared" ref="AD4:AD61" si="3">AB4-AC4</f>
        <v>48881.664000000004</v>
      </c>
    </row>
    <row r="5" spans="1:30" ht="24.95" customHeight="1" x14ac:dyDescent="0.4">
      <c r="A5" s="54">
        <v>2</v>
      </c>
      <c r="B5" s="55" t="s">
        <v>1629</v>
      </c>
      <c r="C5" s="55" t="s">
        <v>1630</v>
      </c>
      <c r="D5" s="55" t="s">
        <v>35</v>
      </c>
      <c r="E5" s="55" t="s">
        <v>370</v>
      </c>
      <c r="F5" s="55" t="s">
        <v>1726</v>
      </c>
      <c r="G5" s="55">
        <v>34</v>
      </c>
      <c r="H5" s="56">
        <v>1</v>
      </c>
      <c r="I5" s="57">
        <v>1</v>
      </c>
      <c r="J5" s="58">
        <v>1</v>
      </c>
      <c r="K5" s="59"/>
      <c r="L5" s="60" t="s">
        <v>221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2036.7359999999999</v>
      </c>
      <c r="AC5" s="66">
        <f t="shared" ref="AC5:AC68" si="4">P5*Q5*X5*Y5*Z5/1000*$Z$1</f>
        <v>0</v>
      </c>
      <c r="AD5" s="66">
        <f t="shared" si="3"/>
        <v>2036.7359999999999</v>
      </c>
    </row>
    <row r="6" spans="1:30" ht="24.95" customHeight="1" x14ac:dyDescent="0.4">
      <c r="A6" s="54">
        <v>3</v>
      </c>
      <c r="B6" s="55" t="s">
        <v>1629</v>
      </c>
      <c r="C6" s="55" t="s">
        <v>1631</v>
      </c>
      <c r="D6" s="55" t="s">
        <v>35</v>
      </c>
      <c r="E6" s="55" t="s">
        <v>370</v>
      </c>
      <c r="F6" s="55" t="s">
        <v>614</v>
      </c>
      <c r="G6" s="55">
        <v>34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8146.9439999999995</v>
      </c>
      <c r="AC6" s="66">
        <f t="shared" si="4"/>
        <v>0</v>
      </c>
      <c r="AD6" s="66">
        <f t="shared" si="3"/>
        <v>8146.9439999999995</v>
      </c>
    </row>
    <row r="7" spans="1:30" ht="24.95" customHeight="1" x14ac:dyDescent="0.4">
      <c r="A7" s="54">
        <v>4</v>
      </c>
      <c r="B7" s="55" t="s">
        <v>1629</v>
      </c>
      <c r="C7" s="55" t="s">
        <v>1632</v>
      </c>
      <c r="D7" s="55" t="s">
        <v>960</v>
      </c>
      <c r="E7" s="55" t="s">
        <v>370</v>
      </c>
      <c r="F7" s="55" t="s">
        <v>614</v>
      </c>
      <c r="G7" s="55">
        <v>34</v>
      </c>
      <c r="H7" s="56">
        <v>4</v>
      </c>
      <c r="I7" s="57">
        <v>2</v>
      </c>
      <c r="J7" s="58">
        <v>8</v>
      </c>
      <c r="K7" s="59"/>
      <c r="L7" s="60" t="s">
        <v>222</v>
      </c>
      <c r="M7" s="76"/>
      <c r="N7" s="61" t="s">
        <v>220</v>
      </c>
      <c r="O7" s="77"/>
      <c r="P7" s="76"/>
      <c r="Q7" s="62">
        <v>4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16293.887999999999</v>
      </c>
      <c r="AC7" s="66">
        <f t="shared" si="4"/>
        <v>0</v>
      </c>
      <c r="AD7" s="66">
        <f t="shared" si="3"/>
        <v>16293.887999999999</v>
      </c>
    </row>
    <row r="8" spans="1:30" ht="24.95" customHeight="1" x14ac:dyDescent="0.4">
      <c r="A8" s="54">
        <v>5</v>
      </c>
      <c r="B8" s="55" t="s">
        <v>1629</v>
      </c>
      <c r="C8" s="55" t="s">
        <v>1631</v>
      </c>
      <c r="D8" s="55" t="s">
        <v>35</v>
      </c>
      <c r="E8" s="55" t="s">
        <v>370</v>
      </c>
      <c r="F8" s="55" t="s">
        <v>614</v>
      </c>
      <c r="G8" s="55">
        <v>34</v>
      </c>
      <c r="H8" s="56">
        <v>2</v>
      </c>
      <c r="I8" s="57">
        <v>2</v>
      </c>
      <c r="J8" s="58">
        <v>4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8146.9439999999995</v>
      </c>
      <c r="AC8" s="66">
        <f t="shared" si="4"/>
        <v>0</v>
      </c>
      <c r="AD8" s="66">
        <f t="shared" si="3"/>
        <v>8146.9439999999995</v>
      </c>
    </row>
    <row r="9" spans="1:30" ht="24.95" customHeight="1" x14ac:dyDescent="0.4">
      <c r="A9" s="54">
        <v>6</v>
      </c>
      <c r="B9" s="55" t="s">
        <v>1629</v>
      </c>
      <c r="C9" s="55" t="s">
        <v>1633</v>
      </c>
      <c r="D9" s="55" t="s">
        <v>35</v>
      </c>
      <c r="E9" s="55" t="s">
        <v>370</v>
      </c>
      <c r="F9" s="55" t="s">
        <v>614</v>
      </c>
      <c r="G9" s="55">
        <v>34</v>
      </c>
      <c r="H9" s="56">
        <v>9</v>
      </c>
      <c r="I9" s="57">
        <v>2</v>
      </c>
      <c r="J9" s="58">
        <v>18</v>
      </c>
      <c r="K9" s="59"/>
      <c r="L9" s="60" t="s">
        <v>222</v>
      </c>
      <c r="M9" s="76"/>
      <c r="N9" s="61" t="s">
        <v>220</v>
      </c>
      <c r="O9" s="77"/>
      <c r="P9" s="76"/>
      <c r="Q9" s="62">
        <v>9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36661.248</v>
      </c>
      <c r="AC9" s="66">
        <f t="shared" si="4"/>
        <v>0</v>
      </c>
      <c r="AD9" s="66">
        <f t="shared" si="3"/>
        <v>36661.248</v>
      </c>
    </row>
    <row r="10" spans="1:30" ht="24.95" customHeight="1" x14ac:dyDescent="0.4">
      <c r="A10" s="54">
        <v>7</v>
      </c>
      <c r="B10" s="55" t="s">
        <v>1629</v>
      </c>
      <c r="C10" s="55" t="s">
        <v>1633</v>
      </c>
      <c r="D10" s="55" t="s">
        <v>35</v>
      </c>
      <c r="E10" s="55" t="s">
        <v>370</v>
      </c>
      <c r="F10" s="55" t="s">
        <v>1727</v>
      </c>
      <c r="G10" s="55">
        <v>34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2036.7359999999999</v>
      </c>
      <c r="AC10" s="66">
        <f t="shared" si="4"/>
        <v>0</v>
      </c>
      <c r="AD10" s="66">
        <f t="shared" si="3"/>
        <v>2036.7359999999999</v>
      </c>
    </row>
    <row r="11" spans="1:30" ht="24.95" customHeight="1" x14ac:dyDescent="0.4">
      <c r="A11" s="54">
        <v>10</v>
      </c>
      <c r="B11" s="55" t="s">
        <v>1629</v>
      </c>
      <c r="C11" s="55" t="s">
        <v>1634</v>
      </c>
      <c r="D11" s="55" t="s">
        <v>35</v>
      </c>
      <c r="E11" s="55" t="s">
        <v>370</v>
      </c>
      <c r="F11" s="55" t="s">
        <v>1727</v>
      </c>
      <c r="G11" s="55">
        <v>34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2036.7359999999999</v>
      </c>
      <c r="AC11" s="66">
        <f t="shared" si="4"/>
        <v>0</v>
      </c>
      <c r="AD11" s="66">
        <f t="shared" si="3"/>
        <v>2036.7359999999999</v>
      </c>
    </row>
    <row r="12" spans="1:30" ht="24.95" customHeight="1" x14ac:dyDescent="0.4">
      <c r="A12" s="54">
        <v>11</v>
      </c>
      <c r="B12" s="55" t="s">
        <v>1629</v>
      </c>
      <c r="C12" s="55" t="s">
        <v>1634</v>
      </c>
      <c r="D12" s="55" t="s">
        <v>35</v>
      </c>
      <c r="E12" s="55" t="s">
        <v>370</v>
      </c>
      <c r="F12" s="55" t="s">
        <v>614</v>
      </c>
      <c r="G12" s="55">
        <v>34</v>
      </c>
      <c r="H12" s="56">
        <v>9</v>
      </c>
      <c r="I12" s="57">
        <v>2</v>
      </c>
      <c r="J12" s="58">
        <v>18</v>
      </c>
      <c r="K12" s="59"/>
      <c r="L12" s="60" t="s">
        <v>222</v>
      </c>
      <c r="M12" s="76"/>
      <c r="N12" s="61" t="s">
        <v>220</v>
      </c>
      <c r="O12" s="77"/>
      <c r="P12" s="76"/>
      <c r="Q12" s="62">
        <v>9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36661.248</v>
      </c>
      <c r="AC12" s="66">
        <f t="shared" si="4"/>
        <v>0</v>
      </c>
      <c r="AD12" s="66">
        <f t="shared" si="3"/>
        <v>36661.248</v>
      </c>
    </row>
    <row r="13" spans="1:30" ht="24.95" customHeight="1" x14ac:dyDescent="0.4">
      <c r="A13" s="54">
        <v>12</v>
      </c>
      <c r="B13" s="55" t="s">
        <v>1629</v>
      </c>
      <c r="C13" s="55" t="s">
        <v>1631</v>
      </c>
      <c r="D13" s="55" t="s">
        <v>35</v>
      </c>
      <c r="E13" s="55" t="s">
        <v>370</v>
      </c>
      <c r="F13" s="55" t="s">
        <v>614</v>
      </c>
      <c r="G13" s="55">
        <v>34</v>
      </c>
      <c r="H13" s="56">
        <v>2</v>
      </c>
      <c r="I13" s="57">
        <v>2</v>
      </c>
      <c r="J13" s="58">
        <v>4</v>
      </c>
      <c r="K13" s="59"/>
      <c r="L13" s="60" t="s">
        <v>222</v>
      </c>
      <c r="M13" s="76"/>
      <c r="N13" s="61" t="s">
        <v>220</v>
      </c>
      <c r="O13" s="77"/>
      <c r="P13" s="76"/>
      <c r="Q13" s="62">
        <v>2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8146.9439999999995</v>
      </c>
      <c r="AC13" s="66">
        <f t="shared" si="4"/>
        <v>0</v>
      </c>
      <c r="AD13" s="66">
        <f t="shared" si="3"/>
        <v>8146.9439999999995</v>
      </c>
    </row>
    <row r="14" spans="1:30" ht="24.95" customHeight="1" x14ac:dyDescent="0.4">
      <c r="A14" s="54">
        <v>13</v>
      </c>
      <c r="B14" s="55" t="s">
        <v>1629</v>
      </c>
      <c r="C14" s="55" t="s">
        <v>1635</v>
      </c>
      <c r="D14" s="55" t="s">
        <v>35</v>
      </c>
      <c r="E14" s="55" t="s">
        <v>370</v>
      </c>
      <c r="F14" s="55" t="s">
        <v>1727</v>
      </c>
      <c r="G14" s="55">
        <v>34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2036.7359999999999</v>
      </c>
      <c r="AC14" s="66">
        <f t="shared" si="4"/>
        <v>0</v>
      </c>
      <c r="AD14" s="66">
        <f t="shared" si="3"/>
        <v>2036.7359999999999</v>
      </c>
    </row>
    <row r="15" spans="1:30" ht="24.95" customHeight="1" x14ac:dyDescent="0.4">
      <c r="A15" s="54">
        <v>14</v>
      </c>
      <c r="B15" s="55" t="s">
        <v>1629</v>
      </c>
      <c r="C15" s="55" t="s">
        <v>1635</v>
      </c>
      <c r="D15" s="55" t="s">
        <v>35</v>
      </c>
      <c r="E15" s="55" t="s">
        <v>370</v>
      </c>
      <c r="F15" s="55" t="s">
        <v>614</v>
      </c>
      <c r="G15" s="55">
        <v>34</v>
      </c>
      <c r="H15" s="56">
        <v>9</v>
      </c>
      <c r="I15" s="57">
        <v>2</v>
      </c>
      <c r="J15" s="58">
        <v>18</v>
      </c>
      <c r="K15" s="59"/>
      <c r="L15" s="60" t="s">
        <v>222</v>
      </c>
      <c r="M15" s="76"/>
      <c r="N15" s="61" t="s">
        <v>220</v>
      </c>
      <c r="O15" s="77"/>
      <c r="P15" s="76"/>
      <c r="Q15" s="62">
        <v>9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36661.248</v>
      </c>
      <c r="AC15" s="66">
        <f t="shared" si="4"/>
        <v>0</v>
      </c>
      <c r="AD15" s="66">
        <f t="shared" si="3"/>
        <v>36661.248</v>
      </c>
    </row>
    <row r="16" spans="1:30" ht="24.95" customHeight="1" x14ac:dyDescent="0.4">
      <c r="A16" s="54">
        <v>15</v>
      </c>
      <c r="B16" s="55" t="s">
        <v>1629</v>
      </c>
      <c r="C16" s="55" t="s">
        <v>1631</v>
      </c>
      <c r="D16" s="55" t="s">
        <v>35</v>
      </c>
      <c r="E16" s="55" t="s">
        <v>370</v>
      </c>
      <c r="F16" s="55" t="s">
        <v>614</v>
      </c>
      <c r="G16" s="55">
        <v>34</v>
      </c>
      <c r="H16" s="56">
        <v>2</v>
      </c>
      <c r="I16" s="57">
        <v>2</v>
      </c>
      <c r="J16" s="58">
        <v>4</v>
      </c>
      <c r="K16" s="59"/>
      <c r="L16" s="60" t="s">
        <v>222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8146.9439999999995</v>
      </c>
      <c r="AC16" s="66">
        <f t="shared" si="4"/>
        <v>0</v>
      </c>
      <c r="AD16" s="66">
        <f t="shared" si="3"/>
        <v>8146.9439999999995</v>
      </c>
    </row>
    <row r="17" spans="1:30" ht="24.95" customHeight="1" x14ac:dyDescent="0.4">
      <c r="A17" s="54">
        <v>16</v>
      </c>
      <c r="B17" s="55" t="s">
        <v>1629</v>
      </c>
      <c r="C17" s="55" t="s">
        <v>981</v>
      </c>
      <c r="D17" s="55" t="s">
        <v>35</v>
      </c>
      <c r="E17" s="55" t="s">
        <v>248</v>
      </c>
      <c r="F17" s="55" t="s">
        <v>697</v>
      </c>
      <c r="G17" s="55">
        <v>26</v>
      </c>
      <c r="H17" s="56">
        <v>16</v>
      </c>
      <c r="I17" s="57">
        <v>1</v>
      </c>
      <c r="J17" s="58">
        <v>16</v>
      </c>
      <c r="K17" s="59"/>
      <c r="L17" s="60" t="s">
        <v>222</v>
      </c>
      <c r="M17" s="76"/>
      <c r="N17" s="61" t="s">
        <v>220</v>
      </c>
      <c r="O17" s="77"/>
      <c r="P17" s="76"/>
      <c r="Q17" s="62">
        <v>16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24920.064000000002</v>
      </c>
      <c r="AC17" s="66">
        <f t="shared" si="4"/>
        <v>0</v>
      </c>
      <c r="AD17" s="66">
        <f t="shared" si="3"/>
        <v>24920.064000000002</v>
      </c>
    </row>
    <row r="18" spans="1:30" ht="24.95" customHeight="1" x14ac:dyDescent="0.4">
      <c r="A18" s="54">
        <v>17</v>
      </c>
      <c r="B18" s="55" t="s">
        <v>1629</v>
      </c>
      <c r="C18" s="55" t="s">
        <v>981</v>
      </c>
      <c r="D18" s="55" t="s">
        <v>35</v>
      </c>
      <c r="E18" s="55" t="s">
        <v>488</v>
      </c>
      <c r="F18" s="55" t="s">
        <v>1728</v>
      </c>
      <c r="G18" s="55">
        <v>17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1018.3679999999999</v>
      </c>
      <c r="AC18" s="66">
        <f t="shared" si="4"/>
        <v>0</v>
      </c>
      <c r="AD18" s="66">
        <f t="shared" si="3"/>
        <v>1018.3679999999999</v>
      </c>
    </row>
    <row r="19" spans="1:30" ht="24.95" customHeight="1" x14ac:dyDescent="0.4">
      <c r="A19" s="54">
        <v>18</v>
      </c>
      <c r="B19" s="55" t="s">
        <v>1636</v>
      </c>
      <c r="C19" s="55" t="s">
        <v>1637</v>
      </c>
      <c r="D19" s="55" t="s">
        <v>35</v>
      </c>
      <c r="E19" s="55" t="s">
        <v>370</v>
      </c>
      <c r="F19" s="55" t="s">
        <v>614</v>
      </c>
      <c r="G19" s="55">
        <v>34</v>
      </c>
      <c r="H19" s="56">
        <v>6</v>
      </c>
      <c r="I19" s="57">
        <v>2</v>
      </c>
      <c r="J19" s="58">
        <v>12</v>
      </c>
      <c r="K19" s="59"/>
      <c r="L19" s="60" t="s">
        <v>222</v>
      </c>
      <c r="M19" s="76"/>
      <c r="N19" s="61" t="s">
        <v>220</v>
      </c>
      <c r="O19" s="77"/>
      <c r="P19" s="76"/>
      <c r="Q19" s="62">
        <v>6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24440.832000000002</v>
      </c>
      <c r="AC19" s="66">
        <f t="shared" si="4"/>
        <v>0</v>
      </c>
      <c r="AD19" s="66">
        <f t="shared" si="3"/>
        <v>24440.832000000002</v>
      </c>
    </row>
    <row r="20" spans="1:30" ht="24.95" customHeight="1" x14ac:dyDescent="0.4">
      <c r="A20" s="54">
        <v>19</v>
      </c>
      <c r="B20" s="55" t="s">
        <v>1636</v>
      </c>
      <c r="C20" s="55" t="s">
        <v>1637</v>
      </c>
      <c r="D20" s="55" t="s">
        <v>35</v>
      </c>
      <c r="E20" s="55" t="s">
        <v>370</v>
      </c>
      <c r="F20" s="55" t="s">
        <v>1727</v>
      </c>
      <c r="G20" s="55">
        <v>34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2036.7359999999999</v>
      </c>
      <c r="AC20" s="66">
        <f t="shared" si="4"/>
        <v>0</v>
      </c>
      <c r="AD20" s="66">
        <f t="shared" si="3"/>
        <v>2036.7359999999999</v>
      </c>
    </row>
    <row r="21" spans="1:30" ht="24.95" customHeight="1" x14ac:dyDescent="0.4">
      <c r="A21" s="54">
        <v>20</v>
      </c>
      <c r="B21" s="55" t="s">
        <v>1636</v>
      </c>
      <c r="C21" s="55" t="s">
        <v>1638</v>
      </c>
      <c r="D21" s="55" t="s">
        <v>1639</v>
      </c>
      <c r="E21" s="55" t="s">
        <v>239</v>
      </c>
      <c r="F21" s="55" t="s">
        <v>732</v>
      </c>
      <c r="G21" s="55">
        <v>42</v>
      </c>
      <c r="H21" s="56">
        <v>5</v>
      </c>
      <c r="I21" s="57">
        <v>2</v>
      </c>
      <c r="J21" s="58">
        <v>10</v>
      </c>
      <c r="K21" s="59"/>
      <c r="L21" s="60" t="s">
        <v>222</v>
      </c>
      <c r="M21" s="76"/>
      <c r="N21" s="61" t="s">
        <v>220</v>
      </c>
      <c r="O21" s="77"/>
      <c r="P21" s="76"/>
      <c r="Q21" s="62">
        <v>5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25159.68</v>
      </c>
      <c r="AC21" s="66">
        <f t="shared" si="4"/>
        <v>0</v>
      </c>
      <c r="AD21" s="66">
        <f t="shared" si="3"/>
        <v>25159.68</v>
      </c>
    </row>
    <row r="22" spans="1:30" ht="24.95" customHeight="1" x14ac:dyDescent="0.4">
      <c r="A22" s="54">
        <v>22</v>
      </c>
      <c r="B22" s="55" t="s">
        <v>1636</v>
      </c>
      <c r="C22" s="55" t="s">
        <v>1640</v>
      </c>
      <c r="D22" s="55" t="s">
        <v>1639</v>
      </c>
      <c r="E22" s="55" t="s">
        <v>239</v>
      </c>
      <c r="F22" s="55" t="s">
        <v>732</v>
      </c>
      <c r="G22" s="55">
        <v>42</v>
      </c>
      <c r="H22" s="56">
        <v>5</v>
      </c>
      <c r="I22" s="57">
        <v>2</v>
      </c>
      <c r="J22" s="58">
        <v>10</v>
      </c>
      <c r="K22" s="59"/>
      <c r="L22" s="60" t="s">
        <v>222</v>
      </c>
      <c r="M22" s="76"/>
      <c r="N22" s="61" t="s">
        <v>220</v>
      </c>
      <c r="O22" s="77"/>
      <c r="P22" s="76"/>
      <c r="Q22" s="62">
        <v>5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25159.68</v>
      </c>
      <c r="AC22" s="66">
        <f t="shared" si="4"/>
        <v>0</v>
      </c>
      <c r="AD22" s="66">
        <f t="shared" si="3"/>
        <v>25159.68</v>
      </c>
    </row>
    <row r="23" spans="1:30" ht="24.95" customHeight="1" x14ac:dyDescent="0.4">
      <c r="A23" s="54">
        <v>23</v>
      </c>
      <c r="B23" s="55" t="s">
        <v>1636</v>
      </c>
      <c r="C23" s="55" t="s">
        <v>1640</v>
      </c>
      <c r="D23" s="55" t="s">
        <v>35</v>
      </c>
      <c r="E23" s="55" t="s">
        <v>370</v>
      </c>
      <c r="F23" s="55" t="s">
        <v>1727</v>
      </c>
      <c r="G23" s="55">
        <v>34</v>
      </c>
      <c r="H23" s="56">
        <v>1</v>
      </c>
      <c r="I23" s="57">
        <v>1</v>
      </c>
      <c r="J23" s="58">
        <v>1</v>
      </c>
      <c r="K23" s="59"/>
      <c r="L23" s="60" t="s">
        <v>222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2036.7359999999999</v>
      </c>
      <c r="AC23" s="66">
        <f t="shared" si="4"/>
        <v>0</v>
      </c>
      <c r="AD23" s="66">
        <f t="shared" si="3"/>
        <v>2036.7359999999999</v>
      </c>
    </row>
    <row r="24" spans="1:30" ht="24.95" customHeight="1" x14ac:dyDescent="0.4">
      <c r="A24" s="54">
        <v>24</v>
      </c>
      <c r="B24" s="55" t="s">
        <v>1636</v>
      </c>
      <c r="C24" s="55" t="s">
        <v>1641</v>
      </c>
      <c r="D24" s="55" t="s">
        <v>1639</v>
      </c>
      <c r="E24" s="55" t="s">
        <v>239</v>
      </c>
      <c r="F24" s="55" t="s">
        <v>732</v>
      </c>
      <c r="G24" s="55">
        <v>42</v>
      </c>
      <c r="H24" s="56">
        <v>5</v>
      </c>
      <c r="I24" s="57">
        <v>2</v>
      </c>
      <c r="J24" s="58">
        <v>10</v>
      </c>
      <c r="K24" s="59"/>
      <c r="L24" s="60" t="s">
        <v>222</v>
      </c>
      <c r="M24" s="76"/>
      <c r="N24" s="61" t="s">
        <v>220</v>
      </c>
      <c r="O24" s="77"/>
      <c r="P24" s="76"/>
      <c r="Q24" s="62">
        <v>5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25159.68</v>
      </c>
      <c r="AC24" s="66">
        <f t="shared" si="4"/>
        <v>0</v>
      </c>
      <c r="AD24" s="66">
        <f t="shared" si="3"/>
        <v>25159.68</v>
      </c>
    </row>
    <row r="25" spans="1:30" ht="24.95" customHeight="1" x14ac:dyDescent="0.4">
      <c r="A25" s="54">
        <v>25</v>
      </c>
      <c r="B25" s="55" t="s">
        <v>1636</v>
      </c>
      <c r="C25" s="55" t="s">
        <v>1641</v>
      </c>
      <c r="D25" s="55" t="s">
        <v>35</v>
      </c>
      <c r="E25" s="55" t="s">
        <v>370</v>
      </c>
      <c r="F25" s="55" t="s">
        <v>1727</v>
      </c>
      <c r="G25" s="55">
        <v>34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2036.7359999999999</v>
      </c>
      <c r="AC25" s="66">
        <f t="shared" si="4"/>
        <v>0</v>
      </c>
      <c r="AD25" s="66">
        <f t="shared" si="3"/>
        <v>2036.7359999999999</v>
      </c>
    </row>
    <row r="26" spans="1:30" ht="24.95" customHeight="1" x14ac:dyDescent="0.4">
      <c r="A26" s="54">
        <v>26</v>
      </c>
      <c r="B26" s="55" t="s">
        <v>1636</v>
      </c>
      <c r="C26" s="55" t="s">
        <v>1642</v>
      </c>
      <c r="D26" s="55" t="s">
        <v>35</v>
      </c>
      <c r="E26" s="55" t="s">
        <v>370</v>
      </c>
      <c r="F26" s="55" t="s">
        <v>614</v>
      </c>
      <c r="G26" s="55">
        <v>34</v>
      </c>
      <c r="H26" s="56">
        <v>6</v>
      </c>
      <c r="I26" s="57">
        <v>2</v>
      </c>
      <c r="J26" s="58">
        <v>12</v>
      </c>
      <c r="K26" s="59"/>
      <c r="L26" s="60" t="s">
        <v>222</v>
      </c>
      <c r="M26" s="76"/>
      <c r="N26" s="61" t="s">
        <v>220</v>
      </c>
      <c r="O26" s="77"/>
      <c r="P26" s="76"/>
      <c r="Q26" s="62">
        <v>6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24440.832000000002</v>
      </c>
      <c r="AC26" s="66">
        <f t="shared" si="4"/>
        <v>0</v>
      </c>
      <c r="AD26" s="66">
        <f t="shared" si="3"/>
        <v>24440.832000000002</v>
      </c>
    </row>
    <row r="27" spans="1:30" ht="24.95" customHeight="1" x14ac:dyDescent="0.4">
      <c r="A27" s="54">
        <v>30</v>
      </c>
      <c r="B27" s="55" t="s">
        <v>1636</v>
      </c>
      <c r="C27" s="55" t="s">
        <v>1643</v>
      </c>
      <c r="D27" s="55" t="s">
        <v>1639</v>
      </c>
      <c r="E27" s="55" t="s">
        <v>370</v>
      </c>
      <c r="F27" s="55" t="s">
        <v>614</v>
      </c>
      <c r="G27" s="55">
        <v>34</v>
      </c>
      <c r="H27" s="56">
        <v>5</v>
      </c>
      <c r="I27" s="57">
        <v>2</v>
      </c>
      <c r="J27" s="58">
        <v>10</v>
      </c>
      <c r="K27" s="59"/>
      <c r="L27" s="60" t="s">
        <v>222</v>
      </c>
      <c r="M27" s="76"/>
      <c r="N27" s="61" t="s">
        <v>220</v>
      </c>
      <c r="O27" s="77"/>
      <c r="P27" s="76"/>
      <c r="Q27" s="62">
        <v>5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20367.36</v>
      </c>
      <c r="AC27" s="66">
        <f t="shared" si="4"/>
        <v>0</v>
      </c>
      <c r="AD27" s="66">
        <f t="shared" si="3"/>
        <v>20367.36</v>
      </c>
    </row>
    <row r="28" spans="1:30" ht="24.95" customHeight="1" x14ac:dyDescent="0.4">
      <c r="A28" s="54">
        <v>31</v>
      </c>
      <c r="B28" s="55" t="s">
        <v>1636</v>
      </c>
      <c r="C28" s="55" t="s">
        <v>1643</v>
      </c>
      <c r="D28" s="55" t="s">
        <v>35</v>
      </c>
      <c r="E28" s="55" t="s">
        <v>370</v>
      </c>
      <c r="F28" s="55" t="s">
        <v>1727</v>
      </c>
      <c r="G28" s="55">
        <v>34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2036.7359999999999</v>
      </c>
      <c r="AC28" s="66">
        <f t="shared" si="4"/>
        <v>0</v>
      </c>
      <c r="AD28" s="66">
        <f t="shared" si="3"/>
        <v>2036.7359999999999</v>
      </c>
    </row>
    <row r="29" spans="1:30" ht="24.95" customHeight="1" x14ac:dyDescent="0.4">
      <c r="A29" s="54">
        <v>32</v>
      </c>
      <c r="B29" s="55" t="s">
        <v>1636</v>
      </c>
      <c r="C29" s="55" t="s">
        <v>1644</v>
      </c>
      <c r="D29" s="55" t="s">
        <v>1639</v>
      </c>
      <c r="E29" s="55" t="s">
        <v>239</v>
      </c>
      <c r="F29" s="55" t="s">
        <v>732</v>
      </c>
      <c r="G29" s="55">
        <v>42</v>
      </c>
      <c r="H29" s="56">
        <v>5</v>
      </c>
      <c r="I29" s="57">
        <v>2</v>
      </c>
      <c r="J29" s="58">
        <v>10</v>
      </c>
      <c r="K29" s="59"/>
      <c r="L29" s="60" t="s">
        <v>222</v>
      </c>
      <c r="M29" s="76"/>
      <c r="N29" s="61" t="s">
        <v>220</v>
      </c>
      <c r="O29" s="77"/>
      <c r="P29" s="76"/>
      <c r="Q29" s="62">
        <v>5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25159.68</v>
      </c>
      <c r="AC29" s="66">
        <f t="shared" si="4"/>
        <v>0</v>
      </c>
      <c r="AD29" s="66">
        <f t="shared" si="3"/>
        <v>25159.68</v>
      </c>
    </row>
    <row r="30" spans="1:30" ht="24.95" customHeight="1" x14ac:dyDescent="0.4">
      <c r="A30" s="54">
        <v>33</v>
      </c>
      <c r="B30" s="55" t="s">
        <v>1636</v>
      </c>
      <c r="C30" s="55" t="s">
        <v>1644</v>
      </c>
      <c r="D30" s="55" t="s">
        <v>35</v>
      </c>
      <c r="E30" s="55" t="s">
        <v>370</v>
      </c>
      <c r="F30" s="55" t="s">
        <v>614</v>
      </c>
      <c r="G30" s="55">
        <v>34</v>
      </c>
      <c r="H30" s="56">
        <v>1</v>
      </c>
      <c r="I30" s="57">
        <v>2</v>
      </c>
      <c r="J30" s="58">
        <v>2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4073.4719999999998</v>
      </c>
      <c r="AC30" s="66">
        <f t="shared" si="4"/>
        <v>0</v>
      </c>
      <c r="AD30" s="66">
        <f t="shared" si="3"/>
        <v>4073.4719999999998</v>
      </c>
    </row>
    <row r="31" spans="1:30" ht="24.95" customHeight="1" x14ac:dyDescent="0.4">
      <c r="A31" s="54">
        <v>34</v>
      </c>
      <c r="B31" s="55" t="s">
        <v>1636</v>
      </c>
      <c r="C31" s="55" t="s">
        <v>1645</v>
      </c>
      <c r="D31" s="55" t="s">
        <v>960</v>
      </c>
      <c r="E31" s="55" t="s">
        <v>239</v>
      </c>
      <c r="F31" s="55" t="s">
        <v>732</v>
      </c>
      <c r="G31" s="55">
        <v>42</v>
      </c>
      <c r="H31" s="56">
        <v>4</v>
      </c>
      <c r="I31" s="57">
        <v>2</v>
      </c>
      <c r="J31" s="58">
        <v>8</v>
      </c>
      <c r="K31" s="59"/>
      <c r="L31" s="60" t="s">
        <v>222</v>
      </c>
      <c r="M31" s="76"/>
      <c r="N31" s="61" t="s">
        <v>220</v>
      </c>
      <c r="O31" s="77"/>
      <c r="P31" s="76"/>
      <c r="Q31" s="62">
        <v>4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20127.743999999999</v>
      </c>
      <c r="AC31" s="66">
        <f t="shared" si="4"/>
        <v>0</v>
      </c>
      <c r="AD31" s="66">
        <f t="shared" si="3"/>
        <v>20127.743999999999</v>
      </c>
    </row>
    <row r="32" spans="1:30" ht="24.95" customHeight="1" x14ac:dyDescent="0.4">
      <c r="A32" s="54">
        <v>35</v>
      </c>
      <c r="B32" s="55" t="s">
        <v>1636</v>
      </c>
      <c r="C32" s="55" t="s">
        <v>1645</v>
      </c>
      <c r="D32" s="55" t="s">
        <v>35</v>
      </c>
      <c r="E32" s="55" t="s">
        <v>370</v>
      </c>
      <c r="F32" s="55" t="s">
        <v>614</v>
      </c>
      <c r="G32" s="55">
        <v>34</v>
      </c>
      <c r="H32" s="56">
        <v>1</v>
      </c>
      <c r="I32" s="57">
        <v>2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4073.4719999999998</v>
      </c>
      <c r="AC32" s="66">
        <f t="shared" si="4"/>
        <v>0</v>
      </c>
      <c r="AD32" s="66">
        <f t="shared" si="3"/>
        <v>4073.4719999999998</v>
      </c>
    </row>
    <row r="33" spans="1:30" ht="24.95" customHeight="1" x14ac:dyDescent="0.4">
      <c r="A33" s="54">
        <v>36</v>
      </c>
      <c r="B33" s="55" t="s">
        <v>1636</v>
      </c>
      <c r="C33" s="55" t="s">
        <v>1646</v>
      </c>
      <c r="D33" s="55" t="s">
        <v>35</v>
      </c>
      <c r="E33" s="55" t="s">
        <v>239</v>
      </c>
      <c r="F33" s="55" t="s">
        <v>732</v>
      </c>
      <c r="G33" s="55">
        <v>42</v>
      </c>
      <c r="H33" s="56">
        <v>6</v>
      </c>
      <c r="I33" s="57">
        <v>2</v>
      </c>
      <c r="J33" s="58">
        <v>12</v>
      </c>
      <c r="K33" s="59"/>
      <c r="L33" s="60" t="s">
        <v>222</v>
      </c>
      <c r="M33" s="76"/>
      <c r="N33" s="61" t="s">
        <v>220</v>
      </c>
      <c r="O33" s="77"/>
      <c r="P33" s="76"/>
      <c r="Q33" s="62">
        <v>6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30191.615999999998</v>
      </c>
      <c r="AC33" s="66">
        <f t="shared" si="4"/>
        <v>0</v>
      </c>
      <c r="AD33" s="66">
        <f t="shared" si="3"/>
        <v>30191.615999999998</v>
      </c>
    </row>
    <row r="34" spans="1:30" ht="24.95" customHeight="1" x14ac:dyDescent="0.4">
      <c r="A34" s="54">
        <v>37</v>
      </c>
      <c r="B34" s="55" t="s">
        <v>1636</v>
      </c>
      <c r="C34" s="55" t="s">
        <v>1646</v>
      </c>
      <c r="D34" s="55" t="s">
        <v>35</v>
      </c>
      <c r="E34" s="55" t="s">
        <v>370</v>
      </c>
      <c r="F34" s="55" t="s">
        <v>614</v>
      </c>
      <c r="G34" s="55">
        <v>34</v>
      </c>
      <c r="H34" s="55">
        <v>1</v>
      </c>
      <c r="I34" s="57">
        <v>2</v>
      </c>
      <c r="J34" s="58">
        <v>2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4073.4719999999998</v>
      </c>
      <c r="AC34" s="66">
        <f t="shared" si="4"/>
        <v>0</v>
      </c>
      <c r="AD34" s="66">
        <f t="shared" si="3"/>
        <v>4073.4719999999998</v>
      </c>
    </row>
    <row r="35" spans="1:30" ht="24.95" customHeight="1" x14ac:dyDescent="0.4">
      <c r="A35" s="54">
        <v>38</v>
      </c>
      <c r="B35" s="55" t="s">
        <v>1636</v>
      </c>
      <c r="C35" s="55" t="s">
        <v>981</v>
      </c>
      <c r="D35" s="55" t="s">
        <v>35</v>
      </c>
      <c r="E35" s="55" t="s">
        <v>248</v>
      </c>
      <c r="F35" s="55" t="s">
        <v>697</v>
      </c>
      <c r="G35" s="55">
        <v>26</v>
      </c>
      <c r="H35" s="55">
        <v>16</v>
      </c>
      <c r="I35" s="57">
        <v>1</v>
      </c>
      <c r="J35" s="58">
        <v>16</v>
      </c>
      <c r="K35" s="59"/>
      <c r="L35" s="60" t="s">
        <v>222</v>
      </c>
      <c r="M35" s="76"/>
      <c r="N35" s="61" t="s">
        <v>220</v>
      </c>
      <c r="O35" s="77"/>
      <c r="P35" s="76"/>
      <c r="Q35" s="62">
        <v>16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24920.064000000002</v>
      </c>
      <c r="AC35" s="66">
        <f t="shared" si="4"/>
        <v>0</v>
      </c>
      <c r="AD35" s="66">
        <f t="shared" si="3"/>
        <v>24920.064000000002</v>
      </c>
    </row>
    <row r="36" spans="1:30" ht="24.95" customHeight="1" x14ac:dyDescent="0.4">
      <c r="A36" s="54">
        <v>39</v>
      </c>
      <c r="B36" s="55" t="s">
        <v>1636</v>
      </c>
      <c r="C36" s="55" t="s">
        <v>981</v>
      </c>
      <c r="D36" s="55" t="s">
        <v>35</v>
      </c>
      <c r="E36" s="55" t="s">
        <v>488</v>
      </c>
      <c r="F36" s="55" t="s">
        <v>1728</v>
      </c>
      <c r="G36" s="55">
        <v>17</v>
      </c>
      <c r="H36" s="55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1018.3679999999999</v>
      </c>
      <c r="AC36" s="66">
        <f t="shared" si="4"/>
        <v>0</v>
      </c>
      <c r="AD36" s="66">
        <f t="shared" si="3"/>
        <v>1018.3679999999999</v>
      </c>
    </row>
    <row r="37" spans="1:30" ht="24.95" customHeight="1" x14ac:dyDescent="0.4">
      <c r="A37" s="54">
        <v>40</v>
      </c>
      <c r="B37" s="55" t="s">
        <v>35</v>
      </c>
      <c r="C37" s="55" t="s">
        <v>1647</v>
      </c>
      <c r="D37" s="55" t="s">
        <v>35</v>
      </c>
      <c r="E37" s="55" t="s">
        <v>248</v>
      </c>
      <c r="F37" s="55" t="s">
        <v>697</v>
      </c>
      <c r="G37" s="55">
        <v>26</v>
      </c>
      <c r="H37" s="55">
        <v>8</v>
      </c>
      <c r="I37" s="57">
        <v>1</v>
      </c>
      <c r="J37" s="58">
        <v>8</v>
      </c>
      <c r="K37" s="59"/>
      <c r="L37" s="60" t="s">
        <v>222</v>
      </c>
      <c r="M37" s="76"/>
      <c r="N37" s="61" t="s">
        <v>220</v>
      </c>
      <c r="O37" s="77"/>
      <c r="P37" s="76"/>
      <c r="Q37" s="62">
        <v>8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12460.032000000001</v>
      </c>
      <c r="AC37" s="66">
        <f t="shared" si="4"/>
        <v>0</v>
      </c>
      <c r="AD37" s="66">
        <f t="shared" si="3"/>
        <v>12460.032000000001</v>
      </c>
    </row>
    <row r="38" spans="1:30" ht="24.95" customHeight="1" x14ac:dyDescent="0.4">
      <c r="A38" s="54">
        <v>41</v>
      </c>
      <c r="B38" s="55" t="s">
        <v>35</v>
      </c>
      <c r="C38" s="55" t="s">
        <v>1647</v>
      </c>
      <c r="D38" s="55" t="s">
        <v>35</v>
      </c>
      <c r="E38" s="55" t="s">
        <v>239</v>
      </c>
      <c r="F38" s="55" t="s">
        <v>240</v>
      </c>
      <c r="G38" s="55">
        <v>42</v>
      </c>
      <c r="H38" s="55">
        <v>2</v>
      </c>
      <c r="I38" s="57">
        <v>1</v>
      </c>
      <c r="J38" s="58">
        <v>2</v>
      </c>
      <c r="K38" s="59"/>
      <c r="L38" s="60" t="s">
        <v>222</v>
      </c>
      <c r="M38" s="76"/>
      <c r="N38" s="61" t="s">
        <v>220</v>
      </c>
      <c r="O38" s="77"/>
      <c r="P38" s="76"/>
      <c r="Q38" s="62">
        <v>2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5031.9359999999997</v>
      </c>
      <c r="AC38" s="66">
        <f t="shared" si="4"/>
        <v>0</v>
      </c>
      <c r="AD38" s="66">
        <f t="shared" si="3"/>
        <v>5031.9359999999997</v>
      </c>
    </row>
    <row r="39" spans="1:30" ht="24.95" customHeight="1" x14ac:dyDescent="0.4">
      <c r="A39" s="54">
        <v>42</v>
      </c>
      <c r="B39" s="55" t="s">
        <v>35</v>
      </c>
      <c r="C39" s="55" t="s">
        <v>1648</v>
      </c>
      <c r="D39" s="55" t="s">
        <v>35</v>
      </c>
      <c r="E39" s="55" t="s">
        <v>239</v>
      </c>
      <c r="F39" s="55" t="s">
        <v>240</v>
      </c>
      <c r="G39" s="55">
        <v>42</v>
      </c>
      <c r="H39" s="55">
        <v>2</v>
      </c>
      <c r="I39" s="57">
        <v>1</v>
      </c>
      <c r="J39" s="58">
        <v>2</v>
      </c>
      <c r="K39" s="59"/>
      <c r="L39" s="60" t="s">
        <v>222</v>
      </c>
      <c r="M39" s="76"/>
      <c r="N39" s="61" t="s">
        <v>220</v>
      </c>
      <c r="O39" s="77"/>
      <c r="P39" s="76"/>
      <c r="Q39" s="62">
        <v>2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5031.9359999999997</v>
      </c>
      <c r="AC39" s="66">
        <f t="shared" si="4"/>
        <v>0</v>
      </c>
      <c r="AD39" s="66">
        <f t="shared" si="3"/>
        <v>5031.9359999999997</v>
      </c>
    </row>
    <row r="40" spans="1:30" ht="24.95" customHeight="1" x14ac:dyDescent="0.4">
      <c r="A40" s="54">
        <v>43</v>
      </c>
      <c r="B40" s="55" t="s">
        <v>1649</v>
      </c>
      <c r="C40" s="55" t="s">
        <v>1650</v>
      </c>
      <c r="D40" s="55" t="s">
        <v>35</v>
      </c>
      <c r="E40" s="55" t="s">
        <v>235</v>
      </c>
      <c r="F40" s="55" t="s">
        <v>40</v>
      </c>
      <c r="G40" s="55">
        <v>29</v>
      </c>
      <c r="H40" s="55">
        <v>26</v>
      </c>
      <c r="I40" s="57">
        <v>1</v>
      </c>
      <c r="J40" s="58">
        <v>26</v>
      </c>
      <c r="K40" s="59"/>
      <c r="L40" s="60" t="s">
        <v>222</v>
      </c>
      <c r="M40" s="76"/>
      <c r="N40" s="61" t="s">
        <v>220</v>
      </c>
      <c r="O40" s="77"/>
      <c r="P40" s="76"/>
      <c r="Q40" s="62">
        <v>26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45167.615999999995</v>
      </c>
      <c r="AC40" s="66">
        <f t="shared" si="4"/>
        <v>0</v>
      </c>
      <c r="AD40" s="66">
        <f t="shared" si="3"/>
        <v>45167.615999999995</v>
      </c>
    </row>
    <row r="41" spans="1:30" ht="24.95" customHeight="1" x14ac:dyDescent="0.4">
      <c r="A41" s="54">
        <v>44</v>
      </c>
      <c r="B41" s="55" t="s">
        <v>1649</v>
      </c>
      <c r="C41" s="55" t="s">
        <v>1650</v>
      </c>
      <c r="D41" s="55" t="s">
        <v>35</v>
      </c>
      <c r="E41" s="55" t="s">
        <v>209</v>
      </c>
      <c r="F41" s="55" t="s">
        <v>210</v>
      </c>
      <c r="G41" s="55">
        <v>58</v>
      </c>
      <c r="H41" s="55">
        <v>12</v>
      </c>
      <c r="I41" s="57">
        <v>4</v>
      </c>
      <c r="J41" s="58">
        <v>48</v>
      </c>
      <c r="K41" s="59"/>
      <c r="L41" s="60" t="s">
        <v>222</v>
      </c>
      <c r="M41" s="76"/>
      <c r="N41" s="61" t="s">
        <v>220</v>
      </c>
      <c r="O41" s="77"/>
      <c r="P41" s="76"/>
      <c r="Q41" s="62">
        <v>12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166772.736</v>
      </c>
      <c r="AC41" s="66">
        <f t="shared" si="4"/>
        <v>0</v>
      </c>
      <c r="AD41" s="66">
        <f t="shared" si="3"/>
        <v>166772.736</v>
      </c>
    </row>
    <row r="42" spans="1:30" ht="24.95" customHeight="1" x14ac:dyDescent="0.4">
      <c r="A42" s="54">
        <v>45</v>
      </c>
      <c r="B42" s="55" t="s">
        <v>1649</v>
      </c>
      <c r="C42" s="55" t="s">
        <v>1631</v>
      </c>
      <c r="D42" s="55" t="s">
        <v>35</v>
      </c>
      <c r="E42" s="55" t="s">
        <v>239</v>
      </c>
      <c r="F42" s="55" t="s">
        <v>732</v>
      </c>
      <c r="G42" s="55">
        <v>42</v>
      </c>
      <c r="H42" s="55">
        <v>3</v>
      </c>
      <c r="I42" s="57">
        <v>2</v>
      </c>
      <c r="J42" s="58">
        <v>6</v>
      </c>
      <c r="K42" s="59"/>
      <c r="L42" s="60" t="s">
        <v>222</v>
      </c>
      <c r="M42" s="76"/>
      <c r="N42" s="61" t="s">
        <v>220</v>
      </c>
      <c r="O42" s="77"/>
      <c r="P42" s="76"/>
      <c r="Q42" s="62">
        <v>3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15095.807999999999</v>
      </c>
      <c r="AC42" s="66">
        <f t="shared" si="4"/>
        <v>0</v>
      </c>
      <c r="AD42" s="66">
        <f t="shared" si="3"/>
        <v>15095.807999999999</v>
      </c>
    </row>
    <row r="43" spans="1:30" ht="24.95" customHeight="1" x14ac:dyDescent="0.4">
      <c r="A43" s="54">
        <v>46</v>
      </c>
      <c r="B43" s="55" t="s">
        <v>1649</v>
      </c>
      <c r="C43" s="55" t="s">
        <v>1651</v>
      </c>
      <c r="D43" s="55" t="s">
        <v>35</v>
      </c>
      <c r="E43" s="55" t="s">
        <v>248</v>
      </c>
      <c r="F43" s="55" t="s">
        <v>697</v>
      </c>
      <c r="G43" s="55">
        <v>26</v>
      </c>
      <c r="H43" s="55">
        <v>1</v>
      </c>
      <c r="I43" s="57">
        <v>1</v>
      </c>
      <c r="J43" s="58">
        <v>1</v>
      </c>
      <c r="K43" s="59"/>
      <c r="L43" s="60" t="s">
        <v>222</v>
      </c>
      <c r="M43" s="76"/>
      <c r="N43" s="61" t="s">
        <v>220</v>
      </c>
      <c r="O43" s="77"/>
      <c r="P43" s="76"/>
      <c r="Q43" s="62">
        <v>1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1557.5040000000001</v>
      </c>
      <c r="AC43" s="66">
        <f t="shared" si="4"/>
        <v>0</v>
      </c>
      <c r="AD43" s="66">
        <f t="shared" si="3"/>
        <v>1557.5040000000001</v>
      </c>
    </row>
    <row r="44" spans="1:30" ht="24.95" customHeight="1" x14ac:dyDescent="0.4">
      <c r="A44" s="54">
        <v>47</v>
      </c>
      <c r="B44" s="55" t="s">
        <v>1649</v>
      </c>
      <c r="C44" s="55" t="s">
        <v>1651</v>
      </c>
      <c r="D44" s="55" t="s">
        <v>35</v>
      </c>
      <c r="E44" s="55" t="s">
        <v>239</v>
      </c>
      <c r="F44" s="55" t="s">
        <v>240</v>
      </c>
      <c r="G44" s="55">
        <v>42</v>
      </c>
      <c r="H44" s="55">
        <v>2</v>
      </c>
      <c r="I44" s="57">
        <v>1</v>
      </c>
      <c r="J44" s="58">
        <v>2</v>
      </c>
      <c r="K44" s="59"/>
      <c r="L44" s="60" t="s">
        <v>222</v>
      </c>
      <c r="M44" s="76"/>
      <c r="N44" s="61" t="s">
        <v>220</v>
      </c>
      <c r="O44" s="77"/>
      <c r="P44" s="76"/>
      <c r="Q44" s="62">
        <v>2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5031.9359999999997</v>
      </c>
      <c r="AC44" s="66">
        <f t="shared" si="4"/>
        <v>0</v>
      </c>
      <c r="AD44" s="66">
        <f t="shared" si="3"/>
        <v>5031.9359999999997</v>
      </c>
    </row>
    <row r="45" spans="1:30" ht="24.95" customHeight="1" x14ac:dyDescent="0.4">
      <c r="A45" s="54">
        <v>48</v>
      </c>
      <c r="B45" s="55" t="s">
        <v>1649</v>
      </c>
      <c r="C45" s="55" t="s">
        <v>1651</v>
      </c>
      <c r="D45" s="55" t="s">
        <v>35</v>
      </c>
      <c r="E45" s="55" t="s">
        <v>248</v>
      </c>
      <c r="F45" s="55" t="s">
        <v>969</v>
      </c>
      <c r="G45" s="55">
        <v>26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3115.0080000000003</v>
      </c>
      <c r="AC45" s="66">
        <f t="shared" si="4"/>
        <v>0</v>
      </c>
      <c r="AD45" s="66">
        <f t="shared" si="3"/>
        <v>3115.0080000000003</v>
      </c>
    </row>
    <row r="46" spans="1:30" ht="24.95" customHeight="1" x14ac:dyDescent="0.4">
      <c r="A46" s="54">
        <v>49</v>
      </c>
      <c r="B46" s="55" t="s">
        <v>1649</v>
      </c>
      <c r="C46" s="55" t="s">
        <v>1652</v>
      </c>
      <c r="D46" s="55" t="s">
        <v>35</v>
      </c>
      <c r="E46" s="55" t="s">
        <v>248</v>
      </c>
      <c r="F46" s="55" t="s">
        <v>697</v>
      </c>
      <c r="G46" s="55">
        <v>26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1557.5040000000001</v>
      </c>
      <c r="AC46" s="66">
        <f t="shared" si="4"/>
        <v>0</v>
      </c>
      <c r="AD46" s="66">
        <f t="shared" si="3"/>
        <v>1557.5040000000001</v>
      </c>
    </row>
    <row r="47" spans="1:30" ht="24.95" customHeight="1" x14ac:dyDescent="0.4">
      <c r="A47" s="54">
        <v>50</v>
      </c>
      <c r="B47" s="55" t="s">
        <v>1649</v>
      </c>
      <c r="C47" s="55" t="s">
        <v>1652</v>
      </c>
      <c r="D47" s="55" t="s">
        <v>35</v>
      </c>
      <c r="E47" s="55" t="s">
        <v>239</v>
      </c>
      <c r="F47" s="55" t="s">
        <v>240</v>
      </c>
      <c r="G47" s="55">
        <v>42</v>
      </c>
      <c r="H47" s="55">
        <v>2</v>
      </c>
      <c r="I47" s="57">
        <v>1</v>
      </c>
      <c r="J47" s="58">
        <v>2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5031.9359999999997</v>
      </c>
      <c r="AC47" s="66">
        <f t="shared" si="4"/>
        <v>0</v>
      </c>
      <c r="AD47" s="66">
        <f t="shared" si="3"/>
        <v>5031.9359999999997</v>
      </c>
    </row>
    <row r="48" spans="1:30" ht="24.95" customHeight="1" x14ac:dyDescent="0.4">
      <c r="A48" s="54">
        <v>51</v>
      </c>
      <c r="B48" s="55" t="s">
        <v>1649</v>
      </c>
      <c r="C48" s="55" t="s">
        <v>1652</v>
      </c>
      <c r="D48" s="55" t="s">
        <v>35</v>
      </c>
      <c r="E48" s="55" t="s">
        <v>248</v>
      </c>
      <c r="F48" s="55" t="s">
        <v>969</v>
      </c>
      <c r="G48" s="55">
        <v>26</v>
      </c>
      <c r="H48" s="55">
        <v>2</v>
      </c>
      <c r="I48" s="57">
        <v>1</v>
      </c>
      <c r="J48" s="58">
        <v>2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3115.0080000000003</v>
      </c>
      <c r="AC48" s="66">
        <f t="shared" si="4"/>
        <v>0</v>
      </c>
      <c r="AD48" s="66">
        <f t="shared" si="3"/>
        <v>3115.0080000000003</v>
      </c>
    </row>
    <row r="49" spans="1:30" ht="24.95" customHeight="1" x14ac:dyDescent="0.4">
      <c r="A49" s="54">
        <v>52</v>
      </c>
      <c r="B49" s="55" t="s">
        <v>1649</v>
      </c>
      <c r="C49" s="55" t="s">
        <v>1653</v>
      </c>
      <c r="D49" s="55" t="s">
        <v>35</v>
      </c>
      <c r="E49" s="55" t="s">
        <v>239</v>
      </c>
      <c r="F49" s="55" t="s">
        <v>1012</v>
      </c>
      <c r="G49" s="55">
        <v>42</v>
      </c>
      <c r="H49" s="55">
        <v>24</v>
      </c>
      <c r="I49" s="57">
        <v>2</v>
      </c>
      <c r="J49" s="58">
        <v>48</v>
      </c>
      <c r="K49" s="59"/>
      <c r="L49" s="60" t="s">
        <v>221</v>
      </c>
      <c r="M49" s="76"/>
      <c r="N49" s="61" t="s">
        <v>220</v>
      </c>
      <c r="O49" s="77"/>
      <c r="P49" s="76"/>
      <c r="Q49" s="62">
        <v>48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120766.46399999999</v>
      </c>
      <c r="AC49" s="66">
        <f t="shared" si="4"/>
        <v>0</v>
      </c>
      <c r="AD49" s="66">
        <f t="shared" si="3"/>
        <v>120766.46399999999</v>
      </c>
    </row>
    <row r="50" spans="1:30" ht="24.95" customHeight="1" x14ac:dyDescent="0.4">
      <c r="A50" s="54">
        <v>53</v>
      </c>
      <c r="B50" s="55" t="s">
        <v>1649</v>
      </c>
      <c r="C50" s="55" t="s">
        <v>1653</v>
      </c>
      <c r="D50" s="55" t="s">
        <v>35</v>
      </c>
      <c r="E50" s="55" t="s">
        <v>370</v>
      </c>
      <c r="F50" s="55" t="s">
        <v>1727</v>
      </c>
      <c r="G50" s="55">
        <v>34</v>
      </c>
      <c r="H50" s="55">
        <v>2</v>
      </c>
      <c r="I50" s="57">
        <v>1</v>
      </c>
      <c r="J50" s="58">
        <v>2</v>
      </c>
      <c r="K50" s="59"/>
      <c r="L50" s="60" t="s">
        <v>222</v>
      </c>
      <c r="M50" s="76"/>
      <c r="N50" s="61" t="s">
        <v>220</v>
      </c>
      <c r="O50" s="77"/>
      <c r="P50" s="76"/>
      <c r="Q50" s="62">
        <v>2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4073.4719999999998</v>
      </c>
      <c r="AC50" s="66">
        <f t="shared" si="4"/>
        <v>0</v>
      </c>
      <c r="AD50" s="66">
        <f t="shared" si="3"/>
        <v>4073.4719999999998</v>
      </c>
    </row>
    <row r="51" spans="1:30" ht="24.95" customHeight="1" x14ac:dyDescent="0.4">
      <c r="A51" s="54">
        <v>54</v>
      </c>
      <c r="B51" s="55" t="s">
        <v>1649</v>
      </c>
      <c r="C51" s="55" t="s">
        <v>1631</v>
      </c>
      <c r="D51" s="55" t="s">
        <v>35</v>
      </c>
      <c r="E51" s="55" t="s">
        <v>239</v>
      </c>
      <c r="F51" s="55" t="s">
        <v>732</v>
      </c>
      <c r="G51" s="55">
        <v>42</v>
      </c>
      <c r="H51" s="55">
        <v>3</v>
      </c>
      <c r="I51" s="57">
        <v>2</v>
      </c>
      <c r="J51" s="58">
        <v>6</v>
      </c>
      <c r="K51" s="59"/>
      <c r="L51" s="60" t="s">
        <v>222</v>
      </c>
      <c r="M51" s="76"/>
      <c r="N51" s="61" t="s">
        <v>220</v>
      </c>
      <c r="O51" s="77"/>
      <c r="P51" s="76"/>
      <c r="Q51" s="62">
        <v>3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15095.807999999999</v>
      </c>
      <c r="AC51" s="66">
        <f t="shared" si="4"/>
        <v>0</v>
      </c>
      <c r="AD51" s="66">
        <f t="shared" si="3"/>
        <v>15095.807999999999</v>
      </c>
    </row>
    <row r="52" spans="1:30" ht="24.95" customHeight="1" x14ac:dyDescent="0.4">
      <c r="A52" s="54">
        <v>55</v>
      </c>
      <c r="B52" s="55" t="s">
        <v>1649</v>
      </c>
      <c r="C52" s="55" t="s">
        <v>1654</v>
      </c>
      <c r="D52" s="55" t="s">
        <v>35</v>
      </c>
      <c r="E52" s="55" t="s">
        <v>239</v>
      </c>
      <c r="F52" s="55" t="s">
        <v>732</v>
      </c>
      <c r="G52" s="55">
        <v>42</v>
      </c>
      <c r="H52" s="55">
        <v>12</v>
      </c>
      <c r="I52" s="57">
        <v>2</v>
      </c>
      <c r="J52" s="58">
        <v>24</v>
      </c>
      <c r="K52" s="59"/>
      <c r="L52" s="60" t="s">
        <v>222</v>
      </c>
      <c r="M52" s="76"/>
      <c r="N52" s="61" t="s">
        <v>220</v>
      </c>
      <c r="O52" s="77"/>
      <c r="P52" s="76"/>
      <c r="Q52" s="62">
        <v>12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60383.231999999996</v>
      </c>
      <c r="AC52" s="66">
        <f t="shared" si="4"/>
        <v>0</v>
      </c>
      <c r="AD52" s="66">
        <f t="shared" si="3"/>
        <v>60383.231999999996</v>
      </c>
    </row>
    <row r="53" spans="1:30" ht="24.95" customHeight="1" x14ac:dyDescent="0.4">
      <c r="A53" s="54">
        <v>56</v>
      </c>
      <c r="B53" s="55" t="s">
        <v>1649</v>
      </c>
      <c r="C53" s="55" t="s">
        <v>1654</v>
      </c>
      <c r="D53" s="55" t="s">
        <v>35</v>
      </c>
      <c r="E53" s="55" t="s">
        <v>370</v>
      </c>
      <c r="F53" s="55" t="s">
        <v>1727</v>
      </c>
      <c r="G53" s="55">
        <v>34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4073.4719999999998</v>
      </c>
      <c r="AC53" s="66">
        <f t="shared" si="4"/>
        <v>0</v>
      </c>
      <c r="AD53" s="66">
        <f t="shared" si="3"/>
        <v>4073.4719999999998</v>
      </c>
    </row>
    <row r="54" spans="1:30" ht="24.95" customHeight="1" x14ac:dyDescent="0.4">
      <c r="A54" s="54">
        <v>57</v>
      </c>
      <c r="B54" s="55" t="s">
        <v>1649</v>
      </c>
      <c r="C54" s="55" t="s">
        <v>1655</v>
      </c>
      <c r="D54" s="55" t="s">
        <v>35</v>
      </c>
      <c r="E54" s="55" t="s">
        <v>239</v>
      </c>
      <c r="F54" s="55" t="s">
        <v>732</v>
      </c>
      <c r="G54" s="55">
        <v>42</v>
      </c>
      <c r="H54" s="55">
        <v>3</v>
      </c>
      <c r="I54" s="57">
        <v>2</v>
      </c>
      <c r="J54" s="58">
        <v>6</v>
      </c>
      <c r="K54" s="59"/>
      <c r="L54" s="60" t="s">
        <v>222</v>
      </c>
      <c r="M54" s="76"/>
      <c r="N54" s="61" t="s">
        <v>220</v>
      </c>
      <c r="O54" s="77"/>
      <c r="P54" s="76"/>
      <c r="Q54" s="62">
        <v>3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15095.807999999999</v>
      </c>
      <c r="AC54" s="66">
        <f t="shared" si="4"/>
        <v>0</v>
      </c>
      <c r="AD54" s="66">
        <f t="shared" si="3"/>
        <v>15095.807999999999</v>
      </c>
    </row>
    <row r="55" spans="1:30" ht="24.95" customHeight="1" x14ac:dyDescent="0.4">
      <c r="A55" s="54">
        <v>58</v>
      </c>
      <c r="B55" s="55" t="s">
        <v>1649</v>
      </c>
      <c r="C55" s="55" t="s">
        <v>1656</v>
      </c>
      <c r="D55" s="55" t="s">
        <v>35</v>
      </c>
      <c r="E55" s="55" t="s">
        <v>239</v>
      </c>
      <c r="F55" s="55" t="s">
        <v>732</v>
      </c>
      <c r="G55" s="55">
        <v>42</v>
      </c>
      <c r="H55" s="55">
        <v>3</v>
      </c>
      <c r="I55" s="57">
        <v>2</v>
      </c>
      <c r="J55" s="58">
        <v>6</v>
      </c>
      <c r="K55" s="59"/>
      <c r="L55" s="60" t="s">
        <v>222</v>
      </c>
      <c r="M55" s="76"/>
      <c r="N55" s="61" t="s">
        <v>220</v>
      </c>
      <c r="O55" s="77"/>
      <c r="P55" s="76"/>
      <c r="Q55" s="62">
        <v>3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15095.807999999999</v>
      </c>
      <c r="AC55" s="66">
        <f t="shared" si="4"/>
        <v>0</v>
      </c>
      <c r="AD55" s="66">
        <f t="shared" si="3"/>
        <v>15095.807999999999</v>
      </c>
    </row>
    <row r="56" spans="1:30" ht="24.95" customHeight="1" x14ac:dyDescent="0.4">
      <c r="A56" s="54">
        <v>59</v>
      </c>
      <c r="B56" s="55" t="s">
        <v>1649</v>
      </c>
      <c r="C56" s="55" t="s">
        <v>981</v>
      </c>
      <c r="D56" s="55" t="s">
        <v>35</v>
      </c>
      <c r="E56" s="55" t="s">
        <v>248</v>
      </c>
      <c r="F56" s="55" t="s">
        <v>697</v>
      </c>
      <c r="G56" s="55">
        <v>26</v>
      </c>
      <c r="H56" s="55">
        <v>9</v>
      </c>
      <c r="I56" s="57">
        <v>1</v>
      </c>
      <c r="J56" s="58">
        <v>9</v>
      </c>
      <c r="K56" s="59"/>
      <c r="L56" s="60" t="s">
        <v>222</v>
      </c>
      <c r="M56" s="76"/>
      <c r="N56" s="61" t="s">
        <v>220</v>
      </c>
      <c r="O56" s="77"/>
      <c r="P56" s="76"/>
      <c r="Q56" s="62">
        <v>9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14017.536</v>
      </c>
      <c r="AC56" s="66">
        <f t="shared" si="4"/>
        <v>0</v>
      </c>
      <c r="AD56" s="66">
        <f t="shared" si="3"/>
        <v>14017.536</v>
      </c>
    </row>
    <row r="57" spans="1:30" ht="24.95" customHeight="1" x14ac:dyDescent="0.4">
      <c r="A57" s="54">
        <v>60</v>
      </c>
      <c r="B57" s="55" t="s">
        <v>1657</v>
      </c>
      <c r="C57" s="55" t="s">
        <v>1658</v>
      </c>
      <c r="D57" s="55" t="s">
        <v>35</v>
      </c>
      <c r="E57" s="55" t="s">
        <v>239</v>
      </c>
      <c r="F57" s="55" t="s">
        <v>732</v>
      </c>
      <c r="G57" s="55">
        <v>42</v>
      </c>
      <c r="H57" s="55">
        <v>3</v>
      </c>
      <c r="I57" s="57">
        <v>2</v>
      </c>
      <c r="J57" s="58">
        <v>6</v>
      </c>
      <c r="K57" s="59"/>
      <c r="L57" s="60" t="s">
        <v>222</v>
      </c>
      <c r="M57" s="76"/>
      <c r="N57" s="61" t="s">
        <v>220</v>
      </c>
      <c r="O57" s="77"/>
      <c r="P57" s="76"/>
      <c r="Q57" s="62">
        <v>3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15095.807999999999</v>
      </c>
      <c r="AC57" s="66">
        <f t="shared" si="4"/>
        <v>0</v>
      </c>
      <c r="AD57" s="66">
        <f t="shared" si="3"/>
        <v>15095.807999999999</v>
      </c>
    </row>
    <row r="58" spans="1:30" ht="24.95" customHeight="1" x14ac:dyDescent="0.4">
      <c r="A58" s="54">
        <v>61</v>
      </c>
      <c r="B58" s="55" t="s">
        <v>1657</v>
      </c>
      <c r="C58" s="55" t="s">
        <v>1659</v>
      </c>
      <c r="D58" s="55" t="s">
        <v>35</v>
      </c>
      <c r="E58" s="55" t="s">
        <v>239</v>
      </c>
      <c r="F58" s="55" t="s">
        <v>732</v>
      </c>
      <c r="G58" s="55">
        <v>42</v>
      </c>
      <c r="H58" s="55">
        <v>3</v>
      </c>
      <c r="I58" s="57">
        <v>2</v>
      </c>
      <c r="J58" s="58">
        <v>6</v>
      </c>
      <c r="K58" s="59"/>
      <c r="L58" s="60" t="s">
        <v>222</v>
      </c>
      <c r="M58" s="76"/>
      <c r="N58" s="61" t="s">
        <v>220</v>
      </c>
      <c r="O58" s="77"/>
      <c r="P58" s="76"/>
      <c r="Q58" s="62">
        <v>3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15095.807999999999</v>
      </c>
      <c r="AC58" s="66">
        <f t="shared" si="4"/>
        <v>0</v>
      </c>
      <c r="AD58" s="66">
        <f t="shared" si="3"/>
        <v>15095.807999999999</v>
      </c>
    </row>
    <row r="59" spans="1:30" ht="24.95" customHeight="1" x14ac:dyDescent="0.4">
      <c r="A59" s="54">
        <v>62</v>
      </c>
      <c r="B59" s="55" t="s">
        <v>1657</v>
      </c>
      <c r="C59" s="55" t="s">
        <v>1660</v>
      </c>
      <c r="D59" s="55" t="s">
        <v>35</v>
      </c>
      <c r="E59" s="55" t="s">
        <v>239</v>
      </c>
      <c r="F59" s="55" t="s">
        <v>732</v>
      </c>
      <c r="G59" s="55">
        <v>42</v>
      </c>
      <c r="H59" s="55">
        <v>12</v>
      </c>
      <c r="I59" s="57">
        <v>2</v>
      </c>
      <c r="J59" s="58">
        <v>24</v>
      </c>
      <c r="K59" s="59"/>
      <c r="L59" s="60" t="s">
        <v>222</v>
      </c>
      <c r="M59" s="76"/>
      <c r="N59" s="61" t="s">
        <v>220</v>
      </c>
      <c r="O59" s="77"/>
      <c r="P59" s="76"/>
      <c r="Q59" s="62">
        <v>12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60383.231999999996</v>
      </c>
      <c r="AC59" s="66">
        <f t="shared" si="4"/>
        <v>0</v>
      </c>
      <c r="AD59" s="66">
        <f t="shared" si="3"/>
        <v>60383.231999999996</v>
      </c>
    </row>
    <row r="60" spans="1:30" ht="24.95" customHeight="1" x14ac:dyDescent="0.4">
      <c r="A60" s="54">
        <v>63</v>
      </c>
      <c r="B60" s="55" t="s">
        <v>1657</v>
      </c>
      <c r="C60" s="55" t="s">
        <v>1660</v>
      </c>
      <c r="D60" s="55" t="s">
        <v>35</v>
      </c>
      <c r="E60" s="55" t="s">
        <v>370</v>
      </c>
      <c r="F60" s="55" t="s">
        <v>1727</v>
      </c>
      <c r="G60" s="55">
        <v>34</v>
      </c>
      <c r="H60" s="55">
        <v>2</v>
      </c>
      <c r="I60" s="57">
        <v>1</v>
      </c>
      <c r="J60" s="58">
        <v>2</v>
      </c>
      <c r="K60" s="59"/>
      <c r="L60" s="60" t="s">
        <v>222</v>
      </c>
      <c r="M60" s="76"/>
      <c r="N60" s="61" t="s">
        <v>220</v>
      </c>
      <c r="O60" s="77"/>
      <c r="P60" s="76"/>
      <c r="Q60" s="62">
        <v>2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4073.4719999999998</v>
      </c>
      <c r="AC60" s="66">
        <f t="shared" si="4"/>
        <v>0</v>
      </c>
      <c r="AD60" s="66">
        <f t="shared" si="3"/>
        <v>4073.4719999999998</v>
      </c>
    </row>
    <row r="61" spans="1:30" ht="24.95" customHeight="1" x14ac:dyDescent="0.4">
      <c r="A61" s="54">
        <v>64</v>
      </c>
      <c r="B61" s="55" t="s">
        <v>1657</v>
      </c>
      <c r="C61" s="55" t="s">
        <v>1659</v>
      </c>
      <c r="D61" s="55" t="s">
        <v>35</v>
      </c>
      <c r="E61" s="55" t="s">
        <v>239</v>
      </c>
      <c r="F61" s="55" t="s">
        <v>732</v>
      </c>
      <c r="G61" s="55">
        <v>42</v>
      </c>
      <c r="H61" s="55">
        <v>3</v>
      </c>
      <c r="I61" s="57">
        <v>2</v>
      </c>
      <c r="J61" s="58">
        <v>6</v>
      </c>
      <c r="K61" s="59"/>
      <c r="L61" s="60" t="s">
        <v>222</v>
      </c>
      <c r="M61" s="76"/>
      <c r="N61" s="61" t="s">
        <v>220</v>
      </c>
      <c r="O61" s="77"/>
      <c r="P61" s="76"/>
      <c r="Q61" s="62">
        <v>3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15095.807999999999</v>
      </c>
      <c r="AC61" s="66">
        <f t="shared" si="4"/>
        <v>0</v>
      </c>
      <c r="AD61" s="66">
        <f t="shared" si="3"/>
        <v>15095.807999999999</v>
      </c>
    </row>
    <row r="62" spans="1:30" ht="24.95" customHeight="1" x14ac:dyDescent="0.4">
      <c r="A62" s="54">
        <v>65</v>
      </c>
      <c r="B62" s="55" t="s">
        <v>1657</v>
      </c>
      <c r="C62" s="55" t="s">
        <v>1661</v>
      </c>
      <c r="D62" s="55" t="s">
        <v>35</v>
      </c>
      <c r="E62" s="55" t="s">
        <v>239</v>
      </c>
      <c r="F62" s="55" t="s">
        <v>732</v>
      </c>
      <c r="G62" s="55">
        <v>42</v>
      </c>
      <c r="H62" s="55">
        <v>12</v>
      </c>
      <c r="I62" s="57">
        <v>2</v>
      </c>
      <c r="J62" s="58">
        <v>24</v>
      </c>
      <c r="K62" s="59"/>
      <c r="L62" s="60" t="s">
        <v>222</v>
      </c>
      <c r="M62" s="76"/>
      <c r="N62" s="61" t="s">
        <v>220</v>
      </c>
      <c r="O62" s="77"/>
      <c r="P62" s="76"/>
      <c r="Q62" s="62">
        <v>12</v>
      </c>
      <c r="R62" s="63"/>
      <c r="S62" s="78"/>
      <c r="T62" s="78"/>
      <c r="U62" s="64">
        <f t="shared" ref="U62:U121" si="6">S62*Q62</f>
        <v>0</v>
      </c>
      <c r="V62" s="64">
        <f t="shared" ref="V62:V121" si="7">T62*Q62</f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60383.231999999996</v>
      </c>
      <c r="AC62" s="66">
        <f t="shared" si="4"/>
        <v>0</v>
      </c>
      <c r="AD62" s="66">
        <f t="shared" ref="AD62:AD121" si="8">AB62-AC62</f>
        <v>60383.231999999996</v>
      </c>
    </row>
    <row r="63" spans="1:30" ht="24.95" customHeight="1" x14ac:dyDescent="0.4">
      <c r="A63" s="54">
        <v>66</v>
      </c>
      <c r="B63" s="55" t="s">
        <v>1657</v>
      </c>
      <c r="C63" s="55" t="s">
        <v>1661</v>
      </c>
      <c r="D63" s="55" t="s">
        <v>35</v>
      </c>
      <c r="E63" s="55" t="s">
        <v>370</v>
      </c>
      <c r="F63" s="55" t="s">
        <v>1727</v>
      </c>
      <c r="G63" s="55">
        <v>34</v>
      </c>
      <c r="H63" s="55">
        <v>3</v>
      </c>
      <c r="I63" s="57">
        <v>1</v>
      </c>
      <c r="J63" s="58">
        <v>3</v>
      </c>
      <c r="K63" s="59"/>
      <c r="L63" s="60" t="s">
        <v>222</v>
      </c>
      <c r="M63" s="76"/>
      <c r="N63" s="61" t="s">
        <v>220</v>
      </c>
      <c r="O63" s="77"/>
      <c r="P63" s="76"/>
      <c r="Q63" s="62">
        <v>3</v>
      </c>
      <c r="R63" s="63"/>
      <c r="S63" s="78"/>
      <c r="T63" s="78"/>
      <c r="U63" s="64">
        <f t="shared" si="6"/>
        <v>0</v>
      </c>
      <c r="V63" s="64">
        <f t="shared" si="7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6110.2080000000005</v>
      </c>
      <c r="AC63" s="66">
        <f t="shared" si="4"/>
        <v>0</v>
      </c>
      <c r="AD63" s="66">
        <f t="shared" si="8"/>
        <v>6110.2080000000005</v>
      </c>
    </row>
    <row r="64" spans="1:30" ht="24.95" customHeight="1" x14ac:dyDescent="0.4">
      <c r="A64" s="54">
        <v>67</v>
      </c>
      <c r="B64" s="55" t="s">
        <v>1657</v>
      </c>
      <c r="C64" s="55" t="s">
        <v>956</v>
      </c>
      <c r="D64" s="55" t="s">
        <v>35</v>
      </c>
      <c r="E64" s="55" t="s">
        <v>248</v>
      </c>
      <c r="F64" s="55" t="s">
        <v>697</v>
      </c>
      <c r="G64" s="55">
        <v>26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220</v>
      </c>
      <c r="O64" s="77"/>
      <c r="P64" s="76"/>
      <c r="Q64" s="62">
        <v>1</v>
      </c>
      <c r="R64" s="63"/>
      <c r="S64" s="78"/>
      <c r="T64" s="78"/>
      <c r="U64" s="64">
        <f t="shared" si="6"/>
        <v>0</v>
      </c>
      <c r="V64" s="64">
        <f t="shared" si="7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1557.5040000000001</v>
      </c>
      <c r="AC64" s="66">
        <f t="shared" si="4"/>
        <v>0</v>
      </c>
      <c r="AD64" s="66">
        <f t="shared" si="8"/>
        <v>1557.5040000000001</v>
      </c>
    </row>
    <row r="65" spans="1:30" ht="24.95" customHeight="1" x14ac:dyDescent="0.4">
      <c r="A65" s="54">
        <v>68</v>
      </c>
      <c r="B65" s="55" t="s">
        <v>1657</v>
      </c>
      <c r="C65" s="55" t="s">
        <v>956</v>
      </c>
      <c r="D65" s="55" t="s">
        <v>35</v>
      </c>
      <c r="E65" s="55" t="s">
        <v>239</v>
      </c>
      <c r="F65" s="55" t="s">
        <v>240</v>
      </c>
      <c r="G65" s="55">
        <v>42</v>
      </c>
      <c r="H65" s="55">
        <v>2</v>
      </c>
      <c r="I65" s="57">
        <v>1</v>
      </c>
      <c r="J65" s="58">
        <v>2</v>
      </c>
      <c r="K65" s="59"/>
      <c r="L65" s="60" t="s">
        <v>222</v>
      </c>
      <c r="M65" s="76"/>
      <c r="N65" s="61" t="s">
        <v>220</v>
      </c>
      <c r="O65" s="77"/>
      <c r="P65" s="76"/>
      <c r="Q65" s="62">
        <v>2</v>
      </c>
      <c r="R65" s="63"/>
      <c r="S65" s="78"/>
      <c r="T65" s="78"/>
      <c r="U65" s="64">
        <f t="shared" si="6"/>
        <v>0</v>
      </c>
      <c r="V65" s="64">
        <f t="shared" si="7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5031.9359999999997</v>
      </c>
      <c r="AC65" s="66">
        <f t="shared" si="4"/>
        <v>0</v>
      </c>
      <c r="AD65" s="66">
        <f t="shared" si="8"/>
        <v>5031.9359999999997</v>
      </c>
    </row>
    <row r="66" spans="1:30" ht="24.95" customHeight="1" x14ac:dyDescent="0.4">
      <c r="A66" s="54">
        <v>69</v>
      </c>
      <c r="B66" s="55" t="s">
        <v>1657</v>
      </c>
      <c r="C66" s="55" t="s">
        <v>956</v>
      </c>
      <c r="D66" s="55" t="s">
        <v>35</v>
      </c>
      <c r="E66" s="55" t="s">
        <v>248</v>
      </c>
      <c r="F66" s="55" t="s">
        <v>969</v>
      </c>
      <c r="G66" s="55">
        <v>26</v>
      </c>
      <c r="H66" s="55">
        <v>2</v>
      </c>
      <c r="I66" s="57">
        <v>1</v>
      </c>
      <c r="J66" s="58">
        <v>2</v>
      </c>
      <c r="K66" s="59"/>
      <c r="L66" s="60" t="s">
        <v>222</v>
      </c>
      <c r="M66" s="76"/>
      <c r="N66" s="61" t="s">
        <v>220</v>
      </c>
      <c r="O66" s="77"/>
      <c r="P66" s="76"/>
      <c r="Q66" s="62">
        <v>2</v>
      </c>
      <c r="R66" s="63"/>
      <c r="S66" s="78"/>
      <c r="T66" s="78"/>
      <c r="U66" s="64">
        <f t="shared" si="6"/>
        <v>0</v>
      </c>
      <c r="V66" s="64">
        <f t="shared" si="7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3115.0080000000003</v>
      </c>
      <c r="AC66" s="66">
        <f t="shared" si="4"/>
        <v>0</v>
      </c>
      <c r="AD66" s="66">
        <f t="shared" si="8"/>
        <v>3115.0080000000003</v>
      </c>
    </row>
    <row r="67" spans="1:30" ht="24.95" customHeight="1" x14ac:dyDescent="0.4">
      <c r="A67" s="54">
        <v>70</v>
      </c>
      <c r="B67" s="55" t="s">
        <v>1657</v>
      </c>
      <c r="C67" s="55" t="s">
        <v>957</v>
      </c>
      <c r="D67" s="55" t="s">
        <v>35</v>
      </c>
      <c r="E67" s="55" t="s">
        <v>248</v>
      </c>
      <c r="F67" s="55" t="s">
        <v>697</v>
      </c>
      <c r="G67" s="55">
        <v>26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6"/>
        <v>0</v>
      </c>
      <c r="V67" s="64">
        <f t="shared" si="7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1557.5040000000001</v>
      </c>
      <c r="AC67" s="66">
        <f t="shared" si="4"/>
        <v>0</v>
      </c>
      <c r="AD67" s="66">
        <f t="shared" si="8"/>
        <v>1557.5040000000001</v>
      </c>
    </row>
    <row r="68" spans="1:30" ht="24.95" customHeight="1" x14ac:dyDescent="0.4">
      <c r="A68" s="54">
        <v>71</v>
      </c>
      <c r="B68" s="55" t="s">
        <v>1657</v>
      </c>
      <c r="C68" s="55" t="s">
        <v>957</v>
      </c>
      <c r="D68" s="55" t="s">
        <v>35</v>
      </c>
      <c r="E68" s="55" t="s">
        <v>239</v>
      </c>
      <c r="F68" s="55" t="s">
        <v>240</v>
      </c>
      <c r="G68" s="55">
        <v>42</v>
      </c>
      <c r="H68" s="55">
        <v>2</v>
      </c>
      <c r="I68" s="57">
        <v>1</v>
      </c>
      <c r="J68" s="58">
        <v>2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5031.9359999999997</v>
      </c>
      <c r="AC68" s="66">
        <f t="shared" si="4"/>
        <v>0</v>
      </c>
      <c r="AD68" s="66">
        <f t="shared" si="8"/>
        <v>5031.9359999999997</v>
      </c>
    </row>
    <row r="69" spans="1:30" ht="24.95" customHeight="1" x14ac:dyDescent="0.4">
      <c r="A69" s="54">
        <v>72</v>
      </c>
      <c r="B69" s="55" t="s">
        <v>1657</v>
      </c>
      <c r="C69" s="55" t="s">
        <v>957</v>
      </c>
      <c r="D69" s="55" t="s">
        <v>35</v>
      </c>
      <c r="E69" s="55" t="s">
        <v>248</v>
      </c>
      <c r="F69" s="55" t="s">
        <v>969</v>
      </c>
      <c r="G69" s="55">
        <v>26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3115.0080000000003</v>
      </c>
      <c r="AC69" s="66">
        <f t="shared" ref="AC69:AC132" si="10">P69*Q69*X69*Y69*Z69/1000*$Z$1</f>
        <v>0</v>
      </c>
      <c r="AD69" s="66">
        <f t="shared" si="8"/>
        <v>3115.0080000000003</v>
      </c>
    </row>
    <row r="70" spans="1:30" ht="24.95" customHeight="1" x14ac:dyDescent="0.4">
      <c r="A70" s="54">
        <v>73</v>
      </c>
      <c r="B70" s="55" t="s">
        <v>1657</v>
      </c>
      <c r="C70" s="55" t="s">
        <v>984</v>
      </c>
      <c r="D70" s="55" t="s">
        <v>35</v>
      </c>
      <c r="E70" s="55" t="s">
        <v>239</v>
      </c>
      <c r="F70" s="55" t="s">
        <v>244</v>
      </c>
      <c r="G70" s="55">
        <v>42</v>
      </c>
      <c r="H70" s="55">
        <v>16</v>
      </c>
      <c r="I70" s="57">
        <v>2</v>
      </c>
      <c r="J70" s="58">
        <v>32</v>
      </c>
      <c r="K70" s="59"/>
      <c r="L70" s="60" t="s">
        <v>222</v>
      </c>
      <c r="M70" s="76"/>
      <c r="N70" s="61" t="s">
        <v>220</v>
      </c>
      <c r="O70" s="77"/>
      <c r="P70" s="76"/>
      <c r="Q70" s="62">
        <v>16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80510.975999999995</v>
      </c>
      <c r="AC70" s="66">
        <f t="shared" si="10"/>
        <v>0</v>
      </c>
      <c r="AD70" s="66">
        <f t="shared" si="8"/>
        <v>80510.975999999995</v>
      </c>
    </row>
    <row r="71" spans="1:30" ht="24.95" customHeight="1" x14ac:dyDescent="0.4">
      <c r="A71" s="54">
        <v>74</v>
      </c>
      <c r="B71" s="55" t="s">
        <v>1657</v>
      </c>
      <c r="C71" s="55" t="s">
        <v>981</v>
      </c>
      <c r="D71" s="55" t="s">
        <v>35</v>
      </c>
      <c r="E71" s="55" t="s">
        <v>248</v>
      </c>
      <c r="F71" s="55" t="s">
        <v>697</v>
      </c>
      <c r="G71" s="55">
        <v>26</v>
      </c>
      <c r="H71" s="55">
        <v>11</v>
      </c>
      <c r="I71" s="57">
        <v>1</v>
      </c>
      <c r="J71" s="58">
        <v>11</v>
      </c>
      <c r="K71" s="59"/>
      <c r="L71" s="60" t="s">
        <v>222</v>
      </c>
      <c r="M71" s="76"/>
      <c r="N71" s="61" t="s">
        <v>220</v>
      </c>
      <c r="O71" s="77"/>
      <c r="P71" s="76"/>
      <c r="Q71" s="62">
        <v>11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17132.543999999998</v>
      </c>
      <c r="AC71" s="66">
        <f t="shared" si="10"/>
        <v>0</v>
      </c>
      <c r="AD71" s="66">
        <f t="shared" si="8"/>
        <v>17132.543999999998</v>
      </c>
    </row>
    <row r="72" spans="1:30" ht="24.95" customHeight="1" x14ac:dyDescent="0.4">
      <c r="A72" s="54">
        <v>75</v>
      </c>
      <c r="B72" s="55" t="s">
        <v>1662</v>
      </c>
      <c r="C72" s="55" t="s">
        <v>1647</v>
      </c>
      <c r="D72" s="55" t="s">
        <v>35</v>
      </c>
      <c r="E72" s="55" t="s">
        <v>239</v>
      </c>
      <c r="F72" s="55" t="s">
        <v>1729</v>
      </c>
      <c r="G72" s="55">
        <v>42</v>
      </c>
      <c r="H72" s="55">
        <v>10</v>
      </c>
      <c r="I72" s="57">
        <v>1</v>
      </c>
      <c r="J72" s="58">
        <v>10</v>
      </c>
      <c r="K72" s="59"/>
      <c r="L72" s="60" t="s">
        <v>222</v>
      </c>
      <c r="M72" s="76"/>
      <c r="N72" s="61" t="s">
        <v>220</v>
      </c>
      <c r="O72" s="77"/>
      <c r="P72" s="76"/>
      <c r="Q72" s="62">
        <v>10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25159.68</v>
      </c>
      <c r="AC72" s="66">
        <f t="shared" si="10"/>
        <v>0</v>
      </c>
      <c r="AD72" s="66">
        <f t="shared" si="8"/>
        <v>25159.68</v>
      </c>
    </row>
    <row r="73" spans="1:30" ht="24.95" customHeight="1" x14ac:dyDescent="0.4">
      <c r="A73" s="54">
        <v>76</v>
      </c>
      <c r="B73" s="55" t="s">
        <v>1662</v>
      </c>
      <c r="C73" s="55" t="s">
        <v>1663</v>
      </c>
      <c r="D73" s="55" t="s">
        <v>35</v>
      </c>
      <c r="E73" s="55" t="s">
        <v>239</v>
      </c>
      <c r="F73" s="55" t="s">
        <v>732</v>
      </c>
      <c r="G73" s="55">
        <v>42</v>
      </c>
      <c r="H73" s="55">
        <v>2</v>
      </c>
      <c r="I73" s="57">
        <v>2</v>
      </c>
      <c r="J73" s="58">
        <v>4</v>
      </c>
      <c r="K73" s="59"/>
      <c r="L73" s="60" t="s">
        <v>222</v>
      </c>
      <c r="M73" s="76"/>
      <c r="N73" s="61" t="s">
        <v>220</v>
      </c>
      <c r="O73" s="77"/>
      <c r="P73" s="76"/>
      <c r="Q73" s="62">
        <v>2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10063.871999999999</v>
      </c>
      <c r="AC73" s="66">
        <f t="shared" si="10"/>
        <v>0</v>
      </c>
      <c r="AD73" s="66">
        <f t="shared" si="8"/>
        <v>10063.871999999999</v>
      </c>
    </row>
    <row r="74" spans="1:30" ht="24.95" customHeight="1" x14ac:dyDescent="0.4">
      <c r="A74" s="54">
        <v>77</v>
      </c>
      <c r="B74" s="55" t="s">
        <v>1662</v>
      </c>
      <c r="C74" s="55" t="s">
        <v>1663</v>
      </c>
      <c r="D74" s="55" t="s">
        <v>35</v>
      </c>
      <c r="E74" s="55" t="s">
        <v>248</v>
      </c>
      <c r="F74" s="55" t="s">
        <v>1179</v>
      </c>
      <c r="G74" s="55">
        <v>26</v>
      </c>
      <c r="H74" s="55">
        <v>1</v>
      </c>
      <c r="I74" s="57">
        <v>5</v>
      </c>
      <c r="J74" s="58">
        <v>5</v>
      </c>
      <c r="K74" s="59"/>
      <c r="L74" s="60" t="s">
        <v>221</v>
      </c>
      <c r="M74" s="76"/>
      <c r="N74" s="61" t="s">
        <v>220</v>
      </c>
      <c r="O74" s="77"/>
      <c r="P74" s="76"/>
      <c r="Q74" s="62">
        <v>5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7787.5199999999995</v>
      </c>
      <c r="AC74" s="66">
        <f t="shared" si="10"/>
        <v>0</v>
      </c>
      <c r="AD74" s="66">
        <f t="shared" si="8"/>
        <v>7787.5199999999995</v>
      </c>
    </row>
    <row r="75" spans="1:30" ht="24.95" customHeight="1" x14ac:dyDescent="0.4">
      <c r="A75" s="54">
        <v>78</v>
      </c>
      <c r="B75" s="55" t="s">
        <v>1662</v>
      </c>
      <c r="C75" s="55" t="s">
        <v>1205</v>
      </c>
      <c r="D75" s="55" t="s">
        <v>35</v>
      </c>
      <c r="E75" s="55" t="s">
        <v>239</v>
      </c>
      <c r="F75" s="55" t="s">
        <v>244</v>
      </c>
      <c r="G75" s="55">
        <v>42</v>
      </c>
      <c r="H75" s="55">
        <v>6</v>
      </c>
      <c r="I75" s="57">
        <v>2</v>
      </c>
      <c r="J75" s="58">
        <v>12</v>
      </c>
      <c r="K75" s="59"/>
      <c r="L75" s="60" t="s">
        <v>222</v>
      </c>
      <c r="M75" s="76"/>
      <c r="N75" s="61" t="s">
        <v>220</v>
      </c>
      <c r="O75" s="77"/>
      <c r="P75" s="76"/>
      <c r="Q75" s="62">
        <v>6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30191.615999999998</v>
      </c>
      <c r="AC75" s="66">
        <f t="shared" si="10"/>
        <v>0</v>
      </c>
      <c r="AD75" s="66">
        <f t="shared" si="8"/>
        <v>30191.615999999998</v>
      </c>
    </row>
    <row r="76" spans="1:30" ht="24.95" customHeight="1" x14ac:dyDescent="0.4">
      <c r="A76" s="54">
        <v>79</v>
      </c>
      <c r="B76" s="55" t="s">
        <v>1662</v>
      </c>
      <c r="C76" s="55" t="s">
        <v>1664</v>
      </c>
      <c r="D76" s="55" t="s">
        <v>35</v>
      </c>
      <c r="E76" s="55" t="s">
        <v>239</v>
      </c>
      <c r="F76" s="55" t="s">
        <v>244</v>
      </c>
      <c r="G76" s="55">
        <v>42</v>
      </c>
      <c r="H76" s="55">
        <v>8</v>
      </c>
      <c r="I76" s="57">
        <v>2</v>
      </c>
      <c r="J76" s="58">
        <v>16</v>
      </c>
      <c r="K76" s="59"/>
      <c r="L76" s="60" t="s">
        <v>222</v>
      </c>
      <c r="M76" s="76"/>
      <c r="N76" s="61" t="s">
        <v>220</v>
      </c>
      <c r="O76" s="77"/>
      <c r="P76" s="76"/>
      <c r="Q76" s="62">
        <v>8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40255.487999999998</v>
      </c>
      <c r="AC76" s="66">
        <f t="shared" si="10"/>
        <v>0</v>
      </c>
      <c r="AD76" s="66">
        <f t="shared" si="8"/>
        <v>40255.487999999998</v>
      </c>
    </row>
    <row r="77" spans="1:30" ht="24.95" customHeight="1" x14ac:dyDescent="0.4">
      <c r="A77" s="54">
        <v>80</v>
      </c>
      <c r="B77" s="55" t="s">
        <v>1662</v>
      </c>
      <c r="C77" s="55" t="s">
        <v>1665</v>
      </c>
      <c r="D77" s="55" t="s">
        <v>35</v>
      </c>
      <c r="E77" s="55" t="s">
        <v>1481</v>
      </c>
      <c r="F77" s="55" t="s">
        <v>1361</v>
      </c>
      <c r="G77" s="55">
        <v>58</v>
      </c>
      <c r="H77" s="55">
        <v>9</v>
      </c>
      <c r="I77" s="57">
        <v>1</v>
      </c>
      <c r="J77" s="58">
        <v>9</v>
      </c>
      <c r="K77" s="59"/>
      <c r="L77" s="60" t="s">
        <v>222</v>
      </c>
      <c r="M77" s="76"/>
      <c r="N77" s="61" t="s">
        <v>220</v>
      </c>
      <c r="O77" s="77"/>
      <c r="P77" s="76"/>
      <c r="Q77" s="62">
        <v>9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31269.888000000003</v>
      </c>
      <c r="AC77" s="66">
        <f t="shared" si="10"/>
        <v>0</v>
      </c>
      <c r="AD77" s="66">
        <f t="shared" si="8"/>
        <v>31269.888000000003</v>
      </c>
    </row>
    <row r="78" spans="1:30" ht="24.95" customHeight="1" x14ac:dyDescent="0.4">
      <c r="A78" s="54">
        <v>81</v>
      </c>
      <c r="B78" s="55" t="s">
        <v>1662</v>
      </c>
      <c r="C78" s="55" t="s">
        <v>1666</v>
      </c>
      <c r="D78" s="55" t="s">
        <v>35</v>
      </c>
      <c r="E78" s="55" t="s">
        <v>1481</v>
      </c>
      <c r="F78" s="55" t="s">
        <v>1361</v>
      </c>
      <c r="G78" s="55">
        <v>58</v>
      </c>
      <c r="H78" s="55">
        <v>6</v>
      </c>
      <c r="I78" s="57">
        <v>1</v>
      </c>
      <c r="J78" s="58">
        <v>6</v>
      </c>
      <c r="K78" s="59"/>
      <c r="L78" s="60" t="s">
        <v>222</v>
      </c>
      <c r="M78" s="76"/>
      <c r="N78" s="61" t="s">
        <v>220</v>
      </c>
      <c r="O78" s="77"/>
      <c r="P78" s="76"/>
      <c r="Q78" s="62">
        <v>6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20846.592000000001</v>
      </c>
      <c r="AC78" s="66">
        <f t="shared" si="10"/>
        <v>0</v>
      </c>
      <c r="AD78" s="66">
        <f t="shared" si="8"/>
        <v>20846.592000000001</v>
      </c>
    </row>
    <row r="79" spans="1:30" ht="24.95" customHeight="1" x14ac:dyDescent="0.4">
      <c r="A79" s="54">
        <v>82</v>
      </c>
      <c r="B79" s="55" t="s">
        <v>1662</v>
      </c>
      <c r="C79" s="55" t="s">
        <v>1648</v>
      </c>
      <c r="D79" s="55" t="s">
        <v>35</v>
      </c>
      <c r="E79" s="55" t="s">
        <v>239</v>
      </c>
      <c r="F79" s="55" t="s">
        <v>240</v>
      </c>
      <c r="G79" s="55">
        <v>42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5031.9359999999997</v>
      </c>
      <c r="AC79" s="66">
        <f t="shared" si="10"/>
        <v>0</v>
      </c>
      <c r="AD79" s="66">
        <f t="shared" si="8"/>
        <v>5031.9359999999997</v>
      </c>
    </row>
    <row r="80" spans="1:30" ht="24.95" customHeight="1" x14ac:dyDescent="0.4">
      <c r="A80" s="54">
        <v>83</v>
      </c>
      <c r="B80" s="55" t="s">
        <v>1662</v>
      </c>
      <c r="C80" s="55" t="s">
        <v>1667</v>
      </c>
      <c r="D80" s="55" t="s">
        <v>35</v>
      </c>
      <c r="E80" s="55" t="s">
        <v>239</v>
      </c>
      <c r="F80" s="55" t="s">
        <v>244</v>
      </c>
      <c r="G80" s="55">
        <v>42</v>
      </c>
      <c r="H80" s="55">
        <v>12</v>
      </c>
      <c r="I80" s="57">
        <v>2</v>
      </c>
      <c r="J80" s="58">
        <v>24</v>
      </c>
      <c r="K80" s="59"/>
      <c r="L80" s="60" t="s">
        <v>222</v>
      </c>
      <c r="M80" s="76"/>
      <c r="N80" s="61" t="s">
        <v>220</v>
      </c>
      <c r="O80" s="77"/>
      <c r="P80" s="76"/>
      <c r="Q80" s="62">
        <v>12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60383.231999999996</v>
      </c>
      <c r="AC80" s="66">
        <f t="shared" si="10"/>
        <v>0</v>
      </c>
      <c r="AD80" s="66">
        <f t="shared" si="8"/>
        <v>60383.231999999996</v>
      </c>
    </row>
    <row r="81" spans="1:30" ht="24.95" customHeight="1" x14ac:dyDescent="0.4">
      <c r="A81" s="54">
        <v>84</v>
      </c>
      <c r="B81" s="55" t="s">
        <v>1662</v>
      </c>
      <c r="C81" s="55" t="s">
        <v>1668</v>
      </c>
      <c r="D81" s="55" t="s">
        <v>35</v>
      </c>
      <c r="E81" s="55" t="s">
        <v>239</v>
      </c>
      <c r="F81" s="55" t="s">
        <v>244</v>
      </c>
      <c r="G81" s="55">
        <v>42</v>
      </c>
      <c r="H81" s="55">
        <v>6</v>
      </c>
      <c r="I81" s="57">
        <v>2</v>
      </c>
      <c r="J81" s="58">
        <v>12</v>
      </c>
      <c r="K81" s="59"/>
      <c r="L81" s="60" t="s">
        <v>222</v>
      </c>
      <c r="M81" s="76"/>
      <c r="N81" s="61" t="s">
        <v>220</v>
      </c>
      <c r="O81" s="77"/>
      <c r="P81" s="76"/>
      <c r="Q81" s="62">
        <v>6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30191.615999999998</v>
      </c>
      <c r="AC81" s="66">
        <f t="shared" si="10"/>
        <v>0</v>
      </c>
      <c r="AD81" s="66">
        <f t="shared" si="8"/>
        <v>30191.615999999998</v>
      </c>
    </row>
    <row r="82" spans="1:30" ht="24.95" customHeight="1" x14ac:dyDescent="0.4">
      <c r="A82" s="54">
        <v>85</v>
      </c>
      <c r="B82" s="55" t="s">
        <v>1662</v>
      </c>
      <c r="C82" s="55" t="s">
        <v>1669</v>
      </c>
      <c r="D82" s="55" t="s">
        <v>35</v>
      </c>
      <c r="E82" s="55" t="s">
        <v>209</v>
      </c>
      <c r="F82" s="55" t="s">
        <v>210</v>
      </c>
      <c r="G82" s="55">
        <v>58</v>
      </c>
      <c r="H82" s="55">
        <v>4</v>
      </c>
      <c r="I82" s="57">
        <v>4</v>
      </c>
      <c r="J82" s="58">
        <v>16</v>
      </c>
      <c r="K82" s="59"/>
      <c r="L82" s="60" t="s">
        <v>222</v>
      </c>
      <c r="M82" s="76"/>
      <c r="N82" s="61" t="s">
        <v>220</v>
      </c>
      <c r="O82" s="77"/>
      <c r="P82" s="76"/>
      <c r="Q82" s="62">
        <v>4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55590.912000000004</v>
      </c>
      <c r="AC82" s="66">
        <f t="shared" si="10"/>
        <v>0</v>
      </c>
      <c r="AD82" s="66">
        <f t="shared" si="8"/>
        <v>55590.912000000004</v>
      </c>
    </row>
    <row r="83" spans="1:30" ht="24.95" customHeight="1" x14ac:dyDescent="0.4">
      <c r="A83" s="54">
        <v>86</v>
      </c>
      <c r="B83" s="55" t="s">
        <v>1662</v>
      </c>
      <c r="C83" s="55" t="s">
        <v>1670</v>
      </c>
      <c r="D83" s="55" t="s">
        <v>35</v>
      </c>
      <c r="E83" s="55" t="s">
        <v>239</v>
      </c>
      <c r="F83" s="55" t="s">
        <v>240</v>
      </c>
      <c r="G83" s="55">
        <v>42</v>
      </c>
      <c r="H83" s="55">
        <v>3</v>
      </c>
      <c r="I83" s="57">
        <v>1</v>
      </c>
      <c r="J83" s="58">
        <v>3</v>
      </c>
      <c r="K83" s="59"/>
      <c r="L83" s="60" t="s">
        <v>222</v>
      </c>
      <c r="M83" s="76"/>
      <c r="N83" s="61" t="s">
        <v>220</v>
      </c>
      <c r="O83" s="77"/>
      <c r="P83" s="76"/>
      <c r="Q83" s="62">
        <v>3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7547.9039999999995</v>
      </c>
      <c r="AC83" s="66">
        <f t="shared" si="10"/>
        <v>0</v>
      </c>
      <c r="AD83" s="66">
        <f t="shared" si="8"/>
        <v>7547.9039999999995</v>
      </c>
    </row>
    <row r="84" spans="1:30" ht="24.95" customHeight="1" x14ac:dyDescent="0.4">
      <c r="A84" s="54">
        <v>87</v>
      </c>
      <c r="B84" s="55" t="s">
        <v>1671</v>
      </c>
      <c r="C84" s="55" t="s">
        <v>1672</v>
      </c>
      <c r="D84" s="55" t="s">
        <v>35</v>
      </c>
      <c r="E84" s="55" t="s">
        <v>370</v>
      </c>
      <c r="F84" s="55" t="s">
        <v>614</v>
      </c>
      <c r="G84" s="55">
        <v>34</v>
      </c>
      <c r="H84" s="55">
        <v>6</v>
      </c>
      <c r="I84" s="57">
        <v>2</v>
      </c>
      <c r="J84" s="58">
        <v>12</v>
      </c>
      <c r="K84" s="59"/>
      <c r="L84" s="60" t="s">
        <v>222</v>
      </c>
      <c r="M84" s="76"/>
      <c r="N84" s="61" t="s">
        <v>220</v>
      </c>
      <c r="O84" s="77"/>
      <c r="P84" s="76"/>
      <c r="Q84" s="62">
        <v>6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24440.832000000002</v>
      </c>
      <c r="AC84" s="66">
        <f t="shared" si="10"/>
        <v>0</v>
      </c>
      <c r="AD84" s="66">
        <f t="shared" si="8"/>
        <v>24440.832000000002</v>
      </c>
    </row>
    <row r="85" spans="1:30" ht="24.95" customHeight="1" x14ac:dyDescent="0.4">
      <c r="A85" s="54">
        <v>88</v>
      </c>
      <c r="B85" s="55" t="s">
        <v>1671</v>
      </c>
      <c r="C85" s="55" t="s">
        <v>1672</v>
      </c>
      <c r="D85" s="55" t="s">
        <v>35</v>
      </c>
      <c r="E85" s="55" t="s">
        <v>370</v>
      </c>
      <c r="F85" s="55" t="s">
        <v>1727</v>
      </c>
      <c r="G85" s="55">
        <v>34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2036.7359999999999</v>
      </c>
      <c r="AC85" s="66">
        <f t="shared" si="10"/>
        <v>0</v>
      </c>
      <c r="AD85" s="66">
        <f t="shared" si="8"/>
        <v>2036.7359999999999</v>
      </c>
    </row>
    <row r="86" spans="1:30" ht="24.95" customHeight="1" x14ac:dyDescent="0.4">
      <c r="A86" s="54">
        <v>89</v>
      </c>
      <c r="B86" s="55" t="s">
        <v>1671</v>
      </c>
      <c r="C86" s="55" t="s">
        <v>1673</v>
      </c>
      <c r="D86" s="55" t="s">
        <v>35</v>
      </c>
      <c r="E86" s="55" t="s">
        <v>370</v>
      </c>
      <c r="F86" s="55" t="s">
        <v>614</v>
      </c>
      <c r="G86" s="55">
        <v>34</v>
      </c>
      <c r="H86" s="55">
        <v>6</v>
      </c>
      <c r="I86" s="57">
        <v>2</v>
      </c>
      <c r="J86" s="58">
        <v>12</v>
      </c>
      <c r="K86" s="59"/>
      <c r="L86" s="60" t="s">
        <v>222</v>
      </c>
      <c r="M86" s="76"/>
      <c r="N86" s="61" t="s">
        <v>220</v>
      </c>
      <c r="O86" s="77"/>
      <c r="P86" s="76"/>
      <c r="Q86" s="62">
        <v>6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24440.832000000002</v>
      </c>
      <c r="AC86" s="66">
        <f t="shared" si="10"/>
        <v>0</v>
      </c>
      <c r="AD86" s="66">
        <f t="shared" si="8"/>
        <v>24440.832000000002</v>
      </c>
    </row>
    <row r="87" spans="1:30" ht="24.95" customHeight="1" x14ac:dyDescent="0.4">
      <c r="A87" s="54">
        <v>90</v>
      </c>
      <c r="B87" s="55" t="s">
        <v>1671</v>
      </c>
      <c r="C87" s="55" t="s">
        <v>1673</v>
      </c>
      <c r="D87" s="55" t="s">
        <v>35</v>
      </c>
      <c r="E87" s="55" t="s">
        <v>370</v>
      </c>
      <c r="F87" s="55" t="s">
        <v>1727</v>
      </c>
      <c r="G87" s="55">
        <v>34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2036.7359999999999</v>
      </c>
      <c r="AC87" s="66">
        <f t="shared" si="10"/>
        <v>0</v>
      </c>
      <c r="AD87" s="66">
        <f t="shared" si="8"/>
        <v>2036.7359999999999</v>
      </c>
    </row>
    <row r="88" spans="1:30" ht="24.95" customHeight="1" x14ac:dyDescent="0.4">
      <c r="A88" s="54">
        <v>91</v>
      </c>
      <c r="B88" s="55" t="s">
        <v>1671</v>
      </c>
      <c r="C88" s="55" t="s">
        <v>1674</v>
      </c>
      <c r="D88" s="55" t="s">
        <v>35</v>
      </c>
      <c r="E88" s="55" t="s">
        <v>239</v>
      </c>
      <c r="F88" s="55" t="s">
        <v>732</v>
      </c>
      <c r="G88" s="55">
        <v>42</v>
      </c>
      <c r="H88" s="55">
        <v>6</v>
      </c>
      <c r="I88" s="57">
        <v>2</v>
      </c>
      <c r="J88" s="58">
        <v>12</v>
      </c>
      <c r="K88" s="59"/>
      <c r="L88" s="60" t="s">
        <v>222</v>
      </c>
      <c r="M88" s="76"/>
      <c r="N88" s="61" t="s">
        <v>220</v>
      </c>
      <c r="O88" s="77"/>
      <c r="P88" s="76"/>
      <c r="Q88" s="62">
        <v>6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30191.615999999998</v>
      </c>
      <c r="AC88" s="66">
        <f t="shared" si="10"/>
        <v>0</v>
      </c>
      <c r="AD88" s="66">
        <f t="shared" si="8"/>
        <v>30191.615999999998</v>
      </c>
    </row>
    <row r="89" spans="1:30" ht="24.95" customHeight="1" x14ac:dyDescent="0.4">
      <c r="A89" s="54">
        <v>92</v>
      </c>
      <c r="B89" s="55" t="s">
        <v>1671</v>
      </c>
      <c r="C89" s="55" t="s">
        <v>1674</v>
      </c>
      <c r="D89" s="55" t="s">
        <v>35</v>
      </c>
      <c r="E89" s="55" t="s">
        <v>370</v>
      </c>
      <c r="F89" s="55" t="s">
        <v>1727</v>
      </c>
      <c r="G89" s="55">
        <v>34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220</v>
      </c>
      <c r="O89" s="77"/>
      <c r="P89" s="76"/>
      <c r="Q89" s="62">
        <v>1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2036.7359999999999</v>
      </c>
      <c r="AC89" s="66">
        <f t="shared" si="10"/>
        <v>0</v>
      </c>
      <c r="AD89" s="66">
        <f t="shared" si="8"/>
        <v>2036.7359999999999</v>
      </c>
    </row>
    <row r="90" spans="1:30" ht="24.95" customHeight="1" x14ac:dyDescent="0.4">
      <c r="A90" s="54">
        <v>93</v>
      </c>
      <c r="B90" s="55" t="s">
        <v>1671</v>
      </c>
      <c r="C90" s="55" t="s">
        <v>1675</v>
      </c>
      <c r="D90" s="55" t="s">
        <v>35</v>
      </c>
      <c r="E90" s="55" t="s">
        <v>239</v>
      </c>
      <c r="F90" s="55" t="s">
        <v>732</v>
      </c>
      <c r="G90" s="55">
        <v>42</v>
      </c>
      <c r="H90" s="55">
        <v>6</v>
      </c>
      <c r="I90" s="57">
        <v>2</v>
      </c>
      <c r="J90" s="58">
        <v>12</v>
      </c>
      <c r="K90" s="59"/>
      <c r="L90" s="60" t="s">
        <v>222</v>
      </c>
      <c r="M90" s="76"/>
      <c r="N90" s="61" t="s">
        <v>220</v>
      </c>
      <c r="O90" s="77"/>
      <c r="P90" s="76"/>
      <c r="Q90" s="62">
        <v>6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30191.615999999998</v>
      </c>
      <c r="AC90" s="66">
        <f t="shared" si="10"/>
        <v>0</v>
      </c>
      <c r="AD90" s="66">
        <f t="shared" si="8"/>
        <v>30191.615999999998</v>
      </c>
    </row>
    <row r="91" spans="1:30" ht="24.95" customHeight="1" x14ac:dyDescent="0.4">
      <c r="A91" s="54">
        <v>94</v>
      </c>
      <c r="B91" s="55" t="s">
        <v>1671</v>
      </c>
      <c r="C91" s="55" t="s">
        <v>1675</v>
      </c>
      <c r="D91" s="55" t="s">
        <v>35</v>
      </c>
      <c r="E91" s="55" t="s">
        <v>370</v>
      </c>
      <c r="F91" s="55" t="s">
        <v>1727</v>
      </c>
      <c r="G91" s="55">
        <v>34</v>
      </c>
      <c r="H91" s="55">
        <v>1</v>
      </c>
      <c r="I91" s="57">
        <v>1</v>
      </c>
      <c r="J91" s="58">
        <v>1</v>
      </c>
      <c r="K91" s="59"/>
      <c r="L91" s="60" t="s">
        <v>222</v>
      </c>
      <c r="M91" s="76"/>
      <c r="N91" s="61" t="s">
        <v>220</v>
      </c>
      <c r="O91" s="77"/>
      <c r="P91" s="76"/>
      <c r="Q91" s="62">
        <v>1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2036.7359999999999</v>
      </c>
      <c r="AC91" s="66">
        <f t="shared" si="10"/>
        <v>0</v>
      </c>
      <c r="AD91" s="66">
        <f t="shared" si="8"/>
        <v>2036.7359999999999</v>
      </c>
    </row>
    <row r="92" spans="1:30" ht="24.95" customHeight="1" x14ac:dyDescent="0.4">
      <c r="A92" s="54">
        <v>95</v>
      </c>
      <c r="B92" s="55" t="s">
        <v>1671</v>
      </c>
      <c r="C92" s="55" t="s">
        <v>1676</v>
      </c>
      <c r="D92" s="55" t="s">
        <v>35</v>
      </c>
      <c r="E92" s="55" t="s">
        <v>370</v>
      </c>
      <c r="F92" s="55" t="s">
        <v>614</v>
      </c>
      <c r="G92" s="55">
        <v>34</v>
      </c>
      <c r="H92" s="55">
        <v>6</v>
      </c>
      <c r="I92" s="57">
        <v>2</v>
      </c>
      <c r="J92" s="58">
        <v>12</v>
      </c>
      <c r="K92" s="59"/>
      <c r="L92" s="60" t="s">
        <v>222</v>
      </c>
      <c r="M92" s="76"/>
      <c r="N92" s="61" t="s">
        <v>220</v>
      </c>
      <c r="O92" s="77"/>
      <c r="P92" s="76"/>
      <c r="Q92" s="62">
        <v>6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24440.832000000002</v>
      </c>
      <c r="AC92" s="66">
        <f t="shared" si="10"/>
        <v>0</v>
      </c>
      <c r="AD92" s="66">
        <f t="shared" si="8"/>
        <v>24440.832000000002</v>
      </c>
    </row>
    <row r="93" spans="1:30" ht="24.95" customHeight="1" x14ac:dyDescent="0.4">
      <c r="A93" s="54">
        <v>96</v>
      </c>
      <c r="B93" s="55" t="s">
        <v>1671</v>
      </c>
      <c r="C93" s="55" t="s">
        <v>1676</v>
      </c>
      <c r="D93" s="55" t="s">
        <v>35</v>
      </c>
      <c r="E93" s="55" t="s">
        <v>370</v>
      </c>
      <c r="F93" s="55" t="s">
        <v>1727</v>
      </c>
      <c r="G93" s="55">
        <v>34</v>
      </c>
      <c r="H93" s="55">
        <v>1</v>
      </c>
      <c r="I93" s="57">
        <v>1</v>
      </c>
      <c r="J93" s="58">
        <v>1</v>
      </c>
      <c r="K93" s="59"/>
      <c r="L93" s="60" t="s">
        <v>222</v>
      </c>
      <c r="M93" s="76"/>
      <c r="N93" s="61" t="s">
        <v>220</v>
      </c>
      <c r="O93" s="77"/>
      <c r="P93" s="76"/>
      <c r="Q93" s="62">
        <v>1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2036.7359999999999</v>
      </c>
      <c r="AC93" s="66">
        <f t="shared" si="10"/>
        <v>0</v>
      </c>
      <c r="AD93" s="66">
        <f t="shared" si="8"/>
        <v>2036.7359999999999</v>
      </c>
    </row>
    <row r="94" spans="1:30" ht="24.95" customHeight="1" x14ac:dyDescent="0.4">
      <c r="A94" s="54">
        <v>99</v>
      </c>
      <c r="B94" s="55" t="s">
        <v>1671</v>
      </c>
      <c r="C94" s="55" t="s">
        <v>1677</v>
      </c>
      <c r="D94" s="55" t="s">
        <v>35</v>
      </c>
      <c r="E94" s="55" t="s">
        <v>370</v>
      </c>
      <c r="F94" s="55" t="s">
        <v>614</v>
      </c>
      <c r="G94" s="55">
        <v>34</v>
      </c>
      <c r="H94" s="55">
        <v>6</v>
      </c>
      <c r="I94" s="57">
        <v>2</v>
      </c>
      <c r="J94" s="58">
        <v>12</v>
      </c>
      <c r="K94" s="59"/>
      <c r="L94" s="60" t="s">
        <v>222</v>
      </c>
      <c r="M94" s="76"/>
      <c r="N94" s="61" t="s">
        <v>220</v>
      </c>
      <c r="O94" s="77"/>
      <c r="P94" s="76"/>
      <c r="Q94" s="62">
        <v>6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24440.832000000002</v>
      </c>
      <c r="AC94" s="66">
        <f t="shared" si="10"/>
        <v>0</v>
      </c>
      <c r="AD94" s="66">
        <f t="shared" si="8"/>
        <v>24440.832000000002</v>
      </c>
    </row>
    <row r="95" spans="1:30" ht="24.95" customHeight="1" x14ac:dyDescent="0.4">
      <c r="A95" s="54">
        <v>100</v>
      </c>
      <c r="B95" s="55" t="s">
        <v>1671</v>
      </c>
      <c r="C95" s="55" t="s">
        <v>1677</v>
      </c>
      <c r="D95" s="55" t="s">
        <v>35</v>
      </c>
      <c r="E95" s="55" t="s">
        <v>370</v>
      </c>
      <c r="F95" s="55" t="s">
        <v>1727</v>
      </c>
      <c r="G95" s="55">
        <v>34</v>
      </c>
      <c r="H95" s="55">
        <v>1</v>
      </c>
      <c r="I95" s="57">
        <v>1</v>
      </c>
      <c r="J95" s="58">
        <v>1</v>
      </c>
      <c r="K95" s="59"/>
      <c r="L95" s="60" t="s">
        <v>222</v>
      </c>
      <c r="M95" s="76"/>
      <c r="N95" s="61" t="s">
        <v>220</v>
      </c>
      <c r="O95" s="77"/>
      <c r="P95" s="76"/>
      <c r="Q95" s="62">
        <v>1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2036.7359999999999</v>
      </c>
      <c r="AC95" s="66">
        <f t="shared" si="10"/>
        <v>0</v>
      </c>
      <c r="AD95" s="66">
        <f t="shared" si="8"/>
        <v>2036.7359999999999</v>
      </c>
    </row>
    <row r="96" spans="1:30" ht="24.95" customHeight="1" x14ac:dyDescent="0.4">
      <c r="A96" s="54">
        <v>101</v>
      </c>
      <c r="B96" s="55" t="s">
        <v>1671</v>
      </c>
      <c r="C96" s="55" t="s">
        <v>1678</v>
      </c>
      <c r="D96" s="55" t="s">
        <v>35</v>
      </c>
      <c r="E96" s="55" t="s">
        <v>239</v>
      </c>
      <c r="F96" s="55" t="s">
        <v>732</v>
      </c>
      <c r="G96" s="55">
        <v>42</v>
      </c>
      <c r="H96" s="55">
        <v>6</v>
      </c>
      <c r="I96" s="57">
        <v>2</v>
      </c>
      <c r="J96" s="58">
        <v>12</v>
      </c>
      <c r="K96" s="59"/>
      <c r="L96" s="60" t="s">
        <v>222</v>
      </c>
      <c r="M96" s="76"/>
      <c r="N96" s="61" t="s">
        <v>220</v>
      </c>
      <c r="O96" s="77"/>
      <c r="P96" s="76"/>
      <c r="Q96" s="62">
        <v>6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30191.615999999998</v>
      </c>
      <c r="AC96" s="66">
        <f t="shared" si="10"/>
        <v>0</v>
      </c>
      <c r="AD96" s="66">
        <f t="shared" si="8"/>
        <v>30191.615999999998</v>
      </c>
    </row>
    <row r="97" spans="1:30" ht="24.95" customHeight="1" x14ac:dyDescent="0.4">
      <c r="A97" s="54">
        <v>102</v>
      </c>
      <c r="B97" s="55" t="s">
        <v>1671</v>
      </c>
      <c r="C97" s="55" t="s">
        <v>1678</v>
      </c>
      <c r="D97" s="55" t="s">
        <v>35</v>
      </c>
      <c r="E97" s="55" t="s">
        <v>370</v>
      </c>
      <c r="F97" s="55" t="s">
        <v>1727</v>
      </c>
      <c r="G97" s="55">
        <v>34</v>
      </c>
      <c r="H97" s="55">
        <v>1</v>
      </c>
      <c r="I97" s="57">
        <v>1</v>
      </c>
      <c r="J97" s="58">
        <v>1</v>
      </c>
      <c r="K97" s="59"/>
      <c r="L97" s="60" t="s">
        <v>222</v>
      </c>
      <c r="M97" s="76"/>
      <c r="N97" s="61" t="s">
        <v>220</v>
      </c>
      <c r="O97" s="77"/>
      <c r="P97" s="76"/>
      <c r="Q97" s="62">
        <v>1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2036.7359999999999</v>
      </c>
      <c r="AC97" s="66">
        <f t="shared" si="10"/>
        <v>0</v>
      </c>
      <c r="AD97" s="66">
        <f t="shared" si="8"/>
        <v>2036.7359999999999</v>
      </c>
    </row>
    <row r="98" spans="1:30" ht="24.95" customHeight="1" x14ac:dyDescent="0.4">
      <c r="A98" s="54">
        <v>103</v>
      </c>
      <c r="B98" s="55" t="s">
        <v>1671</v>
      </c>
      <c r="C98" s="55" t="s">
        <v>1679</v>
      </c>
      <c r="D98" s="55" t="s">
        <v>35</v>
      </c>
      <c r="E98" s="55" t="s">
        <v>239</v>
      </c>
      <c r="F98" s="55" t="s">
        <v>732</v>
      </c>
      <c r="G98" s="55">
        <v>42</v>
      </c>
      <c r="H98" s="55">
        <v>6</v>
      </c>
      <c r="I98" s="57">
        <v>2</v>
      </c>
      <c r="J98" s="58">
        <v>12</v>
      </c>
      <c r="K98" s="59"/>
      <c r="L98" s="60" t="s">
        <v>222</v>
      </c>
      <c r="M98" s="76"/>
      <c r="N98" s="61" t="s">
        <v>220</v>
      </c>
      <c r="O98" s="77"/>
      <c r="P98" s="76"/>
      <c r="Q98" s="62">
        <v>6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30191.615999999998</v>
      </c>
      <c r="AC98" s="66">
        <f t="shared" si="10"/>
        <v>0</v>
      </c>
      <c r="AD98" s="66">
        <f t="shared" si="8"/>
        <v>30191.615999999998</v>
      </c>
    </row>
    <row r="99" spans="1:30" ht="24.95" customHeight="1" x14ac:dyDescent="0.4">
      <c r="A99" s="54">
        <v>104</v>
      </c>
      <c r="B99" s="55" t="s">
        <v>1671</v>
      </c>
      <c r="C99" s="55" t="s">
        <v>1679</v>
      </c>
      <c r="D99" s="55" t="s">
        <v>35</v>
      </c>
      <c r="E99" s="55" t="s">
        <v>370</v>
      </c>
      <c r="F99" s="55" t="s">
        <v>1727</v>
      </c>
      <c r="G99" s="55">
        <v>34</v>
      </c>
      <c r="H99" s="55">
        <v>1</v>
      </c>
      <c r="I99" s="57">
        <v>1</v>
      </c>
      <c r="J99" s="58">
        <v>1</v>
      </c>
      <c r="K99" s="59"/>
      <c r="L99" s="60" t="s">
        <v>222</v>
      </c>
      <c r="M99" s="76"/>
      <c r="N99" s="61" t="s">
        <v>220</v>
      </c>
      <c r="O99" s="77"/>
      <c r="P99" s="76"/>
      <c r="Q99" s="62">
        <v>1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2036.7359999999999</v>
      </c>
      <c r="AC99" s="66">
        <f t="shared" si="10"/>
        <v>0</v>
      </c>
      <c r="AD99" s="66">
        <f t="shared" si="8"/>
        <v>2036.7359999999999</v>
      </c>
    </row>
    <row r="100" spans="1:30" ht="24.95" customHeight="1" x14ac:dyDescent="0.4">
      <c r="A100" s="54">
        <v>105</v>
      </c>
      <c r="B100" s="55" t="s">
        <v>1671</v>
      </c>
      <c r="C100" s="55" t="s">
        <v>1680</v>
      </c>
      <c r="D100" s="55" t="s">
        <v>35</v>
      </c>
      <c r="E100" s="55" t="s">
        <v>239</v>
      </c>
      <c r="F100" s="55" t="s">
        <v>732</v>
      </c>
      <c r="G100" s="55">
        <v>42</v>
      </c>
      <c r="H100" s="55">
        <v>6</v>
      </c>
      <c r="I100" s="57">
        <v>2</v>
      </c>
      <c r="J100" s="58">
        <v>12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6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30191.615999999998</v>
      </c>
      <c r="AC100" s="66">
        <f t="shared" si="10"/>
        <v>0</v>
      </c>
      <c r="AD100" s="66">
        <f t="shared" si="8"/>
        <v>30191.615999999998</v>
      </c>
    </row>
    <row r="101" spans="1:30" ht="24.95" customHeight="1" x14ac:dyDescent="0.4">
      <c r="A101" s="54">
        <v>106</v>
      </c>
      <c r="B101" s="55" t="s">
        <v>1671</v>
      </c>
      <c r="C101" s="55" t="s">
        <v>1680</v>
      </c>
      <c r="D101" s="55" t="s">
        <v>35</v>
      </c>
      <c r="E101" s="55" t="s">
        <v>370</v>
      </c>
      <c r="F101" s="55" t="s">
        <v>1727</v>
      </c>
      <c r="G101" s="55">
        <v>34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2036.7359999999999</v>
      </c>
      <c r="AC101" s="66">
        <f t="shared" si="10"/>
        <v>0</v>
      </c>
      <c r="AD101" s="66">
        <f t="shared" si="8"/>
        <v>2036.7359999999999</v>
      </c>
    </row>
    <row r="102" spans="1:30" ht="24.95" customHeight="1" x14ac:dyDescent="0.4">
      <c r="A102" s="54">
        <v>107</v>
      </c>
      <c r="B102" s="55" t="s">
        <v>1671</v>
      </c>
      <c r="C102" s="55" t="s">
        <v>981</v>
      </c>
      <c r="D102" s="55" t="s">
        <v>35</v>
      </c>
      <c r="E102" s="55" t="s">
        <v>248</v>
      </c>
      <c r="F102" s="55" t="s">
        <v>697</v>
      </c>
      <c r="G102" s="55">
        <v>26</v>
      </c>
      <c r="H102" s="55">
        <v>16</v>
      </c>
      <c r="I102" s="57">
        <v>1</v>
      </c>
      <c r="J102" s="58">
        <v>16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16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24920.064000000002</v>
      </c>
      <c r="AC102" s="66">
        <f t="shared" si="10"/>
        <v>0</v>
      </c>
      <c r="AD102" s="66">
        <f t="shared" si="8"/>
        <v>24920.064000000002</v>
      </c>
    </row>
    <row r="103" spans="1:30" ht="24.95" customHeight="1" x14ac:dyDescent="0.4">
      <c r="A103" s="54">
        <v>108</v>
      </c>
      <c r="B103" s="55" t="s">
        <v>1671</v>
      </c>
      <c r="C103" s="55" t="s">
        <v>981</v>
      </c>
      <c r="D103" s="55" t="s">
        <v>35</v>
      </c>
      <c r="E103" s="55" t="s">
        <v>488</v>
      </c>
      <c r="F103" s="55" t="s">
        <v>1728</v>
      </c>
      <c r="G103" s="55">
        <v>17</v>
      </c>
      <c r="H103" s="55">
        <v>1</v>
      </c>
      <c r="I103" s="57">
        <v>1</v>
      </c>
      <c r="J103" s="58">
        <v>1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1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1018.3679999999999</v>
      </c>
      <c r="AC103" s="66">
        <f t="shared" si="10"/>
        <v>0</v>
      </c>
      <c r="AD103" s="66">
        <f t="shared" si="8"/>
        <v>1018.3679999999999</v>
      </c>
    </row>
    <row r="104" spans="1:30" ht="24.95" customHeight="1" x14ac:dyDescent="0.4">
      <c r="A104" s="54">
        <v>109</v>
      </c>
      <c r="B104" s="55" t="s">
        <v>1681</v>
      </c>
      <c r="C104" s="55" t="s">
        <v>1682</v>
      </c>
      <c r="D104" s="55" t="s">
        <v>1639</v>
      </c>
      <c r="E104" s="55" t="s">
        <v>239</v>
      </c>
      <c r="F104" s="55" t="s">
        <v>732</v>
      </c>
      <c r="G104" s="55">
        <v>42</v>
      </c>
      <c r="H104" s="55">
        <v>5</v>
      </c>
      <c r="I104" s="57">
        <v>2</v>
      </c>
      <c r="J104" s="58">
        <v>10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5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25159.68</v>
      </c>
      <c r="AC104" s="66">
        <f t="shared" si="10"/>
        <v>0</v>
      </c>
      <c r="AD104" s="66">
        <f t="shared" si="8"/>
        <v>25159.68</v>
      </c>
    </row>
    <row r="105" spans="1:30" ht="24.95" customHeight="1" x14ac:dyDescent="0.4">
      <c r="A105" s="54">
        <v>110</v>
      </c>
      <c r="B105" s="55" t="s">
        <v>1681</v>
      </c>
      <c r="C105" s="55" t="s">
        <v>1682</v>
      </c>
      <c r="D105" s="55" t="s">
        <v>35</v>
      </c>
      <c r="E105" s="55" t="s">
        <v>370</v>
      </c>
      <c r="F105" s="55" t="s">
        <v>1727</v>
      </c>
      <c r="G105" s="55">
        <v>34</v>
      </c>
      <c r="H105" s="55">
        <v>1</v>
      </c>
      <c r="I105" s="57">
        <v>1</v>
      </c>
      <c r="J105" s="58">
        <v>1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1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2036.7359999999999</v>
      </c>
      <c r="AC105" s="66">
        <f t="shared" si="10"/>
        <v>0</v>
      </c>
      <c r="AD105" s="66">
        <f t="shared" si="8"/>
        <v>2036.7359999999999</v>
      </c>
    </row>
    <row r="106" spans="1:30" ht="24.95" customHeight="1" x14ac:dyDescent="0.4">
      <c r="A106" s="54">
        <v>111</v>
      </c>
      <c r="B106" s="55" t="s">
        <v>1681</v>
      </c>
      <c r="C106" s="55" t="s">
        <v>1683</v>
      </c>
      <c r="D106" s="55" t="s">
        <v>35</v>
      </c>
      <c r="E106" s="55" t="s">
        <v>239</v>
      </c>
      <c r="F106" s="55" t="s">
        <v>732</v>
      </c>
      <c r="G106" s="55">
        <v>42</v>
      </c>
      <c r="H106" s="55">
        <v>6</v>
      </c>
      <c r="I106" s="57">
        <v>2</v>
      </c>
      <c r="J106" s="58">
        <v>12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6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30191.615999999998</v>
      </c>
      <c r="AC106" s="66">
        <f t="shared" si="10"/>
        <v>0</v>
      </c>
      <c r="AD106" s="66">
        <f t="shared" si="8"/>
        <v>30191.615999999998</v>
      </c>
    </row>
    <row r="107" spans="1:30" ht="24.95" customHeight="1" x14ac:dyDescent="0.4">
      <c r="A107" s="54">
        <v>112</v>
      </c>
      <c r="B107" s="55" t="s">
        <v>1681</v>
      </c>
      <c r="C107" s="55" t="s">
        <v>1683</v>
      </c>
      <c r="D107" s="55" t="s">
        <v>35</v>
      </c>
      <c r="E107" s="55" t="s">
        <v>370</v>
      </c>
      <c r="F107" s="55" t="s">
        <v>1727</v>
      </c>
      <c r="G107" s="55">
        <v>34</v>
      </c>
      <c r="H107" s="55">
        <v>1</v>
      </c>
      <c r="I107" s="57">
        <v>1</v>
      </c>
      <c r="J107" s="58">
        <v>1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2036.7359999999999</v>
      </c>
      <c r="AC107" s="66">
        <f t="shared" si="10"/>
        <v>0</v>
      </c>
      <c r="AD107" s="66">
        <f t="shared" si="8"/>
        <v>2036.7359999999999</v>
      </c>
    </row>
    <row r="108" spans="1:30" ht="24.95" customHeight="1" x14ac:dyDescent="0.4">
      <c r="A108" s="54">
        <v>113</v>
      </c>
      <c r="B108" s="55" t="s">
        <v>1681</v>
      </c>
      <c r="C108" s="55" t="s">
        <v>1684</v>
      </c>
      <c r="D108" s="55" t="s">
        <v>35</v>
      </c>
      <c r="E108" s="55" t="s">
        <v>239</v>
      </c>
      <c r="F108" s="55" t="s">
        <v>732</v>
      </c>
      <c r="G108" s="55">
        <v>42</v>
      </c>
      <c r="H108" s="55">
        <v>6</v>
      </c>
      <c r="I108" s="57">
        <v>2</v>
      </c>
      <c r="J108" s="58">
        <v>12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6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30191.615999999998</v>
      </c>
      <c r="AC108" s="66">
        <f t="shared" si="10"/>
        <v>0</v>
      </c>
      <c r="AD108" s="66">
        <f t="shared" si="8"/>
        <v>30191.615999999998</v>
      </c>
    </row>
    <row r="109" spans="1:30" ht="24.95" customHeight="1" x14ac:dyDescent="0.4">
      <c r="A109" s="54">
        <v>114</v>
      </c>
      <c r="B109" s="55" t="s">
        <v>1681</v>
      </c>
      <c r="C109" s="55" t="s">
        <v>1684</v>
      </c>
      <c r="D109" s="55" t="s">
        <v>35</v>
      </c>
      <c r="E109" s="55" t="s">
        <v>370</v>
      </c>
      <c r="F109" s="55" t="s">
        <v>1727</v>
      </c>
      <c r="G109" s="55">
        <v>34</v>
      </c>
      <c r="H109" s="55">
        <v>1</v>
      </c>
      <c r="I109" s="57">
        <v>1</v>
      </c>
      <c r="J109" s="58">
        <v>1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2036.7359999999999</v>
      </c>
      <c r="AC109" s="66">
        <f t="shared" si="10"/>
        <v>0</v>
      </c>
      <c r="AD109" s="66">
        <f t="shared" si="8"/>
        <v>2036.7359999999999</v>
      </c>
    </row>
    <row r="110" spans="1:30" ht="24.95" customHeight="1" x14ac:dyDescent="0.4">
      <c r="A110" s="54">
        <v>115</v>
      </c>
      <c r="B110" s="55" t="s">
        <v>1681</v>
      </c>
      <c r="C110" s="55" t="s">
        <v>1685</v>
      </c>
      <c r="D110" s="55" t="s">
        <v>35</v>
      </c>
      <c r="E110" s="55" t="s">
        <v>370</v>
      </c>
      <c r="F110" s="55" t="s">
        <v>614</v>
      </c>
      <c r="G110" s="55">
        <v>34</v>
      </c>
      <c r="H110" s="55">
        <v>6</v>
      </c>
      <c r="I110" s="57">
        <v>2</v>
      </c>
      <c r="J110" s="58">
        <v>12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6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24440.832000000002</v>
      </c>
      <c r="AC110" s="66">
        <f t="shared" si="10"/>
        <v>0</v>
      </c>
      <c r="AD110" s="66">
        <f t="shared" si="8"/>
        <v>24440.832000000002</v>
      </c>
    </row>
    <row r="111" spans="1:30" ht="24.95" customHeight="1" x14ac:dyDescent="0.4">
      <c r="A111" s="54">
        <v>116</v>
      </c>
      <c r="B111" s="55" t="s">
        <v>1681</v>
      </c>
      <c r="C111" s="55" t="s">
        <v>1685</v>
      </c>
      <c r="D111" s="55" t="s">
        <v>35</v>
      </c>
      <c r="E111" s="55" t="s">
        <v>370</v>
      </c>
      <c r="F111" s="55" t="s">
        <v>1727</v>
      </c>
      <c r="G111" s="55">
        <v>34</v>
      </c>
      <c r="H111" s="55">
        <v>1</v>
      </c>
      <c r="I111" s="57">
        <v>1</v>
      </c>
      <c r="J111" s="58">
        <v>1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2036.7359999999999</v>
      </c>
      <c r="AC111" s="66">
        <f t="shared" si="10"/>
        <v>0</v>
      </c>
      <c r="AD111" s="66">
        <f t="shared" si="8"/>
        <v>2036.7359999999999</v>
      </c>
    </row>
    <row r="112" spans="1:30" ht="24.95" customHeight="1" x14ac:dyDescent="0.4">
      <c r="A112" s="54">
        <v>117</v>
      </c>
      <c r="B112" s="55" t="s">
        <v>1681</v>
      </c>
      <c r="C112" s="55" t="s">
        <v>1686</v>
      </c>
      <c r="D112" s="55" t="s">
        <v>35</v>
      </c>
      <c r="E112" s="55" t="s">
        <v>239</v>
      </c>
      <c r="F112" s="55" t="s">
        <v>732</v>
      </c>
      <c r="G112" s="55">
        <v>42</v>
      </c>
      <c r="H112" s="55">
        <v>8</v>
      </c>
      <c r="I112" s="57">
        <v>2</v>
      </c>
      <c r="J112" s="58">
        <v>16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8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40255.487999999998</v>
      </c>
      <c r="AC112" s="66">
        <f t="shared" si="10"/>
        <v>0</v>
      </c>
      <c r="AD112" s="66">
        <f t="shared" si="8"/>
        <v>40255.487999999998</v>
      </c>
    </row>
    <row r="113" spans="1:30" ht="24.95" customHeight="1" x14ac:dyDescent="0.4">
      <c r="A113" s="54">
        <v>118</v>
      </c>
      <c r="B113" s="55" t="s">
        <v>1681</v>
      </c>
      <c r="C113" s="55" t="s">
        <v>1686</v>
      </c>
      <c r="D113" s="55" t="s">
        <v>35</v>
      </c>
      <c r="E113" s="55" t="s">
        <v>248</v>
      </c>
      <c r="F113" s="55" t="s">
        <v>697</v>
      </c>
      <c r="G113" s="55">
        <v>26</v>
      </c>
      <c r="H113" s="55">
        <v>1</v>
      </c>
      <c r="I113" s="57">
        <v>1</v>
      </c>
      <c r="J113" s="58">
        <v>1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1557.5040000000001</v>
      </c>
      <c r="AC113" s="66">
        <f t="shared" si="10"/>
        <v>0</v>
      </c>
      <c r="AD113" s="66">
        <f t="shared" si="8"/>
        <v>1557.5040000000001</v>
      </c>
    </row>
    <row r="114" spans="1:30" ht="24.95" customHeight="1" x14ac:dyDescent="0.4">
      <c r="A114" s="54">
        <v>119</v>
      </c>
      <c r="B114" s="55" t="s">
        <v>1681</v>
      </c>
      <c r="C114" s="55" t="s">
        <v>1686</v>
      </c>
      <c r="D114" s="55" t="s">
        <v>845</v>
      </c>
      <c r="E114" s="55" t="s">
        <v>265</v>
      </c>
      <c r="F114" s="55" t="s">
        <v>558</v>
      </c>
      <c r="G114" s="55">
        <v>60</v>
      </c>
      <c r="H114" s="55">
        <v>1</v>
      </c>
      <c r="I114" s="57">
        <v>1</v>
      </c>
      <c r="J114" s="58">
        <v>1</v>
      </c>
      <c r="K114" s="59"/>
      <c r="L114" s="60" t="s">
        <v>221</v>
      </c>
      <c r="M114" s="76"/>
      <c r="N114" s="61" t="s">
        <v>220</v>
      </c>
      <c r="O114" s="77"/>
      <c r="P114" s="76"/>
      <c r="Q114" s="62">
        <v>1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3594.2400000000002</v>
      </c>
      <c r="AC114" s="66">
        <f t="shared" si="10"/>
        <v>0</v>
      </c>
      <c r="AD114" s="66">
        <f t="shared" si="8"/>
        <v>3594.2400000000002</v>
      </c>
    </row>
    <row r="115" spans="1:30" ht="24.95" customHeight="1" x14ac:dyDescent="0.4">
      <c r="A115" s="54">
        <v>120</v>
      </c>
      <c r="B115" s="55" t="s">
        <v>1681</v>
      </c>
      <c r="C115" s="55" t="s">
        <v>1686</v>
      </c>
      <c r="D115" s="55" t="s">
        <v>221</v>
      </c>
      <c r="E115" s="55" t="s">
        <v>248</v>
      </c>
      <c r="F115" s="55" t="s">
        <v>541</v>
      </c>
      <c r="G115" s="55">
        <v>26</v>
      </c>
      <c r="H115" s="55">
        <v>1</v>
      </c>
      <c r="I115" s="57">
        <v>1</v>
      </c>
      <c r="J115" s="58">
        <v>1</v>
      </c>
      <c r="K115" s="59"/>
      <c r="L115" s="60" t="s">
        <v>221</v>
      </c>
      <c r="M115" s="76"/>
      <c r="N115" s="61" t="s">
        <v>220</v>
      </c>
      <c r="O115" s="77"/>
      <c r="P115" s="76"/>
      <c r="Q115" s="62">
        <v>1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1557.5040000000001</v>
      </c>
      <c r="AC115" s="66">
        <f t="shared" si="10"/>
        <v>0</v>
      </c>
      <c r="AD115" s="66">
        <f t="shared" si="8"/>
        <v>1557.5040000000001</v>
      </c>
    </row>
    <row r="116" spans="1:30" ht="24.95" customHeight="1" x14ac:dyDescent="0.4">
      <c r="A116" s="54">
        <v>123</v>
      </c>
      <c r="B116" s="55" t="s">
        <v>1681</v>
      </c>
      <c r="C116" s="55" t="s">
        <v>428</v>
      </c>
      <c r="D116" s="55" t="s">
        <v>35</v>
      </c>
      <c r="E116" s="55" t="s">
        <v>239</v>
      </c>
      <c r="F116" s="55" t="s">
        <v>240</v>
      </c>
      <c r="G116" s="55">
        <v>42</v>
      </c>
      <c r="H116" s="55">
        <v>2</v>
      </c>
      <c r="I116" s="57">
        <v>1</v>
      </c>
      <c r="J116" s="58">
        <v>2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2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5031.9359999999997</v>
      </c>
      <c r="AC116" s="66">
        <f t="shared" si="10"/>
        <v>0</v>
      </c>
      <c r="AD116" s="66">
        <f t="shared" si="8"/>
        <v>5031.9359999999997</v>
      </c>
    </row>
    <row r="117" spans="1:30" ht="24.95" customHeight="1" x14ac:dyDescent="0.4">
      <c r="A117" s="54">
        <v>124</v>
      </c>
      <c r="B117" s="55" t="s">
        <v>1681</v>
      </c>
      <c r="C117" s="55" t="s">
        <v>1687</v>
      </c>
      <c r="D117" s="55" t="s">
        <v>35</v>
      </c>
      <c r="E117" s="55" t="s">
        <v>248</v>
      </c>
      <c r="F117" s="55" t="s">
        <v>697</v>
      </c>
      <c r="G117" s="55">
        <v>26</v>
      </c>
      <c r="H117" s="55">
        <v>1</v>
      </c>
      <c r="I117" s="57">
        <v>1</v>
      </c>
      <c r="J117" s="58">
        <v>1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1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1557.5040000000001</v>
      </c>
      <c r="AC117" s="66">
        <f t="shared" si="10"/>
        <v>0</v>
      </c>
      <c r="AD117" s="66">
        <f t="shared" si="8"/>
        <v>1557.5040000000001</v>
      </c>
    </row>
    <row r="118" spans="1:30" ht="24.95" customHeight="1" x14ac:dyDescent="0.4">
      <c r="A118" s="54">
        <v>125</v>
      </c>
      <c r="B118" s="55" t="s">
        <v>1681</v>
      </c>
      <c r="C118" s="55" t="s">
        <v>1688</v>
      </c>
      <c r="D118" s="55" t="s">
        <v>35</v>
      </c>
      <c r="E118" s="55" t="s">
        <v>370</v>
      </c>
      <c r="F118" s="55" t="s">
        <v>614</v>
      </c>
      <c r="G118" s="55">
        <v>34</v>
      </c>
      <c r="H118" s="55">
        <v>6</v>
      </c>
      <c r="I118" s="57">
        <v>2</v>
      </c>
      <c r="J118" s="58">
        <v>12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6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24440.832000000002</v>
      </c>
      <c r="AC118" s="66">
        <f t="shared" si="10"/>
        <v>0</v>
      </c>
      <c r="AD118" s="66">
        <f t="shared" si="8"/>
        <v>24440.832000000002</v>
      </c>
    </row>
    <row r="119" spans="1:30" ht="24.95" customHeight="1" x14ac:dyDescent="0.4">
      <c r="A119" s="54">
        <v>126</v>
      </c>
      <c r="B119" s="55" t="s">
        <v>1681</v>
      </c>
      <c r="C119" s="55" t="s">
        <v>1689</v>
      </c>
      <c r="D119" s="55" t="s">
        <v>1690</v>
      </c>
      <c r="E119" s="55" t="s">
        <v>370</v>
      </c>
      <c r="F119" s="55" t="s">
        <v>614</v>
      </c>
      <c r="G119" s="55">
        <v>34</v>
      </c>
      <c r="H119" s="55">
        <v>3</v>
      </c>
      <c r="I119" s="57">
        <v>2</v>
      </c>
      <c r="J119" s="58">
        <v>6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3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12220.416000000001</v>
      </c>
      <c r="AC119" s="66">
        <f t="shared" si="10"/>
        <v>0</v>
      </c>
      <c r="AD119" s="66">
        <f t="shared" si="8"/>
        <v>12220.416000000001</v>
      </c>
    </row>
    <row r="120" spans="1:30" ht="24.95" customHeight="1" x14ac:dyDescent="0.4">
      <c r="A120" s="54">
        <v>127</v>
      </c>
      <c r="B120" s="55" t="s">
        <v>1681</v>
      </c>
      <c r="C120" s="55" t="s">
        <v>1689</v>
      </c>
      <c r="D120" s="55" t="s">
        <v>35</v>
      </c>
      <c r="E120" s="55" t="s">
        <v>370</v>
      </c>
      <c r="F120" s="55" t="s">
        <v>1727</v>
      </c>
      <c r="G120" s="55">
        <v>34</v>
      </c>
      <c r="H120" s="55">
        <v>1</v>
      </c>
      <c r="I120" s="57">
        <v>1</v>
      </c>
      <c r="J120" s="58">
        <v>1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1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2036.7359999999999</v>
      </c>
      <c r="AC120" s="66">
        <f t="shared" si="10"/>
        <v>0</v>
      </c>
      <c r="AD120" s="66">
        <f t="shared" si="8"/>
        <v>2036.7359999999999</v>
      </c>
    </row>
    <row r="121" spans="1:30" ht="24.95" customHeight="1" x14ac:dyDescent="0.4">
      <c r="A121" s="54">
        <v>128</v>
      </c>
      <c r="B121" s="55" t="s">
        <v>1681</v>
      </c>
      <c r="C121" s="55" t="s">
        <v>1691</v>
      </c>
      <c r="D121" s="55" t="s">
        <v>960</v>
      </c>
      <c r="E121" s="55" t="s">
        <v>239</v>
      </c>
      <c r="F121" s="55" t="s">
        <v>732</v>
      </c>
      <c r="G121" s="55">
        <v>42</v>
      </c>
      <c r="H121" s="55">
        <v>4</v>
      </c>
      <c r="I121" s="57">
        <v>2</v>
      </c>
      <c r="J121" s="58">
        <v>8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4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20127.743999999999</v>
      </c>
      <c r="AC121" s="66">
        <f t="shared" si="10"/>
        <v>0</v>
      </c>
      <c r="AD121" s="66">
        <f t="shared" si="8"/>
        <v>20127.743999999999</v>
      </c>
    </row>
    <row r="122" spans="1:30" ht="24.95" customHeight="1" x14ac:dyDescent="0.4">
      <c r="A122" s="54">
        <v>129</v>
      </c>
      <c r="B122" s="55" t="s">
        <v>1681</v>
      </c>
      <c r="C122" s="55" t="s">
        <v>1691</v>
      </c>
      <c r="D122" s="55" t="s">
        <v>35</v>
      </c>
      <c r="E122" s="55" t="s">
        <v>370</v>
      </c>
      <c r="F122" s="55" t="s">
        <v>1727</v>
      </c>
      <c r="G122" s="55">
        <v>34</v>
      </c>
      <c r="H122" s="55">
        <v>1</v>
      </c>
      <c r="I122" s="57">
        <v>1</v>
      </c>
      <c r="J122" s="58">
        <v>1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1</v>
      </c>
      <c r="R122" s="63"/>
      <c r="S122" s="78"/>
      <c r="T122" s="78"/>
      <c r="U122" s="64">
        <f t="shared" ref="U122:U183" si="12">S122*Q122</f>
        <v>0</v>
      </c>
      <c r="V122" s="64">
        <f t="shared" ref="V122:V183" si="13">T122*Q122</f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2036.7359999999999</v>
      </c>
      <c r="AC122" s="66">
        <f t="shared" si="10"/>
        <v>0</v>
      </c>
      <c r="AD122" s="66">
        <f t="shared" ref="AD122:AD183" si="14">AB122-AC122</f>
        <v>2036.7359999999999</v>
      </c>
    </row>
    <row r="123" spans="1:30" ht="24.95" customHeight="1" x14ac:dyDescent="0.4">
      <c r="A123" s="54">
        <v>130</v>
      </c>
      <c r="B123" s="55" t="s">
        <v>1681</v>
      </c>
      <c r="C123" s="55" t="s">
        <v>1692</v>
      </c>
      <c r="D123" s="55" t="s">
        <v>1639</v>
      </c>
      <c r="E123" s="55" t="s">
        <v>239</v>
      </c>
      <c r="F123" s="55" t="s">
        <v>732</v>
      </c>
      <c r="G123" s="55">
        <v>42</v>
      </c>
      <c r="H123" s="55">
        <v>5</v>
      </c>
      <c r="I123" s="57">
        <v>2</v>
      </c>
      <c r="J123" s="58">
        <v>10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5</v>
      </c>
      <c r="R123" s="63"/>
      <c r="S123" s="78"/>
      <c r="T123" s="78"/>
      <c r="U123" s="64">
        <f t="shared" si="12"/>
        <v>0</v>
      </c>
      <c r="V123" s="64">
        <f t="shared" si="13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25159.68</v>
      </c>
      <c r="AC123" s="66">
        <f t="shared" si="10"/>
        <v>0</v>
      </c>
      <c r="AD123" s="66">
        <f t="shared" si="14"/>
        <v>25159.68</v>
      </c>
    </row>
    <row r="124" spans="1:30" ht="24.95" customHeight="1" x14ac:dyDescent="0.4">
      <c r="A124" s="54">
        <v>131</v>
      </c>
      <c r="B124" s="55" t="s">
        <v>1681</v>
      </c>
      <c r="C124" s="55" t="s">
        <v>1692</v>
      </c>
      <c r="D124" s="55" t="s">
        <v>35</v>
      </c>
      <c r="E124" s="55" t="s">
        <v>370</v>
      </c>
      <c r="F124" s="55" t="s">
        <v>1727</v>
      </c>
      <c r="G124" s="55">
        <v>34</v>
      </c>
      <c r="H124" s="55">
        <v>1</v>
      </c>
      <c r="I124" s="57">
        <v>1</v>
      </c>
      <c r="J124" s="58">
        <v>1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1</v>
      </c>
      <c r="R124" s="63"/>
      <c r="S124" s="78"/>
      <c r="T124" s="78"/>
      <c r="U124" s="64">
        <f t="shared" si="12"/>
        <v>0</v>
      </c>
      <c r="V124" s="64">
        <f t="shared" si="13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2036.7359999999999</v>
      </c>
      <c r="AC124" s="66">
        <f t="shared" si="10"/>
        <v>0</v>
      </c>
      <c r="AD124" s="66">
        <f t="shared" si="14"/>
        <v>2036.7359999999999</v>
      </c>
    </row>
    <row r="125" spans="1:30" ht="24.95" customHeight="1" x14ac:dyDescent="0.4">
      <c r="A125" s="54">
        <v>133</v>
      </c>
      <c r="B125" s="55" t="s">
        <v>1681</v>
      </c>
      <c r="C125" s="55" t="s">
        <v>981</v>
      </c>
      <c r="D125" s="55" t="s">
        <v>35</v>
      </c>
      <c r="E125" s="55" t="s">
        <v>248</v>
      </c>
      <c r="F125" s="55" t="s">
        <v>697</v>
      </c>
      <c r="G125" s="55">
        <v>26</v>
      </c>
      <c r="H125" s="55">
        <v>16</v>
      </c>
      <c r="I125" s="57">
        <v>1</v>
      </c>
      <c r="J125" s="58">
        <v>16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16</v>
      </c>
      <c r="R125" s="63"/>
      <c r="S125" s="78"/>
      <c r="T125" s="78"/>
      <c r="U125" s="64">
        <f t="shared" si="12"/>
        <v>0</v>
      </c>
      <c r="V125" s="64">
        <f t="shared" si="13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24920.064000000002</v>
      </c>
      <c r="AC125" s="66">
        <f t="shared" si="10"/>
        <v>0</v>
      </c>
      <c r="AD125" s="66">
        <f t="shared" si="14"/>
        <v>24920.064000000002</v>
      </c>
    </row>
    <row r="126" spans="1:30" ht="24.95" customHeight="1" x14ac:dyDescent="0.4">
      <c r="A126" s="54">
        <v>134</v>
      </c>
      <c r="B126" s="55" t="s">
        <v>1681</v>
      </c>
      <c r="C126" s="55" t="s">
        <v>981</v>
      </c>
      <c r="D126" s="55" t="s">
        <v>35</v>
      </c>
      <c r="E126" s="55" t="s">
        <v>488</v>
      </c>
      <c r="F126" s="55" t="s">
        <v>1728</v>
      </c>
      <c r="G126" s="55">
        <v>17</v>
      </c>
      <c r="H126" s="55">
        <v>1</v>
      </c>
      <c r="I126" s="57">
        <v>1</v>
      </c>
      <c r="J126" s="58">
        <v>1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1</v>
      </c>
      <c r="R126" s="63"/>
      <c r="S126" s="78"/>
      <c r="T126" s="78"/>
      <c r="U126" s="64">
        <f t="shared" si="12"/>
        <v>0</v>
      </c>
      <c r="V126" s="64">
        <f t="shared" si="13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1018.3679999999999</v>
      </c>
      <c r="AC126" s="66">
        <f t="shared" si="10"/>
        <v>0</v>
      </c>
      <c r="AD126" s="66">
        <f t="shared" si="14"/>
        <v>1018.3679999999999</v>
      </c>
    </row>
    <row r="127" spans="1:30" ht="24.95" customHeight="1" x14ac:dyDescent="0.4">
      <c r="A127" s="54">
        <v>136</v>
      </c>
      <c r="B127" s="55" t="s">
        <v>1681</v>
      </c>
      <c r="C127" s="55" t="s">
        <v>1687</v>
      </c>
      <c r="D127" s="55" t="s">
        <v>35</v>
      </c>
      <c r="E127" s="55" t="s">
        <v>265</v>
      </c>
      <c r="F127" s="55" t="s">
        <v>271</v>
      </c>
      <c r="G127" s="55">
        <v>60</v>
      </c>
      <c r="H127" s="55">
        <v>1</v>
      </c>
      <c r="I127" s="57">
        <v>1</v>
      </c>
      <c r="J127" s="58">
        <v>1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1</v>
      </c>
      <c r="R127" s="63"/>
      <c r="S127" s="78"/>
      <c r="T127" s="78"/>
      <c r="U127" s="64">
        <f t="shared" si="12"/>
        <v>0</v>
      </c>
      <c r="V127" s="64">
        <f t="shared" si="13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3594.2400000000002</v>
      </c>
      <c r="AC127" s="66">
        <f t="shared" si="10"/>
        <v>0</v>
      </c>
      <c r="AD127" s="66">
        <f t="shared" si="14"/>
        <v>3594.2400000000002</v>
      </c>
    </row>
    <row r="128" spans="1:30" ht="24.95" customHeight="1" x14ac:dyDescent="0.4">
      <c r="A128" s="54">
        <v>137</v>
      </c>
      <c r="B128" s="55" t="s">
        <v>1681</v>
      </c>
      <c r="C128" s="55" t="s">
        <v>1687</v>
      </c>
      <c r="D128" s="55" t="s">
        <v>35</v>
      </c>
      <c r="E128" s="55" t="s">
        <v>265</v>
      </c>
      <c r="F128" s="55" t="s">
        <v>271</v>
      </c>
      <c r="G128" s="55">
        <v>60</v>
      </c>
      <c r="H128" s="55">
        <v>1</v>
      </c>
      <c r="I128" s="57">
        <v>1</v>
      </c>
      <c r="J128" s="58">
        <v>1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1</v>
      </c>
      <c r="R128" s="63"/>
      <c r="S128" s="78"/>
      <c r="T128" s="78"/>
      <c r="U128" s="64">
        <f t="shared" si="12"/>
        <v>0</v>
      </c>
      <c r="V128" s="64">
        <f t="shared" si="13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3594.2400000000002</v>
      </c>
      <c r="AC128" s="66">
        <f t="shared" si="10"/>
        <v>0</v>
      </c>
      <c r="AD128" s="66">
        <f t="shared" si="14"/>
        <v>3594.2400000000002</v>
      </c>
    </row>
    <row r="129" spans="1:30" ht="24.95" customHeight="1" x14ac:dyDescent="0.4">
      <c r="A129" s="54">
        <v>138</v>
      </c>
      <c r="B129" s="55" t="s">
        <v>1693</v>
      </c>
      <c r="C129" s="55" t="s">
        <v>1647</v>
      </c>
      <c r="D129" s="55" t="s">
        <v>35</v>
      </c>
      <c r="E129" s="55" t="s">
        <v>239</v>
      </c>
      <c r="F129" s="55" t="s">
        <v>1729</v>
      </c>
      <c r="G129" s="55">
        <v>42</v>
      </c>
      <c r="H129" s="55">
        <v>14</v>
      </c>
      <c r="I129" s="57">
        <v>1</v>
      </c>
      <c r="J129" s="58">
        <v>14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14</v>
      </c>
      <c r="R129" s="63"/>
      <c r="S129" s="78"/>
      <c r="T129" s="78"/>
      <c r="U129" s="64">
        <f t="shared" si="12"/>
        <v>0</v>
      </c>
      <c r="V129" s="64">
        <f t="shared" si="13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35223.551999999996</v>
      </c>
      <c r="AC129" s="66">
        <f t="shared" si="10"/>
        <v>0</v>
      </c>
      <c r="AD129" s="66">
        <f t="shared" si="14"/>
        <v>35223.551999999996</v>
      </c>
    </row>
    <row r="130" spans="1:30" ht="24.95" customHeight="1" x14ac:dyDescent="0.4">
      <c r="A130" s="54">
        <v>139</v>
      </c>
      <c r="B130" s="55" t="s">
        <v>1693</v>
      </c>
      <c r="C130" s="55" t="s">
        <v>1694</v>
      </c>
      <c r="D130" s="55" t="s">
        <v>35</v>
      </c>
      <c r="E130" s="55" t="s">
        <v>239</v>
      </c>
      <c r="F130" s="55" t="s">
        <v>1729</v>
      </c>
      <c r="G130" s="55">
        <v>42</v>
      </c>
      <c r="H130" s="55">
        <v>9</v>
      </c>
      <c r="I130" s="57">
        <v>1</v>
      </c>
      <c r="J130" s="58">
        <v>9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9</v>
      </c>
      <c r="R130" s="63"/>
      <c r="S130" s="78"/>
      <c r="T130" s="78"/>
      <c r="U130" s="64">
        <f t="shared" si="12"/>
        <v>0</v>
      </c>
      <c r="V130" s="64">
        <f t="shared" si="13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22643.712</v>
      </c>
      <c r="AC130" s="66">
        <f t="shared" si="10"/>
        <v>0</v>
      </c>
      <c r="AD130" s="66">
        <f t="shared" si="14"/>
        <v>22643.712</v>
      </c>
    </row>
    <row r="131" spans="1:30" ht="24.95" customHeight="1" x14ac:dyDescent="0.4">
      <c r="A131" s="54">
        <v>140</v>
      </c>
      <c r="B131" s="55" t="s">
        <v>1693</v>
      </c>
      <c r="C131" s="55" t="s">
        <v>997</v>
      </c>
      <c r="D131" s="55" t="s">
        <v>35</v>
      </c>
      <c r="E131" s="55" t="s">
        <v>239</v>
      </c>
      <c r="F131" s="55" t="s">
        <v>240</v>
      </c>
      <c r="G131" s="55">
        <v>42</v>
      </c>
      <c r="H131" s="55">
        <v>7</v>
      </c>
      <c r="I131" s="57">
        <v>1</v>
      </c>
      <c r="J131" s="58">
        <v>7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7</v>
      </c>
      <c r="R131" s="63"/>
      <c r="S131" s="78"/>
      <c r="T131" s="78"/>
      <c r="U131" s="64">
        <f t="shared" si="12"/>
        <v>0</v>
      </c>
      <c r="V131" s="64">
        <f t="shared" si="13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17611.775999999998</v>
      </c>
      <c r="AC131" s="66">
        <f t="shared" si="10"/>
        <v>0</v>
      </c>
      <c r="AD131" s="66">
        <f t="shared" si="14"/>
        <v>17611.775999999998</v>
      </c>
    </row>
    <row r="132" spans="1:30" ht="24.95" customHeight="1" x14ac:dyDescent="0.4">
      <c r="A132" s="54">
        <v>141</v>
      </c>
      <c r="B132" s="55" t="s">
        <v>1693</v>
      </c>
      <c r="C132" s="55" t="s">
        <v>1695</v>
      </c>
      <c r="D132" s="55" t="s">
        <v>35</v>
      </c>
      <c r="E132" s="55" t="s">
        <v>492</v>
      </c>
      <c r="F132" s="55" t="s">
        <v>254</v>
      </c>
      <c r="G132" s="55">
        <v>34</v>
      </c>
      <c r="H132" s="55">
        <v>3</v>
      </c>
      <c r="I132" s="57">
        <v>3</v>
      </c>
      <c r="J132" s="58">
        <v>9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3</v>
      </c>
      <c r="R132" s="63"/>
      <c r="S132" s="78"/>
      <c r="T132" s="78"/>
      <c r="U132" s="64">
        <f t="shared" si="12"/>
        <v>0</v>
      </c>
      <c r="V132" s="64">
        <f t="shared" si="13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63" si="15">G132*J132*X132*Y132*Z132/1000*$Z$1</f>
        <v>18330.624</v>
      </c>
      <c r="AC132" s="66">
        <f t="shared" si="10"/>
        <v>0</v>
      </c>
      <c r="AD132" s="66">
        <f t="shared" si="14"/>
        <v>18330.624</v>
      </c>
    </row>
    <row r="133" spans="1:30" ht="24.95" customHeight="1" x14ac:dyDescent="0.4">
      <c r="A133" s="54">
        <v>142</v>
      </c>
      <c r="B133" s="55" t="s">
        <v>1693</v>
      </c>
      <c r="C133" s="55" t="s">
        <v>997</v>
      </c>
      <c r="D133" s="55" t="s">
        <v>35</v>
      </c>
      <c r="E133" s="55" t="s">
        <v>235</v>
      </c>
      <c r="F133" s="55" t="s">
        <v>208</v>
      </c>
      <c r="G133" s="55">
        <v>29</v>
      </c>
      <c r="H133" s="55">
        <v>2</v>
      </c>
      <c r="I133" s="57">
        <v>1</v>
      </c>
      <c r="J133" s="58">
        <v>2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2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5"/>
        <v>3474.4320000000002</v>
      </c>
      <c r="AC133" s="66">
        <f t="shared" ref="AC133:AC194" si="16">P133*Q133*X133*Y133*Z133/1000*$Z$1</f>
        <v>0</v>
      </c>
      <c r="AD133" s="66">
        <f t="shared" si="14"/>
        <v>3474.4320000000002</v>
      </c>
    </row>
    <row r="134" spans="1:30" ht="24.95" customHeight="1" x14ac:dyDescent="0.4">
      <c r="A134" s="54">
        <v>143</v>
      </c>
      <c r="B134" s="55" t="s">
        <v>1693</v>
      </c>
      <c r="C134" s="55" t="s">
        <v>958</v>
      </c>
      <c r="D134" s="55" t="s">
        <v>960</v>
      </c>
      <c r="E134" s="55" t="s">
        <v>370</v>
      </c>
      <c r="F134" s="55" t="s">
        <v>371</v>
      </c>
      <c r="G134" s="55">
        <v>34</v>
      </c>
      <c r="H134" s="55">
        <v>4</v>
      </c>
      <c r="I134" s="57">
        <v>2</v>
      </c>
      <c r="J134" s="58">
        <v>8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4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5"/>
        <v>16293.887999999999</v>
      </c>
      <c r="AC134" s="66">
        <f t="shared" si="16"/>
        <v>0</v>
      </c>
      <c r="AD134" s="66">
        <f t="shared" si="14"/>
        <v>16293.887999999999</v>
      </c>
    </row>
    <row r="135" spans="1:30" ht="24.95" customHeight="1" x14ac:dyDescent="0.4">
      <c r="A135" s="54">
        <v>144</v>
      </c>
      <c r="B135" s="55" t="s">
        <v>1693</v>
      </c>
      <c r="C135" s="55" t="s">
        <v>1696</v>
      </c>
      <c r="D135" s="55" t="s">
        <v>1697</v>
      </c>
      <c r="E135" s="55" t="s">
        <v>370</v>
      </c>
      <c r="F135" s="55" t="s">
        <v>371</v>
      </c>
      <c r="G135" s="55">
        <v>34</v>
      </c>
      <c r="H135" s="55">
        <v>6</v>
      </c>
      <c r="I135" s="57">
        <v>2</v>
      </c>
      <c r="J135" s="58">
        <v>12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6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5"/>
        <v>24440.832000000002</v>
      </c>
      <c r="AC135" s="66">
        <f t="shared" si="16"/>
        <v>0</v>
      </c>
      <c r="AD135" s="66">
        <f t="shared" si="14"/>
        <v>24440.832000000002</v>
      </c>
    </row>
    <row r="136" spans="1:30" ht="24.95" customHeight="1" x14ac:dyDescent="0.4">
      <c r="A136" s="54">
        <v>145</v>
      </c>
      <c r="B136" s="55" t="s">
        <v>1693</v>
      </c>
      <c r="C136" s="55" t="s">
        <v>1696</v>
      </c>
      <c r="D136" s="55" t="s">
        <v>221</v>
      </c>
      <c r="E136" s="55" t="s">
        <v>248</v>
      </c>
      <c r="F136" s="55" t="s">
        <v>541</v>
      </c>
      <c r="G136" s="55">
        <v>26</v>
      </c>
      <c r="H136" s="55">
        <v>1</v>
      </c>
      <c r="I136" s="57">
        <v>1</v>
      </c>
      <c r="J136" s="58">
        <v>1</v>
      </c>
      <c r="K136" s="59"/>
      <c r="L136" s="60" t="s">
        <v>221</v>
      </c>
      <c r="M136" s="76"/>
      <c r="N136" s="61" t="s">
        <v>220</v>
      </c>
      <c r="O136" s="77"/>
      <c r="P136" s="76"/>
      <c r="Q136" s="62">
        <v>1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5"/>
        <v>1557.5040000000001</v>
      </c>
      <c r="AC136" s="66">
        <f t="shared" si="16"/>
        <v>0</v>
      </c>
      <c r="AD136" s="66">
        <f t="shared" si="14"/>
        <v>1557.5040000000001</v>
      </c>
    </row>
    <row r="137" spans="1:30" ht="24.95" customHeight="1" x14ac:dyDescent="0.4">
      <c r="A137" s="54">
        <v>146</v>
      </c>
      <c r="B137" s="55" t="s">
        <v>1693</v>
      </c>
      <c r="C137" s="55" t="s">
        <v>1696</v>
      </c>
      <c r="D137" s="55" t="s">
        <v>35</v>
      </c>
      <c r="E137" s="55" t="s">
        <v>239</v>
      </c>
      <c r="F137" s="55" t="s">
        <v>240</v>
      </c>
      <c r="G137" s="55">
        <v>42</v>
      </c>
      <c r="H137" s="55">
        <v>6</v>
      </c>
      <c r="I137" s="57">
        <v>1</v>
      </c>
      <c r="J137" s="58">
        <v>6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6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5"/>
        <v>15095.807999999999</v>
      </c>
      <c r="AC137" s="66">
        <f t="shared" si="16"/>
        <v>0</v>
      </c>
      <c r="AD137" s="66">
        <f t="shared" si="14"/>
        <v>15095.807999999999</v>
      </c>
    </row>
    <row r="138" spans="1:30" ht="24.95" customHeight="1" x14ac:dyDescent="0.4">
      <c r="A138" s="54">
        <v>147</v>
      </c>
      <c r="B138" s="55" t="s">
        <v>1693</v>
      </c>
      <c r="C138" s="55" t="s">
        <v>1698</v>
      </c>
      <c r="D138" s="55" t="s">
        <v>35</v>
      </c>
      <c r="E138" s="55" t="s">
        <v>239</v>
      </c>
      <c r="F138" s="55" t="s">
        <v>732</v>
      </c>
      <c r="G138" s="55">
        <v>42</v>
      </c>
      <c r="H138" s="55">
        <v>3</v>
      </c>
      <c r="I138" s="57">
        <v>2</v>
      </c>
      <c r="J138" s="58">
        <v>6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3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5"/>
        <v>15095.807999999999</v>
      </c>
      <c r="AC138" s="66">
        <f t="shared" si="16"/>
        <v>0</v>
      </c>
      <c r="AD138" s="66">
        <f t="shared" si="14"/>
        <v>15095.807999999999</v>
      </c>
    </row>
    <row r="139" spans="1:30" ht="24.95" customHeight="1" x14ac:dyDescent="0.4">
      <c r="A139" s="54">
        <v>148</v>
      </c>
      <c r="B139" s="55" t="s">
        <v>1693</v>
      </c>
      <c r="C139" s="55" t="s">
        <v>1699</v>
      </c>
      <c r="D139" s="55" t="s">
        <v>35</v>
      </c>
      <c r="E139" s="55" t="s">
        <v>239</v>
      </c>
      <c r="F139" s="55" t="s">
        <v>240</v>
      </c>
      <c r="G139" s="55">
        <v>42</v>
      </c>
      <c r="H139" s="55">
        <v>2</v>
      </c>
      <c r="I139" s="57">
        <v>1</v>
      </c>
      <c r="J139" s="58">
        <v>2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2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5"/>
        <v>5031.9359999999997</v>
      </c>
      <c r="AC139" s="66">
        <f t="shared" si="16"/>
        <v>0</v>
      </c>
      <c r="AD139" s="66">
        <f t="shared" si="14"/>
        <v>5031.9359999999997</v>
      </c>
    </row>
    <row r="140" spans="1:30" ht="24.95" customHeight="1" x14ac:dyDescent="0.4">
      <c r="A140" s="54">
        <v>149</v>
      </c>
      <c r="B140" s="55" t="s">
        <v>1693</v>
      </c>
      <c r="C140" s="55" t="s">
        <v>1699</v>
      </c>
      <c r="D140" s="55" t="s">
        <v>35</v>
      </c>
      <c r="E140" s="55" t="s">
        <v>248</v>
      </c>
      <c r="F140" s="55" t="s">
        <v>697</v>
      </c>
      <c r="G140" s="55">
        <v>26</v>
      </c>
      <c r="H140" s="55">
        <v>1</v>
      </c>
      <c r="I140" s="57">
        <v>1</v>
      </c>
      <c r="J140" s="58">
        <v>1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1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5"/>
        <v>1557.5040000000001</v>
      </c>
      <c r="AC140" s="66">
        <f t="shared" si="16"/>
        <v>0</v>
      </c>
      <c r="AD140" s="66">
        <f t="shared" si="14"/>
        <v>1557.5040000000001</v>
      </c>
    </row>
    <row r="141" spans="1:30" ht="24.95" customHeight="1" x14ac:dyDescent="0.4">
      <c r="A141" s="54">
        <v>150</v>
      </c>
      <c r="B141" s="55" t="s">
        <v>1693</v>
      </c>
      <c r="C141" s="55" t="s">
        <v>1699</v>
      </c>
      <c r="D141" s="55" t="s">
        <v>35</v>
      </c>
      <c r="E141" s="55" t="s">
        <v>265</v>
      </c>
      <c r="F141" s="55" t="s">
        <v>271</v>
      </c>
      <c r="G141" s="55">
        <v>60</v>
      </c>
      <c r="H141" s="55">
        <v>1</v>
      </c>
      <c r="I141" s="57">
        <v>1</v>
      </c>
      <c r="J141" s="58">
        <v>1</v>
      </c>
      <c r="K141" s="59"/>
      <c r="L141" s="60" t="s">
        <v>222</v>
      </c>
      <c r="M141" s="76"/>
      <c r="N141" s="61" t="s">
        <v>220</v>
      </c>
      <c r="O141" s="77"/>
      <c r="P141" s="76"/>
      <c r="Q141" s="62">
        <v>1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5"/>
        <v>3594.2400000000002</v>
      </c>
      <c r="AC141" s="66">
        <f t="shared" si="16"/>
        <v>0</v>
      </c>
      <c r="AD141" s="66">
        <f t="shared" si="14"/>
        <v>3594.2400000000002</v>
      </c>
    </row>
    <row r="142" spans="1:30" ht="24.95" customHeight="1" x14ac:dyDescent="0.4">
      <c r="A142" s="54">
        <v>151</v>
      </c>
      <c r="B142" s="55" t="s">
        <v>1693</v>
      </c>
      <c r="C142" s="55" t="s">
        <v>1699</v>
      </c>
      <c r="D142" s="55" t="s">
        <v>845</v>
      </c>
      <c r="E142" s="55" t="s">
        <v>265</v>
      </c>
      <c r="F142" s="55" t="s">
        <v>558</v>
      </c>
      <c r="G142" s="55">
        <v>60</v>
      </c>
      <c r="H142" s="55">
        <v>1</v>
      </c>
      <c r="I142" s="57">
        <v>1</v>
      </c>
      <c r="J142" s="58">
        <v>1</v>
      </c>
      <c r="K142" s="59"/>
      <c r="L142" s="60" t="s">
        <v>221</v>
      </c>
      <c r="M142" s="76"/>
      <c r="N142" s="61" t="s">
        <v>220</v>
      </c>
      <c r="O142" s="77"/>
      <c r="P142" s="76"/>
      <c r="Q142" s="62">
        <v>1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5"/>
        <v>3594.2400000000002</v>
      </c>
      <c r="AC142" s="66">
        <f t="shared" si="16"/>
        <v>0</v>
      </c>
      <c r="AD142" s="66">
        <f t="shared" si="14"/>
        <v>3594.2400000000002</v>
      </c>
    </row>
    <row r="143" spans="1:30" ht="24.95" customHeight="1" x14ac:dyDescent="0.4">
      <c r="A143" s="54">
        <v>152</v>
      </c>
      <c r="B143" s="55" t="s">
        <v>1693</v>
      </c>
      <c r="C143" s="55" t="s">
        <v>1700</v>
      </c>
      <c r="D143" s="55" t="s">
        <v>35</v>
      </c>
      <c r="E143" s="55" t="s">
        <v>239</v>
      </c>
      <c r="F143" s="55" t="s">
        <v>240</v>
      </c>
      <c r="G143" s="55">
        <v>42</v>
      </c>
      <c r="H143" s="55">
        <v>2</v>
      </c>
      <c r="I143" s="57">
        <v>1</v>
      </c>
      <c r="J143" s="58">
        <v>2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2</v>
      </c>
      <c r="R143" s="63"/>
      <c r="S143" s="78"/>
      <c r="T143" s="78"/>
      <c r="U143" s="64">
        <f t="shared" si="12"/>
        <v>0</v>
      </c>
      <c r="V143" s="64">
        <f t="shared" si="13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5"/>
        <v>5031.9359999999997</v>
      </c>
      <c r="AC143" s="66">
        <f t="shared" si="16"/>
        <v>0</v>
      </c>
      <c r="AD143" s="66">
        <f t="shared" si="14"/>
        <v>5031.9359999999997</v>
      </c>
    </row>
    <row r="144" spans="1:30" ht="24.95" customHeight="1" x14ac:dyDescent="0.4">
      <c r="A144" s="54">
        <v>153</v>
      </c>
      <c r="B144" s="55" t="s">
        <v>1693</v>
      </c>
      <c r="C144" s="55" t="s">
        <v>1700</v>
      </c>
      <c r="D144" s="55" t="s">
        <v>35</v>
      </c>
      <c r="E144" s="55" t="s">
        <v>248</v>
      </c>
      <c r="F144" s="55" t="s">
        <v>697</v>
      </c>
      <c r="G144" s="55">
        <v>26</v>
      </c>
      <c r="H144" s="55">
        <v>1</v>
      </c>
      <c r="I144" s="57">
        <v>1</v>
      </c>
      <c r="J144" s="58">
        <v>1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1</v>
      </c>
      <c r="R144" s="63"/>
      <c r="S144" s="78"/>
      <c r="T144" s="78"/>
      <c r="U144" s="64">
        <f t="shared" si="12"/>
        <v>0</v>
      </c>
      <c r="V144" s="64">
        <f t="shared" si="13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5"/>
        <v>1557.5040000000001</v>
      </c>
      <c r="AC144" s="66">
        <f t="shared" si="16"/>
        <v>0</v>
      </c>
      <c r="AD144" s="66">
        <f t="shared" si="14"/>
        <v>1557.5040000000001</v>
      </c>
    </row>
    <row r="145" spans="1:30" ht="24.95" customHeight="1" x14ac:dyDescent="0.4">
      <c r="A145" s="54">
        <v>154</v>
      </c>
      <c r="B145" s="55" t="s">
        <v>1693</v>
      </c>
      <c r="C145" s="55" t="s">
        <v>1700</v>
      </c>
      <c r="D145" s="55" t="s">
        <v>35</v>
      </c>
      <c r="E145" s="55" t="s">
        <v>265</v>
      </c>
      <c r="F145" s="55" t="s">
        <v>271</v>
      </c>
      <c r="G145" s="55">
        <v>60</v>
      </c>
      <c r="H145" s="55">
        <v>1</v>
      </c>
      <c r="I145" s="57">
        <v>1</v>
      </c>
      <c r="J145" s="58">
        <v>1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1</v>
      </c>
      <c r="R145" s="63"/>
      <c r="S145" s="78"/>
      <c r="T145" s="78"/>
      <c r="U145" s="64">
        <f t="shared" si="12"/>
        <v>0</v>
      </c>
      <c r="V145" s="64">
        <f t="shared" si="13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5"/>
        <v>3594.2400000000002</v>
      </c>
      <c r="AC145" s="66">
        <f t="shared" si="16"/>
        <v>0</v>
      </c>
      <c r="AD145" s="66">
        <f t="shared" si="14"/>
        <v>3594.2400000000002</v>
      </c>
    </row>
    <row r="146" spans="1:30" ht="24.95" customHeight="1" x14ac:dyDescent="0.4">
      <c r="A146" s="54">
        <v>155</v>
      </c>
      <c r="B146" s="55" t="s">
        <v>1693</v>
      </c>
      <c r="C146" s="55" t="s">
        <v>1700</v>
      </c>
      <c r="D146" s="55" t="s">
        <v>845</v>
      </c>
      <c r="E146" s="55" t="s">
        <v>265</v>
      </c>
      <c r="F146" s="55" t="s">
        <v>558</v>
      </c>
      <c r="G146" s="55">
        <v>60</v>
      </c>
      <c r="H146" s="55">
        <v>1</v>
      </c>
      <c r="I146" s="57">
        <v>1</v>
      </c>
      <c r="J146" s="58">
        <v>1</v>
      </c>
      <c r="K146" s="59"/>
      <c r="L146" s="60" t="s">
        <v>221</v>
      </c>
      <c r="M146" s="76"/>
      <c r="N146" s="61" t="s">
        <v>220</v>
      </c>
      <c r="O146" s="77"/>
      <c r="P146" s="76"/>
      <c r="Q146" s="62">
        <v>1</v>
      </c>
      <c r="R146" s="63"/>
      <c r="S146" s="78"/>
      <c r="T146" s="78"/>
      <c r="U146" s="64">
        <f t="shared" si="12"/>
        <v>0</v>
      </c>
      <c r="V146" s="64">
        <f t="shared" si="13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5"/>
        <v>3594.2400000000002</v>
      </c>
      <c r="AC146" s="66">
        <f t="shared" si="16"/>
        <v>0</v>
      </c>
      <c r="AD146" s="66">
        <f t="shared" si="14"/>
        <v>3594.2400000000002</v>
      </c>
    </row>
    <row r="147" spans="1:30" ht="24.95" customHeight="1" x14ac:dyDescent="0.4">
      <c r="A147" s="54">
        <v>156</v>
      </c>
      <c r="B147" s="55" t="s">
        <v>1693</v>
      </c>
      <c r="C147" s="55" t="s">
        <v>1701</v>
      </c>
      <c r="D147" s="55" t="s">
        <v>1639</v>
      </c>
      <c r="E147" s="55" t="s">
        <v>209</v>
      </c>
      <c r="F147" s="55" t="s">
        <v>210</v>
      </c>
      <c r="G147" s="55">
        <v>58</v>
      </c>
      <c r="H147" s="55">
        <v>3</v>
      </c>
      <c r="I147" s="57">
        <v>4</v>
      </c>
      <c r="J147" s="58">
        <v>12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3</v>
      </c>
      <c r="R147" s="63"/>
      <c r="S147" s="78"/>
      <c r="T147" s="78"/>
      <c r="U147" s="64">
        <f t="shared" si="12"/>
        <v>0</v>
      </c>
      <c r="V147" s="64">
        <f t="shared" si="13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5"/>
        <v>41693.184000000001</v>
      </c>
      <c r="AC147" s="66">
        <f t="shared" si="16"/>
        <v>0</v>
      </c>
      <c r="AD147" s="66">
        <f t="shared" si="14"/>
        <v>41693.184000000001</v>
      </c>
    </row>
    <row r="148" spans="1:30" ht="24.95" customHeight="1" x14ac:dyDescent="0.4">
      <c r="A148" s="54">
        <v>157</v>
      </c>
      <c r="B148" s="55" t="s">
        <v>1693</v>
      </c>
      <c r="C148" s="55" t="s">
        <v>1701</v>
      </c>
      <c r="D148" s="55" t="s">
        <v>221</v>
      </c>
      <c r="E148" s="55" t="s">
        <v>248</v>
      </c>
      <c r="F148" s="55" t="s">
        <v>541</v>
      </c>
      <c r="G148" s="55">
        <v>26</v>
      </c>
      <c r="H148" s="55">
        <v>1</v>
      </c>
      <c r="I148" s="57">
        <v>1</v>
      </c>
      <c r="J148" s="58">
        <v>1</v>
      </c>
      <c r="K148" s="59"/>
      <c r="L148" s="60" t="s">
        <v>221</v>
      </c>
      <c r="M148" s="76"/>
      <c r="N148" s="61" t="s">
        <v>220</v>
      </c>
      <c r="O148" s="77"/>
      <c r="P148" s="76"/>
      <c r="Q148" s="62">
        <v>1</v>
      </c>
      <c r="R148" s="63"/>
      <c r="S148" s="78"/>
      <c r="T148" s="78"/>
      <c r="U148" s="64">
        <f t="shared" si="12"/>
        <v>0</v>
      </c>
      <c r="V148" s="64">
        <f t="shared" si="13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5"/>
        <v>1557.5040000000001</v>
      </c>
      <c r="AC148" s="66">
        <f t="shared" si="16"/>
        <v>0</v>
      </c>
      <c r="AD148" s="66">
        <f t="shared" si="14"/>
        <v>1557.5040000000001</v>
      </c>
    </row>
    <row r="149" spans="1:30" ht="24.95" customHeight="1" x14ac:dyDescent="0.4">
      <c r="A149" s="54">
        <v>158</v>
      </c>
      <c r="B149" s="55" t="s">
        <v>1702</v>
      </c>
      <c r="C149" s="55" t="s">
        <v>1703</v>
      </c>
      <c r="D149" s="55" t="s">
        <v>35</v>
      </c>
      <c r="E149" s="55" t="s">
        <v>239</v>
      </c>
      <c r="F149" s="55" t="s">
        <v>732</v>
      </c>
      <c r="G149" s="55">
        <v>42</v>
      </c>
      <c r="H149" s="55">
        <v>6</v>
      </c>
      <c r="I149" s="57">
        <v>2</v>
      </c>
      <c r="J149" s="58">
        <v>12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6</v>
      </c>
      <c r="R149" s="63"/>
      <c r="S149" s="78"/>
      <c r="T149" s="78"/>
      <c r="U149" s="64">
        <f t="shared" si="12"/>
        <v>0</v>
      </c>
      <c r="V149" s="64">
        <f t="shared" si="13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5"/>
        <v>30191.615999999998</v>
      </c>
      <c r="AC149" s="66">
        <f t="shared" si="16"/>
        <v>0</v>
      </c>
      <c r="AD149" s="66">
        <f t="shared" si="14"/>
        <v>30191.615999999998</v>
      </c>
    </row>
    <row r="150" spans="1:30" ht="24.95" customHeight="1" x14ac:dyDescent="0.4">
      <c r="A150" s="54">
        <v>159</v>
      </c>
      <c r="B150" s="55" t="s">
        <v>1702</v>
      </c>
      <c r="C150" s="55" t="s">
        <v>1703</v>
      </c>
      <c r="D150" s="55" t="s">
        <v>35</v>
      </c>
      <c r="E150" s="55" t="s">
        <v>370</v>
      </c>
      <c r="F150" s="55" t="s">
        <v>1727</v>
      </c>
      <c r="G150" s="55">
        <v>34</v>
      </c>
      <c r="H150" s="55">
        <v>1</v>
      </c>
      <c r="I150" s="57">
        <v>1</v>
      </c>
      <c r="J150" s="58">
        <v>1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1</v>
      </c>
      <c r="R150" s="63"/>
      <c r="S150" s="78"/>
      <c r="T150" s="78"/>
      <c r="U150" s="64">
        <f t="shared" si="12"/>
        <v>0</v>
      </c>
      <c r="V150" s="64">
        <f t="shared" si="13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5"/>
        <v>2036.7359999999999</v>
      </c>
      <c r="AC150" s="66">
        <f t="shared" si="16"/>
        <v>0</v>
      </c>
      <c r="AD150" s="66">
        <f t="shared" si="14"/>
        <v>2036.7359999999999</v>
      </c>
    </row>
    <row r="151" spans="1:30" ht="24.95" customHeight="1" x14ac:dyDescent="0.4">
      <c r="A151" s="54">
        <v>160</v>
      </c>
      <c r="B151" s="55" t="s">
        <v>1702</v>
      </c>
      <c r="C151" s="55" t="s">
        <v>1703</v>
      </c>
      <c r="D151" s="55" t="s">
        <v>35</v>
      </c>
      <c r="E151" s="55" t="s">
        <v>239</v>
      </c>
      <c r="F151" s="55" t="s">
        <v>732</v>
      </c>
      <c r="G151" s="55">
        <v>42</v>
      </c>
      <c r="H151" s="55">
        <v>6</v>
      </c>
      <c r="I151" s="57">
        <v>2</v>
      </c>
      <c r="J151" s="58">
        <v>12</v>
      </c>
      <c r="K151" s="59"/>
      <c r="L151" s="60" t="s">
        <v>222</v>
      </c>
      <c r="M151" s="76"/>
      <c r="N151" s="61" t="s">
        <v>220</v>
      </c>
      <c r="O151" s="77"/>
      <c r="P151" s="76"/>
      <c r="Q151" s="62">
        <v>6</v>
      </c>
      <c r="R151" s="63"/>
      <c r="S151" s="78"/>
      <c r="T151" s="78"/>
      <c r="U151" s="64">
        <f t="shared" si="12"/>
        <v>0</v>
      </c>
      <c r="V151" s="64">
        <f t="shared" si="13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5"/>
        <v>30191.615999999998</v>
      </c>
      <c r="AC151" s="66">
        <f t="shared" si="16"/>
        <v>0</v>
      </c>
      <c r="AD151" s="66">
        <f t="shared" si="14"/>
        <v>30191.615999999998</v>
      </c>
    </row>
    <row r="152" spans="1:30" ht="24.95" customHeight="1" x14ac:dyDescent="0.4">
      <c r="A152" s="54">
        <v>161</v>
      </c>
      <c r="B152" s="55" t="s">
        <v>1702</v>
      </c>
      <c r="C152" s="55" t="s">
        <v>1703</v>
      </c>
      <c r="D152" s="55" t="s">
        <v>35</v>
      </c>
      <c r="E152" s="55" t="s">
        <v>370</v>
      </c>
      <c r="F152" s="55" t="s">
        <v>1727</v>
      </c>
      <c r="G152" s="55">
        <v>34</v>
      </c>
      <c r="H152" s="55">
        <v>1</v>
      </c>
      <c r="I152" s="57">
        <v>1</v>
      </c>
      <c r="J152" s="58">
        <v>1</v>
      </c>
      <c r="K152" s="59"/>
      <c r="L152" s="60" t="s">
        <v>222</v>
      </c>
      <c r="M152" s="76"/>
      <c r="N152" s="61" t="s">
        <v>220</v>
      </c>
      <c r="O152" s="77"/>
      <c r="P152" s="76"/>
      <c r="Q152" s="62">
        <v>1</v>
      </c>
      <c r="R152" s="63"/>
      <c r="S152" s="78"/>
      <c r="T152" s="78"/>
      <c r="U152" s="64">
        <f t="shared" si="12"/>
        <v>0</v>
      </c>
      <c r="V152" s="64">
        <f t="shared" si="13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5"/>
        <v>2036.7359999999999</v>
      </c>
      <c r="AC152" s="66">
        <f t="shared" si="16"/>
        <v>0</v>
      </c>
      <c r="AD152" s="66">
        <f t="shared" si="14"/>
        <v>2036.7359999999999</v>
      </c>
    </row>
    <row r="153" spans="1:30" ht="24.95" customHeight="1" x14ac:dyDescent="0.4">
      <c r="A153" s="54">
        <v>162</v>
      </c>
      <c r="B153" s="55" t="s">
        <v>1702</v>
      </c>
      <c r="C153" s="55" t="s">
        <v>1687</v>
      </c>
      <c r="D153" s="55" t="s">
        <v>35</v>
      </c>
      <c r="E153" s="55" t="s">
        <v>248</v>
      </c>
      <c r="F153" s="55" t="s">
        <v>697</v>
      </c>
      <c r="G153" s="55">
        <v>26</v>
      </c>
      <c r="H153" s="55">
        <v>1</v>
      </c>
      <c r="I153" s="57">
        <v>1</v>
      </c>
      <c r="J153" s="58">
        <v>1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1</v>
      </c>
      <c r="R153" s="63"/>
      <c r="S153" s="78"/>
      <c r="T153" s="78"/>
      <c r="U153" s="64">
        <f t="shared" si="12"/>
        <v>0</v>
      </c>
      <c r="V153" s="64">
        <f t="shared" si="13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5"/>
        <v>1557.5040000000001</v>
      </c>
      <c r="AC153" s="66">
        <f t="shared" si="16"/>
        <v>0</v>
      </c>
      <c r="AD153" s="66">
        <f t="shared" si="14"/>
        <v>1557.5040000000001</v>
      </c>
    </row>
    <row r="154" spans="1:30" ht="24.95" customHeight="1" x14ac:dyDescent="0.4">
      <c r="A154" s="54">
        <v>163</v>
      </c>
      <c r="B154" s="55" t="s">
        <v>1702</v>
      </c>
      <c r="C154" s="55" t="s">
        <v>1704</v>
      </c>
      <c r="D154" s="55" t="s">
        <v>35</v>
      </c>
      <c r="E154" s="55" t="s">
        <v>248</v>
      </c>
      <c r="F154" s="55" t="s">
        <v>697</v>
      </c>
      <c r="G154" s="55">
        <v>26</v>
      </c>
      <c r="H154" s="55">
        <v>2</v>
      </c>
      <c r="I154" s="57">
        <v>1</v>
      </c>
      <c r="J154" s="58">
        <v>2</v>
      </c>
      <c r="K154" s="59"/>
      <c r="L154" s="60" t="s">
        <v>222</v>
      </c>
      <c r="M154" s="76"/>
      <c r="N154" s="61" t="s">
        <v>220</v>
      </c>
      <c r="O154" s="77"/>
      <c r="P154" s="76"/>
      <c r="Q154" s="62">
        <v>2</v>
      </c>
      <c r="R154" s="63"/>
      <c r="S154" s="78"/>
      <c r="T154" s="78"/>
      <c r="U154" s="64">
        <f t="shared" si="12"/>
        <v>0</v>
      </c>
      <c r="V154" s="64">
        <f t="shared" si="13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5"/>
        <v>3115.0080000000003</v>
      </c>
      <c r="AC154" s="66">
        <f t="shared" si="16"/>
        <v>0</v>
      </c>
      <c r="AD154" s="66">
        <f t="shared" si="14"/>
        <v>3115.0080000000003</v>
      </c>
    </row>
    <row r="155" spans="1:30" ht="24.95" customHeight="1" x14ac:dyDescent="0.4">
      <c r="A155" s="54">
        <v>164</v>
      </c>
      <c r="B155" s="55" t="s">
        <v>1702</v>
      </c>
      <c r="C155" s="55" t="s">
        <v>1704</v>
      </c>
      <c r="D155" s="55" t="s">
        <v>35</v>
      </c>
      <c r="E155" s="55" t="s">
        <v>239</v>
      </c>
      <c r="F155" s="55" t="s">
        <v>240</v>
      </c>
      <c r="G155" s="55">
        <v>42</v>
      </c>
      <c r="H155" s="55">
        <v>5</v>
      </c>
      <c r="I155" s="57">
        <v>1</v>
      </c>
      <c r="J155" s="58">
        <v>5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5</v>
      </c>
      <c r="R155" s="63"/>
      <c r="S155" s="78"/>
      <c r="T155" s="78"/>
      <c r="U155" s="64">
        <f t="shared" si="12"/>
        <v>0</v>
      </c>
      <c r="V155" s="64">
        <f t="shared" si="13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5"/>
        <v>12579.84</v>
      </c>
      <c r="AC155" s="66">
        <f t="shared" si="16"/>
        <v>0</v>
      </c>
      <c r="AD155" s="66">
        <f t="shared" si="14"/>
        <v>12579.84</v>
      </c>
    </row>
    <row r="156" spans="1:30" ht="24.95" customHeight="1" x14ac:dyDescent="0.4">
      <c r="A156" s="54">
        <v>165</v>
      </c>
      <c r="B156" s="55" t="s">
        <v>1702</v>
      </c>
      <c r="C156" s="55" t="s">
        <v>1704</v>
      </c>
      <c r="D156" s="55" t="s">
        <v>35</v>
      </c>
      <c r="E156" s="55" t="s">
        <v>248</v>
      </c>
      <c r="F156" s="55" t="s">
        <v>969</v>
      </c>
      <c r="G156" s="55">
        <v>26</v>
      </c>
      <c r="H156" s="55">
        <v>3</v>
      </c>
      <c r="I156" s="57">
        <v>1</v>
      </c>
      <c r="J156" s="58">
        <v>3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3</v>
      </c>
      <c r="R156" s="63"/>
      <c r="S156" s="78"/>
      <c r="T156" s="78"/>
      <c r="U156" s="64">
        <f t="shared" si="12"/>
        <v>0</v>
      </c>
      <c r="V156" s="64">
        <f t="shared" si="13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5"/>
        <v>4672.5119999999997</v>
      </c>
      <c r="AC156" s="66">
        <f t="shared" si="16"/>
        <v>0</v>
      </c>
      <c r="AD156" s="66">
        <f t="shared" si="14"/>
        <v>4672.5119999999997</v>
      </c>
    </row>
    <row r="157" spans="1:30" ht="24.95" customHeight="1" x14ac:dyDescent="0.4">
      <c r="A157" s="54">
        <v>166</v>
      </c>
      <c r="B157" s="55" t="s">
        <v>1702</v>
      </c>
      <c r="C157" s="55" t="s">
        <v>1704</v>
      </c>
      <c r="D157" s="55" t="s">
        <v>221</v>
      </c>
      <c r="E157" s="55" t="s">
        <v>248</v>
      </c>
      <c r="F157" s="55" t="s">
        <v>541</v>
      </c>
      <c r="G157" s="55">
        <v>26</v>
      </c>
      <c r="H157" s="55">
        <v>1</v>
      </c>
      <c r="I157" s="57">
        <v>1</v>
      </c>
      <c r="J157" s="58">
        <v>1</v>
      </c>
      <c r="K157" s="59"/>
      <c r="L157" s="60" t="s">
        <v>221</v>
      </c>
      <c r="M157" s="76"/>
      <c r="N157" s="61" t="s">
        <v>220</v>
      </c>
      <c r="O157" s="77"/>
      <c r="P157" s="76"/>
      <c r="Q157" s="62">
        <v>1</v>
      </c>
      <c r="R157" s="63"/>
      <c r="S157" s="78"/>
      <c r="T157" s="78"/>
      <c r="U157" s="64">
        <f t="shared" si="12"/>
        <v>0</v>
      </c>
      <c r="V157" s="64">
        <f t="shared" si="13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5"/>
        <v>1557.5040000000001</v>
      </c>
      <c r="AC157" s="66">
        <f t="shared" si="16"/>
        <v>0</v>
      </c>
      <c r="AD157" s="66">
        <f t="shared" si="14"/>
        <v>1557.5040000000001</v>
      </c>
    </row>
    <row r="158" spans="1:30" ht="24.95" customHeight="1" x14ac:dyDescent="0.4">
      <c r="A158" s="54">
        <v>167</v>
      </c>
      <c r="B158" s="55" t="s">
        <v>1702</v>
      </c>
      <c r="C158" s="55" t="s">
        <v>1705</v>
      </c>
      <c r="D158" s="55" t="s">
        <v>1639</v>
      </c>
      <c r="E158" s="55" t="s">
        <v>239</v>
      </c>
      <c r="F158" s="55" t="s">
        <v>732</v>
      </c>
      <c r="G158" s="55">
        <v>42</v>
      </c>
      <c r="H158" s="55">
        <v>7</v>
      </c>
      <c r="I158" s="57">
        <v>2</v>
      </c>
      <c r="J158" s="58">
        <v>14</v>
      </c>
      <c r="K158" s="59"/>
      <c r="L158" s="60" t="s">
        <v>222</v>
      </c>
      <c r="M158" s="76"/>
      <c r="N158" s="61" t="s">
        <v>220</v>
      </c>
      <c r="O158" s="77"/>
      <c r="P158" s="76"/>
      <c r="Q158" s="62">
        <v>7</v>
      </c>
      <c r="R158" s="63"/>
      <c r="S158" s="78"/>
      <c r="T158" s="78"/>
      <c r="U158" s="64">
        <f t="shared" si="12"/>
        <v>0</v>
      </c>
      <c r="V158" s="64">
        <f t="shared" si="13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5"/>
        <v>35223.551999999996</v>
      </c>
      <c r="AC158" s="66">
        <f t="shared" si="16"/>
        <v>0</v>
      </c>
      <c r="AD158" s="66">
        <f t="shared" si="14"/>
        <v>35223.551999999996</v>
      </c>
    </row>
    <row r="159" spans="1:30" ht="24.95" customHeight="1" x14ac:dyDescent="0.4">
      <c r="A159" s="54">
        <v>168</v>
      </c>
      <c r="B159" s="55" t="s">
        <v>1702</v>
      </c>
      <c r="C159" s="55" t="s">
        <v>1705</v>
      </c>
      <c r="D159" s="55" t="s">
        <v>35</v>
      </c>
      <c r="E159" s="55" t="s">
        <v>370</v>
      </c>
      <c r="F159" s="55" t="s">
        <v>1727</v>
      </c>
      <c r="G159" s="55">
        <v>34</v>
      </c>
      <c r="H159" s="55">
        <v>2</v>
      </c>
      <c r="I159" s="57">
        <v>1</v>
      </c>
      <c r="J159" s="58">
        <v>2</v>
      </c>
      <c r="K159" s="59"/>
      <c r="L159" s="60" t="s">
        <v>222</v>
      </c>
      <c r="M159" s="76"/>
      <c r="N159" s="61" t="s">
        <v>220</v>
      </c>
      <c r="O159" s="77"/>
      <c r="P159" s="76"/>
      <c r="Q159" s="62">
        <v>2</v>
      </c>
      <c r="R159" s="63"/>
      <c r="S159" s="78"/>
      <c r="T159" s="78"/>
      <c r="U159" s="64">
        <f t="shared" si="12"/>
        <v>0</v>
      </c>
      <c r="V159" s="64">
        <f t="shared" si="13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5"/>
        <v>4073.4719999999998</v>
      </c>
      <c r="AC159" s="66">
        <f t="shared" si="16"/>
        <v>0</v>
      </c>
      <c r="AD159" s="66">
        <f t="shared" si="14"/>
        <v>4073.4719999999998</v>
      </c>
    </row>
    <row r="160" spans="1:30" ht="24.95" customHeight="1" x14ac:dyDescent="0.4">
      <c r="A160" s="54">
        <v>169</v>
      </c>
      <c r="B160" s="55" t="s">
        <v>1702</v>
      </c>
      <c r="C160" s="55" t="s">
        <v>1706</v>
      </c>
      <c r="D160" s="55" t="s">
        <v>35</v>
      </c>
      <c r="E160" s="55" t="s">
        <v>239</v>
      </c>
      <c r="F160" s="55" t="s">
        <v>732</v>
      </c>
      <c r="G160" s="55">
        <v>42</v>
      </c>
      <c r="H160" s="55">
        <v>8</v>
      </c>
      <c r="I160" s="57">
        <v>2</v>
      </c>
      <c r="J160" s="58">
        <v>16</v>
      </c>
      <c r="K160" s="59"/>
      <c r="L160" s="60" t="s">
        <v>222</v>
      </c>
      <c r="M160" s="76"/>
      <c r="N160" s="61" t="s">
        <v>220</v>
      </c>
      <c r="O160" s="77"/>
      <c r="P160" s="76"/>
      <c r="Q160" s="62">
        <v>8</v>
      </c>
      <c r="R160" s="63"/>
      <c r="S160" s="78"/>
      <c r="T160" s="78"/>
      <c r="U160" s="64">
        <f t="shared" si="12"/>
        <v>0</v>
      </c>
      <c r="V160" s="64">
        <f t="shared" si="13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5"/>
        <v>40255.487999999998</v>
      </c>
      <c r="AC160" s="66">
        <f t="shared" si="16"/>
        <v>0</v>
      </c>
      <c r="AD160" s="66">
        <f t="shared" si="14"/>
        <v>40255.487999999998</v>
      </c>
    </row>
    <row r="161" spans="1:30" ht="24.95" customHeight="1" x14ac:dyDescent="0.4">
      <c r="A161" s="54">
        <v>170</v>
      </c>
      <c r="B161" s="55" t="s">
        <v>1702</v>
      </c>
      <c r="C161" s="55" t="s">
        <v>1706</v>
      </c>
      <c r="D161" s="55" t="s">
        <v>35</v>
      </c>
      <c r="E161" s="55" t="s">
        <v>370</v>
      </c>
      <c r="F161" s="55" t="s">
        <v>1727</v>
      </c>
      <c r="G161" s="55">
        <v>34</v>
      </c>
      <c r="H161" s="55">
        <v>2</v>
      </c>
      <c r="I161" s="57">
        <v>1</v>
      </c>
      <c r="J161" s="58">
        <v>2</v>
      </c>
      <c r="K161" s="59"/>
      <c r="L161" s="60" t="s">
        <v>222</v>
      </c>
      <c r="M161" s="76"/>
      <c r="N161" s="61" t="s">
        <v>220</v>
      </c>
      <c r="O161" s="77"/>
      <c r="P161" s="76"/>
      <c r="Q161" s="62">
        <v>2</v>
      </c>
      <c r="R161" s="63"/>
      <c r="S161" s="78"/>
      <c r="T161" s="78"/>
      <c r="U161" s="64">
        <f t="shared" si="12"/>
        <v>0</v>
      </c>
      <c r="V161" s="64">
        <f t="shared" si="13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5"/>
        <v>4073.4719999999998</v>
      </c>
      <c r="AC161" s="66">
        <f t="shared" si="16"/>
        <v>0</v>
      </c>
      <c r="AD161" s="66">
        <f t="shared" si="14"/>
        <v>4073.4719999999998</v>
      </c>
    </row>
    <row r="162" spans="1:30" ht="24.95" customHeight="1" x14ac:dyDescent="0.4">
      <c r="A162" s="54">
        <v>171</v>
      </c>
      <c r="B162" s="55" t="s">
        <v>1702</v>
      </c>
      <c r="C162" s="55" t="s">
        <v>1707</v>
      </c>
      <c r="D162" s="55" t="s">
        <v>35</v>
      </c>
      <c r="E162" s="55" t="s">
        <v>239</v>
      </c>
      <c r="F162" s="55" t="s">
        <v>732</v>
      </c>
      <c r="G162" s="55">
        <v>42</v>
      </c>
      <c r="H162" s="55">
        <v>8</v>
      </c>
      <c r="I162" s="57">
        <v>2</v>
      </c>
      <c r="J162" s="58">
        <v>16</v>
      </c>
      <c r="K162" s="59"/>
      <c r="L162" s="60" t="s">
        <v>222</v>
      </c>
      <c r="M162" s="76"/>
      <c r="N162" s="61" t="s">
        <v>220</v>
      </c>
      <c r="O162" s="77"/>
      <c r="P162" s="76"/>
      <c r="Q162" s="62">
        <v>8</v>
      </c>
      <c r="R162" s="63"/>
      <c r="S162" s="78"/>
      <c r="T162" s="78"/>
      <c r="U162" s="64">
        <f t="shared" si="12"/>
        <v>0</v>
      </c>
      <c r="V162" s="64">
        <f t="shared" si="13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5"/>
        <v>40255.487999999998</v>
      </c>
      <c r="AC162" s="66">
        <f t="shared" si="16"/>
        <v>0</v>
      </c>
      <c r="AD162" s="66">
        <f t="shared" si="14"/>
        <v>40255.487999999998</v>
      </c>
    </row>
    <row r="163" spans="1:30" ht="24.95" customHeight="1" x14ac:dyDescent="0.4">
      <c r="A163" s="54">
        <v>172</v>
      </c>
      <c r="B163" s="55" t="s">
        <v>1702</v>
      </c>
      <c r="C163" s="55" t="s">
        <v>1707</v>
      </c>
      <c r="D163" s="55" t="s">
        <v>35</v>
      </c>
      <c r="E163" s="55" t="s">
        <v>370</v>
      </c>
      <c r="F163" s="55" t="s">
        <v>1727</v>
      </c>
      <c r="G163" s="55">
        <v>34</v>
      </c>
      <c r="H163" s="55">
        <v>2</v>
      </c>
      <c r="I163" s="57">
        <v>1</v>
      </c>
      <c r="J163" s="58">
        <v>2</v>
      </c>
      <c r="K163" s="59"/>
      <c r="L163" s="60" t="s">
        <v>222</v>
      </c>
      <c r="M163" s="76"/>
      <c r="N163" s="61" t="s">
        <v>220</v>
      </c>
      <c r="O163" s="77"/>
      <c r="P163" s="76"/>
      <c r="Q163" s="62">
        <v>2</v>
      </c>
      <c r="R163" s="63"/>
      <c r="S163" s="78"/>
      <c r="T163" s="78"/>
      <c r="U163" s="64">
        <f t="shared" si="12"/>
        <v>0</v>
      </c>
      <c r="V163" s="64">
        <f t="shared" si="13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5"/>
        <v>4073.4719999999998</v>
      </c>
      <c r="AC163" s="66">
        <f t="shared" si="16"/>
        <v>0</v>
      </c>
      <c r="AD163" s="66">
        <f t="shared" si="14"/>
        <v>4073.4719999999998</v>
      </c>
    </row>
    <row r="164" spans="1:30" ht="24.95" customHeight="1" x14ac:dyDescent="0.4">
      <c r="A164" s="54">
        <v>173</v>
      </c>
      <c r="B164" s="55" t="s">
        <v>1702</v>
      </c>
      <c r="C164" s="55" t="s">
        <v>1708</v>
      </c>
      <c r="D164" s="55" t="s">
        <v>35</v>
      </c>
      <c r="E164" s="55" t="s">
        <v>239</v>
      </c>
      <c r="F164" s="55" t="s">
        <v>732</v>
      </c>
      <c r="G164" s="55">
        <v>42</v>
      </c>
      <c r="H164" s="55">
        <v>8</v>
      </c>
      <c r="I164" s="57">
        <v>2</v>
      </c>
      <c r="J164" s="58">
        <v>16</v>
      </c>
      <c r="K164" s="59"/>
      <c r="L164" s="60" t="s">
        <v>222</v>
      </c>
      <c r="M164" s="76"/>
      <c r="N164" s="61" t="s">
        <v>220</v>
      </c>
      <c r="O164" s="77"/>
      <c r="P164" s="76"/>
      <c r="Q164" s="62">
        <v>8</v>
      </c>
      <c r="R164" s="63"/>
      <c r="S164" s="78"/>
      <c r="T164" s="78"/>
      <c r="U164" s="64">
        <f t="shared" si="12"/>
        <v>0</v>
      </c>
      <c r="V164" s="64">
        <f t="shared" si="13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ref="AB164:AB194" si="17">G164*J164*X164*Y164*Z164/1000*$Z$1</f>
        <v>40255.487999999998</v>
      </c>
      <c r="AC164" s="66">
        <f t="shared" si="16"/>
        <v>0</v>
      </c>
      <c r="AD164" s="66">
        <f t="shared" si="14"/>
        <v>40255.487999999998</v>
      </c>
    </row>
    <row r="165" spans="1:30" ht="24.95" customHeight="1" x14ac:dyDescent="0.4">
      <c r="A165" s="54">
        <v>174</v>
      </c>
      <c r="B165" s="55" t="s">
        <v>1702</v>
      </c>
      <c r="C165" s="55" t="s">
        <v>1708</v>
      </c>
      <c r="D165" s="55" t="s">
        <v>35</v>
      </c>
      <c r="E165" s="55" t="s">
        <v>370</v>
      </c>
      <c r="F165" s="55" t="s">
        <v>1727</v>
      </c>
      <c r="G165" s="55">
        <v>34</v>
      </c>
      <c r="H165" s="55">
        <v>2</v>
      </c>
      <c r="I165" s="57">
        <v>1</v>
      </c>
      <c r="J165" s="58">
        <v>2</v>
      </c>
      <c r="K165" s="59"/>
      <c r="L165" s="60" t="s">
        <v>222</v>
      </c>
      <c r="M165" s="76"/>
      <c r="N165" s="61" t="s">
        <v>220</v>
      </c>
      <c r="O165" s="77"/>
      <c r="P165" s="76"/>
      <c r="Q165" s="62">
        <v>2</v>
      </c>
      <c r="R165" s="63"/>
      <c r="S165" s="78"/>
      <c r="T165" s="78"/>
      <c r="U165" s="64">
        <f t="shared" si="12"/>
        <v>0</v>
      </c>
      <c r="V165" s="64">
        <f t="shared" si="13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7"/>
        <v>4073.4719999999998</v>
      </c>
      <c r="AC165" s="66">
        <f t="shared" si="16"/>
        <v>0</v>
      </c>
      <c r="AD165" s="66">
        <f t="shared" si="14"/>
        <v>4073.4719999999998</v>
      </c>
    </row>
    <row r="166" spans="1:30" ht="24.95" customHeight="1" x14ac:dyDescent="0.4">
      <c r="A166" s="54">
        <v>175</v>
      </c>
      <c r="B166" s="55" t="s">
        <v>1702</v>
      </c>
      <c r="C166" s="55" t="s">
        <v>1709</v>
      </c>
      <c r="D166" s="55" t="s">
        <v>35</v>
      </c>
      <c r="E166" s="55" t="s">
        <v>248</v>
      </c>
      <c r="F166" s="55" t="s">
        <v>697</v>
      </c>
      <c r="G166" s="55">
        <v>26</v>
      </c>
      <c r="H166" s="55">
        <v>1</v>
      </c>
      <c r="I166" s="57">
        <v>1</v>
      </c>
      <c r="J166" s="58">
        <v>1</v>
      </c>
      <c r="K166" s="59"/>
      <c r="L166" s="60" t="s">
        <v>222</v>
      </c>
      <c r="M166" s="76"/>
      <c r="N166" s="61" t="s">
        <v>220</v>
      </c>
      <c r="O166" s="77"/>
      <c r="P166" s="76"/>
      <c r="Q166" s="62">
        <v>1</v>
      </c>
      <c r="R166" s="63"/>
      <c r="S166" s="78"/>
      <c r="T166" s="78"/>
      <c r="U166" s="64">
        <f t="shared" si="12"/>
        <v>0</v>
      </c>
      <c r="V166" s="64">
        <f t="shared" si="13"/>
        <v>0</v>
      </c>
      <c r="W166" s="65"/>
      <c r="X166" s="58">
        <v>8</v>
      </c>
      <c r="Y166" s="58">
        <v>24</v>
      </c>
      <c r="Z166" s="58">
        <v>12</v>
      </c>
      <c r="AA166" s="65"/>
      <c r="AB166" s="66">
        <f t="shared" si="17"/>
        <v>1557.5040000000001</v>
      </c>
      <c r="AC166" s="66">
        <f t="shared" si="16"/>
        <v>0</v>
      </c>
      <c r="AD166" s="66">
        <f t="shared" si="14"/>
        <v>1557.5040000000001</v>
      </c>
    </row>
    <row r="167" spans="1:30" ht="24.95" customHeight="1" x14ac:dyDescent="0.4">
      <c r="A167" s="54">
        <v>176</v>
      </c>
      <c r="B167" s="55" t="s">
        <v>1702</v>
      </c>
      <c r="C167" s="55" t="s">
        <v>1709</v>
      </c>
      <c r="D167" s="55" t="s">
        <v>35</v>
      </c>
      <c r="E167" s="55" t="s">
        <v>239</v>
      </c>
      <c r="F167" s="55" t="s">
        <v>240</v>
      </c>
      <c r="G167" s="55">
        <v>42</v>
      </c>
      <c r="H167" s="55">
        <v>2</v>
      </c>
      <c r="I167" s="57">
        <v>1</v>
      </c>
      <c r="J167" s="58">
        <v>2</v>
      </c>
      <c r="K167" s="59"/>
      <c r="L167" s="60" t="s">
        <v>222</v>
      </c>
      <c r="M167" s="76"/>
      <c r="N167" s="61" t="s">
        <v>220</v>
      </c>
      <c r="O167" s="77"/>
      <c r="P167" s="76"/>
      <c r="Q167" s="62">
        <v>2</v>
      </c>
      <c r="R167" s="63"/>
      <c r="S167" s="78"/>
      <c r="T167" s="78"/>
      <c r="U167" s="64">
        <f t="shared" si="12"/>
        <v>0</v>
      </c>
      <c r="V167" s="64">
        <f t="shared" si="13"/>
        <v>0</v>
      </c>
      <c r="W167" s="65"/>
      <c r="X167" s="58">
        <v>8</v>
      </c>
      <c r="Y167" s="58">
        <v>24</v>
      </c>
      <c r="Z167" s="58">
        <v>12</v>
      </c>
      <c r="AA167" s="65"/>
      <c r="AB167" s="66">
        <f t="shared" si="17"/>
        <v>5031.9359999999997</v>
      </c>
      <c r="AC167" s="66">
        <f t="shared" si="16"/>
        <v>0</v>
      </c>
      <c r="AD167" s="66">
        <f t="shared" si="14"/>
        <v>5031.9359999999997</v>
      </c>
    </row>
    <row r="168" spans="1:30" ht="24.95" customHeight="1" x14ac:dyDescent="0.4">
      <c r="A168" s="54">
        <v>177</v>
      </c>
      <c r="B168" s="55" t="s">
        <v>1702</v>
      </c>
      <c r="C168" s="55" t="s">
        <v>1709</v>
      </c>
      <c r="D168" s="55" t="s">
        <v>35</v>
      </c>
      <c r="E168" s="55" t="s">
        <v>248</v>
      </c>
      <c r="F168" s="55" t="s">
        <v>969</v>
      </c>
      <c r="G168" s="55">
        <v>26</v>
      </c>
      <c r="H168" s="55">
        <v>2</v>
      </c>
      <c r="I168" s="57">
        <v>1</v>
      </c>
      <c r="J168" s="58">
        <v>2</v>
      </c>
      <c r="K168" s="59"/>
      <c r="L168" s="60" t="s">
        <v>222</v>
      </c>
      <c r="M168" s="76"/>
      <c r="N168" s="61" t="s">
        <v>220</v>
      </c>
      <c r="O168" s="77"/>
      <c r="P168" s="76"/>
      <c r="Q168" s="62">
        <v>2</v>
      </c>
      <c r="R168" s="63"/>
      <c r="S168" s="78"/>
      <c r="T168" s="78"/>
      <c r="U168" s="64">
        <f t="shared" si="12"/>
        <v>0</v>
      </c>
      <c r="V168" s="64">
        <f t="shared" si="13"/>
        <v>0</v>
      </c>
      <c r="W168" s="65"/>
      <c r="X168" s="58">
        <v>8</v>
      </c>
      <c r="Y168" s="58">
        <v>24</v>
      </c>
      <c r="Z168" s="58">
        <v>12</v>
      </c>
      <c r="AA168" s="65"/>
      <c r="AB168" s="66">
        <f t="shared" si="17"/>
        <v>3115.0080000000003</v>
      </c>
      <c r="AC168" s="66">
        <f t="shared" si="16"/>
        <v>0</v>
      </c>
      <c r="AD168" s="66">
        <f t="shared" si="14"/>
        <v>3115.0080000000003</v>
      </c>
    </row>
    <row r="169" spans="1:30" ht="24.95" customHeight="1" x14ac:dyDescent="0.4">
      <c r="A169" s="54">
        <v>178</v>
      </c>
      <c r="B169" s="55" t="s">
        <v>1702</v>
      </c>
      <c r="C169" s="55" t="s">
        <v>956</v>
      </c>
      <c r="D169" s="55" t="s">
        <v>35</v>
      </c>
      <c r="E169" s="55" t="s">
        <v>248</v>
      </c>
      <c r="F169" s="55" t="s">
        <v>697</v>
      </c>
      <c r="G169" s="55">
        <v>26</v>
      </c>
      <c r="H169" s="55">
        <v>1</v>
      </c>
      <c r="I169" s="57">
        <v>1</v>
      </c>
      <c r="J169" s="58">
        <v>1</v>
      </c>
      <c r="K169" s="59"/>
      <c r="L169" s="60" t="s">
        <v>222</v>
      </c>
      <c r="M169" s="76"/>
      <c r="N169" s="61" t="s">
        <v>220</v>
      </c>
      <c r="O169" s="77"/>
      <c r="P169" s="76"/>
      <c r="Q169" s="62">
        <v>1</v>
      </c>
      <c r="R169" s="63"/>
      <c r="S169" s="78"/>
      <c r="T169" s="78"/>
      <c r="U169" s="64">
        <f t="shared" si="12"/>
        <v>0</v>
      </c>
      <c r="V169" s="64">
        <f t="shared" si="13"/>
        <v>0</v>
      </c>
      <c r="W169" s="65"/>
      <c r="X169" s="58">
        <v>8</v>
      </c>
      <c r="Y169" s="58">
        <v>24</v>
      </c>
      <c r="Z169" s="58">
        <v>12</v>
      </c>
      <c r="AA169" s="65"/>
      <c r="AB169" s="66">
        <f t="shared" si="17"/>
        <v>1557.5040000000001</v>
      </c>
      <c r="AC169" s="66">
        <f t="shared" si="16"/>
        <v>0</v>
      </c>
      <c r="AD169" s="66">
        <f t="shared" si="14"/>
        <v>1557.5040000000001</v>
      </c>
    </row>
    <row r="170" spans="1:30" ht="24.95" customHeight="1" x14ac:dyDescent="0.4">
      <c r="A170" s="54">
        <v>179</v>
      </c>
      <c r="B170" s="55" t="s">
        <v>1702</v>
      </c>
      <c r="C170" s="55" t="s">
        <v>956</v>
      </c>
      <c r="D170" s="55" t="s">
        <v>35</v>
      </c>
      <c r="E170" s="55" t="s">
        <v>239</v>
      </c>
      <c r="F170" s="55" t="s">
        <v>240</v>
      </c>
      <c r="G170" s="55">
        <v>42</v>
      </c>
      <c r="H170" s="55">
        <v>2</v>
      </c>
      <c r="I170" s="57">
        <v>1</v>
      </c>
      <c r="J170" s="58">
        <v>2</v>
      </c>
      <c r="K170" s="59"/>
      <c r="L170" s="60" t="s">
        <v>222</v>
      </c>
      <c r="M170" s="76"/>
      <c r="N170" s="61" t="s">
        <v>220</v>
      </c>
      <c r="O170" s="77"/>
      <c r="P170" s="76"/>
      <c r="Q170" s="62">
        <v>2</v>
      </c>
      <c r="R170" s="63"/>
      <c r="S170" s="78"/>
      <c r="T170" s="78"/>
      <c r="U170" s="64">
        <f t="shared" si="12"/>
        <v>0</v>
      </c>
      <c r="V170" s="64">
        <f t="shared" si="13"/>
        <v>0</v>
      </c>
      <c r="W170" s="65"/>
      <c r="X170" s="58">
        <v>8</v>
      </c>
      <c r="Y170" s="58">
        <v>24</v>
      </c>
      <c r="Z170" s="58">
        <v>12</v>
      </c>
      <c r="AA170" s="65"/>
      <c r="AB170" s="66">
        <f t="shared" si="17"/>
        <v>5031.9359999999997</v>
      </c>
      <c r="AC170" s="66">
        <f t="shared" si="16"/>
        <v>0</v>
      </c>
      <c r="AD170" s="66">
        <f t="shared" si="14"/>
        <v>5031.9359999999997</v>
      </c>
    </row>
    <row r="171" spans="1:30" ht="24.95" customHeight="1" x14ac:dyDescent="0.4">
      <c r="A171" s="54">
        <v>180</v>
      </c>
      <c r="B171" s="55" t="s">
        <v>1702</v>
      </c>
      <c r="C171" s="55" t="s">
        <v>956</v>
      </c>
      <c r="D171" s="55" t="s">
        <v>35</v>
      </c>
      <c r="E171" s="55" t="s">
        <v>248</v>
      </c>
      <c r="F171" s="55" t="s">
        <v>969</v>
      </c>
      <c r="G171" s="55">
        <v>26</v>
      </c>
      <c r="H171" s="55">
        <v>2</v>
      </c>
      <c r="I171" s="57">
        <v>1</v>
      </c>
      <c r="J171" s="58">
        <v>2</v>
      </c>
      <c r="K171" s="59"/>
      <c r="L171" s="60" t="s">
        <v>222</v>
      </c>
      <c r="M171" s="76"/>
      <c r="N171" s="61" t="s">
        <v>220</v>
      </c>
      <c r="O171" s="77"/>
      <c r="P171" s="76"/>
      <c r="Q171" s="62">
        <v>2</v>
      </c>
      <c r="R171" s="63"/>
      <c r="S171" s="78"/>
      <c r="T171" s="78"/>
      <c r="U171" s="64">
        <f t="shared" si="12"/>
        <v>0</v>
      </c>
      <c r="V171" s="64">
        <f t="shared" si="13"/>
        <v>0</v>
      </c>
      <c r="W171" s="65"/>
      <c r="X171" s="58">
        <v>8</v>
      </c>
      <c r="Y171" s="58">
        <v>24</v>
      </c>
      <c r="Z171" s="58">
        <v>12</v>
      </c>
      <c r="AA171" s="65"/>
      <c r="AB171" s="66">
        <f t="shared" si="17"/>
        <v>3115.0080000000003</v>
      </c>
      <c r="AC171" s="66">
        <f t="shared" si="16"/>
        <v>0</v>
      </c>
      <c r="AD171" s="66">
        <f t="shared" si="14"/>
        <v>3115.0080000000003</v>
      </c>
    </row>
    <row r="172" spans="1:30" ht="24.95" customHeight="1" x14ac:dyDescent="0.4">
      <c r="A172" s="54">
        <v>181</v>
      </c>
      <c r="B172" s="55" t="s">
        <v>1702</v>
      </c>
      <c r="C172" s="55" t="s">
        <v>1687</v>
      </c>
      <c r="D172" s="55" t="s">
        <v>35</v>
      </c>
      <c r="E172" s="55" t="s">
        <v>248</v>
      </c>
      <c r="F172" s="55" t="s">
        <v>697</v>
      </c>
      <c r="G172" s="55">
        <v>26</v>
      </c>
      <c r="H172" s="55">
        <v>1</v>
      </c>
      <c r="I172" s="57">
        <v>1</v>
      </c>
      <c r="J172" s="58">
        <v>1</v>
      </c>
      <c r="K172" s="59"/>
      <c r="L172" s="60" t="s">
        <v>222</v>
      </c>
      <c r="M172" s="76"/>
      <c r="N172" s="61" t="s">
        <v>220</v>
      </c>
      <c r="O172" s="77"/>
      <c r="P172" s="76"/>
      <c r="Q172" s="62">
        <v>1</v>
      </c>
      <c r="R172" s="63"/>
      <c r="S172" s="78"/>
      <c r="T172" s="78"/>
      <c r="U172" s="64">
        <f t="shared" si="12"/>
        <v>0</v>
      </c>
      <c r="V172" s="64">
        <f t="shared" si="13"/>
        <v>0</v>
      </c>
      <c r="W172" s="65"/>
      <c r="X172" s="58">
        <v>8</v>
      </c>
      <c r="Y172" s="58">
        <v>24</v>
      </c>
      <c r="Z172" s="58">
        <v>12</v>
      </c>
      <c r="AA172" s="65"/>
      <c r="AB172" s="66">
        <f t="shared" si="17"/>
        <v>1557.5040000000001</v>
      </c>
      <c r="AC172" s="66">
        <f t="shared" si="16"/>
        <v>0</v>
      </c>
      <c r="AD172" s="66">
        <f t="shared" si="14"/>
        <v>1557.5040000000001</v>
      </c>
    </row>
    <row r="173" spans="1:30" ht="24.95" customHeight="1" x14ac:dyDescent="0.4">
      <c r="A173" s="54">
        <v>182</v>
      </c>
      <c r="B173" s="55" t="s">
        <v>1710</v>
      </c>
      <c r="C173" s="55" t="s">
        <v>1711</v>
      </c>
      <c r="D173" s="55" t="s">
        <v>35</v>
      </c>
      <c r="E173" s="55" t="s">
        <v>248</v>
      </c>
      <c r="F173" s="55" t="s">
        <v>617</v>
      </c>
      <c r="G173" s="55">
        <v>26</v>
      </c>
      <c r="H173" s="55">
        <v>3</v>
      </c>
      <c r="I173" s="57">
        <v>2</v>
      </c>
      <c r="J173" s="58">
        <v>6</v>
      </c>
      <c r="K173" s="59"/>
      <c r="L173" s="60" t="s">
        <v>222</v>
      </c>
      <c r="M173" s="76"/>
      <c r="N173" s="61" t="s">
        <v>220</v>
      </c>
      <c r="O173" s="77"/>
      <c r="P173" s="76"/>
      <c r="Q173" s="62">
        <v>3</v>
      </c>
      <c r="R173" s="63"/>
      <c r="S173" s="78"/>
      <c r="T173" s="78"/>
      <c r="U173" s="64">
        <f t="shared" si="12"/>
        <v>0</v>
      </c>
      <c r="V173" s="64">
        <f t="shared" si="13"/>
        <v>0</v>
      </c>
      <c r="W173" s="65"/>
      <c r="X173" s="58">
        <v>8</v>
      </c>
      <c r="Y173" s="58">
        <v>24</v>
      </c>
      <c r="Z173" s="58">
        <v>12</v>
      </c>
      <c r="AA173" s="65"/>
      <c r="AB173" s="66">
        <f t="shared" si="17"/>
        <v>9345.0239999999994</v>
      </c>
      <c r="AC173" s="66">
        <f t="shared" si="16"/>
        <v>0</v>
      </c>
      <c r="AD173" s="66">
        <f t="shared" si="14"/>
        <v>9345.0239999999994</v>
      </c>
    </row>
    <row r="174" spans="1:30" ht="24.95" customHeight="1" x14ac:dyDescent="0.4">
      <c r="A174" s="54">
        <v>183</v>
      </c>
      <c r="B174" s="55" t="s">
        <v>1710</v>
      </c>
      <c r="C174" s="55" t="s">
        <v>1711</v>
      </c>
      <c r="D174" s="55" t="s">
        <v>35</v>
      </c>
      <c r="E174" s="55" t="s">
        <v>248</v>
      </c>
      <c r="F174" s="55" t="s">
        <v>697</v>
      </c>
      <c r="G174" s="55">
        <v>26</v>
      </c>
      <c r="H174" s="55">
        <v>2</v>
      </c>
      <c r="I174" s="57">
        <v>1</v>
      </c>
      <c r="J174" s="58">
        <v>2</v>
      </c>
      <c r="K174" s="59"/>
      <c r="L174" s="60" t="s">
        <v>222</v>
      </c>
      <c r="M174" s="76"/>
      <c r="N174" s="61" t="s">
        <v>220</v>
      </c>
      <c r="O174" s="77"/>
      <c r="P174" s="76"/>
      <c r="Q174" s="62">
        <v>2</v>
      </c>
      <c r="R174" s="63"/>
      <c r="S174" s="78"/>
      <c r="T174" s="78"/>
      <c r="U174" s="64">
        <f t="shared" si="12"/>
        <v>0</v>
      </c>
      <c r="V174" s="64">
        <f t="shared" si="13"/>
        <v>0</v>
      </c>
      <c r="W174" s="65"/>
      <c r="X174" s="58">
        <v>8</v>
      </c>
      <c r="Y174" s="58">
        <v>24</v>
      </c>
      <c r="Z174" s="58">
        <v>12</v>
      </c>
      <c r="AA174" s="65"/>
      <c r="AB174" s="66">
        <f t="shared" si="17"/>
        <v>3115.0080000000003</v>
      </c>
      <c r="AC174" s="66">
        <f t="shared" si="16"/>
        <v>0</v>
      </c>
      <c r="AD174" s="66">
        <f t="shared" si="14"/>
        <v>3115.0080000000003</v>
      </c>
    </row>
    <row r="175" spans="1:30" ht="24.95" customHeight="1" x14ac:dyDescent="0.4">
      <c r="A175" s="54">
        <v>184</v>
      </c>
      <c r="B175" s="55" t="s">
        <v>1710</v>
      </c>
      <c r="C175" s="55" t="s">
        <v>1712</v>
      </c>
      <c r="D175" s="55" t="s">
        <v>35</v>
      </c>
      <c r="E175" s="55" t="s">
        <v>248</v>
      </c>
      <c r="F175" s="55" t="s">
        <v>617</v>
      </c>
      <c r="G175" s="55">
        <v>26</v>
      </c>
      <c r="H175" s="55">
        <v>3</v>
      </c>
      <c r="I175" s="57">
        <v>2</v>
      </c>
      <c r="J175" s="58">
        <v>6</v>
      </c>
      <c r="K175" s="59"/>
      <c r="L175" s="60" t="s">
        <v>222</v>
      </c>
      <c r="M175" s="76"/>
      <c r="N175" s="61" t="s">
        <v>220</v>
      </c>
      <c r="O175" s="77"/>
      <c r="P175" s="76"/>
      <c r="Q175" s="62">
        <v>3</v>
      </c>
      <c r="R175" s="63"/>
      <c r="S175" s="78"/>
      <c r="T175" s="78"/>
      <c r="U175" s="64">
        <f t="shared" si="12"/>
        <v>0</v>
      </c>
      <c r="V175" s="64">
        <f t="shared" si="13"/>
        <v>0</v>
      </c>
      <c r="W175" s="65"/>
      <c r="X175" s="58">
        <v>8</v>
      </c>
      <c r="Y175" s="58">
        <v>24</v>
      </c>
      <c r="Z175" s="58">
        <v>12</v>
      </c>
      <c r="AA175" s="65"/>
      <c r="AB175" s="66">
        <f t="shared" si="17"/>
        <v>9345.0239999999994</v>
      </c>
      <c r="AC175" s="66">
        <f t="shared" si="16"/>
        <v>0</v>
      </c>
      <c r="AD175" s="66">
        <f t="shared" si="14"/>
        <v>9345.0239999999994</v>
      </c>
    </row>
    <row r="176" spans="1:30" ht="24.95" customHeight="1" x14ac:dyDescent="0.4">
      <c r="A176" s="54">
        <v>185</v>
      </c>
      <c r="B176" s="55" t="s">
        <v>1710</v>
      </c>
      <c r="C176" s="55" t="s">
        <v>1712</v>
      </c>
      <c r="D176" s="55" t="s">
        <v>35</v>
      </c>
      <c r="E176" s="55" t="s">
        <v>248</v>
      </c>
      <c r="F176" s="55" t="s">
        <v>697</v>
      </c>
      <c r="G176" s="55">
        <v>26</v>
      </c>
      <c r="H176" s="55">
        <v>2</v>
      </c>
      <c r="I176" s="57">
        <v>1</v>
      </c>
      <c r="J176" s="58">
        <v>2</v>
      </c>
      <c r="K176" s="59"/>
      <c r="L176" s="60" t="s">
        <v>222</v>
      </c>
      <c r="M176" s="76"/>
      <c r="N176" s="61" t="s">
        <v>220</v>
      </c>
      <c r="O176" s="77"/>
      <c r="P176" s="76"/>
      <c r="Q176" s="62">
        <v>2</v>
      </c>
      <c r="R176" s="63"/>
      <c r="S176" s="78"/>
      <c r="T176" s="78"/>
      <c r="U176" s="64">
        <f t="shared" si="12"/>
        <v>0</v>
      </c>
      <c r="V176" s="64">
        <f t="shared" si="13"/>
        <v>0</v>
      </c>
      <c r="W176" s="65"/>
      <c r="X176" s="58">
        <v>8</v>
      </c>
      <c r="Y176" s="58">
        <v>24</v>
      </c>
      <c r="Z176" s="58">
        <v>12</v>
      </c>
      <c r="AA176" s="65"/>
      <c r="AB176" s="66">
        <f t="shared" si="17"/>
        <v>3115.0080000000003</v>
      </c>
      <c r="AC176" s="66">
        <f t="shared" si="16"/>
        <v>0</v>
      </c>
      <c r="AD176" s="66">
        <f t="shared" si="14"/>
        <v>3115.0080000000003</v>
      </c>
    </row>
    <row r="177" spans="1:30" ht="24.95" customHeight="1" x14ac:dyDescent="0.4">
      <c r="A177" s="54">
        <v>186</v>
      </c>
      <c r="B177" s="55" t="s">
        <v>1713</v>
      </c>
      <c r="C177" s="55" t="s">
        <v>1714</v>
      </c>
      <c r="D177" s="55" t="s">
        <v>35</v>
      </c>
      <c r="E177" s="55" t="s">
        <v>248</v>
      </c>
      <c r="F177" s="55" t="s">
        <v>617</v>
      </c>
      <c r="G177" s="55">
        <v>26</v>
      </c>
      <c r="H177" s="55">
        <v>4</v>
      </c>
      <c r="I177" s="57">
        <v>2</v>
      </c>
      <c r="J177" s="58">
        <v>8</v>
      </c>
      <c r="K177" s="59"/>
      <c r="L177" s="60" t="s">
        <v>222</v>
      </c>
      <c r="M177" s="76"/>
      <c r="N177" s="61" t="s">
        <v>220</v>
      </c>
      <c r="O177" s="77"/>
      <c r="P177" s="76"/>
      <c r="Q177" s="62">
        <v>4</v>
      </c>
      <c r="R177" s="63"/>
      <c r="S177" s="78"/>
      <c r="T177" s="78"/>
      <c r="U177" s="64">
        <f t="shared" si="12"/>
        <v>0</v>
      </c>
      <c r="V177" s="64">
        <f t="shared" si="13"/>
        <v>0</v>
      </c>
      <c r="W177" s="65"/>
      <c r="X177" s="58">
        <v>8</v>
      </c>
      <c r="Y177" s="58">
        <v>24</v>
      </c>
      <c r="Z177" s="58">
        <v>12</v>
      </c>
      <c r="AA177" s="65"/>
      <c r="AB177" s="66">
        <f t="shared" si="17"/>
        <v>12460.032000000001</v>
      </c>
      <c r="AC177" s="66">
        <f t="shared" si="16"/>
        <v>0</v>
      </c>
      <c r="AD177" s="66">
        <f t="shared" si="14"/>
        <v>12460.032000000001</v>
      </c>
    </row>
    <row r="178" spans="1:30" ht="24.95" customHeight="1" x14ac:dyDescent="0.4">
      <c r="A178" s="54">
        <v>187</v>
      </c>
      <c r="B178" s="55" t="s">
        <v>1713</v>
      </c>
      <c r="C178" s="55" t="s">
        <v>1714</v>
      </c>
      <c r="D178" s="55" t="s">
        <v>35</v>
      </c>
      <c r="E178" s="55" t="s">
        <v>248</v>
      </c>
      <c r="F178" s="55" t="s">
        <v>697</v>
      </c>
      <c r="G178" s="55">
        <v>26</v>
      </c>
      <c r="H178" s="55">
        <v>4</v>
      </c>
      <c r="I178" s="57">
        <v>1</v>
      </c>
      <c r="J178" s="58">
        <v>4</v>
      </c>
      <c r="K178" s="59"/>
      <c r="L178" s="60" t="s">
        <v>222</v>
      </c>
      <c r="M178" s="76"/>
      <c r="N178" s="61" t="s">
        <v>220</v>
      </c>
      <c r="O178" s="77"/>
      <c r="P178" s="76"/>
      <c r="Q178" s="62">
        <v>4</v>
      </c>
      <c r="R178" s="63"/>
      <c r="S178" s="78"/>
      <c r="T178" s="78"/>
      <c r="U178" s="64">
        <f t="shared" si="12"/>
        <v>0</v>
      </c>
      <c r="V178" s="64">
        <f t="shared" si="13"/>
        <v>0</v>
      </c>
      <c r="W178" s="65"/>
      <c r="X178" s="58">
        <v>8</v>
      </c>
      <c r="Y178" s="58">
        <v>24</v>
      </c>
      <c r="Z178" s="58">
        <v>12</v>
      </c>
      <c r="AA178" s="65"/>
      <c r="AB178" s="66">
        <f t="shared" si="17"/>
        <v>6230.0160000000005</v>
      </c>
      <c r="AC178" s="66">
        <f t="shared" si="16"/>
        <v>0</v>
      </c>
      <c r="AD178" s="66">
        <f t="shared" si="14"/>
        <v>6230.0160000000005</v>
      </c>
    </row>
    <row r="179" spans="1:30" ht="24.95" customHeight="1" x14ac:dyDescent="0.4">
      <c r="A179" s="54">
        <v>188</v>
      </c>
      <c r="B179" s="55" t="s">
        <v>1713</v>
      </c>
      <c r="C179" s="55" t="s">
        <v>1715</v>
      </c>
      <c r="D179" s="55" t="s">
        <v>35</v>
      </c>
      <c r="E179" s="55" t="s">
        <v>248</v>
      </c>
      <c r="F179" s="55" t="s">
        <v>617</v>
      </c>
      <c r="G179" s="55">
        <v>26</v>
      </c>
      <c r="H179" s="55">
        <v>5</v>
      </c>
      <c r="I179" s="57">
        <v>2</v>
      </c>
      <c r="J179" s="58">
        <v>10</v>
      </c>
      <c r="K179" s="59"/>
      <c r="L179" s="60" t="s">
        <v>222</v>
      </c>
      <c r="M179" s="76"/>
      <c r="N179" s="61" t="s">
        <v>220</v>
      </c>
      <c r="O179" s="77"/>
      <c r="P179" s="76"/>
      <c r="Q179" s="62">
        <v>5</v>
      </c>
      <c r="R179" s="63"/>
      <c r="S179" s="78"/>
      <c r="T179" s="78"/>
      <c r="U179" s="64">
        <f t="shared" si="12"/>
        <v>0</v>
      </c>
      <c r="V179" s="64">
        <f t="shared" si="13"/>
        <v>0</v>
      </c>
      <c r="W179" s="65"/>
      <c r="X179" s="58">
        <v>8</v>
      </c>
      <c r="Y179" s="58">
        <v>24</v>
      </c>
      <c r="Z179" s="58">
        <v>12</v>
      </c>
      <c r="AA179" s="65"/>
      <c r="AB179" s="66">
        <f t="shared" si="17"/>
        <v>15575.039999999999</v>
      </c>
      <c r="AC179" s="66">
        <f t="shared" si="16"/>
        <v>0</v>
      </c>
      <c r="AD179" s="66">
        <f t="shared" si="14"/>
        <v>15575.039999999999</v>
      </c>
    </row>
    <row r="180" spans="1:30" ht="24.95" customHeight="1" x14ac:dyDescent="0.4">
      <c r="A180" s="54">
        <v>189</v>
      </c>
      <c r="B180" s="55" t="s">
        <v>1713</v>
      </c>
      <c r="C180" s="55" t="s">
        <v>1715</v>
      </c>
      <c r="D180" s="55" t="s">
        <v>35</v>
      </c>
      <c r="E180" s="55" t="s">
        <v>248</v>
      </c>
      <c r="F180" s="55" t="s">
        <v>697</v>
      </c>
      <c r="G180" s="55">
        <v>26</v>
      </c>
      <c r="H180" s="55">
        <v>4</v>
      </c>
      <c r="I180" s="57">
        <v>1</v>
      </c>
      <c r="J180" s="58">
        <v>4</v>
      </c>
      <c r="K180" s="59"/>
      <c r="L180" s="60" t="s">
        <v>222</v>
      </c>
      <c r="M180" s="76"/>
      <c r="N180" s="61" t="s">
        <v>220</v>
      </c>
      <c r="O180" s="77"/>
      <c r="P180" s="76"/>
      <c r="Q180" s="62">
        <v>4</v>
      </c>
      <c r="R180" s="63"/>
      <c r="S180" s="78"/>
      <c r="T180" s="78"/>
      <c r="U180" s="64">
        <f t="shared" si="12"/>
        <v>0</v>
      </c>
      <c r="V180" s="64">
        <f t="shared" si="13"/>
        <v>0</v>
      </c>
      <c r="W180" s="65"/>
      <c r="X180" s="58">
        <v>8</v>
      </c>
      <c r="Y180" s="58">
        <v>24</v>
      </c>
      <c r="Z180" s="58">
        <v>12</v>
      </c>
      <c r="AA180" s="65"/>
      <c r="AB180" s="66">
        <f t="shared" si="17"/>
        <v>6230.0160000000005</v>
      </c>
      <c r="AC180" s="66">
        <f t="shared" si="16"/>
        <v>0</v>
      </c>
      <c r="AD180" s="66">
        <f t="shared" si="14"/>
        <v>6230.0160000000005</v>
      </c>
    </row>
    <row r="181" spans="1:30" ht="24.95" customHeight="1" x14ac:dyDescent="0.4">
      <c r="A181" s="54">
        <v>190</v>
      </c>
      <c r="B181" s="55" t="s">
        <v>1713</v>
      </c>
      <c r="C181" s="55" t="s">
        <v>1716</v>
      </c>
      <c r="D181" s="55" t="s">
        <v>35</v>
      </c>
      <c r="E181" s="55" t="s">
        <v>248</v>
      </c>
      <c r="F181" s="55" t="s">
        <v>617</v>
      </c>
      <c r="G181" s="55">
        <v>26</v>
      </c>
      <c r="H181" s="55">
        <v>5</v>
      </c>
      <c r="I181" s="57">
        <v>2</v>
      </c>
      <c r="J181" s="58">
        <v>10</v>
      </c>
      <c r="K181" s="59"/>
      <c r="L181" s="60" t="s">
        <v>222</v>
      </c>
      <c r="M181" s="76"/>
      <c r="N181" s="61" t="s">
        <v>220</v>
      </c>
      <c r="O181" s="77"/>
      <c r="P181" s="76"/>
      <c r="Q181" s="62">
        <v>5</v>
      </c>
      <c r="R181" s="63"/>
      <c r="S181" s="78"/>
      <c r="T181" s="78"/>
      <c r="U181" s="64">
        <f t="shared" si="12"/>
        <v>0</v>
      </c>
      <c r="V181" s="64">
        <f t="shared" si="13"/>
        <v>0</v>
      </c>
      <c r="W181" s="65"/>
      <c r="X181" s="58">
        <v>8</v>
      </c>
      <c r="Y181" s="58">
        <v>24</v>
      </c>
      <c r="Z181" s="58">
        <v>12</v>
      </c>
      <c r="AA181" s="65"/>
      <c r="AB181" s="66">
        <f t="shared" si="17"/>
        <v>15575.039999999999</v>
      </c>
      <c r="AC181" s="66">
        <f t="shared" si="16"/>
        <v>0</v>
      </c>
      <c r="AD181" s="66">
        <f t="shared" si="14"/>
        <v>15575.039999999999</v>
      </c>
    </row>
    <row r="182" spans="1:30" ht="24.95" customHeight="1" x14ac:dyDescent="0.4">
      <c r="A182" s="54">
        <v>191</v>
      </c>
      <c r="B182" s="55" t="s">
        <v>1713</v>
      </c>
      <c r="C182" s="55" t="s">
        <v>1716</v>
      </c>
      <c r="D182" s="55" t="s">
        <v>35</v>
      </c>
      <c r="E182" s="55" t="s">
        <v>248</v>
      </c>
      <c r="F182" s="55" t="s">
        <v>697</v>
      </c>
      <c r="G182" s="55">
        <v>26</v>
      </c>
      <c r="H182" s="55">
        <v>4</v>
      </c>
      <c r="I182" s="57">
        <v>1</v>
      </c>
      <c r="J182" s="58">
        <v>4</v>
      </c>
      <c r="K182" s="59"/>
      <c r="L182" s="60" t="s">
        <v>222</v>
      </c>
      <c r="M182" s="76"/>
      <c r="N182" s="61" t="s">
        <v>220</v>
      </c>
      <c r="O182" s="77"/>
      <c r="P182" s="76"/>
      <c r="Q182" s="62">
        <v>4</v>
      </c>
      <c r="R182" s="63"/>
      <c r="S182" s="78"/>
      <c r="T182" s="78"/>
      <c r="U182" s="64">
        <f t="shared" si="12"/>
        <v>0</v>
      </c>
      <c r="V182" s="64">
        <f t="shared" si="13"/>
        <v>0</v>
      </c>
      <c r="W182" s="65"/>
      <c r="X182" s="58">
        <v>8</v>
      </c>
      <c r="Y182" s="58">
        <v>24</v>
      </c>
      <c r="Z182" s="58">
        <v>12</v>
      </c>
      <c r="AA182" s="65"/>
      <c r="AB182" s="66">
        <f t="shared" si="17"/>
        <v>6230.0160000000005</v>
      </c>
      <c r="AC182" s="66">
        <f t="shared" si="16"/>
        <v>0</v>
      </c>
      <c r="AD182" s="66">
        <f t="shared" si="14"/>
        <v>6230.0160000000005</v>
      </c>
    </row>
    <row r="183" spans="1:30" ht="24.95" customHeight="1" x14ac:dyDescent="0.4">
      <c r="A183" s="54">
        <v>192</v>
      </c>
      <c r="B183" s="55" t="s">
        <v>1717</v>
      </c>
      <c r="C183" s="55" t="s">
        <v>1718</v>
      </c>
      <c r="D183" s="55" t="s">
        <v>35</v>
      </c>
      <c r="E183" s="55" t="s">
        <v>248</v>
      </c>
      <c r="F183" s="55" t="s">
        <v>1730</v>
      </c>
      <c r="G183" s="55">
        <v>26</v>
      </c>
      <c r="H183" s="55">
        <v>6</v>
      </c>
      <c r="I183" s="57">
        <v>1</v>
      </c>
      <c r="J183" s="58">
        <v>6</v>
      </c>
      <c r="K183" s="59"/>
      <c r="L183" s="60" t="s">
        <v>222</v>
      </c>
      <c r="M183" s="76"/>
      <c r="N183" s="61" t="s">
        <v>220</v>
      </c>
      <c r="O183" s="77"/>
      <c r="P183" s="76"/>
      <c r="Q183" s="62">
        <v>6</v>
      </c>
      <c r="R183" s="63"/>
      <c r="S183" s="78"/>
      <c r="T183" s="78"/>
      <c r="U183" s="64">
        <f t="shared" si="12"/>
        <v>0</v>
      </c>
      <c r="V183" s="64">
        <f t="shared" si="13"/>
        <v>0</v>
      </c>
      <c r="W183" s="65"/>
      <c r="X183" s="58">
        <v>8</v>
      </c>
      <c r="Y183" s="58">
        <v>24</v>
      </c>
      <c r="Z183" s="58">
        <v>12</v>
      </c>
      <c r="AA183" s="65"/>
      <c r="AB183" s="66">
        <f t="shared" si="17"/>
        <v>9345.0239999999994</v>
      </c>
      <c r="AC183" s="66">
        <f t="shared" si="16"/>
        <v>0</v>
      </c>
      <c r="AD183" s="66">
        <f t="shared" si="14"/>
        <v>9345.0239999999994</v>
      </c>
    </row>
    <row r="184" spans="1:30" ht="24.95" customHeight="1" x14ac:dyDescent="0.4">
      <c r="A184" s="54">
        <v>193</v>
      </c>
      <c r="B184" s="55" t="s">
        <v>1717</v>
      </c>
      <c r="C184" s="55" t="s">
        <v>1719</v>
      </c>
      <c r="D184" s="55" t="s">
        <v>35</v>
      </c>
      <c r="E184" s="55" t="s">
        <v>263</v>
      </c>
      <c r="F184" s="55" t="s">
        <v>558</v>
      </c>
      <c r="G184" s="55">
        <v>28</v>
      </c>
      <c r="H184" s="55">
        <v>3</v>
      </c>
      <c r="I184" s="57">
        <v>1</v>
      </c>
      <c r="J184" s="58">
        <v>3</v>
      </c>
      <c r="K184" s="59"/>
      <c r="L184" s="60" t="s">
        <v>222</v>
      </c>
      <c r="M184" s="76"/>
      <c r="N184" s="61" t="s">
        <v>220</v>
      </c>
      <c r="O184" s="77"/>
      <c r="P184" s="76"/>
      <c r="Q184" s="62">
        <v>3</v>
      </c>
      <c r="R184" s="63"/>
      <c r="S184" s="78"/>
      <c r="T184" s="78"/>
      <c r="U184" s="64">
        <f t="shared" ref="U184:U194" si="18">S184*Q184</f>
        <v>0</v>
      </c>
      <c r="V184" s="64">
        <f t="shared" ref="V184:V194" si="19">T184*Q184</f>
        <v>0</v>
      </c>
      <c r="W184" s="65"/>
      <c r="X184" s="58">
        <v>8</v>
      </c>
      <c r="Y184" s="58">
        <v>24</v>
      </c>
      <c r="Z184" s="58">
        <v>12</v>
      </c>
      <c r="AA184" s="65"/>
      <c r="AB184" s="66">
        <f t="shared" si="17"/>
        <v>5031.9359999999997</v>
      </c>
      <c r="AC184" s="66">
        <f t="shared" si="16"/>
        <v>0</v>
      </c>
      <c r="AD184" s="66">
        <f t="shared" ref="AD184:AD194" si="20">AB184-AC184</f>
        <v>5031.9359999999997</v>
      </c>
    </row>
    <row r="185" spans="1:30" ht="24.95" customHeight="1" x14ac:dyDescent="0.4">
      <c r="A185" s="54">
        <v>194</v>
      </c>
      <c r="B185" s="55" t="s">
        <v>1717</v>
      </c>
      <c r="C185" s="55" t="s">
        <v>1719</v>
      </c>
      <c r="D185" s="55" t="s">
        <v>35</v>
      </c>
      <c r="E185" s="55" t="s">
        <v>248</v>
      </c>
      <c r="F185" s="55" t="s">
        <v>969</v>
      </c>
      <c r="G185" s="55">
        <v>26</v>
      </c>
      <c r="H185" s="55">
        <v>3</v>
      </c>
      <c r="I185" s="57">
        <v>1</v>
      </c>
      <c r="J185" s="58">
        <v>3</v>
      </c>
      <c r="K185" s="59"/>
      <c r="L185" s="60" t="s">
        <v>222</v>
      </c>
      <c r="M185" s="76"/>
      <c r="N185" s="61" t="s">
        <v>220</v>
      </c>
      <c r="O185" s="77"/>
      <c r="P185" s="76"/>
      <c r="Q185" s="62">
        <v>3</v>
      </c>
      <c r="R185" s="63"/>
      <c r="S185" s="78"/>
      <c r="T185" s="78"/>
      <c r="U185" s="64">
        <f t="shared" si="18"/>
        <v>0</v>
      </c>
      <c r="V185" s="64">
        <f t="shared" si="19"/>
        <v>0</v>
      </c>
      <c r="W185" s="65"/>
      <c r="X185" s="58">
        <v>8</v>
      </c>
      <c r="Y185" s="58">
        <v>24</v>
      </c>
      <c r="Z185" s="58">
        <v>12</v>
      </c>
      <c r="AA185" s="65"/>
      <c r="AB185" s="66">
        <f t="shared" si="17"/>
        <v>4672.5119999999997</v>
      </c>
      <c r="AC185" s="66">
        <f t="shared" si="16"/>
        <v>0</v>
      </c>
      <c r="AD185" s="66">
        <f t="shared" si="20"/>
        <v>4672.5119999999997</v>
      </c>
    </row>
    <row r="186" spans="1:30" ht="24.95" customHeight="1" x14ac:dyDescent="0.4">
      <c r="A186" s="54">
        <v>195</v>
      </c>
      <c r="B186" s="55" t="s">
        <v>1720</v>
      </c>
      <c r="C186" s="55" t="s">
        <v>1721</v>
      </c>
      <c r="D186" s="55" t="s">
        <v>35</v>
      </c>
      <c r="E186" s="55" t="s">
        <v>248</v>
      </c>
      <c r="F186" s="55" t="s">
        <v>969</v>
      </c>
      <c r="G186" s="55">
        <v>26</v>
      </c>
      <c r="H186" s="55">
        <v>1</v>
      </c>
      <c r="I186" s="57">
        <v>1</v>
      </c>
      <c r="J186" s="58">
        <v>1</v>
      </c>
      <c r="K186" s="59"/>
      <c r="L186" s="60" t="s">
        <v>222</v>
      </c>
      <c r="M186" s="76"/>
      <c r="N186" s="61" t="s">
        <v>220</v>
      </c>
      <c r="O186" s="77"/>
      <c r="P186" s="76"/>
      <c r="Q186" s="62">
        <v>1</v>
      </c>
      <c r="R186" s="63"/>
      <c r="S186" s="78"/>
      <c r="T186" s="78"/>
      <c r="U186" s="64">
        <f t="shared" si="18"/>
        <v>0</v>
      </c>
      <c r="V186" s="64">
        <f t="shared" si="19"/>
        <v>0</v>
      </c>
      <c r="W186" s="65"/>
      <c r="X186" s="58">
        <v>8</v>
      </c>
      <c r="Y186" s="58">
        <v>24</v>
      </c>
      <c r="Z186" s="58">
        <v>12</v>
      </c>
      <c r="AA186" s="65"/>
      <c r="AB186" s="66">
        <f t="shared" si="17"/>
        <v>1557.5040000000001</v>
      </c>
      <c r="AC186" s="66">
        <f t="shared" si="16"/>
        <v>0</v>
      </c>
      <c r="AD186" s="66">
        <f t="shared" si="20"/>
        <v>1557.5040000000001</v>
      </c>
    </row>
    <row r="187" spans="1:30" ht="24.95" customHeight="1" x14ac:dyDescent="0.4">
      <c r="A187" s="54">
        <v>196</v>
      </c>
      <c r="B187" s="55" t="s">
        <v>1720</v>
      </c>
      <c r="C187" s="55" t="s">
        <v>1722</v>
      </c>
      <c r="D187" s="55" t="s">
        <v>2036</v>
      </c>
      <c r="E187" s="55" t="s">
        <v>239</v>
      </c>
      <c r="F187" s="55" t="s">
        <v>732</v>
      </c>
      <c r="G187" s="55">
        <v>42</v>
      </c>
      <c r="H187" s="55">
        <v>14</v>
      </c>
      <c r="I187" s="57">
        <v>2</v>
      </c>
      <c r="J187" s="58">
        <v>28</v>
      </c>
      <c r="K187" s="59"/>
      <c r="L187" s="60" t="s">
        <v>222</v>
      </c>
      <c r="M187" s="76"/>
      <c r="N187" s="61" t="s">
        <v>220</v>
      </c>
      <c r="O187" s="77"/>
      <c r="P187" s="76"/>
      <c r="Q187" s="62">
        <v>14</v>
      </c>
      <c r="R187" s="63"/>
      <c r="S187" s="78"/>
      <c r="T187" s="78"/>
      <c r="U187" s="64">
        <f t="shared" si="18"/>
        <v>0</v>
      </c>
      <c r="V187" s="64">
        <f t="shared" si="19"/>
        <v>0</v>
      </c>
      <c r="W187" s="65"/>
      <c r="X187" s="58">
        <v>8</v>
      </c>
      <c r="Y187" s="58">
        <v>24</v>
      </c>
      <c r="Z187" s="58">
        <v>12</v>
      </c>
      <c r="AA187" s="65"/>
      <c r="AB187" s="66">
        <f t="shared" si="17"/>
        <v>70447.103999999992</v>
      </c>
      <c r="AC187" s="66">
        <f t="shared" si="16"/>
        <v>0</v>
      </c>
      <c r="AD187" s="66">
        <f t="shared" si="20"/>
        <v>70447.103999999992</v>
      </c>
    </row>
    <row r="188" spans="1:30" ht="24.95" customHeight="1" x14ac:dyDescent="0.4">
      <c r="A188" s="54">
        <v>197</v>
      </c>
      <c r="B188" s="55" t="s">
        <v>1720</v>
      </c>
      <c r="C188" s="55" t="s">
        <v>1723</v>
      </c>
      <c r="D188" s="55" t="s">
        <v>35</v>
      </c>
      <c r="E188" s="55" t="s">
        <v>239</v>
      </c>
      <c r="F188" s="55" t="s">
        <v>732</v>
      </c>
      <c r="G188" s="55">
        <v>42</v>
      </c>
      <c r="H188" s="55">
        <v>4</v>
      </c>
      <c r="I188" s="57">
        <v>2</v>
      </c>
      <c r="J188" s="58">
        <v>8</v>
      </c>
      <c r="K188" s="59"/>
      <c r="L188" s="60" t="s">
        <v>222</v>
      </c>
      <c r="M188" s="76"/>
      <c r="N188" s="61" t="s">
        <v>220</v>
      </c>
      <c r="O188" s="77"/>
      <c r="P188" s="76"/>
      <c r="Q188" s="62">
        <v>4</v>
      </c>
      <c r="R188" s="63"/>
      <c r="S188" s="78"/>
      <c r="T188" s="78"/>
      <c r="U188" s="64">
        <f t="shared" si="18"/>
        <v>0</v>
      </c>
      <c r="V188" s="64">
        <f t="shared" si="19"/>
        <v>0</v>
      </c>
      <c r="W188" s="65"/>
      <c r="X188" s="58">
        <v>8</v>
      </c>
      <c r="Y188" s="58">
        <v>24</v>
      </c>
      <c r="Z188" s="58">
        <v>12</v>
      </c>
      <c r="AA188" s="65"/>
      <c r="AB188" s="66">
        <f t="shared" si="17"/>
        <v>20127.743999999999</v>
      </c>
      <c r="AC188" s="66">
        <f t="shared" si="16"/>
        <v>0</v>
      </c>
      <c r="AD188" s="66">
        <f t="shared" si="20"/>
        <v>20127.743999999999</v>
      </c>
    </row>
    <row r="189" spans="1:30" ht="24.95" customHeight="1" x14ac:dyDescent="0.4">
      <c r="A189" s="54">
        <v>198</v>
      </c>
      <c r="B189" s="55" t="s">
        <v>1720</v>
      </c>
      <c r="C189" s="55" t="s">
        <v>1723</v>
      </c>
      <c r="D189" s="55" t="s">
        <v>35</v>
      </c>
      <c r="E189" s="55" t="s">
        <v>239</v>
      </c>
      <c r="F189" s="55" t="s">
        <v>1020</v>
      </c>
      <c r="G189" s="55">
        <v>42</v>
      </c>
      <c r="H189" s="55">
        <v>4</v>
      </c>
      <c r="I189" s="57">
        <v>1</v>
      </c>
      <c r="J189" s="58">
        <v>4</v>
      </c>
      <c r="K189" s="59"/>
      <c r="L189" s="60" t="s">
        <v>222</v>
      </c>
      <c r="M189" s="76"/>
      <c r="N189" s="61" t="s">
        <v>220</v>
      </c>
      <c r="O189" s="77"/>
      <c r="P189" s="76"/>
      <c r="Q189" s="62">
        <v>4</v>
      </c>
      <c r="R189" s="63"/>
      <c r="S189" s="78"/>
      <c r="T189" s="78"/>
      <c r="U189" s="64">
        <f t="shared" si="18"/>
        <v>0</v>
      </c>
      <c r="V189" s="64">
        <f t="shared" si="19"/>
        <v>0</v>
      </c>
      <c r="W189" s="65"/>
      <c r="X189" s="58">
        <v>8</v>
      </c>
      <c r="Y189" s="58">
        <v>24</v>
      </c>
      <c r="Z189" s="58">
        <v>12</v>
      </c>
      <c r="AA189" s="65"/>
      <c r="AB189" s="66">
        <f t="shared" si="17"/>
        <v>10063.871999999999</v>
      </c>
      <c r="AC189" s="66">
        <f t="shared" si="16"/>
        <v>0</v>
      </c>
      <c r="AD189" s="66">
        <f t="shared" si="20"/>
        <v>10063.871999999999</v>
      </c>
    </row>
    <row r="190" spans="1:30" ht="24.95" customHeight="1" x14ac:dyDescent="0.4">
      <c r="A190" s="54">
        <v>199</v>
      </c>
      <c r="B190" s="55" t="s">
        <v>1720</v>
      </c>
      <c r="C190" s="55" t="s">
        <v>1724</v>
      </c>
      <c r="D190" s="55" t="s">
        <v>35</v>
      </c>
      <c r="E190" s="55" t="s">
        <v>239</v>
      </c>
      <c r="F190" s="55" t="s">
        <v>732</v>
      </c>
      <c r="G190" s="55">
        <v>42</v>
      </c>
      <c r="H190" s="55">
        <v>2</v>
      </c>
      <c r="I190" s="57">
        <v>2</v>
      </c>
      <c r="J190" s="58">
        <v>4</v>
      </c>
      <c r="K190" s="59"/>
      <c r="L190" s="60" t="s">
        <v>222</v>
      </c>
      <c r="M190" s="76"/>
      <c r="N190" s="61" t="s">
        <v>220</v>
      </c>
      <c r="O190" s="77"/>
      <c r="P190" s="76"/>
      <c r="Q190" s="62">
        <v>2</v>
      </c>
      <c r="R190" s="63"/>
      <c r="S190" s="78"/>
      <c r="T190" s="78"/>
      <c r="U190" s="64">
        <f t="shared" si="18"/>
        <v>0</v>
      </c>
      <c r="V190" s="64">
        <f t="shared" si="19"/>
        <v>0</v>
      </c>
      <c r="W190" s="65"/>
      <c r="X190" s="58">
        <v>8</v>
      </c>
      <c r="Y190" s="58">
        <v>24</v>
      </c>
      <c r="Z190" s="58">
        <v>12</v>
      </c>
      <c r="AA190" s="65"/>
      <c r="AB190" s="66">
        <f t="shared" si="17"/>
        <v>10063.871999999999</v>
      </c>
      <c r="AC190" s="66">
        <f t="shared" si="16"/>
        <v>0</v>
      </c>
      <c r="AD190" s="66">
        <f t="shared" si="20"/>
        <v>10063.871999999999</v>
      </c>
    </row>
    <row r="191" spans="1:30" ht="24.95" customHeight="1" x14ac:dyDescent="0.4">
      <c r="A191" s="54">
        <v>200</v>
      </c>
      <c r="B191" s="55" t="s">
        <v>1720</v>
      </c>
      <c r="C191" s="55" t="s">
        <v>1699</v>
      </c>
      <c r="D191" s="55" t="s">
        <v>35</v>
      </c>
      <c r="E191" s="55" t="s">
        <v>239</v>
      </c>
      <c r="F191" s="55" t="s">
        <v>240</v>
      </c>
      <c r="G191" s="55">
        <v>42</v>
      </c>
      <c r="H191" s="55">
        <v>2</v>
      </c>
      <c r="I191" s="57">
        <v>1</v>
      </c>
      <c r="J191" s="58">
        <v>2</v>
      </c>
      <c r="K191" s="59"/>
      <c r="L191" s="60" t="s">
        <v>222</v>
      </c>
      <c r="M191" s="76"/>
      <c r="N191" s="61" t="s">
        <v>220</v>
      </c>
      <c r="O191" s="77"/>
      <c r="P191" s="76"/>
      <c r="Q191" s="62">
        <v>2</v>
      </c>
      <c r="R191" s="63"/>
      <c r="S191" s="78"/>
      <c r="T191" s="78"/>
      <c r="U191" s="64">
        <f t="shared" si="18"/>
        <v>0</v>
      </c>
      <c r="V191" s="64">
        <f t="shared" si="19"/>
        <v>0</v>
      </c>
      <c r="W191" s="65"/>
      <c r="X191" s="58">
        <v>8</v>
      </c>
      <c r="Y191" s="58">
        <v>24</v>
      </c>
      <c r="Z191" s="58">
        <v>12</v>
      </c>
      <c r="AA191" s="65"/>
      <c r="AB191" s="66">
        <f t="shared" si="17"/>
        <v>5031.9359999999997</v>
      </c>
      <c r="AC191" s="66">
        <f t="shared" si="16"/>
        <v>0</v>
      </c>
      <c r="AD191" s="66">
        <f t="shared" si="20"/>
        <v>5031.9359999999997</v>
      </c>
    </row>
    <row r="192" spans="1:30" ht="24.95" customHeight="1" x14ac:dyDescent="0.4">
      <c r="A192" s="54">
        <v>201</v>
      </c>
      <c r="B192" s="55" t="s">
        <v>1720</v>
      </c>
      <c r="C192" s="55" t="s">
        <v>1700</v>
      </c>
      <c r="D192" s="55" t="s">
        <v>35</v>
      </c>
      <c r="E192" s="55" t="s">
        <v>239</v>
      </c>
      <c r="F192" s="55" t="s">
        <v>240</v>
      </c>
      <c r="G192" s="55">
        <v>42</v>
      </c>
      <c r="H192" s="55">
        <v>2</v>
      </c>
      <c r="I192" s="57">
        <v>1</v>
      </c>
      <c r="J192" s="58">
        <v>2</v>
      </c>
      <c r="K192" s="59"/>
      <c r="L192" s="60" t="s">
        <v>222</v>
      </c>
      <c r="M192" s="76"/>
      <c r="N192" s="61" t="s">
        <v>220</v>
      </c>
      <c r="O192" s="77"/>
      <c r="P192" s="76"/>
      <c r="Q192" s="62">
        <v>2</v>
      </c>
      <c r="R192" s="63"/>
      <c r="S192" s="78"/>
      <c r="T192" s="78"/>
      <c r="U192" s="64">
        <f t="shared" si="18"/>
        <v>0</v>
      </c>
      <c r="V192" s="64">
        <f t="shared" si="19"/>
        <v>0</v>
      </c>
      <c r="W192" s="65"/>
      <c r="X192" s="58">
        <v>8</v>
      </c>
      <c r="Y192" s="58">
        <v>24</v>
      </c>
      <c r="Z192" s="58">
        <v>12</v>
      </c>
      <c r="AA192" s="65"/>
      <c r="AB192" s="66">
        <f t="shared" si="17"/>
        <v>5031.9359999999997</v>
      </c>
      <c r="AC192" s="66">
        <f t="shared" si="16"/>
        <v>0</v>
      </c>
      <c r="AD192" s="66">
        <f t="shared" si="20"/>
        <v>5031.9359999999997</v>
      </c>
    </row>
    <row r="193" spans="1:30" ht="24.95" customHeight="1" x14ac:dyDescent="0.4">
      <c r="A193" s="54">
        <v>203</v>
      </c>
      <c r="B193" s="55" t="s">
        <v>1725</v>
      </c>
      <c r="C193" s="55" t="s">
        <v>1721</v>
      </c>
      <c r="D193" s="55" t="s">
        <v>35</v>
      </c>
      <c r="E193" s="55" t="s">
        <v>265</v>
      </c>
      <c r="F193" s="55" t="s">
        <v>271</v>
      </c>
      <c r="G193" s="55">
        <v>60</v>
      </c>
      <c r="H193" s="55">
        <v>2</v>
      </c>
      <c r="I193" s="57">
        <v>1</v>
      </c>
      <c r="J193" s="58">
        <v>2</v>
      </c>
      <c r="K193" s="59"/>
      <c r="L193" s="60" t="s">
        <v>222</v>
      </c>
      <c r="M193" s="76"/>
      <c r="N193" s="61" t="s">
        <v>220</v>
      </c>
      <c r="O193" s="77"/>
      <c r="P193" s="76"/>
      <c r="Q193" s="62">
        <v>2</v>
      </c>
      <c r="R193" s="63"/>
      <c r="S193" s="78"/>
      <c r="T193" s="78"/>
      <c r="U193" s="64">
        <f t="shared" si="18"/>
        <v>0</v>
      </c>
      <c r="V193" s="64">
        <f t="shared" si="19"/>
        <v>0</v>
      </c>
      <c r="W193" s="65"/>
      <c r="X193" s="58">
        <v>8</v>
      </c>
      <c r="Y193" s="58">
        <v>24</v>
      </c>
      <c r="Z193" s="58">
        <v>12</v>
      </c>
      <c r="AA193" s="65"/>
      <c r="AB193" s="66">
        <f t="shared" si="17"/>
        <v>7188.4800000000005</v>
      </c>
      <c r="AC193" s="66">
        <f t="shared" si="16"/>
        <v>0</v>
      </c>
      <c r="AD193" s="66">
        <f t="shared" si="20"/>
        <v>7188.4800000000005</v>
      </c>
    </row>
    <row r="194" spans="1:30" ht="24.95" customHeight="1" x14ac:dyDescent="0.4">
      <c r="A194" s="54">
        <v>204</v>
      </c>
      <c r="B194" s="55" t="s">
        <v>1725</v>
      </c>
      <c r="C194" s="55" t="s">
        <v>955</v>
      </c>
      <c r="D194" s="55" t="s">
        <v>35</v>
      </c>
      <c r="E194" s="55" t="s">
        <v>239</v>
      </c>
      <c r="F194" s="55" t="s">
        <v>729</v>
      </c>
      <c r="G194" s="55">
        <v>42</v>
      </c>
      <c r="H194" s="55">
        <v>1</v>
      </c>
      <c r="I194" s="57">
        <v>1</v>
      </c>
      <c r="J194" s="58">
        <v>1</v>
      </c>
      <c r="K194" s="59"/>
      <c r="L194" s="60" t="s">
        <v>222</v>
      </c>
      <c r="M194" s="76"/>
      <c r="N194" s="61" t="s">
        <v>220</v>
      </c>
      <c r="O194" s="77"/>
      <c r="P194" s="76"/>
      <c r="Q194" s="62">
        <v>1</v>
      </c>
      <c r="R194" s="63"/>
      <c r="S194" s="78"/>
      <c r="T194" s="78"/>
      <c r="U194" s="64">
        <f t="shared" si="18"/>
        <v>0</v>
      </c>
      <c r="V194" s="64">
        <f t="shared" si="19"/>
        <v>0</v>
      </c>
      <c r="W194" s="65"/>
      <c r="X194" s="58">
        <v>8</v>
      </c>
      <c r="Y194" s="58">
        <v>24</v>
      </c>
      <c r="Z194" s="58">
        <v>12</v>
      </c>
      <c r="AA194" s="65"/>
      <c r="AB194" s="66">
        <f t="shared" si="17"/>
        <v>2515.9679999999998</v>
      </c>
      <c r="AC194" s="66">
        <f t="shared" si="16"/>
        <v>0</v>
      </c>
      <c r="AD194" s="66">
        <f t="shared" si="20"/>
        <v>2515.9679999999998</v>
      </c>
    </row>
    <row r="195" spans="1:30" ht="36.75" customHeight="1" x14ac:dyDescent="0.4">
      <c r="A195" s="68"/>
      <c r="B195" s="69"/>
      <c r="C195" s="69"/>
      <c r="D195" s="69"/>
      <c r="E195" s="69"/>
      <c r="L195" s="70"/>
      <c r="N195" s="33" t="s">
        <v>32</v>
      </c>
      <c r="R195" s="71"/>
      <c r="S195" s="71"/>
      <c r="T195" s="71"/>
      <c r="U195" s="72"/>
      <c r="V195" s="72"/>
      <c r="W195" s="65"/>
      <c r="AA195" s="65"/>
      <c r="AB195" s="73">
        <f>SUM(AB4:AB194)</f>
        <v>2989449.2160000037</v>
      </c>
      <c r="AC195" s="73">
        <f>SUM(AC4:AC194)</f>
        <v>0</v>
      </c>
      <c r="AD195" s="73">
        <f>SUM(AD4:AD194)</f>
        <v>2989449.2160000037</v>
      </c>
    </row>
    <row r="196" spans="1:30" x14ac:dyDescent="0.4">
      <c r="N196" s="33" t="s">
        <v>32</v>
      </c>
    </row>
    <row r="197" spans="1:30" x14ac:dyDescent="0.4">
      <c r="T197" s="179" t="s">
        <v>22</v>
      </c>
      <c r="U197" s="180"/>
      <c r="V197" s="181"/>
      <c r="W197" s="75">
        <f>SUM(U4:U194)</f>
        <v>0</v>
      </c>
    </row>
    <row r="198" spans="1:30" x14ac:dyDescent="0.4">
      <c r="T198" s="179" t="s">
        <v>23</v>
      </c>
      <c r="U198" s="180"/>
      <c r="V198" s="181"/>
      <c r="W198" s="75">
        <f>SUM(V4:V194)</f>
        <v>0</v>
      </c>
    </row>
    <row r="199" spans="1:30" x14ac:dyDescent="0.4">
      <c r="T199" s="179" t="s">
        <v>25</v>
      </c>
      <c r="U199" s="180"/>
      <c r="V199" s="181"/>
      <c r="W199" s="83"/>
    </row>
    <row r="200" spans="1:30" x14ac:dyDescent="0.4">
      <c r="T200" s="179" t="s">
        <v>26</v>
      </c>
      <c r="U200" s="180"/>
      <c r="V200" s="181"/>
      <c r="W200" s="83"/>
    </row>
    <row r="201" spans="1:30" x14ac:dyDescent="0.4">
      <c r="T201" s="179" t="s">
        <v>24</v>
      </c>
      <c r="U201" s="180"/>
      <c r="V201" s="181"/>
      <c r="W201" s="83"/>
    </row>
    <row r="202" spans="1:30" x14ac:dyDescent="0.4">
      <c r="T202" s="179" t="s">
        <v>27</v>
      </c>
      <c r="U202" s="180"/>
      <c r="V202" s="181"/>
      <c r="W202" s="83"/>
    </row>
    <row r="203" spans="1:30" x14ac:dyDescent="0.4">
      <c r="T203" s="179" t="s">
        <v>29</v>
      </c>
      <c r="U203" s="180"/>
      <c r="V203" s="181"/>
      <c r="W203" s="75">
        <f>SUM(W197:W202)</f>
        <v>0</v>
      </c>
    </row>
    <row r="204" spans="1:30" x14ac:dyDescent="0.4">
      <c r="T204" s="179" t="s">
        <v>30</v>
      </c>
      <c r="U204" s="180"/>
      <c r="V204" s="181"/>
      <c r="W204" s="75">
        <f>W203*1.1</f>
        <v>0</v>
      </c>
    </row>
  </sheetData>
  <sheetProtection algorithmName="SHA-512" hashValue="SNXrayZoOMHkY+IUNIwy8IeJtFD8D9GSpaQnJ8npncICjrnx27A7XnhYLCI0EBPR+bx9nPIc8rAoAjf6Aaj+ow==" saltValue="rodvTx9XMuwjEtLf+Mhb8w==" spinCount="100000" sheet="1" formatCells="0" formatColumns="0" formatRows="0" insertHyperlinks="0" sort="0" autoFilter="0" pivotTables="0"/>
  <autoFilter ref="A3:AD194"/>
  <mergeCells count="12">
    <mergeCell ref="T204:V204"/>
    <mergeCell ref="T199:V199"/>
    <mergeCell ref="T200:V200"/>
    <mergeCell ref="T201:V201"/>
    <mergeCell ref="T202:V202"/>
    <mergeCell ref="T203:V203"/>
    <mergeCell ref="T198:V198"/>
    <mergeCell ref="E2:J2"/>
    <mergeCell ref="L2:Q2"/>
    <mergeCell ref="AB2:AC2"/>
    <mergeCell ref="AD2:AD3"/>
    <mergeCell ref="T197:V197"/>
  </mergeCells>
  <phoneticPr fontId="4"/>
  <conditionalFormatting sqref="B4:J194 X4:Z194 L4:Q194">
    <cfRule type="containsBlanks" dxfId="17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7" tint="0.59999389629810485"/>
    <pageSetUpPr fitToPage="1"/>
  </sheetPr>
  <dimension ref="A1:AD144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2453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1731</v>
      </c>
      <c r="D4" s="55" t="s">
        <v>35</v>
      </c>
      <c r="E4" s="55" t="s">
        <v>239</v>
      </c>
      <c r="F4" s="55" t="s">
        <v>240</v>
      </c>
      <c r="G4" s="55">
        <v>42</v>
      </c>
      <c r="H4" s="56">
        <v>3</v>
      </c>
      <c r="I4" s="57">
        <v>1</v>
      </c>
      <c r="J4" s="58">
        <v>3</v>
      </c>
      <c r="K4" s="59"/>
      <c r="L4" s="60" t="s">
        <v>222</v>
      </c>
      <c r="M4" s="76"/>
      <c r="N4" s="61" t="s">
        <v>220</v>
      </c>
      <c r="O4" s="77"/>
      <c r="P4" s="76"/>
      <c r="Q4" s="62">
        <v>3</v>
      </c>
      <c r="R4" s="63"/>
      <c r="S4" s="78"/>
      <c r="T4" s="78"/>
      <c r="U4" s="64">
        <f t="shared" ref="U4:U66" si="0">S4*Q4</f>
        <v>0</v>
      </c>
      <c r="V4" s="64">
        <f t="shared" ref="V4:V66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7547.9039999999995</v>
      </c>
      <c r="AC4" s="66">
        <f>P4*Q4*X4*Y4*Z4/1000*$Z$1</f>
        <v>0</v>
      </c>
      <c r="AD4" s="66">
        <f t="shared" ref="AD4:AD66" si="3">AB4-AC4</f>
        <v>7547.9039999999995</v>
      </c>
    </row>
    <row r="5" spans="1:30" ht="24.95" customHeight="1" x14ac:dyDescent="0.4">
      <c r="A5" s="54">
        <v>2</v>
      </c>
      <c r="B5" s="55" t="s">
        <v>37</v>
      </c>
      <c r="C5" s="55" t="s">
        <v>1732</v>
      </c>
      <c r="D5" s="55" t="s">
        <v>35</v>
      </c>
      <c r="E5" s="55" t="s">
        <v>239</v>
      </c>
      <c r="F5" s="55" t="s">
        <v>240</v>
      </c>
      <c r="G5" s="55">
        <v>42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5031.9359999999997</v>
      </c>
      <c r="AC5" s="66">
        <f t="shared" ref="AC5:AC68" si="4">P5*Q5*X5*Y5*Z5/1000*$Z$1</f>
        <v>0</v>
      </c>
      <c r="AD5" s="66">
        <f t="shared" si="3"/>
        <v>5031.9359999999997</v>
      </c>
    </row>
    <row r="6" spans="1:30" ht="24.95" customHeight="1" x14ac:dyDescent="0.4">
      <c r="A6" s="54">
        <v>3</v>
      </c>
      <c r="B6" s="55" t="s">
        <v>37</v>
      </c>
      <c r="C6" s="55" t="s">
        <v>1732</v>
      </c>
      <c r="D6" s="55" t="s">
        <v>875</v>
      </c>
      <c r="E6" s="55" t="s">
        <v>248</v>
      </c>
      <c r="F6" s="55" t="s">
        <v>232</v>
      </c>
      <c r="G6" s="55">
        <v>26</v>
      </c>
      <c r="H6" s="56">
        <v>1</v>
      </c>
      <c r="I6" s="57">
        <v>1</v>
      </c>
      <c r="J6" s="58">
        <v>1</v>
      </c>
      <c r="K6" s="59"/>
      <c r="L6" s="60" t="s">
        <v>222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1557.5040000000001</v>
      </c>
      <c r="AC6" s="66">
        <f t="shared" si="4"/>
        <v>0</v>
      </c>
      <c r="AD6" s="66">
        <f t="shared" si="3"/>
        <v>1557.5040000000001</v>
      </c>
    </row>
    <row r="7" spans="1:30" ht="24.95" customHeight="1" x14ac:dyDescent="0.4">
      <c r="A7" s="54">
        <v>4</v>
      </c>
      <c r="B7" s="55" t="s">
        <v>37</v>
      </c>
      <c r="C7" s="55" t="s">
        <v>1732</v>
      </c>
      <c r="D7" s="55" t="s">
        <v>35</v>
      </c>
      <c r="E7" s="55" t="s">
        <v>41</v>
      </c>
      <c r="F7" s="55" t="s">
        <v>541</v>
      </c>
      <c r="G7" s="55">
        <v>15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898.56000000000006</v>
      </c>
      <c r="AC7" s="66">
        <f t="shared" si="4"/>
        <v>0</v>
      </c>
      <c r="AD7" s="66">
        <f t="shared" si="3"/>
        <v>898.56000000000006</v>
      </c>
    </row>
    <row r="8" spans="1:30" ht="24.95" customHeight="1" x14ac:dyDescent="0.4">
      <c r="A8" s="54">
        <v>5</v>
      </c>
      <c r="B8" s="55" t="s">
        <v>37</v>
      </c>
      <c r="C8" s="55" t="s">
        <v>1732</v>
      </c>
      <c r="D8" s="55" t="s">
        <v>35</v>
      </c>
      <c r="E8" s="55" t="s">
        <v>1786</v>
      </c>
      <c r="F8" s="55" t="s">
        <v>730</v>
      </c>
      <c r="G8" s="55">
        <v>15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219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898.56000000000006</v>
      </c>
      <c r="AC8" s="66">
        <f t="shared" si="4"/>
        <v>0</v>
      </c>
      <c r="AD8" s="66">
        <f t="shared" si="3"/>
        <v>898.56000000000006</v>
      </c>
    </row>
    <row r="9" spans="1:30" ht="24.95" customHeight="1" x14ac:dyDescent="0.4">
      <c r="A9" s="54">
        <v>6</v>
      </c>
      <c r="B9" s="55" t="s">
        <v>37</v>
      </c>
      <c r="C9" s="55" t="s">
        <v>1732</v>
      </c>
      <c r="D9" s="55" t="s">
        <v>35</v>
      </c>
      <c r="E9" s="55" t="s">
        <v>265</v>
      </c>
      <c r="F9" s="55" t="s">
        <v>730</v>
      </c>
      <c r="G9" s="55">
        <v>60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3594.2400000000002</v>
      </c>
      <c r="AC9" s="66">
        <f t="shared" si="4"/>
        <v>0</v>
      </c>
      <c r="AD9" s="66">
        <f t="shared" si="3"/>
        <v>3594.2400000000002</v>
      </c>
    </row>
    <row r="10" spans="1:30" ht="24.95" customHeight="1" x14ac:dyDescent="0.4">
      <c r="A10" s="54">
        <v>7</v>
      </c>
      <c r="B10" s="55" t="s">
        <v>37</v>
      </c>
      <c r="C10" s="55" t="s">
        <v>1732</v>
      </c>
      <c r="D10" s="55" t="s">
        <v>875</v>
      </c>
      <c r="E10" s="55" t="s">
        <v>904</v>
      </c>
      <c r="F10" s="55" t="s">
        <v>611</v>
      </c>
      <c r="G10" s="55">
        <v>58</v>
      </c>
      <c r="H10" s="56">
        <v>2</v>
      </c>
      <c r="I10" s="57">
        <v>2</v>
      </c>
      <c r="J10" s="58">
        <v>4</v>
      </c>
      <c r="K10" s="59"/>
      <c r="L10" s="60" t="s">
        <v>222</v>
      </c>
      <c r="M10" s="76"/>
      <c r="N10" s="61" t="s">
        <v>517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13897.728000000001</v>
      </c>
      <c r="AC10" s="66">
        <f t="shared" si="4"/>
        <v>0</v>
      </c>
      <c r="AD10" s="66">
        <f t="shared" si="3"/>
        <v>13897.728000000001</v>
      </c>
    </row>
    <row r="11" spans="1:30" ht="24.95" customHeight="1" x14ac:dyDescent="0.4">
      <c r="A11" s="54">
        <v>8</v>
      </c>
      <c r="B11" s="55" t="s">
        <v>37</v>
      </c>
      <c r="C11" s="55" t="s">
        <v>1733</v>
      </c>
      <c r="D11" s="55" t="s">
        <v>35</v>
      </c>
      <c r="E11" s="55" t="s">
        <v>41</v>
      </c>
      <c r="F11" s="55" t="s">
        <v>541</v>
      </c>
      <c r="G11" s="55">
        <v>15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898.56000000000006</v>
      </c>
      <c r="AC11" s="66">
        <f t="shared" si="4"/>
        <v>0</v>
      </c>
      <c r="AD11" s="66">
        <f t="shared" si="3"/>
        <v>898.56000000000006</v>
      </c>
    </row>
    <row r="12" spans="1:30" ht="24.95" customHeight="1" x14ac:dyDescent="0.4">
      <c r="A12" s="54">
        <v>9</v>
      </c>
      <c r="B12" s="55" t="s">
        <v>37</v>
      </c>
      <c r="C12" s="55" t="s">
        <v>1733</v>
      </c>
      <c r="D12" s="55" t="s">
        <v>35</v>
      </c>
      <c r="E12" s="55" t="s">
        <v>239</v>
      </c>
      <c r="F12" s="55" t="s">
        <v>732</v>
      </c>
      <c r="G12" s="55">
        <v>42</v>
      </c>
      <c r="H12" s="56">
        <v>6</v>
      </c>
      <c r="I12" s="57">
        <v>2</v>
      </c>
      <c r="J12" s="58">
        <v>12</v>
      </c>
      <c r="K12" s="59"/>
      <c r="L12" s="60" t="s">
        <v>222</v>
      </c>
      <c r="M12" s="76"/>
      <c r="N12" s="61" t="s">
        <v>220</v>
      </c>
      <c r="O12" s="77"/>
      <c r="P12" s="76"/>
      <c r="Q12" s="62">
        <v>6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30191.615999999998</v>
      </c>
      <c r="AC12" s="66">
        <f t="shared" si="4"/>
        <v>0</v>
      </c>
      <c r="AD12" s="66">
        <f t="shared" si="3"/>
        <v>30191.615999999998</v>
      </c>
    </row>
    <row r="13" spans="1:30" ht="24.95" customHeight="1" x14ac:dyDescent="0.4">
      <c r="A13" s="54">
        <v>10</v>
      </c>
      <c r="B13" s="55" t="s">
        <v>37</v>
      </c>
      <c r="C13" s="55" t="s">
        <v>1733</v>
      </c>
      <c r="D13" s="55" t="s">
        <v>35</v>
      </c>
      <c r="E13" s="55" t="s">
        <v>231</v>
      </c>
      <c r="F13" s="55" t="s">
        <v>271</v>
      </c>
      <c r="G13" s="55">
        <v>40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219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2396.16</v>
      </c>
      <c r="AC13" s="66">
        <f t="shared" si="4"/>
        <v>0</v>
      </c>
      <c r="AD13" s="66">
        <f t="shared" si="3"/>
        <v>2396.16</v>
      </c>
    </row>
    <row r="14" spans="1:30" ht="24.95" customHeight="1" x14ac:dyDescent="0.4">
      <c r="A14" s="54">
        <v>11</v>
      </c>
      <c r="B14" s="55" t="s">
        <v>37</v>
      </c>
      <c r="C14" s="55" t="s">
        <v>1734</v>
      </c>
      <c r="D14" s="55" t="s">
        <v>1332</v>
      </c>
      <c r="E14" s="55" t="s">
        <v>248</v>
      </c>
      <c r="F14" s="55" t="s">
        <v>225</v>
      </c>
      <c r="G14" s="55">
        <v>26</v>
      </c>
      <c r="H14" s="56">
        <v>1</v>
      </c>
      <c r="I14" s="57">
        <v>1</v>
      </c>
      <c r="J14" s="58">
        <v>1</v>
      </c>
      <c r="K14" s="59"/>
      <c r="L14" s="60" t="s">
        <v>221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1557.5040000000001</v>
      </c>
      <c r="AC14" s="66">
        <f t="shared" si="4"/>
        <v>0</v>
      </c>
      <c r="AD14" s="66">
        <f t="shared" si="3"/>
        <v>1557.5040000000001</v>
      </c>
    </row>
    <row r="15" spans="1:30" ht="24.95" customHeight="1" x14ac:dyDescent="0.4">
      <c r="A15" s="54">
        <v>12</v>
      </c>
      <c r="B15" s="55" t="s">
        <v>37</v>
      </c>
      <c r="C15" s="55" t="s">
        <v>1734</v>
      </c>
      <c r="D15" s="55" t="s">
        <v>35</v>
      </c>
      <c r="E15" s="55" t="s">
        <v>239</v>
      </c>
      <c r="F15" s="55" t="s">
        <v>1787</v>
      </c>
      <c r="G15" s="55">
        <v>42</v>
      </c>
      <c r="H15" s="56">
        <v>2</v>
      </c>
      <c r="I15" s="57">
        <v>4</v>
      </c>
      <c r="J15" s="58">
        <v>8</v>
      </c>
      <c r="K15" s="59"/>
      <c r="L15" s="60" t="s">
        <v>221</v>
      </c>
      <c r="M15" s="76"/>
      <c r="N15" s="61" t="s">
        <v>220</v>
      </c>
      <c r="O15" s="77"/>
      <c r="P15" s="76"/>
      <c r="Q15" s="62">
        <v>8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20127.743999999999</v>
      </c>
      <c r="AC15" s="66">
        <f t="shared" si="4"/>
        <v>0</v>
      </c>
      <c r="AD15" s="66">
        <f t="shared" si="3"/>
        <v>20127.743999999999</v>
      </c>
    </row>
    <row r="16" spans="1:30" ht="24.95" customHeight="1" x14ac:dyDescent="0.4">
      <c r="A16" s="54">
        <v>13</v>
      </c>
      <c r="B16" s="55" t="s">
        <v>37</v>
      </c>
      <c r="C16" s="55" t="s">
        <v>1735</v>
      </c>
      <c r="D16" s="55" t="s">
        <v>35</v>
      </c>
      <c r="E16" s="55" t="s">
        <v>239</v>
      </c>
      <c r="F16" s="55" t="s">
        <v>1787</v>
      </c>
      <c r="G16" s="55">
        <v>42</v>
      </c>
      <c r="H16" s="56">
        <v>2</v>
      </c>
      <c r="I16" s="57">
        <v>4</v>
      </c>
      <c r="J16" s="58">
        <v>8</v>
      </c>
      <c r="K16" s="59"/>
      <c r="L16" s="60" t="s">
        <v>221</v>
      </c>
      <c r="M16" s="76"/>
      <c r="N16" s="61" t="s">
        <v>220</v>
      </c>
      <c r="O16" s="77"/>
      <c r="P16" s="76"/>
      <c r="Q16" s="62">
        <v>8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20127.743999999999</v>
      </c>
      <c r="AC16" s="66">
        <f t="shared" si="4"/>
        <v>0</v>
      </c>
      <c r="AD16" s="66">
        <f t="shared" si="3"/>
        <v>20127.743999999999</v>
      </c>
    </row>
    <row r="17" spans="1:30" ht="24.95" customHeight="1" x14ac:dyDescent="0.4">
      <c r="A17" s="54">
        <v>14</v>
      </c>
      <c r="B17" s="55" t="s">
        <v>37</v>
      </c>
      <c r="C17" s="55" t="s">
        <v>1736</v>
      </c>
      <c r="D17" s="55" t="s">
        <v>35</v>
      </c>
      <c r="E17" s="55" t="s">
        <v>248</v>
      </c>
      <c r="F17" s="55" t="s">
        <v>1788</v>
      </c>
      <c r="G17" s="55">
        <v>26</v>
      </c>
      <c r="H17" s="56">
        <v>6</v>
      </c>
      <c r="I17" s="57">
        <v>6</v>
      </c>
      <c r="J17" s="58">
        <v>36</v>
      </c>
      <c r="K17" s="59"/>
      <c r="L17" s="60" t="s">
        <v>222</v>
      </c>
      <c r="M17" s="76"/>
      <c r="N17" s="61" t="s">
        <v>220</v>
      </c>
      <c r="O17" s="77"/>
      <c r="P17" s="76"/>
      <c r="Q17" s="62">
        <v>6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56070.144</v>
      </c>
      <c r="AC17" s="66">
        <f t="shared" si="4"/>
        <v>0</v>
      </c>
      <c r="AD17" s="66">
        <f t="shared" si="3"/>
        <v>56070.144</v>
      </c>
    </row>
    <row r="18" spans="1:30" ht="24.95" customHeight="1" x14ac:dyDescent="0.4">
      <c r="A18" s="54">
        <v>15</v>
      </c>
      <c r="B18" s="55" t="s">
        <v>37</v>
      </c>
      <c r="C18" s="55" t="s">
        <v>1737</v>
      </c>
      <c r="D18" s="55" t="s">
        <v>35</v>
      </c>
      <c r="E18" s="55" t="s">
        <v>239</v>
      </c>
      <c r="F18" s="55" t="s">
        <v>732</v>
      </c>
      <c r="G18" s="55">
        <v>42</v>
      </c>
      <c r="H18" s="56">
        <v>4</v>
      </c>
      <c r="I18" s="57">
        <v>2</v>
      </c>
      <c r="J18" s="58">
        <v>8</v>
      </c>
      <c r="K18" s="59"/>
      <c r="L18" s="60" t="s">
        <v>222</v>
      </c>
      <c r="M18" s="76"/>
      <c r="N18" s="61" t="s">
        <v>220</v>
      </c>
      <c r="O18" s="77"/>
      <c r="P18" s="76"/>
      <c r="Q18" s="62">
        <v>4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20127.743999999999</v>
      </c>
      <c r="AC18" s="66">
        <f t="shared" si="4"/>
        <v>0</v>
      </c>
      <c r="AD18" s="66">
        <f t="shared" si="3"/>
        <v>20127.743999999999</v>
      </c>
    </row>
    <row r="19" spans="1:30" ht="24.95" customHeight="1" x14ac:dyDescent="0.4">
      <c r="A19" s="54">
        <v>16</v>
      </c>
      <c r="B19" s="55" t="s">
        <v>37</v>
      </c>
      <c r="C19" s="55" t="s">
        <v>1738</v>
      </c>
      <c r="D19" s="55" t="s">
        <v>35</v>
      </c>
      <c r="E19" s="55" t="s">
        <v>41</v>
      </c>
      <c r="F19" s="55" t="s">
        <v>541</v>
      </c>
      <c r="G19" s="55">
        <v>15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898.56000000000006</v>
      </c>
      <c r="AC19" s="66">
        <f t="shared" si="4"/>
        <v>0</v>
      </c>
      <c r="AD19" s="66">
        <f t="shared" si="3"/>
        <v>898.56000000000006</v>
      </c>
    </row>
    <row r="20" spans="1:30" ht="24.95" customHeight="1" x14ac:dyDescent="0.4">
      <c r="A20" s="54">
        <v>17</v>
      </c>
      <c r="B20" s="55" t="s">
        <v>37</v>
      </c>
      <c r="C20" s="55" t="s">
        <v>1738</v>
      </c>
      <c r="D20" s="55" t="s">
        <v>35</v>
      </c>
      <c r="E20" s="55" t="s">
        <v>239</v>
      </c>
      <c r="F20" s="55" t="s">
        <v>732</v>
      </c>
      <c r="G20" s="55">
        <v>42</v>
      </c>
      <c r="H20" s="56">
        <v>16</v>
      </c>
      <c r="I20" s="57">
        <v>2</v>
      </c>
      <c r="J20" s="58">
        <v>32</v>
      </c>
      <c r="K20" s="59"/>
      <c r="L20" s="60" t="s">
        <v>222</v>
      </c>
      <c r="M20" s="76"/>
      <c r="N20" s="61" t="s">
        <v>220</v>
      </c>
      <c r="O20" s="77"/>
      <c r="P20" s="76"/>
      <c r="Q20" s="62">
        <v>16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80510.975999999995</v>
      </c>
      <c r="AC20" s="66">
        <f t="shared" si="4"/>
        <v>0</v>
      </c>
      <c r="AD20" s="66">
        <f t="shared" si="3"/>
        <v>80510.975999999995</v>
      </c>
    </row>
    <row r="21" spans="1:30" ht="24.95" customHeight="1" x14ac:dyDescent="0.4">
      <c r="A21" s="54">
        <v>18</v>
      </c>
      <c r="B21" s="55" t="s">
        <v>37</v>
      </c>
      <c r="C21" s="55" t="s">
        <v>1739</v>
      </c>
      <c r="D21" s="55" t="s">
        <v>35</v>
      </c>
      <c r="E21" s="55" t="s">
        <v>248</v>
      </c>
      <c r="F21" s="55" t="s">
        <v>697</v>
      </c>
      <c r="G21" s="55">
        <v>26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1557.5040000000001</v>
      </c>
      <c r="AC21" s="66">
        <f t="shared" si="4"/>
        <v>0</v>
      </c>
      <c r="AD21" s="66">
        <f t="shared" si="3"/>
        <v>1557.5040000000001</v>
      </c>
    </row>
    <row r="22" spans="1:30" ht="24.95" customHeight="1" x14ac:dyDescent="0.4">
      <c r="A22" s="54">
        <v>19</v>
      </c>
      <c r="B22" s="55" t="s">
        <v>37</v>
      </c>
      <c r="C22" s="55" t="s">
        <v>1739</v>
      </c>
      <c r="D22" s="55" t="s">
        <v>35</v>
      </c>
      <c r="E22" s="55" t="s">
        <v>239</v>
      </c>
      <c r="F22" s="55" t="s">
        <v>732</v>
      </c>
      <c r="G22" s="55">
        <v>42</v>
      </c>
      <c r="H22" s="56">
        <v>4</v>
      </c>
      <c r="I22" s="57">
        <v>2</v>
      </c>
      <c r="J22" s="58">
        <v>8</v>
      </c>
      <c r="K22" s="59"/>
      <c r="L22" s="60" t="s">
        <v>222</v>
      </c>
      <c r="M22" s="76"/>
      <c r="N22" s="61" t="s">
        <v>220</v>
      </c>
      <c r="O22" s="77"/>
      <c r="P22" s="76"/>
      <c r="Q22" s="62">
        <v>4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20127.743999999999</v>
      </c>
      <c r="AC22" s="66">
        <f t="shared" si="4"/>
        <v>0</v>
      </c>
      <c r="AD22" s="66">
        <f t="shared" si="3"/>
        <v>20127.743999999999</v>
      </c>
    </row>
    <row r="23" spans="1:30" ht="24.95" customHeight="1" x14ac:dyDescent="0.4">
      <c r="A23" s="54">
        <v>20</v>
      </c>
      <c r="B23" s="55" t="s">
        <v>37</v>
      </c>
      <c r="C23" s="55" t="s">
        <v>1740</v>
      </c>
      <c r="D23" s="55" t="s">
        <v>35</v>
      </c>
      <c r="E23" s="55" t="s">
        <v>239</v>
      </c>
      <c r="F23" s="55" t="s">
        <v>240</v>
      </c>
      <c r="G23" s="55">
        <v>42</v>
      </c>
      <c r="H23" s="56">
        <v>3</v>
      </c>
      <c r="I23" s="57">
        <v>1</v>
      </c>
      <c r="J23" s="58">
        <v>3</v>
      </c>
      <c r="K23" s="59"/>
      <c r="L23" s="60" t="s">
        <v>222</v>
      </c>
      <c r="M23" s="76"/>
      <c r="N23" s="61" t="s">
        <v>220</v>
      </c>
      <c r="O23" s="77"/>
      <c r="P23" s="76"/>
      <c r="Q23" s="62">
        <v>3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7547.9039999999995</v>
      </c>
      <c r="AC23" s="66">
        <f t="shared" si="4"/>
        <v>0</v>
      </c>
      <c r="AD23" s="66">
        <f t="shared" si="3"/>
        <v>7547.9039999999995</v>
      </c>
    </row>
    <row r="24" spans="1:30" ht="24.95" customHeight="1" x14ac:dyDescent="0.4">
      <c r="A24" s="54">
        <v>21</v>
      </c>
      <c r="B24" s="55" t="s">
        <v>37</v>
      </c>
      <c r="C24" s="55" t="s">
        <v>1741</v>
      </c>
      <c r="D24" s="55" t="s">
        <v>35</v>
      </c>
      <c r="E24" s="55" t="s">
        <v>248</v>
      </c>
      <c r="F24" s="55" t="s">
        <v>697</v>
      </c>
      <c r="G24" s="55">
        <v>26</v>
      </c>
      <c r="H24" s="56">
        <v>2</v>
      </c>
      <c r="I24" s="57">
        <v>1</v>
      </c>
      <c r="J24" s="58">
        <v>2</v>
      </c>
      <c r="K24" s="59"/>
      <c r="L24" s="60" t="s">
        <v>222</v>
      </c>
      <c r="M24" s="76"/>
      <c r="N24" s="61" t="s">
        <v>220</v>
      </c>
      <c r="O24" s="77"/>
      <c r="P24" s="76"/>
      <c r="Q24" s="62">
        <v>2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3115.0080000000003</v>
      </c>
      <c r="AC24" s="66">
        <f t="shared" si="4"/>
        <v>0</v>
      </c>
      <c r="AD24" s="66">
        <f t="shared" si="3"/>
        <v>3115.0080000000003</v>
      </c>
    </row>
    <row r="25" spans="1:30" ht="24.95" customHeight="1" x14ac:dyDescent="0.4">
      <c r="A25" s="54">
        <v>22</v>
      </c>
      <c r="B25" s="55" t="s">
        <v>37</v>
      </c>
      <c r="C25" s="55" t="s">
        <v>1742</v>
      </c>
      <c r="D25" s="55" t="s">
        <v>35</v>
      </c>
      <c r="E25" s="55" t="s">
        <v>239</v>
      </c>
      <c r="F25" s="55" t="s">
        <v>729</v>
      </c>
      <c r="G25" s="55">
        <v>42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2515.9679999999998</v>
      </c>
      <c r="AC25" s="66">
        <f t="shared" si="4"/>
        <v>0</v>
      </c>
      <c r="AD25" s="66">
        <f t="shared" si="3"/>
        <v>2515.9679999999998</v>
      </c>
    </row>
    <row r="26" spans="1:30" ht="24.95" customHeight="1" x14ac:dyDescent="0.4">
      <c r="A26" s="54">
        <v>23</v>
      </c>
      <c r="B26" s="55" t="s">
        <v>37</v>
      </c>
      <c r="C26" s="55" t="s">
        <v>1583</v>
      </c>
      <c r="D26" s="55" t="s">
        <v>35</v>
      </c>
      <c r="E26" s="55" t="s">
        <v>248</v>
      </c>
      <c r="F26" s="55" t="s">
        <v>697</v>
      </c>
      <c r="G26" s="55">
        <v>26</v>
      </c>
      <c r="H26" s="56">
        <v>8</v>
      </c>
      <c r="I26" s="57">
        <v>1</v>
      </c>
      <c r="J26" s="58">
        <v>8</v>
      </c>
      <c r="K26" s="59"/>
      <c r="L26" s="60" t="s">
        <v>222</v>
      </c>
      <c r="M26" s="76"/>
      <c r="N26" s="61" t="s">
        <v>220</v>
      </c>
      <c r="O26" s="77"/>
      <c r="P26" s="76"/>
      <c r="Q26" s="62">
        <v>8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12460.032000000001</v>
      </c>
      <c r="AC26" s="66">
        <f t="shared" si="4"/>
        <v>0</v>
      </c>
      <c r="AD26" s="66">
        <f t="shared" si="3"/>
        <v>12460.032000000001</v>
      </c>
    </row>
    <row r="27" spans="1:30" ht="24.95" customHeight="1" x14ac:dyDescent="0.4">
      <c r="A27" s="54">
        <v>24</v>
      </c>
      <c r="B27" s="55" t="s">
        <v>37</v>
      </c>
      <c r="C27" s="55" t="s">
        <v>1743</v>
      </c>
      <c r="D27" s="55" t="s">
        <v>1096</v>
      </c>
      <c r="E27" s="55" t="s">
        <v>248</v>
      </c>
      <c r="F27" s="55" t="s">
        <v>673</v>
      </c>
      <c r="G27" s="55">
        <v>26</v>
      </c>
      <c r="H27" s="56">
        <v>2</v>
      </c>
      <c r="I27" s="57">
        <v>1</v>
      </c>
      <c r="J27" s="58">
        <v>2</v>
      </c>
      <c r="K27" s="59"/>
      <c r="L27" s="60" t="s">
        <v>222</v>
      </c>
      <c r="M27" s="76"/>
      <c r="N27" s="61" t="s">
        <v>220</v>
      </c>
      <c r="O27" s="77"/>
      <c r="P27" s="76"/>
      <c r="Q27" s="62">
        <v>2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3115.0080000000003</v>
      </c>
      <c r="AC27" s="66">
        <f t="shared" si="4"/>
        <v>0</v>
      </c>
      <c r="AD27" s="66">
        <f t="shared" si="3"/>
        <v>3115.0080000000003</v>
      </c>
    </row>
    <row r="28" spans="1:30" ht="24.95" customHeight="1" x14ac:dyDescent="0.4">
      <c r="A28" s="54">
        <v>25</v>
      </c>
      <c r="B28" s="55" t="s">
        <v>241</v>
      </c>
      <c r="C28" s="55" t="s">
        <v>1744</v>
      </c>
      <c r="D28" s="55" t="s">
        <v>35</v>
      </c>
      <c r="E28" s="55" t="s">
        <v>239</v>
      </c>
      <c r="F28" s="55" t="s">
        <v>732</v>
      </c>
      <c r="G28" s="55">
        <v>42</v>
      </c>
      <c r="H28" s="56">
        <v>3</v>
      </c>
      <c r="I28" s="57">
        <v>2</v>
      </c>
      <c r="J28" s="58">
        <v>6</v>
      </c>
      <c r="K28" s="59"/>
      <c r="L28" s="60" t="s">
        <v>222</v>
      </c>
      <c r="M28" s="76"/>
      <c r="N28" s="61" t="s">
        <v>220</v>
      </c>
      <c r="O28" s="77"/>
      <c r="P28" s="76"/>
      <c r="Q28" s="62">
        <v>3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15095.807999999999</v>
      </c>
      <c r="AC28" s="66">
        <f t="shared" si="4"/>
        <v>0</v>
      </c>
      <c r="AD28" s="66">
        <f t="shared" si="3"/>
        <v>15095.807999999999</v>
      </c>
    </row>
    <row r="29" spans="1:30" ht="24.95" customHeight="1" x14ac:dyDescent="0.4">
      <c r="A29" s="54">
        <v>26</v>
      </c>
      <c r="B29" s="55" t="s">
        <v>241</v>
      </c>
      <c r="C29" s="55" t="s">
        <v>1745</v>
      </c>
      <c r="D29" s="55" t="s">
        <v>35</v>
      </c>
      <c r="E29" s="55" t="s">
        <v>239</v>
      </c>
      <c r="F29" s="55" t="s">
        <v>732</v>
      </c>
      <c r="G29" s="55">
        <v>42</v>
      </c>
      <c r="H29" s="56">
        <v>9</v>
      </c>
      <c r="I29" s="57">
        <v>2</v>
      </c>
      <c r="J29" s="58">
        <v>18</v>
      </c>
      <c r="K29" s="59"/>
      <c r="L29" s="60" t="s">
        <v>222</v>
      </c>
      <c r="M29" s="76"/>
      <c r="N29" s="61" t="s">
        <v>220</v>
      </c>
      <c r="O29" s="77"/>
      <c r="P29" s="76"/>
      <c r="Q29" s="62">
        <v>9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45287.423999999999</v>
      </c>
      <c r="AC29" s="66">
        <f t="shared" si="4"/>
        <v>0</v>
      </c>
      <c r="AD29" s="66">
        <f t="shared" si="3"/>
        <v>45287.423999999999</v>
      </c>
    </row>
    <row r="30" spans="1:30" ht="24.95" customHeight="1" x14ac:dyDescent="0.4">
      <c r="A30" s="54">
        <v>27</v>
      </c>
      <c r="B30" s="55" t="s">
        <v>241</v>
      </c>
      <c r="C30" s="55" t="s">
        <v>1745</v>
      </c>
      <c r="D30" s="55" t="s">
        <v>35</v>
      </c>
      <c r="E30" s="55" t="s">
        <v>239</v>
      </c>
      <c r="F30" s="55" t="s">
        <v>1177</v>
      </c>
      <c r="G30" s="55">
        <v>42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2515.9679999999998</v>
      </c>
      <c r="AC30" s="66">
        <f t="shared" si="4"/>
        <v>0</v>
      </c>
      <c r="AD30" s="66">
        <f t="shared" si="3"/>
        <v>2515.9679999999998</v>
      </c>
    </row>
    <row r="31" spans="1:30" ht="24.95" customHeight="1" x14ac:dyDescent="0.4">
      <c r="A31" s="54">
        <v>28</v>
      </c>
      <c r="B31" s="55" t="s">
        <v>241</v>
      </c>
      <c r="C31" s="55" t="s">
        <v>1746</v>
      </c>
      <c r="D31" s="55" t="s">
        <v>35</v>
      </c>
      <c r="E31" s="55" t="s">
        <v>239</v>
      </c>
      <c r="F31" s="55" t="s">
        <v>732</v>
      </c>
      <c r="G31" s="55">
        <v>42</v>
      </c>
      <c r="H31" s="56">
        <v>9</v>
      </c>
      <c r="I31" s="57">
        <v>2</v>
      </c>
      <c r="J31" s="58">
        <v>18</v>
      </c>
      <c r="K31" s="59"/>
      <c r="L31" s="60" t="s">
        <v>222</v>
      </c>
      <c r="M31" s="76"/>
      <c r="N31" s="61" t="s">
        <v>220</v>
      </c>
      <c r="O31" s="77"/>
      <c r="P31" s="76"/>
      <c r="Q31" s="62">
        <v>9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45287.423999999999</v>
      </c>
      <c r="AC31" s="66">
        <f t="shared" si="4"/>
        <v>0</v>
      </c>
      <c r="AD31" s="66">
        <f t="shared" si="3"/>
        <v>45287.423999999999</v>
      </c>
    </row>
    <row r="32" spans="1:30" ht="24.95" customHeight="1" x14ac:dyDescent="0.4">
      <c r="A32" s="54">
        <v>29</v>
      </c>
      <c r="B32" s="55" t="s">
        <v>241</v>
      </c>
      <c r="C32" s="55" t="s">
        <v>1746</v>
      </c>
      <c r="D32" s="55" t="s">
        <v>35</v>
      </c>
      <c r="E32" s="55" t="s">
        <v>239</v>
      </c>
      <c r="F32" s="55" t="s">
        <v>1177</v>
      </c>
      <c r="G32" s="55">
        <v>42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2515.9679999999998</v>
      </c>
      <c r="AC32" s="66">
        <f t="shared" si="4"/>
        <v>0</v>
      </c>
      <c r="AD32" s="66">
        <f t="shared" si="3"/>
        <v>2515.9679999999998</v>
      </c>
    </row>
    <row r="33" spans="1:30" ht="24.95" customHeight="1" x14ac:dyDescent="0.4">
      <c r="A33" s="54">
        <v>30</v>
      </c>
      <c r="B33" s="55" t="s">
        <v>241</v>
      </c>
      <c r="C33" s="55" t="s">
        <v>1747</v>
      </c>
      <c r="D33" s="55" t="s">
        <v>35</v>
      </c>
      <c r="E33" s="55" t="s">
        <v>239</v>
      </c>
      <c r="F33" s="55" t="s">
        <v>732</v>
      </c>
      <c r="G33" s="55">
        <v>42</v>
      </c>
      <c r="H33" s="56">
        <v>3</v>
      </c>
      <c r="I33" s="57">
        <v>2</v>
      </c>
      <c r="J33" s="58">
        <v>6</v>
      </c>
      <c r="K33" s="59"/>
      <c r="L33" s="60" t="s">
        <v>222</v>
      </c>
      <c r="M33" s="76"/>
      <c r="N33" s="61" t="s">
        <v>220</v>
      </c>
      <c r="O33" s="77"/>
      <c r="P33" s="76"/>
      <c r="Q33" s="62">
        <v>3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15095.807999999999</v>
      </c>
      <c r="AC33" s="66">
        <f t="shared" si="4"/>
        <v>0</v>
      </c>
      <c r="AD33" s="66">
        <f t="shared" si="3"/>
        <v>15095.807999999999</v>
      </c>
    </row>
    <row r="34" spans="1:30" ht="24.95" customHeight="1" x14ac:dyDescent="0.4">
      <c r="A34" s="54">
        <v>31</v>
      </c>
      <c r="B34" s="55" t="s">
        <v>241</v>
      </c>
      <c r="C34" s="55" t="s">
        <v>1748</v>
      </c>
      <c r="D34" s="55" t="s">
        <v>35</v>
      </c>
      <c r="E34" s="55" t="s">
        <v>239</v>
      </c>
      <c r="F34" s="55" t="s">
        <v>732</v>
      </c>
      <c r="G34" s="55">
        <v>42</v>
      </c>
      <c r="H34" s="56">
        <v>9</v>
      </c>
      <c r="I34" s="57">
        <v>2</v>
      </c>
      <c r="J34" s="58">
        <v>18</v>
      </c>
      <c r="K34" s="59"/>
      <c r="L34" s="60" t="s">
        <v>222</v>
      </c>
      <c r="M34" s="76"/>
      <c r="N34" s="61" t="s">
        <v>220</v>
      </c>
      <c r="O34" s="77"/>
      <c r="P34" s="76"/>
      <c r="Q34" s="62">
        <v>9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45287.423999999999</v>
      </c>
      <c r="AC34" s="66">
        <f t="shared" si="4"/>
        <v>0</v>
      </c>
      <c r="AD34" s="66">
        <f t="shared" si="3"/>
        <v>45287.423999999999</v>
      </c>
    </row>
    <row r="35" spans="1:30" ht="24.95" customHeight="1" x14ac:dyDescent="0.4">
      <c r="A35" s="54">
        <v>32</v>
      </c>
      <c r="B35" s="55" t="s">
        <v>241</v>
      </c>
      <c r="C35" s="55" t="s">
        <v>1748</v>
      </c>
      <c r="D35" s="55" t="s">
        <v>35</v>
      </c>
      <c r="E35" s="55" t="s">
        <v>239</v>
      </c>
      <c r="F35" s="55" t="s">
        <v>1177</v>
      </c>
      <c r="G35" s="55">
        <v>42</v>
      </c>
      <c r="H35" s="56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2515.9679999999998</v>
      </c>
      <c r="AC35" s="66">
        <f t="shared" si="4"/>
        <v>0</v>
      </c>
      <c r="AD35" s="66">
        <f t="shared" si="3"/>
        <v>2515.9679999999998</v>
      </c>
    </row>
    <row r="36" spans="1:30" ht="24.95" customHeight="1" x14ac:dyDescent="0.4">
      <c r="A36" s="54">
        <v>33</v>
      </c>
      <c r="B36" s="55" t="s">
        <v>241</v>
      </c>
      <c r="C36" s="55" t="s">
        <v>1749</v>
      </c>
      <c r="D36" s="55" t="s">
        <v>35</v>
      </c>
      <c r="E36" s="55" t="s">
        <v>239</v>
      </c>
      <c r="F36" s="55" t="s">
        <v>732</v>
      </c>
      <c r="G36" s="55">
        <v>42</v>
      </c>
      <c r="H36" s="56">
        <v>9</v>
      </c>
      <c r="I36" s="57">
        <v>2</v>
      </c>
      <c r="J36" s="58">
        <v>18</v>
      </c>
      <c r="K36" s="59"/>
      <c r="L36" s="60" t="s">
        <v>222</v>
      </c>
      <c r="M36" s="76"/>
      <c r="N36" s="61" t="s">
        <v>220</v>
      </c>
      <c r="O36" s="77"/>
      <c r="P36" s="76"/>
      <c r="Q36" s="62">
        <v>9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45287.423999999999</v>
      </c>
      <c r="AC36" s="66">
        <f t="shared" si="4"/>
        <v>0</v>
      </c>
      <c r="AD36" s="66">
        <f t="shared" si="3"/>
        <v>45287.423999999999</v>
      </c>
    </row>
    <row r="37" spans="1:30" ht="24.95" customHeight="1" x14ac:dyDescent="0.4">
      <c r="A37" s="54">
        <v>34</v>
      </c>
      <c r="B37" s="55" t="s">
        <v>241</v>
      </c>
      <c r="C37" s="55" t="s">
        <v>1749</v>
      </c>
      <c r="D37" s="55" t="s">
        <v>35</v>
      </c>
      <c r="E37" s="55" t="s">
        <v>239</v>
      </c>
      <c r="F37" s="55" t="s">
        <v>1177</v>
      </c>
      <c r="G37" s="55">
        <v>42</v>
      </c>
      <c r="H37" s="56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2515.9679999999998</v>
      </c>
      <c r="AC37" s="66">
        <f t="shared" si="4"/>
        <v>0</v>
      </c>
      <c r="AD37" s="66">
        <f t="shared" si="3"/>
        <v>2515.9679999999998</v>
      </c>
    </row>
    <row r="38" spans="1:30" ht="24.95" customHeight="1" x14ac:dyDescent="0.4">
      <c r="A38" s="54">
        <v>35</v>
      </c>
      <c r="B38" s="55" t="s">
        <v>241</v>
      </c>
      <c r="C38" s="55" t="s">
        <v>1741</v>
      </c>
      <c r="D38" s="55" t="s">
        <v>35</v>
      </c>
      <c r="E38" s="55" t="s">
        <v>248</v>
      </c>
      <c r="F38" s="55" t="s">
        <v>697</v>
      </c>
      <c r="G38" s="55">
        <v>26</v>
      </c>
      <c r="H38" s="56">
        <v>2</v>
      </c>
      <c r="I38" s="57">
        <v>1</v>
      </c>
      <c r="J38" s="58">
        <v>2</v>
      </c>
      <c r="K38" s="59"/>
      <c r="L38" s="60" t="s">
        <v>222</v>
      </c>
      <c r="M38" s="76"/>
      <c r="N38" s="61" t="s">
        <v>220</v>
      </c>
      <c r="O38" s="77"/>
      <c r="P38" s="76"/>
      <c r="Q38" s="62">
        <v>2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3115.0080000000003</v>
      </c>
      <c r="AC38" s="66">
        <f t="shared" si="4"/>
        <v>0</v>
      </c>
      <c r="AD38" s="66">
        <f t="shared" si="3"/>
        <v>3115.0080000000003</v>
      </c>
    </row>
    <row r="39" spans="1:30" ht="24.95" customHeight="1" x14ac:dyDescent="0.4">
      <c r="A39" s="54">
        <v>36</v>
      </c>
      <c r="B39" s="55" t="s">
        <v>241</v>
      </c>
      <c r="C39" s="55" t="s">
        <v>1583</v>
      </c>
      <c r="D39" s="55" t="s">
        <v>35</v>
      </c>
      <c r="E39" s="55" t="s">
        <v>248</v>
      </c>
      <c r="F39" s="55" t="s">
        <v>697</v>
      </c>
      <c r="G39" s="55">
        <v>26</v>
      </c>
      <c r="H39" s="55">
        <v>8</v>
      </c>
      <c r="I39" s="57">
        <v>1</v>
      </c>
      <c r="J39" s="58">
        <v>8</v>
      </c>
      <c r="K39" s="59"/>
      <c r="L39" s="60" t="s">
        <v>222</v>
      </c>
      <c r="M39" s="76"/>
      <c r="N39" s="61" t="s">
        <v>220</v>
      </c>
      <c r="O39" s="77"/>
      <c r="P39" s="76"/>
      <c r="Q39" s="62">
        <v>8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12460.032000000001</v>
      </c>
      <c r="AC39" s="66">
        <f t="shared" si="4"/>
        <v>0</v>
      </c>
      <c r="AD39" s="66">
        <f t="shared" si="3"/>
        <v>12460.032000000001</v>
      </c>
    </row>
    <row r="40" spans="1:30" ht="24.95" customHeight="1" x14ac:dyDescent="0.4">
      <c r="A40" s="54">
        <v>37</v>
      </c>
      <c r="B40" s="55" t="s">
        <v>241</v>
      </c>
      <c r="C40" s="55" t="s">
        <v>1743</v>
      </c>
      <c r="D40" s="55" t="s">
        <v>1096</v>
      </c>
      <c r="E40" s="55" t="s">
        <v>248</v>
      </c>
      <c r="F40" s="55" t="s">
        <v>673</v>
      </c>
      <c r="G40" s="55">
        <v>26</v>
      </c>
      <c r="H40" s="55">
        <v>2</v>
      </c>
      <c r="I40" s="57">
        <v>1</v>
      </c>
      <c r="J40" s="58">
        <v>2</v>
      </c>
      <c r="K40" s="59"/>
      <c r="L40" s="60" t="s">
        <v>222</v>
      </c>
      <c r="M40" s="76"/>
      <c r="N40" s="61" t="s">
        <v>220</v>
      </c>
      <c r="O40" s="77"/>
      <c r="P40" s="76"/>
      <c r="Q40" s="62">
        <v>2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3115.0080000000003</v>
      </c>
      <c r="AC40" s="66">
        <f t="shared" si="4"/>
        <v>0</v>
      </c>
      <c r="AD40" s="66">
        <f t="shared" si="3"/>
        <v>3115.0080000000003</v>
      </c>
    </row>
    <row r="41" spans="1:30" ht="24.95" customHeight="1" x14ac:dyDescent="0.4">
      <c r="A41" s="54">
        <v>38</v>
      </c>
      <c r="B41" s="55" t="s">
        <v>272</v>
      </c>
      <c r="C41" s="55" t="s">
        <v>1750</v>
      </c>
      <c r="D41" s="55" t="s">
        <v>35</v>
      </c>
      <c r="E41" s="55" t="s">
        <v>239</v>
      </c>
      <c r="F41" s="55" t="s">
        <v>732</v>
      </c>
      <c r="G41" s="55">
        <v>42</v>
      </c>
      <c r="H41" s="55">
        <v>3</v>
      </c>
      <c r="I41" s="57">
        <v>2</v>
      </c>
      <c r="J41" s="58">
        <v>6</v>
      </c>
      <c r="K41" s="59"/>
      <c r="L41" s="60" t="s">
        <v>222</v>
      </c>
      <c r="M41" s="76"/>
      <c r="N41" s="61" t="s">
        <v>220</v>
      </c>
      <c r="O41" s="77"/>
      <c r="P41" s="76"/>
      <c r="Q41" s="62">
        <v>3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15095.807999999999</v>
      </c>
      <c r="AC41" s="66">
        <f t="shared" si="4"/>
        <v>0</v>
      </c>
      <c r="AD41" s="66">
        <f t="shared" si="3"/>
        <v>15095.807999999999</v>
      </c>
    </row>
    <row r="42" spans="1:30" ht="24.95" customHeight="1" x14ac:dyDescent="0.4">
      <c r="A42" s="54">
        <v>39</v>
      </c>
      <c r="B42" s="55" t="s">
        <v>272</v>
      </c>
      <c r="C42" s="55" t="s">
        <v>1751</v>
      </c>
      <c r="D42" s="55" t="s">
        <v>35</v>
      </c>
      <c r="E42" s="55" t="s">
        <v>239</v>
      </c>
      <c r="F42" s="55" t="s">
        <v>1482</v>
      </c>
      <c r="G42" s="55">
        <v>42</v>
      </c>
      <c r="H42" s="55">
        <v>15</v>
      </c>
      <c r="I42" s="57">
        <v>1</v>
      </c>
      <c r="J42" s="58">
        <v>15</v>
      </c>
      <c r="K42" s="59"/>
      <c r="L42" s="60" t="s">
        <v>222</v>
      </c>
      <c r="M42" s="76"/>
      <c r="N42" s="61" t="s">
        <v>220</v>
      </c>
      <c r="O42" s="77"/>
      <c r="P42" s="76"/>
      <c r="Q42" s="62">
        <v>15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37739.519999999997</v>
      </c>
      <c r="AC42" s="66">
        <f t="shared" si="4"/>
        <v>0</v>
      </c>
      <c r="AD42" s="66">
        <f t="shared" si="3"/>
        <v>37739.519999999997</v>
      </c>
    </row>
    <row r="43" spans="1:30" ht="24.95" customHeight="1" x14ac:dyDescent="0.4">
      <c r="A43" s="54">
        <v>40</v>
      </c>
      <c r="B43" s="55" t="s">
        <v>272</v>
      </c>
      <c r="C43" s="55" t="s">
        <v>1751</v>
      </c>
      <c r="D43" s="55" t="s">
        <v>35</v>
      </c>
      <c r="E43" s="55" t="s">
        <v>239</v>
      </c>
      <c r="F43" s="55" t="s">
        <v>1177</v>
      </c>
      <c r="G43" s="55">
        <v>42</v>
      </c>
      <c r="H43" s="55">
        <v>1</v>
      </c>
      <c r="I43" s="57">
        <v>1</v>
      </c>
      <c r="J43" s="58">
        <v>1</v>
      </c>
      <c r="K43" s="59"/>
      <c r="L43" s="60" t="s">
        <v>222</v>
      </c>
      <c r="M43" s="76"/>
      <c r="N43" s="61" t="s">
        <v>220</v>
      </c>
      <c r="O43" s="77"/>
      <c r="P43" s="76"/>
      <c r="Q43" s="62">
        <v>1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2515.9679999999998</v>
      </c>
      <c r="AC43" s="66">
        <f t="shared" si="4"/>
        <v>0</v>
      </c>
      <c r="AD43" s="66">
        <f t="shared" si="3"/>
        <v>2515.9679999999998</v>
      </c>
    </row>
    <row r="44" spans="1:30" ht="24.95" customHeight="1" x14ac:dyDescent="0.4">
      <c r="A44" s="54">
        <v>41</v>
      </c>
      <c r="B44" s="55" t="s">
        <v>272</v>
      </c>
      <c r="C44" s="55" t="s">
        <v>1752</v>
      </c>
      <c r="D44" s="55" t="s">
        <v>35</v>
      </c>
      <c r="E44" s="55" t="s">
        <v>239</v>
      </c>
      <c r="F44" s="55" t="s">
        <v>732</v>
      </c>
      <c r="G44" s="55">
        <v>42</v>
      </c>
      <c r="H44" s="55">
        <v>3</v>
      </c>
      <c r="I44" s="57">
        <v>2</v>
      </c>
      <c r="J44" s="58">
        <v>6</v>
      </c>
      <c r="K44" s="59"/>
      <c r="L44" s="60" t="s">
        <v>222</v>
      </c>
      <c r="M44" s="76"/>
      <c r="N44" s="61" t="s">
        <v>220</v>
      </c>
      <c r="O44" s="77"/>
      <c r="P44" s="76"/>
      <c r="Q44" s="62">
        <v>3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15095.807999999999</v>
      </c>
      <c r="AC44" s="66">
        <f t="shared" si="4"/>
        <v>0</v>
      </c>
      <c r="AD44" s="66">
        <f t="shared" si="3"/>
        <v>15095.807999999999</v>
      </c>
    </row>
    <row r="45" spans="1:30" ht="24.95" customHeight="1" x14ac:dyDescent="0.4">
      <c r="A45" s="54">
        <v>42</v>
      </c>
      <c r="B45" s="55" t="s">
        <v>272</v>
      </c>
      <c r="C45" s="55" t="s">
        <v>1753</v>
      </c>
      <c r="D45" s="55" t="s">
        <v>35</v>
      </c>
      <c r="E45" s="55" t="s">
        <v>239</v>
      </c>
      <c r="F45" s="55" t="s">
        <v>732</v>
      </c>
      <c r="G45" s="55">
        <v>42</v>
      </c>
      <c r="H45" s="55">
        <v>9</v>
      </c>
      <c r="I45" s="57">
        <v>2</v>
      </c>
      <c r="J45" s="58">
        <v>18</v>
      </c>
      <c r="K45" s="59"/>
      <c r="L45" s="60" t="s">
        <v>222</v>
      </c>
      <c r="M45" s="76"/>
      <c r="N45" s="61" t="s">
        <v>220</v>
      </c>
      <c r="O45" s="77"/>
      <c r="P45" s="76"/>
      <c r="Q45" s="62">
        <v>9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45287.423999999999</v>
      </c>
      <c r="AC45" s="66">
        <f t="shared" si="4"/>
        <v>0</v>
      </c>
      <c r="AD45" s="66">
        <f t="shared" si="3"/>
        <v>45287.423999999999</v>
      </c>
    </row>
    <row r="46" spans="1:30" ht="24.95" customHeight="1" x14ac:dyDescent="0.4">
      <c r="A46" s="54">
        <v>43</v>
      </c>
      <c r="B46" s="55" t="s">
        <v>272</v>
      </c>
      <c r="C46" s="55" t="s">
        <v>1753</v>
      </c>
      <c r="D46" s="55" t="s">
        <v>35</v>
      </c>
      <c r="E46" s="55" t="s">
        <v>239</v>
      </c>
      <c r="F46" s="55" t="s">
        <v>1177</v>
      </c>
      <c r="G46" s="55">
        <v>42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2515.9679999999998</v>
      </c>
      <c r="AC46" s="66">
        <f t="shared" si="4"/>
        <v>0</v>
      </c>
      <c r="AD46" s="66">
        <f t="shared" si="3"/>
        <v>2515.9679999999998</v>
      </c>
    </row>
    <row r="47" spans="1:30" ht="24.95" customHeight="1" x14ac:dyDescent="0.4">
      <c r="A47" s="54">
        <v>44</v>
      </c>
      <c r="B47" s="55" t="s">
        <v>272</v>
      </c>
      <c r="C47" s="55" t="s">
        <v>1754</v>
      </c>
      <c r="D47" s="55" t="s">
        <v>35</v>
      </c>
      <c r="E47" s="55" t="s">
        <v>239</v>
      </c>
      <c r="F47" s="55" t="s">
        <v>732</v>
      </c>
      <c r="G47" s="55">
        <v>42</v>
      </c>
      <c r="H47" s="55">
        <v>13</v>
      </c>
      <c r="I47" s="57">
        <v>2</v>
      </c>
      <c r="J47" s="58">
        <v>26</v>
      </c>
      <c r="K47" s="59"/>
      <c r="L47" s="60" t="s">
        <v>222</v>
      </c>
      <c r="M47" s="76"/>
      <c r="N47" s="61" t="s">
        <v>220</v>
      </c>
      <c r="O47" s="77"/>
      <c r="P47" s="76"/>
      <c r="Q47" s="62">
        <v>13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65415.167999999998</v>
      </c>
      <c r="AC47" s="66">
        <f t="shared" si="4"/>
        <v>0</v>
      </c>
      <c r="AD47" s="66">
        <f t="shared" si="3"/>
        <v>65415.167999999998</v>
      </c>
    </row>
    <row r="48" spans="1:30" ht="24.95" customHeight="1" x14ac:dyDescent="0.4">
      <c r="A48" s="54">
        <v>45</v>
      </c>
      <c r="B48" s="55" t="s">
        <v>272</v>
      </c>
      <c r="C48" s="55" t="s">
        <v>1754</v>
      </c>
      <c r="D48" s="55" t="s">
        <v>35</v>
      </c>
      <c r="E48" s="55" t="s">
        <v>239</v>
      </c>
      <c r="F48" s="55" t="s">
        <v>1177</v>
      </c>
      <c r="G48" s="55">
        <v>42</v>
      </c>
      <c r="H48" s="55">
        <v>1</v>
      </c>
      <c r="I48" s="57">
        <v>1</v>
      </c>
      <c r="J48" s="58">
        <v>1</v>
      </c>
      <c r="K48" s="59"/>
      <c r="L48" s="60" t="s">
        <v>222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2515.9679999999998</v>
      </c>
      <c r="AC48" s="66">
        <f t="shared" si="4"/>
        <v>0</v>
      </c>
      <c r="AD48" s="66">
        <f t="shared" si="3"/>
        <v>2515.9679999999998</v>
      </c>
    </row>
    <row r="49" spans="1:30" ht="24.95" customHeight="1" x14ac:dyDescent="0.4">
      <c r="A49" s="54">
        <v>46</v>
      </c>
      <c r="B49" s="55" t="s">
        <v>272</v>
      </c>
      <c r="C49" s="55" t="s">
        <v>1755</v>
      </c>
      <c r="D49" s="55" t="s">
        <v>35</v>
      </c>
      <c r="E49" s="55" t="s">
        <v>239</v>
      </c>
      <c r="F49" s="55" t="s">
        <v>732</v>
      </c>
      <c r="G49" s="55">
        <v>42</v>
      </c>
      <c r="H49" s="55">
        <v>3</v>
      </c>
      <c r="I49" s="57">
        <v>2</v>
      </c>
      <c r="J49" s="58">
        <v>6</v>
      </c>
      <c r="K49" s="59"/>
      <c r="L49" s="60" t="s">
        <v>222</v>
      </c>
      <c r="M49" s="76"/>
      <c r="N49" s="61" t="s">
        <v>220</v>
      </c>
      <c r="O49" s="77"/>
      <c r="P49" s="76"/>
      <c r="Q49" s="62">
        <v>3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15095.807999999999</v>
      </c>
      <c r="AC49" s="66">
        <f t="shared" si="4"/>
        <v>0</v>
      </c>
      <c r="AD49" s="66">
        <f t="shared" si="3"/>
        <v>15095.807999999999</v>
      </c>
    </row>
    <row r="50" spans="1:30" ht="24.95" customHeight="1" x14ac:dyDescent="0.4">
      <c r="A50" s="54">
        <v>47</v>
      </c>
      <c r="B50" s="55" t="s">
        <v>272</v>
      </c>
      <c r="C50" s="55" t="s">
        <v>1756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6</v>
      </c>
      <c r="I50" s="57">
        <v>2</v>
      </c>
      <c r="J50" s="58">
        <v>12</v>
      </c>
      <c r="K50" s="59"/>
      <c r="L50" s="60" t="s">
        <v>222</v>
      </c>
      <c r="M50" s="76"/>
      <c r="N50" s="61" t="s">
        <v>220</v>
      </c>
      <c r="O50" s="77"/>
      <c r="P50" s="76"/>
      <c r="Q50" s="62">
        <v>6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30191.615999999998</v>
      </c>
      <c r="AC50" s="66">
        <f t="shared" si="4"/>
        <v>0</v>
      </c>
      <c r="AD50" s="66">
        <f t="shared" si="3"/>
        <v>30191.615999999998</v>
      </c>
    </row>
    <row r="51" spans="1:30" ht="24.95" customHeight="1" x14ac:dyDescent="0.4">
      <c r="A51" s="54">
        <v>48</v>
      </c>
      <c r="B51" s="55" t="s">
        <v>272</v>
      </c>
      <c r="C51" s="55" t="s">
        <v>1756</v>
      </c>
      <c r="D51" s="55" t="s">
        <v>35</v>
      </c>
      <c r="E51" s="55" t="s">
        <v>239</v>
      </c>
      <c r="F51" s="55" t="s">
        <v>1177</v>
      </c>
      <c r="G51" s="55">
        <v>42</v>
      </c>
      <c r="H51" s="55">
        <v>1</v>
      </c>
      <c r="I51" s="57">
        <v>1</v>
      </c>
      <c r="J51" s="58">
        <v>1</v>
      </c>
      <c r="K51" s="59"/>
      <c r="L51" s="60" t="s">
        <v>222</v>
      </c>
      <c r="M51" s="76"/>
      <c r="N51" s="61" t="s">
        <v>220</v>
      </c>
      <c r="O51" s="77"/>
      <c r="P51" s="76"/>
      <c r="Q51" s="62">
        <v>1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2515.9679999999998</v>
      </c>
      <c r="AC51" s="66">
        <f t="shared" si="4"/>
        <v>0</v>
      </c>
      <c r="AD51" s="66">
        <f t="shared" si="3"/>
        <v>2515.9679999999998</v>
      </c>
    </row>
    <row r="52" spans="1:30" ht="24.95" customHeight="1" x14ac:dyDescent="0.4">
      <c r="A52" s="54">
        <v>49</v>
      </c>
      <c r="B52" s="55" t="s">
        <v>272</v>
      </c>
      <c r="C52" s="55" t="s">
        <v>1741</v>
      </c>
      <c r="D52" s="55" t="s">
        <v>35</v>
      </c>
      <c r="E52" s="55" t="s">
        <v>248</v>
      </c>
      <c r="F52" s="55" t="s">
        <v>697</v>
      </c>
      <c r="G52" s="55">
        <v>26</v>
      </c>
      <c r="H52" s="55">
        <v>2</v>
      </c>
      <c r="I52" s="57">
        <v>1</v>
      </c>
      <c r="J52" s="58">
        <v>2</v>
      </c>
      <c r="K52" s="59"/>
      <c r="L52" s="60" t="s">
        <v>222</v>
      </c>
      <c r="M52" s="76"/>
      <c r="N52" s="61" t="s">
        <v>220</v>
      </c>
      <c r="O52" s="77"/>
      <c r="P52" s="76"/>
      <c r="Q52" s="62">
        <v>2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3115.0080000000003</v>
      </c>
      <c r="AC52" s="66">
        <f t="shared" si="4"/>
        <v>0</v>
      </c>
      <c r="AD52" s="66">
        <f t="shared" si="3"/>
        <v>3115.0080000000003</v>
      </c>
    </row>
    <row r="53" spans="1:30" ht="24.95" customHeight="1" x14ac:dyDescent="0.4">
      <c r="A53" s="54">
        <v>50</v>
      </c>
      <c r="B53" s="55" t="s">
        <v>272</v>
      </c>
      <c r="C53" s="55" t="s">
        <v>1583</v>
      </c>
      <c r="D53" s="55" t="s">
        <v>35</v>
      </c>
      <c r="E53" s="55" t="s">
        <v>248</v>
      </c>
      <c r="F53" s="55" t="s">
        <v>697</v>
      </c>
      <c r="G53" s="55">
        <v>26</v>
      </c>
      <c r="H53" s="55">
        <v>8</v>
      </c>
      <c r="I53" s="57">
        <v>1</v>
      </c>
      <c r="J53" s="58">
        <v>8</v>
      </c>
      <c r="K53" s="59"/>
      <c r="L53" s="60" t="s">
        <v>222</v>
      </c>
      <c r="M53" s="76"/>
      <c r="N53" s="61" t="s">
        <v>220</v>
      </c>
      <c r="O53" s="77"/>
      <c r="P53" s="76"/>
      <c r="Q53" s="62">
        <v>8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12460.032000000001</v>
      </c>
      <c r="AC53" s="66">
        <f t="shared" si="4"/>
        <v>0</v>
      </c>
      <c r="AD53" s="66">
        <f t="shared" si="3"/>
        <v>12460.032000000001</v>
      </c>
    </row>
    <row r="54" spans="1:30" ht="24.95" customHeight="1" x14ac:dyDescent="0.4">
      <c r="A54" s="54">
        <v>51</v>
      </c>
      <c r="B54" s="55" t="s">
        <v>272</v>
      </c>
      <c r="C54" s="55" t="s">
        <v>1743</v>
      </c>
      <c r="D54" s="55" t="s">
        <v>1096</v>
      </c>
      <c r="E54" s="55" t="s">
        <v>248</v>
      </c>
      <c r="F54" s="55" t="s">
        <v>673</v>
      </c>
      <c r="G54" s="55">
        <v>26</v>
      </c>
      <c r="H54" s="55">
        <v>2</v>
      </c>
      <c r="I54" s="57">
        <v>1</v>
      </c>
      <c r="J54" s="58">
        <v>2</v>
      </c>
      <c r="K54" s="59"/>
      <c r="L54" s="60" t="s">
        <v>222</v>
      </c>
      <c r="M54" s="76"/>
      <c r="N54" s="61" t="s">
        <v>220</v>
      </c>
      <c r="O54" s="77"/>
      <c r="P54" s="76"/>
      <c r="Q54" s="62">
        <v>2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3115.0080000000003</v>
      </c>
      <c r="AC54" s="66">
        <f t="shared" si="4"/>
        <v>0</v>
      </c>
      <c r="AD54" s="66">
        <f t="shared" si="3"/>
        <v>3115.0080000000003</v>
      </c>
    </row>
    <row r="55" spans="1:30" ht="24.95" customHeight="1" x14ac:dyDescent="0.4">
      <c r="A55" s="54">
        <v>52</v>
      </c>
      <c r="B55" s="55" t="s">
        <v>37</v>
      </c>
      <c r="C55" s="55" t="s">
        <v>1757</v>
      </c>
      <c r="D55" s="55" t="s">
        <v>35</v>
      </c>
      <c r="E55" s="55" t="s">
        <v>239</v>
      </c>
      <c r="F55" s="55" t="s">
        <v>732</v>
      </c>
      <c r="G55" s="55">
        <v>42</v>
      </c>
      <c r="H55" s="55">
        <v>1</v>
      </c>
      <c r="I55" s="57">
        <v>2</v>
      </c>
      <c r="J55" s="58">
        <v>2</v>
      </c>
      <c r="K55" s="59"/>
      <c r="L55" s="60" t="s">
        <v>222</v>
      </c>
      <c r="M55" s="76"/>
      <c r="N55" s="61" t="s">
        <v>220</v>
      </c>
      <c r="O55" s="77"/>
      <c r="P55" s="76"/>
      <c r="Q55" s="62">
        <v>1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5031.9359999999997</v>
      </c>
      <c r="AC55" s="66">
        <f t="shared" si="4"/>
        <v>0</v>
      </c>
      <c r="AD55" s="66">
        <f t="shared" si="3"/>
        <v>5031.9359999999997</v>
      </c>
    </row>
    <row r="56" spans="1:30" ht="24.95" customHeight="1" x14ac:dyDescent="0.4">
      <c r="A56" s="54">
        <v>53</v>
      </c>
      <c r="B56" s="55" t="s">
        <v>37</v>
      </c>
      <c r="C56" s="55" t="s">
        <v>1757</v>
      </c>
      <c r="D56" s="55" t="s">
        <v>35</v>
      </c>
      <c r="E56" s="55" t="s">
        <v>248</v>
      </c>
      <c r="F56" s="55" t="s">
        <v>697</v>
      </c>
      <c r="G56" s="55">
        <v>26</v>
      </c>
      <c r="H56" s="55">
        <v>2</v>
      </c>
      <c r="I56" s="57">
        <v>1</v>
      </c>
      <c r="J56" s="58">
        <v>2</v>
      </c>
      <c r="K56" s="59"/>
      <c r="L56" s="60" t="s">
        <v>222</v>
      </c>
      <c r="M56" s="76"/>
      <c r="N56" s="61" t="s">
        <v>220</v>
      </c>
      <c r="O56" s="77"/>
      <c r="P56" s="76"/>
      <c r="Q56" s="62">
        <v>2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3115.0080000000003</v>
      </c>
      <c r="AC56" s="66">
        <f t="shared" si="4"/>
        <v>0</v>
      </c>
      <c r="AD56" s="66">
        <f t="shared" si="3"/>
        <v>3115.0080000000003</v>
      </c>
    </row>
    <row r="57" spans="1:30" ht="24.95" customHeight="1" x14ac:dyDescent="0.4">
      <c r="A57" s="54">
        <v>54</v>
      </c>
      <c r="B57" s="55" t="s">
        <v>37</v>
      </c>
      <c r="C57" s="55" t="s">
        <v>1256</v>
      </c>
      <c r="D57" s="55" t="s">
        <v>35</v>
      </c>
      <c r="E57" s="55" t="s">
        <v>248</v>
      </c>
      <c r="F57" s="55" t="s">
        <v>1788</v>
      </c>
      <c r="G57" s="55">
        <v>26</v>
      </c>
      <c r="H57" s="55">
        <v>12</v>
      </c>
      <c r="I57" s="57">
        <v>6</v>
      </c>
      <c r="J57" s="58">
        <v>72</v>
      </c>
      <c r="K57" s="59"/>
      <c r="L57" s="60" t="s">
        <v>222</v>
      </c>
      <c r="M57" s="76"/>
      <c r="N57" s="61" t="s">
        <v>220</v>
      </c>
      <c r="O57" s="77"/>
      <c r="P57" s="76"/>
      <c r="Q57" s="62">
        <v>12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112140.288</v>
      </c>
      <c r="AC57" s="66">
        <f t="shared" si="4"/>
        <v>0</v>
      </c>
      <c r="AD57" s="66">
        <f t="shared" si="3"/>
        <v>112140.288</v>
      </c>
    </row>
    <row r="58" spans="1:30" ht="24.95" customHeight="1" x14ac:dyDescent="0.4">
      <c r="A58" s="54">
        <v>55</v>
      </c>
      <c r="B58" s="55" t="s">
        <v>241</v>
      </c>
      <c r="C58" s="55" t="s">
        <v>1757</v>
      </c>
      <c r="D58" s="55" t="s">
        <v>35</v>
      </c>
      <c r="E58" s="55" t="s">
        <v>248</v>
      </c>
      <c r="F58" s="55" t="s">
        <v>697</v>
      </c>
      <c r="G58" s="55">
        <v>26</v>
      </c>
      <c r="H58" s="55">
        <v>3</v>
      </c>
      <c r="I58" s="57">
        <v>1</v>
      </c>
      <c r="J58" s="58">
        <v>3</v>
      </c>
      <c r="K58" s="59"/>
      <c r="L58" s="60" t="s">
        <v>222</v>
      </c>
      <c r="M58" s="76"/>
      <c r="N58" s="61" t="s">
        <v>220</v>
      </c>
      <c r="O58" s="77"/>
      <c r="P58" s="76"/>
      <c r="Q58" s="62">
        <v>3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4672.5119999999997</v>
      </c>
      <c r="AC58" s="66">
        <f t="shared" si="4"/>
        <v>0</v>
      </c>
      <c r="AD58" s="66">
        <f t="shared" si="3"/>
        <v>4672.5119999999997</v>
      </c>
    </row>
    <row r="59" spans="1:30" ht="24.95" customHeight="1" x14ac:dyDescent="0.4">
      <c r="A59" s="54">
        <v>56</v>
      </c>
      <c r="B59" s="55" t="s">
        <v>272</v>
      </c>
      <c r="C59" s="55" t="s">
        <v>1757</v>
      </c>
      <c r="D59" s="55" t="s">
        <v>35</v>
      </c>
      <c r="E59" s="55" t="s">
        <v>248</v>
      </c>
      <c r="F59" s="55" t="s">
        <v>697</v>
      </c>
      <c r="G59" s="55">
        <v>26</v>
      </c>
      <c r="H59" s="55">
        <v>3</v>
      </c>
      <c r="I59" s="57">
        <v>1</v>
      </c>
      <c r="J59" s="58">
        <v>3</v>
      </c>
      <c r="K59" s="59"/>
      <c r="L59" s="60" t="s">
        <v>222</v>
      </c>
      <c r="M59" s="76"/>
      <c r="N59" s="61" t="s">
        <v>220</v>
      </c>
      <c r="O59" s="77"/>
      <c r="P59" s="76"/>
      <c r="Q59" s="62">
        <v>3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4672.5119999999997</v>
      </c>
      <c r="AC59" s="66">
        <f t="shared" si="4"/>
        <v>0</v>
      </c>
      <c r="AD59" s="66">
        <f t="shared" si="3"/>
        <v>4672.5119999999997</v>
      </c>
    </row>
    <row r="60" spans="1:30" ht="24.95" customHeight="1" x14ac:dyDescent="0.4">
      <c r="A60" s="54">
        <v>57</v>
      </c>
      <c r="B60" s="55" t="s">
        <v>37</v>
      </c>
      <c r="C60" s="55" t="s">
        <v>1758</v>
      </c>
      <c r="D60" s="55" t="s">
        <v>35</v>
      </c>
      <c r="E60" s="55" t="s">
        <v>239</v>
      </c>
      <c r="F60" s="55" t="s">
        <v>732</v>
      </c>
      <c r="G60" s="55">
        <v>42</v>
      </c>
      <c r="H60" s="55">
        <v>6</v>
      </c>
      <c r="I60" s="57">
        <v>2</v>
      </c>
      <c r="J60" s="58">
        <v>12</v>
      </c>
      <c r="K60" s="59"/>
      <c r="L60" s="60" t="s">
        <v>222</v>
      </c>
      <c r="M60" s="76"/>
      <c r="N60" s="61" t="s">
        <v>220</v>
      </c>
      <c r="O60" s="77"/>
      <c r="P60" s="76"/>
      <c r="Q60" s="62">
        <v>6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30191.615999999998</v>
      </c>
      <c r="AC60" s="66">
        <f t="shared" si="4"/>
        <v>0</v>
      </c>
      <c r="AD60" s="66">
        <f t="shared" si="3"/>
        <v>30191.615999999998</v>
      </c>
    </row>
    <row r="61" spans="1:30" ht="24.95" customHeight="1" x14ac:dyDescent="0.4">
      <c r="A61" s="54">
        <v>58</v>
      </c>
      <c r="B61" s="55" t="s">
        <v>37</v>
      </c>
      <c r="C61" s="55" t="s">
        <v>1758</v>
      </c>
      <c r="D61" s="55" t="s">
        <v>35</v>
      </c>
      <c r="E61" s="55" t="s">
        <v>239</v>
      </c>
      <c r="F61" s="55" t="s">
        <v>1177</v>
      </c>
      <c r="G61" s="55">
        <v>42</v>
      </c>
      <c r="H61" s="55">
        <v>1</v>
      </c>
      <c r="I61" s="57">
        <v>1</v>
      </c>
      <c r="J61" s="58">
        <v>1</v>
      </c>
      <c r="K61" s="59"/>
      <c r="L61" s="60" t="s">
        <v>222</v>
      </c>
      <c r="M61" s="76"/>
      <c r="N61" s="61" t="s">
        <v>220</v>
      </c>
      <c r="O61" s="77"/>
      <c r="P61" s="76"/>
      <c r="Q61" s="62">
        <v>1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2515.9679999999998</v>
      </c>
      <c r="AC61" s="66">
        <f t="shared" si="4"/>
        <v>0</v>
      </c>
      <c r="AD61" s="66">
        <f t="shared" si="3"/>
        <v>2515.9679999999998</v>
      </c>
    </row>
    <row r="62" spans="1:30" ht="24.95" customHeight="1" x14ac:dyDescent="0.4">
      <c r="A62" s="54">
        <v>59</v>
      </c>
      <c r="B62" s="55" t="s">
        <v>37</v>
      </c>
      <c r="C62" s="55" t="s">
        <v>1759</v>
      </c>
      <c r="D62" s="55" t="s">
        <v>35</v>
      </c>
      <c r="E62" s="55" t="s">
        <v>239</v>
      </c>
      <c r="F62" s="55" t="s">
        <v>732</v>
      </c>
      <c r="G62" s="55">
        <v>42</v>
      </c>
      <c r="H62" s="55">
        <v>6</v>
      </c>
      <c r="I62" s="57">
        <v>2</v>
      </c>
      <c r="J62" s="58">
        <v>12</v>
      </c>
      <c r="K62" s="59"/>
      <c r="L62" s="60" t="s">
        <v>222</v>
      </c>
      <c r="M62" s="76"/>
      <c r="N62" s="61" t="s">
        <v>220</v>
      </c>
      <c r="O62" s="77"/>
      <c r="P62" s="76"/>
      <c r="Q62" s="62">
        <v>6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30191.615999999998</v>
      </c>
      <c r="AC62" s="66">
        <f t="shared" si="4"/>
        <v>0</v>
      </c>
      <c r="AD62" s="66">
        <f t="shared" si="3"/>
        <v>30191.615999999998</v>
      </c>
    </row>
    <row r="63" spans="1:30" ht="24.95" customHeight="1" x14ac:dyDescent="0.4">
      <c r="A63" s="54">
        <v>60</v>
      </c>
      <c r="B63" s="55" t="s">
        <v>37</v>
      </c>
      <c r="C63" s="55" t="s">
        <v>1759</v>
      </c>
      <c r="D63" s="55" t="s">
        <v>35</v>
      </c>
      <c r="E63" s="55" t="s">
        <v>239</v>
      </c>
      <c r="F63" s="55" t="s">
        <v>1177</v>
      </c>
      <c r="G63" s="55">
        <v>42</v>
      </c>
      <c r="H63" s="55">
        <v>1</v>
      </c>
      <c r="I63" s="57">
        <v>1</v>
      </c>
      <c r="J63" s="58">
        <v>1</v>
      </c>
      <c r="K63" s="59"/>
      <c r="L63" s="60" t="s">
        <v>222</v>
      </c>
      <c r="M63" s="76"/>
      <c r="N63" s="61" t="s">
        <v>220</v>
      </c>
      <c r="O63" s="77"/>
      <c r="P63" s="76"/>
      <c r="Q63" s="62">
        <v>1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2515.9679999999998</v>
      </c>
      <c r="AC63" s="66">
        <f t="shared" si="4"/>
        <v>0</v>
      </c>
      <c r="AD63" s="66">
        <f t="shared" si="3"/>
        <v>2515.9679999999998</v>
      </c>
    </row>
    <row r="64" spans="1:30" ht="24.95" customHeight="1" x14ac:dyDescent="0.4">
      <c r="A64" s="54">
        <v>61</v>
      </c>
      <c r="B64" s="55" t="s">
        <v>37</v>
      </c>
      <c r="C64" s="55" t="s">
        <v>1760</v>
      </c>
      <c r="D64" s="55" t="s">
        <v>35</v>
      </c>
      <c r="E64" s="55" t="s">
        <v>239</v>
      </c>
      <c r="F64" s="55" t="s">
        <v>732</v>
      </c>
      <c r="G64" s="55">
        <v>42</v>
      </c>
      <c r="H64" s="55">
        <v>6</v>
      </c>
      <c r="I64" s="57">
        <v>2</v>
      </c>
      <c r="J64" s="58">
        <v>12</v>
      </c>
      <c r="K64" s="59"/>
      <c r="L64" s="60" t="s">
        <v>222</v>
      </c>
      <c r="M64" s="76"/>
      <c r="N64" s="61" t="s">
        <v>220</v>
      </c>
      <c r="O64" s="77"/>
      <c r="P64" s="76"/>
      <c r="Q64" s="62">
        <v>6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30191.615999999998</v>
      </c>
      <c r="AC64" s="66">
        <f t="shared" si="4"/>
        <v>0</v>
      </c>
      <c r="AD64" s="66">
        <f t="shared" si="3"/>
        <v>30191.615999999998</v>
      </c>
    </row>
    <row r="65" spans="1:30" ht="24.95" customHeight="1" x14ac:dyDescent="0.4">
      <c r="A65" s="54">
        <v>62</v>
      </c>
      <c r="B65" s="55" t="s">
        <v>37</v>
      </c>
      <c r="C65" s="55" t="s">
        <v>1760</v>
      </c>
      <c r="D65" s="55" t="s">
        <v>35</v>
      </c>
      <c r="E65" s="55" t="s">
        <v>239</v>
      </c>
      <c r="F65" s="55" t="s">
        <v>1177</v>
      </c>
      <c r="G65" s="55">
        <v>42</v>
      </c>
      <c r="H65" s="55">
        <v>1</v>
      </c>
      <c r="I65" s="57">
        <v>1</v>
      </c>
      <c r="J65" s="58">
        <v>1</v>
      </c>
      <c r="K65" s="59"/>
      <c r="L65" s="60" t="s">
        <v>222</v>
      </c>
      <c r="M65" s="76"/>
      <c r="N65" s="61" t="s">
        <v>220</v>
      </c>
      <c r="O65" s="77"/>
      <c r="P65" s="76"/>
      <c r="Q65" s="62">
        <v>1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2515.9679999999998</v>
      </c>
      <c r="AC65" s="66">
        <f t="shared" si="4"/>
        <v>0</v>
      </c>
      <c r="AD65" s="66">
        <f t="shared" si="3"/>
        <v>2515.9679999999998</v>
      </c>
    </row>
    <row r="66" spans="1:30" ht="24.95" customHeight="1" x14ac:dyDescent="0.4">
      <c r="A66" s="54">
        <v>63</v>
      </c>
      <c r="B66" s="55" t="s">
        <v>37</v>
      </c>
      <c r="C66" s="55" t="s">
        <v>1075</v>
      </c>
      <c r="D66" s="55" t="s">
        <v>35</v>
      </c>
      <c r="E66" s="55" t="s">
        <v>239</v>
      </c>
      <c r="F66" s="55" t="s">
        <v>732</v>
      </c>
      <c r="G66" s="55">
        <v>42</v>
      </c>
      <c r="H66" s="55">
        <v>6</v>
      </c>
      <c r="I66" s="57">
        <v>2</v>
      </c>
      <c r="J66" s="58">
        <v>12</v>
      </c>
      <c r="K66" s="59"/>
      <c r="L66" s="60" t="s">
        <v>222</v>
      </c>
      <c r="M66" s="76"/>
      <c r="N66" s="61" t="s">
        <v>220</v>
      </c>
      <c r="O66" s="77"/>
      <c r="P66" s="76"/>
      <c r="Q66" s="62">
        <v>6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30191.615999999998</v>
      </c>
      <c r="AC66" s="66">
        <f t="shared" si="4"/>
        <v>0</v>
      </c>
      <c r="AD66" s="66">
        <f t="shared" si="3"/>
        <v>30191.615999999998</v>
      </c>
    </row>
    <row r="67" spans="1:30" ht="24.95" customHeight="1" x14ac:dyDescent="0.4">
      <c r="A67" s="54">
        <v>64</v>
      </c>
      <c r="B67" s="55" t="s">
        <v>37</v>
      </c>
      <c r="C67" s="55" t="s">
        <v>1075</v>
      </c>
      <c r="D67" s="55" t="s">
        <v>35</v>
      </c>
      <c r="E67" s="55" t="s">
        <v>239</v>
      </c>
      <c r="F67" s="55" t="s">
        <v>1177</v>
      </c>
      <c r="G67" s="55">
        <v>42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ref="U67:U129" si="6">S67*Q67</f>
        <v>0</v>
      </c>
      <c r="V67" s="64">
        <f t="shared" ref="V67:V129" si="7">T67*Q67</f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2515.9679999999998</v>
      </c>
      <c r="AC67" s="66">
        <f t="shared" si="4"/>
        <v>0</v>
      </c>
      <c r="AD67" s="66">
        <f t="shared" ref="AD67:AD129" si="8">AB67-AC67</f>
        <v>2515.9679999999998</v>
      </c>
    </row>
    <row r="68" spans="1:30" ht="24.95" customHeight="1" x14ac:dyDescent="0.4">
      <c r="A68" s="54">
        <v>65</v>
      </c>
      <c r="B68" s="55" t="s">
        <v>37</v>
      </c>
      <c r="C68" s="55" t="s">
        <v>1076</v>
      </c>
      <c r="D68" s="55" t="s">
        <v>35</v>
      </c>
      <c r="E68" s="55" t="s">
        <v>239</v>
      </c>
      <c r="F68" s="55" t="s">
        <v>732</v>
      </c>
      <c r="G68" s="55">
        <v>42</v>
      </c>
      <c r="H68" s="55">
        <v>6</v>
      </c>
      <c r="I68" s="57">
        <v>2</v>
      </c>
      <c r="J68" s="58">
        <v>12</v>
      </c>
      <c r="K68" s="59"/>
      <c r="L68" s="60" t="s">
        <v>222</v>
      </c>
      <c r="M68" s="76"/>
      <c r="N68" s="61" t="s">
        <v>220</v>
      </c>
      <c r="O68" s="77"/>
      <c r="P68" s="76"/>
      <c r="Q68" s="62">
        <v>6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30191.615999999998</v>
      </c>
      <c r="AC68" s="66">
        <f t="shared" si="4"/>
        <v>0</v>
      </c>
      <c r="AD68" s="66">
        <f t="shared" si="8"/>
        <v>30191.615999999998</v>
      </c>
    </row>
    <row r="69" spans="1:30" ht="24.95" customHeight="1" x14ac:dyDescent="0.4">
      <c r="A69" s="54">
        <v>66</v>
      </c>
      <c r="B69" s="55" t="s">
        <v>37</v>
      </c>
      <c r="C69" s="55" t="s">
        <v>1076</v>
      </c>
      <c r="D69" s="55" t="s">
        <v>35</v>
      </c>
      <c r="E69" s="55" t="s">
        <v>239</v>
      </c>
      <c r="F69" s="55" t="s">
        <v>1177</v>
      </c>
      <c r="G69" s="55">
        <v>42</v>
      </c>
      <c r="H69" s="55">
        <v>1</v>
      </c>
      <c r="I69" s="57">
        <v>1</v>
      </c>
      <c r="J69" s="58">
        <v>1</v>
      </c>
      <c r="K69" s="59"/>
      <c r="L69" s="60" t="s">
        <v>222</v>
      </c>
      <c r="M69" s="76"/>
      <c r="N69" s="61" t="s">
        <v>220</v>
      </c>
      <c r="O69" s="77"/>
      <c r="P69" s="76"/>
      <c r="Q69" s="62">
        <v>1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2515.9679999999998</v>
      </c>
      <c r="AC69" s="66">
        <f t="shared" ref="AC69:AC132" si="10">P69*Q69*X69*Y69*Z69/1000*$Z$1</f>
        <v>0</v>
      </c>
      <c r="AD69" s="66">
        <f t="shared" si="8"/>
        <v>2515.9679999999998</v>
      </c>
    </row>
    <row r="70" spans="1:30" ht="24.95" customHeight="1" x14ac:dyDescent="0.4">
      <c r="A70" s="54">
        <v>67</v>
      </c>
      <c r="B70" s="55" t="s">
        <v>37</v>
      </c>
      <c r="C70" s="55" t="s">
        <v>1761</v>
      </c>
      <c r="D70" s="55" t="s">
        <v>35</v>
      </c>
      <c r="E70" s="55" t="s">
        <v>239</v>
      </c>
      <c r="F70" s="55" t="s">
        <v>732</v>
      </c>
      <c r="G70" s="55">
        <v>42</v>
      </c>
      <c r="H70" s="55">
        <v>6</v>
      </c>
      <c r="I70" s="57">
        <v>2</v>
      </c>
      <c r="J70" s="58">
        <v>12</v>
      </c>
      <c r="K70" s="59"/>
      <c r="L70" s="60" t="s">
        <v>222</v>
      </c>
      <c r="M70" s="76"/>
      <c r="N70" s="61" t="s">
        <v>220</v>
      </c>
      <c r="O70" s="77"/>
      <c r="P70" s="76"/>
      <c r="Q70" s="62">
        <v>6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30191.615999999998</v>
      </c>
      <c r="AC70" s="66">
        <f t="shared" si="10"/>
        <v>0</v>
      </c>
      <c r="AD70" s="66">
        <f t="shared" si="8"/>
        <v>30191.615999999998</v>
      </c>
    </row>
    <row r="71" spans="1:30" ht="24.95" customHeight="1" x14ac:dyDescent="0.4">
      <c r="A71" s="54">
        <v>68</v>
      </c>
      <c r="B71" s="55" t="s">
        <v>37</v>
      </c>
      <c r="C71" s="55" t="s">
        <v>1761</v>
      </c>
      <c r="D71" s="55" t="s">
        <v>35</v>
      </c>
      <c r="E71" s="55" t="s">
        <v>239</v>
      </c>
      <c r="F71" s="55" t="s">
        <v>1177</v>
      </c>
      <c r="G71" s="55">
        <v>42</v>
      </c>
      <c r="H71" s="55">
        <v>1</v>
      </c>
      <c r="I71" s="57">
        <v>1</v>
      </c>
      <c r="J71" s="58">
        <v>1</v>
      </c>
      <c r="K71" s="59"/>
      <c r="L71" s="60" t="s">
        <v>222</v>
      </c>
      <c r="M71" s="76"/>
      <c r="N71" s="61" t="s">
        <v>220</v>
      </c>
      <c r="O71" s="77"/>
      <c r="P71" s="76"/>
      <c r="Q71" s="62">
        <v>1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2515.9679999999998</v>
      </c>
      <c r="AC71" s="66">
        <f t="shared" si="10"/>
        <v>0</v>
      </c>
      <c r="AD71" s="66">
        <f t="shared" si="8"/>
        <v>2515.9679999999998</v>
      </c>
    </row>
    <row r="72" spans="1:30" ht="24.95" customHeight="1" x14ac:dyDescent="0.4">
      <c r="A72" s="54">
        <v>69</v>
      </c>
      <c r="B72" s="55" t="s">
        <v>37</v>
      </c>
      <c r="C72" s="55" t="s">
        <v>1762</v>
      </c>
      <c r="D72" s="55" t="s">
        <v>35</v>
      </c>
      <c r="E72" s="55" t="s">
        <v>248</v>
      </c>
      <c r="F72" s="55" t="s">
        <v>697</v>
      </c>
      <c r="G72" s="55">
        <v>26</v>
      </c>
      <c r="H72" s="55">
        <v>2</v>
      </c>
      <c r="I72" s="57">
        <v>1</v>
      </c>
      <c r="J72" s="58">
        <v>2</v>
      </c>
      <c r="K72" s="59"/>
      <c r="L72" s="60" t="s">
        <v>222</v>
      </c>
      <c r="M72" s="76"/>
      <c r="N72" s="61" t="s">
        <v>220</v>
      </c>
      <c r="O72" s="77"/>
      <c r="P72" s="76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3115.0080000000003</v>
      </c>
      <c r="AC72" s="66">
        <f t="shared" si="10"/>
        <v>0</v>
      </c>
      <c r="AD72" s="66">
        <f t="shared" si="8"/>
        <v>3115.0080000000003</v>
      </c>
    </row>
    <row r="73" spans="1:30" ht="24.95" customHeight="1" x14ac:dyDescent="0.4">
      <c r="A73" s="54">
        <v>70</v>
      </c>
      <c r="B73" s="55" t="s">
        <v>37</v>
      </c>
      <c r="C73" s="55" t="s">
        <v>1763</v>
      </c>
      <c r="D73" s="55" t="s">
        <v>35</v>
      </c>
      <c r="E73" s="55" t="s">
        <v>239</v>
      </c>
      <c r="F73" s="55" t="s">
        <v>729</v>
      </c>
      <c r="G73" s="55">
        <v>42</v>
      </c>
      <c r="H73" s="55">
        <v>1</v>
      </c>
      <c r="I73" s="57">
        <v>1</v>
      </c>
      <c r="J73" s="58">
        <v>1</v>
      </c>
      <c r="K73" s="59"/>
      <c r="L73" s="60" t="s">
        <v>222</v>
      </c>
      <c r="M73" s="76"/>
      <c r="N73" s="61" t="s">
        <v>220</v>
      </c>
      <c r="O73" s="77"/>
      <c r="P73" s="76"/>
      <c r="Q73" s="62">
        <v>1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2515.9679999999998</v>
      </c>
      <c r="AC73" s="66">
        <f t="shared" si="10"/>
        <v>0</v>
      </c>
      <c r="AD73" s="66">
        <f t="shared" si="8"/>
        <v>2515.9679999999998</v>
      </c>
    </row>
    <row r="74" spans="1:30" ht="24.95" customHeight="1" x14ac:dyDescent="0.4">
      <c r="A74" s="54">
        <v>71</v>
      </c>
      <c r="B74" s="55" t="s">
        <v>37</v>
      </c>
      <c r="C74" s="55" t="s">
        <v>1597</v>
      </c>
      <c r="D74" s="55" t="s">
        <v>35</v>
      </c>
      <c r="E74" s="55" t="s">
        <v>248</v>
      </c>
      <c r="F74" s="55" t="s">
        <v>697</v>
      </c>
      <c r="G74" s="55">
        <v>26</v>
      </c>
      <c r="H74" s="55">
        <v>8</v>
      </c>
      <c r="I74" s="57">
        <v>1</v>
      </c>
      <c r="J74" s="58">
        <v>8</v>
      </c>
      <c r="K74" s="59"/>
      <c r="L74" s="60" t="s">
        <v>222</v>
      </c>
      <c r="M74" s="76"/>
      <c r="N74" s="61" t="s">
        <v>220</v>
      </c>
      <c r="O74" s="77"/>
      <c r="P74" s="76"/>
      <c r="Q74" s="62">
        <v>8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12460.032000000001</v>
      </c>
      <c r="AC74" s="66">
        <f t="shared" si="10"/>
        <v>0</v>
      </c>
      <c r="AD74" s="66">
        <f t="shared" si="8"/>
        <v>12460.032000000001</v>
      </c>
    </row>
    <row r="75" spans="1:30" ht="24.95" customHeight="1" x14ac:dyDescent="0.4">
      <c r="A75" s="54">
        <v>72</v>
      </c>
      <c r="B75" s="55" t="s">
        <v>37</v>
      </c>
      <c r="C75" s="55" t="s">
        <v>1597</v>
      </c>
      <c r="D75" s="55" t="s">
        <v>35</v>
      </c>
      <c r="E75" s="55" t="s">
        <v>248</v>
      </c>
      <c r="F75" s="55" t="s">
        <v>617</v>
      </c>
      <c r="G75" s="55">
        <v>26</v>
      </c>
      <c r="H75" s="55">
        <v>1</v>
      </c>
      <c r="I75" s="57">
        <v>2</v>
      </c>
      <c r="J75" s="58">
        <v>2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3115.0080000000003</v>
      </c>
      <c r="AC75" s="66">
        <f t="shared" si="10"/>
        <v>0</v>
      </c>
      <c r="AD75" s="66">
        <f t="shared" si="8"/>
        <v>3115.0080000000003</v>
      </c>
    </row>
    <row r="76" spans="1:30" ht="24.95" customHeight="1" x14ac:dyDescent="0.4">
      <c r="A76" s="54">
        <v>73</v>
      </c>
      <c r="B76" s="55" t="s">
        <v>37</v>
      </c>
      <c r="C76" s="55" t="s">
        <v>1764</v>
      </c>
      <c r="D76" s="55" t="s">
        <v>35</v>
      </c>
      <c r="E76" s="55" t="s">
        <v>248</v>
      </c>
      <c r="F76" s="55" t="s">
        <v>697</v>
      </c>
      <c r="G76" s="55">
        <v>26</v>
      </c>
      <c r="H76" s="55">
        <v>2</v>
      </c>
      <c r="I76" s="57">
        <v>1</v>
      </c>
      <c r="J76" s="58">
        <v>2</v>
      </c>
      <c r="K76" s="59"/>
      <c r="L76" s="60" t="s">
        <v>222</v>
      </c>
      <c r="M76" s="76"/>
      <c r="N76" s="61" t="s">
        <v>220</v>
      </c>
      <c r="O76" s="77"/>
      <c r="P76" s="76"/>
      <c r="Q76" s="62">
        <v>2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3115.0080000000003</v>
      </c>
      <c r="AC76" s="66">
        <f t="shared" si="10"/>
        <v>0</v>
      </c>
      <c r="AD76" s="66">
        <f t="shared" si="8"/>
        <v>3115.0080000000003</v>
      </c>
    </row>
    <row r="77" spans="1:30" ht="24.95" customHeight="1" x14ac:dyDescent="0.4">
      <c r="A77" s="54">
        <v>74</v>
      </c>
      <c r="B77" s="55" t="s">
        <v>37</v>
      </c>
      <c r="C77" s="55" t="s">
        <v>1765</v>
      </c>
      <c r="D77" s="55" t="s">
        <v>35</v>
      </c>
      <c r="E77" s="55" t="s">
        <v>265</v>
      </c>
      <c r="F77" s="55" t="s">
        <v>271</v>
      </c>
      <c r="G77" s="55">
        <v>60</v>
      </c>
      <c r="H77" s="55">
        <v>1</v>
      </c>
      <c r="I77" s="57">
        <v>1</v>
      </c>
      <c r="J77" s="58">
        <v>1</v>
      </c>
      <c r="K77" s="59"/>
      <c r="L77" s="60" t="s">
        <v>222</v>
      </c>
      <c r="M77" s="76"/>
      <c r="N77" s="61" t="s">
        <v>219</v>
      </c>
      <c r="O77" s="77"/>
      <c r="P77" s="76"/>
      <c r="Q77" s="62">
        <v>1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3594.2400000000002</v>
      </c>
      <c r="AC77" s="66">
        <f t="shared" si="10"/>
        <v>0</v>
      </c>
      <c r="AD77" s="66">
        <f t="shared" si="8"/>
        <v>3594.2400000000002</v>
      </c>
    </row>
    <row r="78" spans="1:30" ht="24.95" customHeight="1" x14ac:dyDescent="0.4">
      <c r="A78" s="54">
        <v>75</v>
      </c>
      <c r="B78" s="55" t="s">
        <v>241</v>
      </c>
      <c r="C78" s="55" t="s">
        <v>1766</v>
      </c>
      <c r="D78" s="55" t="s">
        <v>35</v>
      </c>
      <c r="E78" s="55" t="s">
        <v>239</v>
      </c>
      <c r="F78" s="55" t="s">
        <v>732</v>
      </c>
      <c r="G78" s="55">
        <v>42</v>
      </c>
      <c r="H78" s="55">
        <v>6</v>
      </c>
      <c r="I78" s="57">
        <v>2</v>
      </c>
      <c r="J78" s="58">
        <v>12</v>
      </c>
      <c r="K78" s="59"/>
      <c r="L78" s="60" t="s">
        <v>222</v>
      </c>
      <c r="M78" s="76"/>
      <c r="N78" s="61" t="s">
        <v>220</v>
      </c>
      <c r="O78" s="77"/>
      <c r="P78" s="76"/>
      <c r="Q78" s="62">
        <v>6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30191.615999999998</v>
      </c>
      <c r="AC78" s="66">
        <f t="shared" si="10"/>
        <v>0</v>
      </c>
      <c r="AD78" s="66">
        <f t="shared" si="8"/>
        <v>30191.615999999998</v>
      </c>
    </row>
    <row r="79" spans="1:30" ht="24.95" customHeight="1" x14ac:dyDescent="0.4">
      <c r="A79" s="54">
        <v>76</v>
      </c>
      <c r="B79" s="55" t="s">
        <v>241</v>
      </c>
      <c r="C79" s="55" t="s">
        <v>1766</v>
      </c>
      <c r="D79" s="55" t="s">
        <v>35</v>
      </c>
      <c r="E79" s="55" t="s">
        <v>239</v>
      </c>
      <c r="F79" s="55" t="s">
        <v>1177</v>
      </c>
      <c r="G79" s="55">
        <v>42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2515.9679999999998</v>
      </c>
      <c r="AC79" s="66">
        <f t="shared" si="10"/>
        <v>0</v>
      </c>
      <c r="AD79" s="66">
        <f t="shared" si="8"/>
        <v>2515.9679999999998</v>
      </c>
    </row>
    <row r="80" spans="1:30" ht="24.95" customHeight="1" x14ac:dyDescent="0.4">
      <c r="A80" s="54">
        <v>77</v>
      </c>
      <c r="B80" s="55" t="s">
        <v>241</v>
      </c>
      <c r="C80" s="55" t="s">
        <v>1767</v>
      </c>
      <c r="D80" s="55" t="s">
        <v>35</v>
      </c>
      <c r="E80" s="55" t="s">
        <v>239</v>
      </c>
      <c r="F80" s="55" t="s">
        <v>732</v>
      </c>
      <c r="G80" s="55">
        <v>42</v>
      </c>
      <c r="H80" s="55">
        <v>6</v>
      </c>
      <c r="I80" s="57">
        <v>2</v>
      </c>
      <c r="J80" s="58">
        <v>12</v>
      </c>
      <c r="K80" s="59"/>
      <c r="L80" s="60" t="s">
        <v>222</v>
      </c>
      <c r="M80" s="76"/>
      <c r="N80" s="61" t="s">
        <v>220</v>
      </c>
      <c r="O80" s="77"/>
      <c r="P80" s="76"/>
      <c r="Q80" s="62">
        <v>6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30191.615999999998</v>
      </c>
      <c r="AC80" s="66">
        <f t="shared" si="10"/>
        <v>0</v>
      </c>
      <c r="AD80" s="66">
        <f t="shared" si="8"/>
        <v>30191.615999999998</v>
      </c>
    </row>
    <row r="81" spans="1:30" ht="24.95" customHeight="1" x14ac:dyDescent="0.4">
      <c r="A81" s="54">
        <v>78</v>
      </c>
      <c r="B81" s="55" t="s">
        <v>241</v>
      </c>
      <c r="C81" s="55" t="s">
        <v>1767</v>
      </c>
      <c r="D81" s="55" t="s">
        <v>35</v>
      </c>
      <c r="E81" s="55" t="s">
        <v>239</v>
      </c>
      <c r="F81" s="55" t="s">
        <v>1177</v>
      </c>
      <c r="G81" s="55">
        <v>42</v>
      </c>
      <c r="H81" s="55">
        <v>1</v>
      </c>
      <c r="I81" s="57">
        <v>1</v>
      </c>
      <c r="J81" s="58">
        <v>1</v>
      </c>
      <c r="K81" s="59"/>
      <c r="L81" s="60" t="s">
        <v>222</v>
      </c>
      <c r="M81" s="76"/>
      <c r="N81" s="61" t="s">
        <v>220</v>
      </c>
      <c r="O81" s="77"/>
      <c r="P81" s="76"/>
      <c r="Q81" s="62">
        <v>1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2515.9679999999998</v>
      </c>
      <c r="AC81" s="66">
        <f t="shared" si="10"/>
        <v>0</v>
      </c>
      <c r="AD81" s="66">
        <f t="shared" si="8"/>
        <v>2515.9679999999998</v>
      </c>
    </row>
    <row r="82" spans="1:30" ht="24.95" customHeight="1" x14ac:dyDescent="0.4">
      <c r="A82" s="54">
        <v>79</v>
      </c>
      <c r="B82" s="55" t="s">
        <v>241</v>
      </c>
      <c r="C82" s="55" t="s">
        <v>1768</v>
      </c>
      <c r="D82" s="55" t="s">
        <v>35</v>
      </c>
      <c r="E82" s="55" t="s">
        <v>239</v>
      </c>
      <c r="F82" s="55" t="s">
        <v>732</v>
      </c>
      <c r="G82" s="55">
        <v>42</v>
      </c>
      <c r="H82" s="55">
        <v>6</v>
      </c>
      <c r="I82" s="57">
        <v>2</v>
      </c>
      <c r="J82" s="58">
        <v>12</v>
      </c>
      <c r="K82" s="59"/>
      <c r="L82" s="60" t="s">
        <v>222</v>
      </c>
      <c r="M82" s="76"/>
      <c r="N82" s="61" t="s">
        <v>220</v>
      </c>
      <c r="O82" s="77"/>
      <c r="P82" s="76"/>
      <c r="Q82" s="62">
        <v>6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30191.615999999998</v>
      </c>
      <c r="AC82" s="66">
        <f t="shared" si="10"/>
        <v>0</v>
      </c>
      <c r="AD82" s="66">
        <f t="shared" si="8"/>
        <v>30191.615999999998</v>
      </c>
    </row>
    <row r="83" spans="1:30" ht="24.95" customHeight="1" x14ac:dyDescent="0.4">
      <c r="A83" s="54">
        <v>80</v>
      </c>
      <c r="B83" s="55" t="s">
        <v>241</v>
      </c>
      <c r="C83" s="55" t="s">
        <v>1768</v>
      </c>
      <c r="D83" s="55" t="s">
        <v>35</v>
      </c>
      <c r="E83" s="55" t="s">
        <v>239</v>
      </c>
      <c r="F83" s="55" t="s">
        <v>1177</v>
      </c>
      <c r="G83" s="55">
        <v>42</v>
      </c>
      <c r="H83" s="55">
        <v>1</v>
      </c>
      <c r="I83" s="57">
        <v>1</v>
      </c>
      <c r="J83" s="58">
        <v>1</v>
      </c>
      <c r="K83" s="59"/>
      <c r="L83" s="60" t="s">
        <v>222</v>
      </c>
      <c r="M83" s="76"/>
      <c r="N83" s="61" t="s">
        <v>220</v>
      </c>
      <c r="O83" s="77"/>
      <c r="P83" s="76"/>
      <c r="Q83" s="62">
        <v>1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2515.9679999999998</v>
      </c>
      <c r="AC83" s="66">
        <f t="shared" si="10"/>
        <v>0</v>
      </c>
      <c r="AD83" s="66">
        <f t="shared" si="8"/>
        <v>2515.9679999999998</v>
      </c>
    </row>
    <row r="84" spans="1:30" ht="24.95" customHeight="1" x14ac:dyDescent="0.4">
      <c r="A84" s="54">
        <v>81</v>
      </c>
      <c r="B84" s="55" t="s">
        <v>241</v>
      </c>
      <c r="C84" s="55" t="s">
        <v>1769</v>
      </c>
      <c r="D84" s="55" t="s">
        <v>35</v>
      </c>
      <c r="E84" s="55" t="s">
        <v>239</v>
      </c>
      <c r="F84" s="55" t="s">
        <v>732</v>
      </c>
      <c r="G84" s="55">
        <v>42</v>
      </c>
      <c r="H84" s="55">
        <v>6</v>
      </c>
      <c r="I84" s="57">
        <v>2</v>
      </c>
      <c r="J84" s="58">
        <v>12</v>
      </c>
      <c r="K84" s="59"/>
      <c r="L84" s="60" t="s">
        <v>222</v>
      </c>
      <c r="M84" s="76"/>
      <c r="N84" s="61" t="s">
        <v>220</v>
      </c>
      <c r="O84" s="77"/>
      <c r="P84" s="76"/>
      <c r="Q84" s="62">
        <v>6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30191.615999999998</v>
      </c>
      <c r="AC84" s="66">
        <f t="shared" si="10"/>
        <v>0</v>
      </c>
      <c r="AD84" s="66">
        <f t="shared" si="8"/>
        <v>30191.615999999998</v>
      </c>
    </row>
    <row r="85" spans="1:30" ht="24.95" customHeight="1" x14ac:dyDescent="0.4">
      <c r="A85" s="54">
        <v>82</v>
      </c>
      <c r="B85" s="55" t="s">
        <v>241</v>
      </c>
      <c r="C85" s="55" t="s">
        <v>1769</v>
      </c>
      <c r="D85" s="55" t="s">
        <v>35</v>
      </c>
      <c r="E85" s="55" t="s">
        <v>239</v>
      </c>
      <c r="F85" s="55" t="s">
        <v>1177</v>
      </c>
      <c r="G85" s="55">
        <v>42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2515.9679999999998</v>
      </c>
      <c r="AC85" s="66">
        <f t="shared" si="10"/>
        <v>0</v>
      </c>
      <c r="AD85" s="66">
        <f t="shared" si="8"/>
        <v>2515.9679999999998</v>
      </c>
    </row>
    <row r="86" spans="1:30" ht="24.95" customHeight="1" x14ac:dyDescent="0.4">
      <c r="A86" s="54">
        <v>83</v>
      </c>
      <c r="B86" s="55" t="s">
        <v>241</v>
      </c>
      <c r="C86" s="55" t="s">
        <v>1770</v>
      </c>
      <c r="D86" s="55" t="s">
        <v>35</v>
      </c>
      <c r="E86" s="55" t="s">
        <v>239</v>
      </c>
      <c r="F86" s="55" t="s">
        <v>732</v>
      </c>
      <c r="G86" s="55">
        <v>42</v>
      </c>
      <c r="H86" s="55">
        <v>6</v>
      </c>
      <c r="I86" s="57">
        <v>2</v>
      </c>
      <c r="J86" s="58">
        <v>12</v>
      </c>
      <c r="K86" s="59"/>
      <c r="L86" s="60" t="s">
        <v>222</v>
      </c>
      <c r="M86" s="76"/>
      <c r="N86" s="61" t="s">
        <v>220</v>
      </c>
      <c r="O86" s="77"/>
      <c r="P86" s="76"/>
      <c r="Q86" s="62">
        <v>6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30191.615999999998</v>
      </c>
      <c r="AC86" s="66">
        <f t="shared" si="10"/>
        <v>0</v>
      </c>
      <c r="AD86" s="66">
        <f t="shared" si="8"/>
        <v>30191.615999999998</v>
      </c>
    </row>
    <row r="87" spans="1:30" ht="24.95" customHeight="1" x14ac:dyDescent="0.4">
      <c r="A87" s="54">
        <v>84</v>
      </c>
      <c r="B87" s="55" t="s">
        <v>241</v>
      </c>
      <c r="C87" s="55" t="s">
        <v>1770</v>
      </c>
      <c r="D87" s="55" t="s">
        <v>35</v>
      </c>
      <c r="E87" s="55" t="s">
        <v>239</v>
      </c>
      <c r="F87" s="55" t="s">
        <v>1177</v>
      </c>
      <c r="G87" s="55">
        <v>42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2515.9679999999998</v>
      </c>
      <c r="AC87" s="66">
        <f t="shared" si="10"/>
        <v>0</v>
      </c>
      <c r="AD87" s="66">
        <f t="shared" si="8"/>
        <v>2515.9679999999998</v>
      </c>
    </row>
    <row r="88" spans="1:30" ht="24.95" customHeight="1" x14ac:dyDescent="0.4">
      <c r="A88" s="54">
        <v>85</v>
      </c>
      <c r="B88" s="55" t="s">
        <v>241</v>
      </c>
      <c r="C88" s="55" t="s">
        <v>1771</v>
      </c>
      <c r="D88" s="55" t="s">
        <v>35</v>
      </c>
      <c r="E88" s="55" t="s">
        <v>239</v>
      </c>
      <c r="F88" s="55" t="s">
        <v>732</v>
      </c>
      <c r="G88" s="55">
        <v>42</v>
      </c>
      <c r="H88" s="55">
        <v>6</v>
      </c>
      <c r="I88" s="57">
        <v>2</v>
      </c>
      <c r="J88" s="58">
        <v>12</v>
      </c>
      <c r="K88" s="59"/>
      <c r="L88" s="60" t="s">
        <v>222</v>
      </c>
      <c r="M88" s="76"/>
      <c r="N88" s="61" t="s">
        <v>220</v>
      </c>
      <c r="O88" s="77"/>
      <c r="P88" s="76"/>
      <c r="Q88" s="62">
        <v>6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30191.615999999998</v>
      </c>
      <c r="AC88" s="66">
        <f t="shared" si="10"/>
        <v>0</v>
      </c>
      <c r="AD88" s="66">
        <f t="shared" si="8"/>
        <v>30191.615999999998</v>
      </c>
    </row>
    <row r="89" spans="1:30" ht="24.95" customHeight="1" x14ac:dyDescent="0.4">
      <c r="A89" s="54">
        <v>86</v>
      </c>
      <c r="B89" s="55" t="s">
        <v>241</v>
      </c>
      <c r="C89" s="55" t="s">
        <v>1771</v>
      </c>
      <c r="D89" s="55" t="s">
        <v>35</v>
      </c>
      <c r="E89" s="55" t="s">
        <v>239</v>
      </c>
      <c r="F89" s="55" t="s">
        <v>1177</v>
      </c>
      <c r="G89" s="55">
        <v>42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220</v>
      </c>
      <c r="O89" s="77"/>
      <c r="P89" s="76"/>
      <c r="Q89" s="62">
        <v>1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2515.9679999999998</v>
      </c>
      <c r="AC89" s="66">
        <f t="shared" si="10"/>
        <v>0</v>
      </c>
      <c r="AD89" s="66">
        <f t="shared" si="8"/>
        <v>2515.9679999999998</v>
      </c>
    </row>
    <row r="90" spans="1:30" ht="24.95" customHeight="1" x14ac:dyDescent="0.4">
      <c r="A90" s="54">
        <v>87</v>
      </c>
      <c r="B90" s="55" t="s">
        <v>241</v>
      </c>
      <c r="C90" s="55" t="s">
        <v>1762</v>
      </c>
      <c r="D90" s="55" t="s">
        <v>35</v>
      </c>
      <c r="E90" s="55" t="s">
        <v>248</v>
      </c>
      <c r="F90" s="55" t="s">
        <v>697</v>
      </c>
      <c r="G90" s="55">
        <v>26</v>
      </c>
      <c r="H90" s="55">
        <v>2</v>
      </c>
      <c r="I90" s="57">
        <v>1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3115.0080000000003</v>
      </c>
      <c r="AC90" s="66">
        <f t="shared" si="10"/>
        <v>0</v>
      </c>
      <c r="AD90" s="66">
        <f t="shared" si="8"/>
        <v>3115.0080000000003</v>
      </c>
    </row>
    <row r="91" spans="1:30" ht="24.95" customHeight="1" x14ac:dyDescent="0.4">
      <c r="A91" s="54">
        <v>88</v>
      </c>
      <c r="B91" s="55" t="s">
        <v>241</v>
      </c>
      <c r="C91" s="55" t="s">
        <v>1597</v>
      </c>
      <c r="D91" s="55" t="s">
        <v>35</v>
      </c>
      <c r="E91" s="55" t="s">
        <v>248</v>
      </c>
      <c r="F91" s="55" t="s">
        <v>697</v>
      </c>
      <c r="G91" s="55">
        <v>26</v>
      </c>
      <c r="H91" s="55">
        <v>8</v>
      </c>
      <c r="I91" s="57">
        <v>1</v>
      </c>
      <c r="J91" s="58">
        <v>8</v>
      </c>
      <c r="K91" s="59"/>
      <c r="L91" s="60" t="s">
        <v>222</v>
      </c>
      <c r="M91" s="76"/>
      <c r="N91" s="61" t="s">
        <v>220</v>
      </c>
      <c r="O91" s="77"/>
      <c r="P91" s="76"/>
      <c r="Q91" s="62">
        <v>8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12460.032000000001</v>
      </c>
      <c r="AC91" s="66">
        <f t="shared" si="10"/>
        <v>0</v>
      </c>
      <c r="AD91" s="66">
        <f t="shared" si="8"/>
        <v>12460.032000000001</v>
      </c>
    </row>
    <row r="92" spans="1:30" ht="24.95" customHeight="1" x14ac:dyDescent="0.4">
      <c r="A92" s="54">
        <v>89</v>
      </c>
      <c r="B92" s="55" t="s">
        <v>241</v>
      </c>
      <c r="C92" s="55" t="s">
        <v>1597</v>
      </c>
      <c r="D92" s="55" t="s">
        <v>35</v>
      </c>
      <c r="E92" s="55" t="s">
        <v>248</v>
      </c>
      <c r="F92" s="55" t="s">
        <v>617</v>
      </c>
      <c r="G92" s="55">
        <v>26</v>
      </c>
      <c r="H92" s="55">
        <v>1</v>
      </c>
      <c r="I92" s="57">
        <v>2</v>
      </c>
      <c r="J92" s="58">
        <v>2</v>
      </c>
      <c r="K92" s="59"/>
      <c r="L92" s="60" t="s">
        <v>222</v>
      </c>
      <c r="M92" s="76"/>
      <c r="N92" s="61" t="s">
        <v>220</v>
      </c>
      <c r="O92" s="77"/>
      <c r="P92" s="76"/>
      <c r="Q92" s="62">
        <v>1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3115.0080000000003</v>
      </c>
      <c r="AC92" s="66">
        <f t="shared" si="10"/>
        <v>0</v>
      </c>
      <c r="AD92" s="66">
        <f t="shared" si="8"/>
        <v>3115.0080000000003</v>
      </c>
    </row>
    <row r="93" spans="1:30" ht="24.95" customHeight="1" x14ac:dyDescent="0.4">
      <c r="A93" s="54">
        <v>90</v>
      </c>
      <c r="B93" s="55" t="s">
        <v>241</v>
      </c>
      <c r="C93" s="55" t="s">
        <v>1764</v>
      </c>
      <c r="D93" s="55" t="s">
        <v>35</v>
      </c>
      <c r="E93" s="55" t="s">
        <v>248</v>
      </c>
      <c r="F93" s="55" t="s">
        <v>697</v>
      </c>
      <c r="G93" s="55">
        <v>26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3115.0080000000003</v>
      </c>
      <c r="AC93" s="66">
        <f t="shared" si="10"/>
        <v>0</v>
      </c>
      <c r="AD93" s="66">
        <f t="shared" si="8"/>
        <v>3115.0080000000003</v>
      </c>
    </row>
    <row r="94" spans="1:30" ht="24.95" customHeight="1" x14ac:dyDescent="0.4">
      <c r="A94" s="54">
        <v>91</v>
      </c>
      <c r="B94" s="55" t="s">
        <v>272</v>
      </c>
      <c r="C94" s="55" t="s">
        <v>1092</v>
      </c>
      <c r="D94" s="55" t="s">
        <v>35</v>
      </c>
      <c r="E94" s="55" t="s">
        <v>239</v>
      </c>
      <c r="F94" s="55" t="s">
        <v>732</v>
      </c>
      <c r="G94" s="55">
        <v>42</v>
      </c>
      <c r="H94" s="55">
        <v>6</v>
      </c>
      <c r="I94" s="57">
        <v>2</v>
      </c>
      <c r="J94" s="58">
        <v>12</v>
      </c>
      <c r="K94" s="59"/>
      <c r="L94" s="60" t="s">
        <v>222</v>
      </c>
      <c r="M94" s="76"/>
      <c r="N94" s="61" t="s">
        <v>220</v>
      </c>
      <c r="O94" s="77"/>
      <c r="P94" s="76"/>
      <c r="Q94" s="62">
        <v>6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30191.615999999998</v>
      </c>
      <c r="AC94" s="66">
        <f t="shared" si="10"/>
        <v>0</v>
      </c>
      <c r="AD94" s="66">
        <f t="shared" si="8"/>
        <v>30191.615999999998</v>
      </c>
    </row>
    <row r="95" spans="1:30" ht="24.95" customHeight="1" x14ac:dyDescent="0.4">
      <c r="A95" s="54">
        <v>92</v>
      </c>
      <c r="B95" s="55" t="s">
        <v>272</v>
      </c>
      <c r="C95" s="55" t="s">
        <v>1092</v>
      </c>
      <c r="D95" s="55" t="s">
        <v>35</v>
      </c>
      <c r="E95" s="55" t="s">
        <v>239</v>
      </c>
      <c r="F95" s="55" t="s">
        <v>1177</v>
      </c>
      <c r="G95" s="55">
        <v>42</v>
      </c>
      <c r="H95" s="55">
        <v>1</v>
      </c>
      <c r="I95" s="57">
        <v>1</v>
      </c>
      <c r="J95" s="58">
        <v>1</v>
      </c>
      <c r="K95" s="59"/>
      <c r="L95" s="60" t="s">
        <v>222</v>
      </c>
      <c r="M95" s="76"/>
      <c r="N95" s="61" t="s">
        <v>220</v>
      </c>
      <c r="O95" s="77"/>
      <c r="P95" s="76"/>
      <c r="Q95" s="62">
        <v>1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2515.9679999999998</v>
      </c>
      <c r="AC95" s="66">
        <f t="shared" si="10"/>
        <v>0</v>
      </c>
      <c r="AD95" s="66">
        <f t="shared" si="8"/>
        <v>2515.9679999999998</v>
      </c>
    </row>
    <row r="96" spans="1:30" ht="24.95" customHeight="1" x14ac:dyDescent="0.4">
      <c r="A96" s="54">
        <v>93</v>
      </c>
      <c r="B96" s="55" t="s">
        <v>272</v>
      </c>
      <c r="C96" s="55" t="s">
        <v>1093</v>
      </c>
      <c r="D96" s="55" t="s">
        <v>35</v>
      </c>
      <c r="E96" s="55" t="s">
        <v>239</v>
      </c>
      <c r="F96" s="55" t="s">
        <v>732</v>
      </c>
      <c r="G96" s="55">
        <v>42</v>
      </c>
      <c r="H96" s="55">
        <v>6</v>
      </c>
      <c r="I96" s="57">
        <v>2</v>
      </c>
      <c r="J96" s="58">
        <v>12</v>
      </c>
      <c r="K96" s="59"/>
      <c r="L96" s="60" t="s">
        <v>222</v>
      </c>
      <c r="M96" s="76"/>
      <c r="N96" s="61" t="s">
        <v>220</v>
      </c>
      <c r="O96" s="77"/>
      <c r="P96" s="76"/>
      <c r="Q96" s="62">
        <v>6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30191.615999999998</v>
      </c>
      <c r="AC96" s="66">
        <f t="shared" si="10"/>
        <v>0</v>
      </c>
      <c r="AD96" s="66">
        <f t="shared" si="8"/>
        <v>30191.615999999998</v>
      </c>
    </row>
    <row r="97" spans="1:30" ht="24.95" customHeight="1" x14ac:dyDescent="0.4">
      <c r="A97" s="54">
        <v>94</v>
      </c>
      <c r="B97" s="55" t="s">
        <v>272</v>
      </c>
      <c r="C97" s="55" t="s">
        <v>1093</v>
      </c>
      <c r="D97" s="55" t="s">
        <v>35</v>
      </c>
      <c r="E97" s="55" t="s">
        <v>239</v>
      </c>
      <c r="F97" s="55" t="s">
        <v>1177</v>
      </c>
      <c r="G97" s="55">
        <v>42</v>
      </c>
      <c r="H97" s="55">
        <v>1</v>
      </c>
      <c r="I97" s="57">
        <v>1</v>
      </c>
      <c r="J97" s="58">
        <v>1</v>
      </c>
      <c r="K97" s="59"/>
      <c r="L97" s="60" t="s">
        <v>222</v>
      </c>
      <c r="M97" s="76"/>
      <c r="N97" s="61" t="s">
        <v>220</v>
      </c>
      <c r="O97" s="77"/>
      <c r="P97" s="76"/>
      <c r="Q97" s="62">
        <v>1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2515.9679999999998</v>
      </c>
      <c r="AC97" s="66">
        <f t="shared" si="10"/>
        <v>0</v>
      </c>
      <c r="AD97" s="66">
        <f t="shared" si="8"/>
        <v>2515.9679999999998</v>
      </c>
    </row>
    <row r="98" spans="1:30" ht="24.95" customHeight="1" x14ac:dyDescent="0.4">
      <c r="A98" s="54">
        <v>95</v>
      </c>
      <c r="B98" s="55" t="s">
        <v>272</v>
      </c>
      <c r="C98" s="55" t="s">
        <v>1094</v>
      </c>
      <c r="D98" s="55" t="s">
        <v>35</v>
      </c>
      <c r="E98" s="55" t="s">
        <v>239</v>
      </c>
      <c r="F98" s="55" t="s">
        <v>732</v>
      </c>
      <c r="G98" s="55">
        <v>42</v>
      </c>
      <c r="H98" s="55">
        <v>6</v>
      </c>
      <c r="I98" s="57">
        <v>2</v>
      </c>
      <c r="J98" s="58">
        <v>12</v>
      </c>
      <c r="K98" s="59"/>
      <c r="L98" s="60" t="s">
        <v>222</v>
      </c>
      <c r="M98" s="76"/>
      <c r="N98" s="61" t="s">
        <v>220</v>
      </c>
      <c r="O98" s="77"/>
      <c r="P98" s="76"/>
      <c r="Q98" s="62">
        <v>6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30191.615999999998</v>
      </c>
      <c r="AC98" s="66">
        <f t="shared" si="10"/>
        <v>0</v>
      </c>
      <c r="AD98" s="66">
        <f t="shared" si="8"/>
        <v>30191.615999999998</v>
      </c>
    </row>
    <row r="99" spans="1:30" ht="24.95" customHeight="1" x14ac:dyDescent="0.4">
      <c r="A99" s="54">
        <v>96</v>
      </c>
      <c r="B99" s="55" t="s">
        <v>272</v>
      </c>
      <c r="C99" s="55" t="s">
        <v>1094</v>
      </c>
      <c r="D99" s="55" t="s">
        <v>35</v>
      </c>
      <c r="E99" s="55" t="s">
        <v>239</v>
      </c>
      <c r="F99" s="55" t="s">
        <v>1177</v>
      </c>
      <c r="G99" s="55">
        <v>42</v>
      </c>
      <c r="H99" s="55">
        <v>1</v>
      </c>
      <c r="I99" s="57">
        <v>1</v>
      </c>
      <c r="J99" s="58">
        <v>1</v>
      </c>
      <c r="K99" s="59"/>
      <c r="L99" s="60" t="s">
        <v>222</v>
      </c>
      <c r="M99" s="76"/>
      <c r="N99" s="61" t="s">
        <v>220</v>
      </c>
      <c r="O99" s="77"/>
      <c r="P99" s="76"/>
      <c r="Q99" s="62">
        <v>1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2515.9679999999998</v>
      </c>
      <c r="AC99" s="66">
        <f t="shared" si="10"/>
        <v>0</v>
      </c>
      <c r="AD99" s="66">
        <f t="shared" si="8"/>
        <v>2515.9679999999998</v>
      </c>
    </row>
    <row r="100" spans="1:30" ht="24.95" customHeight="1" x14ac:dyDescent="0.4">
      <c r="A100" s="54">
        <v>97</v>
      </c>
      <c r="B100" s="55" t="s">
        <v>272</v>
      </c>
      <c r="C100" s="55" t="s">
        <v>1095</v>
      </c>
      <c r="D100" s="55" t="s">
        <v>35</v>
      </c>
      <c r="E100" s="55" t="s">
        <v>239</v>
      </c>
      <c r="F100" s="55" t="s">
        <v>732</v>
      </c>
      <c r="G100" s="55">
        <v>42</v>
      </c>
      <c r="H100" s="55">
        <v>6</v>
      </c>
      <c r="I100" s="57">
        <v>2</v>
      </c>
      <c r="J100" s="58">
        <v>12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6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4" si="11">G100*J100*X100*Y100*Z100/1000*$Z$1</f>
        <v>30191.615999999998</v>
      </c>
      <c r="AC100" s="66">
        <f t="shared" si="10"/>
        <v>0</v>
      </c>
      <c r="AD100" s="66">
        <f t="shared" si="8"/>
        <v>30191.615999999998</v>
      </c>
    </row>
    <row r="101" spans="1:30" ht="24.95" customHeight="1" x14ac:dyDescent="0.4">
      <c r="A101" s="54">
        <v>98</v>
      </c>
      <c r="B101" s="55" t="s">
        <v>272</v>
      </c>
      <c r="C101" s="55" t="s">
        <v>1095</v>
      </c>
      <c r="D101" s="55" t="s">
        <v>35</v>
      </c>
      <c r="E101" s="55" t="s">
        <v>239</v>
      </c>
      <c r="F101" s="55" t="s">
        <v>1177</v>
      </c>
      <c r="G101" s="55">
        <v>42</v>
      </c>
      <c r="H101" s="55">
        <v>1</v>
      </c>
      <c r="I101" s="57">
        <v>1</v>
      </c>
      <c r="J101" s="58">
        <v>1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2515.9679999999998</v>
      </c>
      <c r="AC101" s="66">
        <f t="shared" si="10"/>
        <v>0</v>
      </c>
      <c r="AD101" s="66">
        <f t="shared" si="8"/>
        <v>2515.9679999999998</v>
      </c>
    </row>
    <row r="102" spans="1:30" ht="24.95" customHeight="1" x14ac:dyDescent="0.4">
      <c r="A102" s="54">
        <v>99</v>
      </c>
      <c r="B102" s="55" t="s">
        <v>272</v>
      </c>
      <c r="C102" s="55" t="s">
        <v>1772</v>
      </c>
      <c r="D102" s="55" t="s">
        <v>35</v>
      </c>
      <c r="E102" s="55" t="s">
        <v>239</v>
      </c>
      <c r="F102" s="55" t="s">
        <v>732</v>
      </c>
      <c r="G102" s="55">
        <v>42</v>
      </c>
      <c r="H102" s="55">
        <v>6</v>
      </c>
      <c r="I102" s="57">
        <v>2</v>
      </c>
      <c r="J102" s="58">
        <v>12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6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30191.615999999998</v>
      </c>
      <c r="AC102" s="66">
        <f t="shared" si="10"/>
        <v>0</v>
      </c>
      <c r="AD102" s="66">
        <f t="shared" si="8"/>
        <v>30191.615999999998</v>
      </c>
    </row>
    <row r="103" spans="1:30" ht="24.95" customHeight="1" x14ac:dyDescent="0.4">
      <c r="A103" s="54">
        <v>100</v>
      </c>
      <c r="B103" s="55" t="s">
        <v>272</v>
      </c>
      <c r="C103" s="55" t="s">
        <v>1772</v>
      </c>
      <c r="D103" s="55" t="s">
        <v>35</v>
      </c>
      <c r="E103" s="55" t="s">
        <v>239</v>
      </c>
      <c r="F103" s="55" t="s">
        <v>1177</v>
      </c>
      <c r="G103" s="55">
        <v>42</v>
      </c>
      <c r="H103" s="55">
        <v>1</v>
      </c>
      <c r="I103" s="57">
        <v>1</v>
      </c>
      <c r="J103" s="58">
        <v>1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1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2515.9679999999998</v>
      </c>
      <c r="AC103" s="66">
        <f t="shared" si="10"/>
        <v>0</v>
      </c>
      <c r="AD103" s="66">
        <f t="shared" si="8"/>
        <v>2515.9679999999998</v>
      </c>
    </row>
    <row r="104" spans="1:30" ht="24.95" customHeight="1" x14ac:dyDescent="0.4">
      <c r="A104" s="54">
        <v>101</v>
      </c>
      <c r="B104" s="55" t="s">
        <v>272</v>
      </c>
      <c r="C104" s="55" t="s">
        <v>1773</v>
      </c>
      <c r="D104" s="55" t="s">
        <v>35</v>
      </c>
      <c r="E104" s="55" t="s">
        <v>239</v>
      </c>
      <c r="F104" s="55" t="s">
        <v>732</v>
      </c>
      <c r="G104" s="55">
        <v>42</v>
      </c>
      <c r="H104" s="55">
        <v>6</v>
      </c>
      <c r="I104" s="57">
        <v>2</v>
      </c>
      <c r="J104" s="58">
        <v>12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6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30191.615999999998</v>
      </c>
      <c r="AC104" s="66">
        <f t="shared" si="10"/>
        <v>0</v>
      </c>
      <c r="AD104" s="66">
        <f t="shared" si="8"/>
        <v>30191.615999999998</v>
      </c>
    </row>
    <row r="105" spans="1:30" ht="24.95" customHeight="1" x14ac:dyDescent="0.4">
      <c r="A105" s="54">
        <v>102</v>
      </c>
      <c r="B105" s="55" t="s">
        <v>272</v>
      </c>
      <c r="C105" s="55" t="s">
        <v>1773</v>
      </c>
      <c r="D105" s="55" t="s">
        <v>35</v>
      </c>
      <c r="E105" s="55" t="s">
        <v>239</v>
      </c>
      <c r="F105" s="55" t="s">
        <v>1177</v>
      </c>
      <c r="G105" s="55">
        <v>42</v>
      </c>
      <c r="H105" s="55">
        <v>1</v>
      </c>
      <c r="I105" s="57">
        <v>1</v>
      </c>
      <c r="J105" s="58">
        <v>1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1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2515.9679999999998</v>
      </c>
      <c r="AC105" s="66">
        <f t="shared" si="10"/>
        <v>0</v>
      </c>
      <c r="AD105" s="66">
        <f t="shared" si="8"/>
        <v>2515.9679999999998</v>
      </c>
    </row>
    <row r="106" spans="1:30" ht="24.95" customHeight="1" x14ac:dyDescent="0.4">
      <c r="A106" s="54">
        <v>103</v>
      </c>
      <c r="B106" s="55" t="s">
        <v>272</v>
      </c>
      <c r="C106" s="55" t="s">
        <v>1762</v>
      </c>
      <c r="D106" s="55" t="s">
        <v>35</v>
      </c>
      <c r="E106" s="55" t="s">
        <v>248</v>
      </c>
      <c r="F106" s="55" t="s">
        <v>697</v>
      </c>
      <c r="G106" s="55">
        <v>26</v>
      </c>
      <c r="H106" s="55">
        <v>2</v>
      </c>
      <c r="I106" s="57">
        <v>1</v>
      </c>
      <c r="J106" s="58">
        <v>2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2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3115.0080000000003</v>
      </c>
      <c r="AC106" s="66">
        <f t="shared" si="10"/>
        <v>0</v>
      </c>
      <c r="AD106" s="66">
        <f t="shared" si="8"/>
        <v>3115.0080000000003</v>
      </c>
    </row>
    <row r="107" spans="1:30" ht="24.95" customHeight="1" x14ac:dyDescent="0.4">
      <c r="A107" s="54">
        <v>104</v>
      </c>
      <c r="B107" s="55" t="s">
        <v>272</v>
      </c>
      <c r="C107" s="55" t="s">
        <v>1597</v>
      </c>
      <c r="D107" s="55" t="s">
        <v>35</v>
      </c>
      <c r="E107" s="55" t="s">
        <v>248</v>
      </c>
      <c r="F107" s="55" t="s">
        <v>697</v>
      </c>
      <c r="G107" s="55">
        <v>26</v>
      </c>
      <c r="H107" s="55">
        <v>8</v>
      </c>
      <c r="I107" s="57">
        <v>1</v>
      </c>
      <c r="J107" s="58">
        <v>8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8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12460.032000000001</v>
      </c>
      <c r="AC107" s="66">
        <f t="shared" si="10"/>
        <v>0</v>
      </c>
      <c r="AD107" s="66">
        <f t="shared" si="8"/>
        <v>12460.032000000001</v>
      </c>
    </row>
    <row r="108" spans="1:30" ht="24.95" customHeight="1" x14ac:dyDescent="0.4">
      <c r="A108" s="54">
        <v>105</v>
      </c>
      <c r="B108" s="55" t="s">
        <v>272</v>
      </c>
      <c r="C108" s="55" t="s">
        <v>1597</v>
      </c>
      <c r="D108" s="55" t="s">
        <v>35</v>
      </c>
      <c r="E108" s="55" t="s">
        <v>248</v>
      </c>
      <c r="F108" s="55" t="s">
        <v>617</v>
      </c>
      <c r="G108" s="55">
        <v>26</v>
      </c>
      <c r="H108" s="55">
        <v>1</v>
      </c>
      <c r="I108" s="57">
        <v>2</v>
      </c>
      <c r="J108" s="58">
        <v>2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1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3115.0080000000003</v>
      </c>
      <c r="AC108" s="66">
        <f t="shared" si="10"/>
        <v>0</v>
      </c>
      <c r="AD108" s="66">
        <f t="shared" si="8"/>
        <v>3115.0080000000003</v>
      </c>
    </row>
    <row r="109" spans="1:30" ht="24.95" customHeight="1" x14ac:dyDescent="0.4">
      <c r="A109" s="54">
        <v>106</v>
      </c>
      <c r="B109" s="55" t="s">
        <v>272</v>
      </c>
      <c r="C109" s="55" t="s">
        <v>1764</v>
      </c>
      <c r="D109" s="55" t="s">
        <v>35</v>
      </c>
      <c r="E109" s="55" t="s">
        <v>248</v>
      </c>
      <c r="F109" s="55" t="s">
        <v>697</v>
      </c>
      <c r="G109" s="55">
        <v>26</v>
      </c>
      <c r="H109" s="55">
        <v>2</v>
      </c>
      <c r="I109" s="57">
        <v>1</v>
      </c>
      <c r="J109" s="58">
        <v>2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2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3115.0080000000003</v>
      </c>
      <c r="AC109" s="66">
        <f t="shared" si="10"/>
        <v>0</v>
      </c>
      <c r="AD109" s="66">
        <f t="shared" si="8"/>
        <v>3115.0080000000003</v>
      </c>
    </row>
    <row r="110" spans="1:30" ht="24.95" customHeight="1" x14ac:dyDescent="0.4">
      <c r="A110" s="54">
        <v>107</v>
      </c>
      <c r="B110" s="55" t="s">
        <v>809</v>
      </c>
      <c r="C110" s="55" t="s">
        <v>1774</v>
      </c>
      <c r="D110" s="55" t="s">
        <v>35</v>
      </c>
      <c r="E110" s="55" t="s">
        <v>239</v>
      </c>
      <c r="F110" s="55" t="s">
        <v>732</v>
      </c>
      <c r="G110" s="55">
        <v>42</v>
      </c>
      <c r="H110" s="55">
        <v>6</v>
      </c>
      <c r="I110" s="57">
        <v>2</v>
      </c>
      <c r="J110" s="58">
        <v>12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6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30191.615999999998</v>
      </c>
      <c r="AC110" s="66">
        <f t="shared" si="10"/>
        <v>0</v>
      </c>
      <c r="AD110" s="66">
        <f t="shared" si="8"/>
        <v>30191.615999999998</v>
      </c>
    </row>
    <row r="111" spans="1:30" ht="24.95" customHeight="1" x14ac:dyDescent="0.4">
      <c r="A111" s="54">
        <v>108</v>
      </c>
      <c r="B111" s="55" t="s">
        <v>809</v>
      </c>
      <c r="C111" s="55" t="s">
        <v>1774</v>
      </c>
      <c r="D111" s="55" t="s">
        <v>35</v>
      </c>
      <c r="E111" s="55" t="s">
        <v>239</v>
      </c>
      <c r="F111" s="55" t="s">
        <v>1177</v>
      </c>
      <c r="G111" s="55">
        <v>42</v>
      </c>
      <c r="H111" s="55">
        <v>1</v>
      </c>
      <c r="I111" s="57">
        <v>1</v>
      </c>
      <c r="J111" s="58">
        <v>1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2515.9679999999998</v>
      </c>
      <c r="AC111" s="66">
        <f t="shared" si="10"/>
        <v>0</v>
      </c>
      <c r="AD111" s="66">
        <f t="shared" si="8"/>
        <v>2515.9679999999998</v>
      </c>
    </row>
    <row r="112" spans="1:30" ht="24.95" customHeight="1" x14ac:dyDescent="0.4">
      <c r="A112" s="54">
        <v>109</v>
      </c>
      <c r="B112" s="55" t="s">
        <v>809</v>
      </c>
      <c r="C112" s="55" t="s">
        <v>1775</v>
      </c>
      <c r="D112" s="55" t="s">
        <v>35</v>
      </c>
      <c r="E112" s="55" t="s">
        <v>239</v>
      </c>
      <c r="F112" s="55" t="s">
        <v>732</v>
      </c>
      <c r="G112" s="55">
        <v>42</v>
      </c>
      <c r="H112" s="55">
        <v>6</v>
      </c>
      <c r="I112" s="57">
        <v>2</v>
      </c>
      <c r="J112" s="58">
        <v>12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6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30191.615999999998</v>
      </c>
      <c r="AC112" s="66">
        <f t="shared" si="10"/>
        <v>0</v>
      </c>
      <c r="AD112" s="66">
        <f t="shared" si="8"/>
        <v>30191.615999999998</v>
      </c>
    </row>
    <row r="113" spans="1:30" ht="24.95" customHeight="1" x14ac:dyDescent="0.4">
      <c r="A113" s="54">
        <v>110</v>
      </c>
      <c r="B113" s="55" t="s">
        <v>809</v>
      </c>
      <c r="C113" s="55" t="s">
        <v>1775</v>
      </c>
      <c r="D113" s="55" t="s">
        <v>35</v>
      </c>
      <c r="E113" s="55" t="s">
        <v>239</v>
      </c>
      <c r="F113" s="55" t="s">
        <v>1177</v>
      </c>
      <c r="G113" s="55">
        <v>42</v>
      </c>
      <c r="H113" s="55">
        <v>1</v>
      </c>
      <c r="I113" s="57">
        <v>1</v>
      </c>
      <c r="J113" s="58">
        <v>1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2515.9679999999998</v>
      </c>
      <c r="AC113" s="66">
        <f t="shared" si="10"/>
        <v>0</v>
      </c>
      <c r="AD113" s="66">
        <f t="shared" si="8"/>
        <v>2515.9679999999998</v>
      </c>
    </row>
    <row r="114" spans="1:30" ht="24.95" customHeight="1" x14ac:dyDescent="0.4">
      <c r="A114" s="54">
        <v>111</v>
      </c>
      <c r="B114" s="55" t="s">
        <v>809</v>
      </c>
      <c r="C114" s="55" t="s">
        <v>1776</v>
      </c>
      <c r="D114" s="55" t="s">
        <v>35</v>
      </c>
      <c r="E114" s="55" t="s">
        <v>239</v>
      </c>
      <c r="F114" s="55" t="s">
        <v>732</v>
      </c>
      <c r="G114" s="55">
        <v>42</v>
      </c>
      <c r="H114" s="55">
        <v>6</v>
      </c>
      <c r="I114" s="57">
        <v>2</v>
      </c>
      <c r="J114" s="58">
        <v>12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6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30191.615999999998</v>
      </c>
      <c r="AC114" s="66">
        <f t="shared" si="10"/>
        <v>0</v>
      </c>
      <c r="AD114" s="66">
        <f t="shared" si="8"/>
        <v>30191.615999999998</v>
      </c>
    </row>
    <row r="115" spans="1:30" ht="24.95" customHeight="1" x14ac:dyDescent="0.4">
      <c r="A115" s="54">
        <v>112</v>
      </c>
      <c r="B115" s="55" t="s">
        <v>809</v>
      </c>
      <c r="C115" s="55" t="s">
        <v>1776</v>
      </c>
      <c r="D115" s="55" t="s">
        <v>35</v>
      </c>
      <c r="E115" s="55" t="s">
        <v>239</v>
      </c>
      <c r="F115" s="55" t="s">
        <v>1177</v>
      </c>
      <c r="G115" s="55">
        <v>42</v>
      </c>
      <c r="H115" s="55">
        <v>1</v>
      </c>
      <c r="I115" s="57">
        <v>1</v>
      </c>
      <c r="J115" s="58">
        <v>1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1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2515.9679999999998</v>
      </c>
      <c r="AC115" s="66">
        <f t="shared" si="10"/>
        <v>0</v>
      </c>
      <c r="AD115" s="66">
        <f t="shared" si="8"/>
        <v>2515.9679999999998</v>
      </c>
    </row>
    <row r="116" spans="1:30" ht="24.95" customHeight="1" x14ac:dyDescent="0.4">
      <c r="A116" s="54">
        <v>113</v>
      </c>
      <c r="B116" s="55" t="s">
        <v>809</v>
      </c>
      <c r="C116" s="55" t="s">
        <v>1762</v>
      </c>
      <c r="D116" s="55" t="s">
        <v>35</v>
      </c>
      <c r="E116" s="55" t="s">
        <v>248</v>
      </c>
      <c r="F116" s="55" t="s">
        <v>697</v>
      </c>
      <c r="G116" s="55">
        <v>26</v>
      </c>
      <c r="H116" s="55">
        <v>2</v>
      </c>
      <c r="I116" s="57">
        <v>1</v>
      </c>
      <c r="J116" s="58">
        <v>2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2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3115.0080000000003</v>
      </c>
      <c r="AC116" s="66">
        <f t="shared" si="10"/>
        <v>0</v>
      </c>
      <c r="AD116" s="66">
        <f t="shared" si="8"/>
        <v>3115.0080000000003</v>
      </c>
    </row>
    <row r="117" spans="1:30" ht="24.95" customHeight="1" x14ac:dyDescent="0.4">
      <c r="A117" s="54">
        <v>114</v>
      </c>
      <c r="B117" s="55" t="s">
        <v>809</v>
      </c>
      <c r="C117" s="55" t="s">
        <v>1597</v>
      </c>
      <c r="D117" s="55" t="s">
        <v>35</v>
      </c>
      <c r="E117" s="55" t="s">
        <v>248</v>
      </c>
      <c r="F117" s="55" t="s">
        <v>697</v>
      </c>
      <c r="G117" s="55">
        <v>26</v>
      </c>
      <c r="H117" s="55">
        <v>4</v>
      </c>
      <c r="I117" s="57">
        <v>1</v>
      </c>
      <c r="J117" s="58">
        <v>4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4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6230.0160000000005</v>
      </c>
      <c r="AC117" s="66">
        <f t="shared" si="10"/>
        <v>0</v>
      </c>
      <c r="AD117" s="66">
        <f t="shared" si="8"/>
        <v>6230.0160000000005</v>
      </c>
    </row>
    <row r="118" spans="1:30" ht="24.95" customHeight="1" x14ac:dyDescent="0.4">
      <c r="A118" s="54">
        <v>115</v>
      </c>
      <c r="B118" s="55" t="s">
        <v>809</v>
      </c>
      <c r="C118" s="55" t="s">
        <v>1597</v>
      </c>
      <c r="D118" s="55" t="s">
        <v>35</v>
      </c>
      <c r="E118" s="55" t="s">
        <v>248</v>
      </c>
      <c r="F118" s="55" t="s">
        <v>617</v>
      </c>
      <c r="G118" s="55">
        <v>26</v>
      </c>
      <c r="H118" s="55">
        <v>1</v>
      </c>
      <c r="I118" s="57">
        <v>2</v>
      </c>
      <c r="J118" s="58">
        <v>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1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3115.0080000000003</v>
      </c>
      <c r="AC118" s="66">
        <f t="shared" si="10"/>
        <v>0</v>
      </c>
      <c r="AD118" s="66">
        <f t="shared" si="8"/>
        <v>3115.0080000000003</v>
      </c>
    </row>
    <row r="119" spans="1:30" ht="24.95" customHeight="1" x14ac:dyDescent="0.4">
      <c r="A119" s="54">
        <v>116</v>
      </c>
      <c r="B119" s="55" t="s">
        <v>809</v>
      </c>
      <c r="C119" s="55" t="s">
        <v>1764</v>
      </c>
      <c r="D119" s="55" t="s">
        <v>35</v>
      </c>
      <c r="E119" s="55" t="s">
        <v>248</v>
      </c>
      <c r="F119" s="55" t="s">
        <v>697</v>
      </c>
      <c r="G119" s="55">
        <v>26</v>
      </c>
      <c r="H119" s="55">
        <v>1</v>
      </c>
      <c r="I119" s="57">
        <v>1</v>
      </c>
      <c r="J119" s="58">
        <v>1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1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1557.5040000000001</v>
      </c>
      <c r="AC119" s="66">
        <f t="shared" si="10"/>
        <v>0</v>
      </c>
      <c r="AD119" s="66">
        <f t="shared" si="8"/>
        <v>1557.5040000000001</v>
      </c>
    </row>
    <row r="120" spans="1:30" ht="24.95" customHeight="1" x14ac:dyDescent="0.4">
      <c r="A120" s="54">
        <v>117</v>
      </c>
      <c r="B120" s="55" t="s">
        <v>809</v>
      </c>
      <c r="C120" s="55" t="s">
        <v>1764</v>
      </c>
      <c r="D120" s="55" t="s">
        <v>1096</v>
      </c>
      <c r="E120" s="55" t="s">
        <v>248</v>
      </c>
      <c r="F120" s="55" t="s">
        <v>673</v>
      </c>
      <c r="G120" s="55">
        <v>26</v>
      </c>
      <c r="H120" s="55">
        <v>1</v>
      </c>
      <c r="I120" s="57">
        <v>1</v>
      </c>
      <c r="J120" s="58">
        <v>1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1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1557.5040000000001</v>
      </c>
      <c r="AC120" s="66">
        <f t="shared" si="10"/>
        <v>0</v>
      </c>
      <c r="AD120" s="66">
        <f t="shared" si="8"/>
        <v>1557.5040000000001</v>
      </c>
    </row>
    <row r="121" spans="1:30" ht="24.95" customHeight="1" x14ac:dyDescent="0.4">
      <c r="A121" s="54">
        <v>118</v>
      </c>
      <c r="B121" s="55" t="s">
        <v>367</v>
      </c>
      <c r="C121" s="55" t="s">
        <v>1762</v>
      </c>
      <c r="D121" s="55" t="s">
        <v>35</v>
      </c>
      <c r="E121" s="55" t="s">
        <v>248</v>
      </c>
      <c r="F121" s="55" t="s">
        <v>697</v>
      </c>
      <c r="G121" s="55">
        <v>26</v>
      </c>
      <c r="H121" s="55">
        <v>1</v>
      </c>
      <c r="I121" s="57">
        <v>1</v>
      </c>
      <c r="J121" s="58">
        <v>1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1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1557.5040000000001</v>
      </c>
      <c r="AC121" s="66">
        <f t="shared" si="10"/>
        <v>0</v>
      </c>
      <c r="AD121" s="66">
        <f t="shared" si="8"/>
        <v>1557.5040000000001</v>
      </c>
    </row>
    <row r="122" spans="1:30" ht="24.95" customHeight="1" x14ac:dyDescent="0.4">
      <c r="A122" s="54">
        <v>119</v>
      </c>
      <c r="B122" s="55" t="s">
        <v>367</v>
      </c>
      <c r="C122" s="55" t="s">
        <v>1762</v>
      </c>
      <c r="D122" s="55" t="s">
        <v>1096</v>
      </c>
      <c r="E122" s="55" t="s">
        <v>248</v>
      </c>
      <c r="F122" s="55" t="s">
        <v>673</v>
      </c>
      <c r="G122" s="55">
        <v>26</v>
      </c>
      <c r="H122" s="55">
        <v>1</v>
      </c>
      <c r="I122" s="57">
        <v>1</v>
      </c>
      <c r="J122" s="58">
        <v>1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1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1557.5040000000001</v>
      </c>
      <c r="AC122" s="66">
        <f t="shared" si="10"/>
        <v>0</v>
      </c>
      <c r="AD122" s="66">
        <f t="shared" si="8"/>
        <v>1557.5040000000001</v>
      </c>
    </row>
    <row r="123" spans="1:30" ht="24.95" customHeight="1" x14ac:dyDescent="0.4">
      <c r="A123" s="54">
        <v>120</v>
      </c>
      <c r="B123" s="55" t="s">
        <v>367</v>
      </c>
      <c r="C123" s="55" t="s">
        <v>1777</v>
      </c>
      <c r="D123" s="55" t="s">
        <v>1096</v>
      </c>
      <c r="E123" s="55" t="s">
        <v>248</v>
      </c>
      <c r="F123" s="55" t="s">
        <v>673</v>
      </c>
      <c r="G123" s="55">
        <v>26</v>
      </c>
      <c r="H123" s="55">
        <v>2</v>
      </c>
      <c r="I123" s="57">
        <v>1</v>
      </c>
      <c r="J123" s="58">
        <v>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2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3115.0080000000003</v>
      </c>
      <c r="AC123" s="66">
        <f t="shared" si="10"/>
        <v>0</v>
      </c>
      <c r="AD123" s="66">
        <f t="shared" si="8"/>
        <v>3115.0080000000003</v>
      </c>
    </row>
    <row r="124" spans="1:30" ht="24.95" customHeight="1" x14ac:dyDescent="0.4">
      <c r="A124" s="54">
        <v>121</v>
      </c>
      <c r="B124" s="55" t="s">
        <v>1098</v>
      </c>
      <c r="C124" s="55" t="s">
        <v>1778</v>
      </c>
      <c r="D124" s="55" t="s">
        <v>35</v>
      </c>
      <c r="E124" s="55" t="s">
        <v>239</v>
      </c>
      <c r="F124" s="55" t="s">
        <v>673</v>
      </c>
      <c r="G124" s="55">
        <v>42</v>
      </c>
      <c r="H124" s="55">
        <v>2</v>
      </c>
      <c r="I124" s="57">
        <v>1</v>
      </c>
      <c r="J124" s="58">
        <v>2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2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5031.9359999999997</v>
      </c>
      <c r="AC124" s="66">
        <f t="shared" si="10"/>
        <v>0</v>
      </c>
      <c r="AD124" s="66">
        <f t="shared" si="8"/>
        <v>5031.9359999999997</v>
      </c>
    </row>
    <row r="125" spans="1:30" ht="24.95" customHeight="1" x14ac:dyDescent="0.4">
      <c r="A125" s="54">
        <v>122</v>
      </c>
      <c r="B125" s="55" t="s">
        <v>37</v>
      </c>
      <c r="C125" s="55" t="s">
        <v>1779</v>
      </c>
      <c r="D125" s="55" t="s">
        <v>1096</v>
      </c>
      <c r="E125" s="55" t="s">
        <v>248</v>
      </c>
      <c r="F125" s="55" t="s">
        <v>673</v>
      </c>
      <c r="G125" s="55">
        <v>26</v>
      </c>
      <c r="H125" s="55">
        <v>4</v>
      </c>
      <c r="I125" s="57">
        <v>2</v>
      </c>
      <c r="J125" s="58">
        <v>8</v>
      </c>
      <c r="K125" s="59"/>
      <c r="L125" s="60" t="s">
        <v>221</v>
      </c>
      <c r="M125" s="76"/>
      <c r="N125" s="61" t="s">
        <v>220</v>
      </c>
      <c r="O125" s="77"/>
      <c r="P125" s="76"/>
      <c r="Q125" s="62">
        <v>8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12460.032000000001</v>
      </c>
      <c r="AC125" s="66">
        <f t="shared" si="10"/>
        <v>0</v>
      </c>
      <c r="AD125" s="66">
        <f t="shared" si="8"/>
        <v>12460.032000000001</v>
      </c>
    </row>
    <row r="126" spans="1:30" ht="24.95" customHeight="1" x14ac:dyDescent="0.4">
      <c r="A126" s="54">
        <v>123</v>
      </c>
      <c r="B126" s="55" t="s">
        <v>37</v>
      </c>
      <c r="C126" s="55" t="s">
        <v>1779</v>
      </c>
      <c r="D126" s="55" t="s">
        <v>1096</v>
      </c>
      <c r="E126" s="55" t="s">
        <v>248</v>
      </c>
      <c r="F126" s="55" t="s">
        <v>673</v>
      </c>
      <c r="G126" s="55">
        <v>26</v>
      </c>
      <c r="H126" s="55">
        <v>21</v>
      </c>
      <c r="I126" s="57">
        <v>2</v>
      </c>
      <c r="J126" s="58">
        <v>42</v>
      </c>
      <c r="K126" s="59"/>
      <c r="L126" s="60" t="s">
        <v>221</v>
      </c>
      <c r="M126" s="76"/>
      <c r="N126" s="61" t="s">
        <v>220</v>
      </c>
      <c r="O126" s="77"/>
      <c r="P126" s="76"/>
      <c r="Q126" s="62">
        <v>42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65415.167999999998</v>
      </c>
      <c r="AC126" s="66">
        <f t="shared" si="10"/>
        <v>0</v>
      </c>
      <c r="AD126" s="66">
        <f t="shared" si="8"/>
        <v>65415.167999999998</v>
      </c>
    </row>
    <row r="127" spans="1:30" ht="24.95" customHeight="1" x14ac:dyDescent="0.4">
      <c r="A127" s="54">
        <v>124</v>
      </c>
      <c r="B127" s="55" t="s">
        <v>37</v>
      </c>
      <c r="C127" s="55" t="s">
        <v>1780</v>
      </c>
      <c r="D127" s="55" t="s">
        <v>1096</v>
      </c>
      <c r="E127" s="55" t="s">
        <v>248</v>
      </c>
      <c r="F127" s="55" t="s">
        <v>673</v>
      </c>
      <c r="G127" s="55">
        <v>26</v>
      </c>
      <c r="H127" s="55">
        <v>2</v>
      </c>
      <c r="I127" s="57">
        <v>1</v>
      </c>
      <c r="J127" s="58">
        <v>2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2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3115.0080000000003</v>
      </c>
      <c r="AC127" s="66">
        <f t="shared" si="10"/>
        <v>0</v>
      </c>
      <c r="AD127" s="66">
        <f t="shared" si="8"/>
        <v>3115.0080000000003</v>
      </c>
    </row>
    <row r="128" spans="1:30" ht="24.95" customHeight="1" x14ac:dyDescent="0.4">
      <c r="A128" s="54">
        <v>125</v>
      </c>
      <c r="B128" s="55" t="s">
        <v>37</v>
      </c>
      <c r="C128" s="55" t="s">
        <v>1781</v>
      </c>
      <c r="D128" s="55" t="s">
        <v>35</v>
      </c>
      <c r="E128" s="55" t="s">
        <v>239</v>
      </c>
      <c r="F128" s="55" t="s">
        <v>729</v>
      </c>
      <c r="G128" s="55">
        <v>42</v>
      </c>
      <c r="H128" s="55">
        <v>2</v>
      </c>
      <c r="I128" s="57">
        <v>2</v>
      </c>
      <c r="J128" s="58">
        <v>4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2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10063.871999999999</v>
      </c>
      <c r="AC128" s="66">
        <f t="shared" si="10"/>
        <v>0</v>
      </c>
      <c r="AD128" s="66">
        <f t="shared" si="8"/>
        <v>10063.871999999999</v>
      </c>
    </row>
    <row r="129" spans="1:30" ht="24.95" customHeight="1" x14ac:dyDescent="0.4">
      <c r="A129" s="54">
        <v>126</v>
      </c>
      <c r="B129" s="55" t="s">
        <v>37</v>
      </c>
      <c r="C129" s="55" t="s">
        <v>1782</v>
      </c>
      <c r="D129" s="55" t="s">
        <v>35</v>
      </c>
      <c r="E129" s="55" t="s">
        <v>239</v>
      </c>
      <c r="F129" s="55" t="s">
        <v>729</v>
      </c>
      <c r="G129" s="55">
        <v>42</v>
      </c>
      <c r="H129" s="55">
        <v>1</v>
      </c>
      <c r="I129" s="57">
        <v>2</v>
      </c>
      <c r="J129" s="58">
        <v>2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5031.9359999999997</v>
      </c>
      <c r="AC129" s="66">
        <f t="shared" si="10"/>
        <v>0</v>
      </c>
      <c r="AD129" s="66">
        <f t="shared" si="8"/>
        <v>5031.9359999999997</v>
      </c>
    </row>
    <row r="130" spans="1:30" ht="24.95" customHeight="1" x14ac:dyDescent="0.4">
      <c r="A130" s="54">
        <v>127</v>
      </c>
      <c r="B130" s="55" t="s">
        <v>37</v>
      </c>
      <c r="C130" s="55" t="s">
        <v>1783</v>
      </c>
      <c r="D130" s="55" t="s">
        <v>35</v>
      </c>
      <c r="E130" s="55" t="s">
        <v>239</v>
      </c>
      <c r="F130" s="55" t="s">
        <v>729</v>
      </c>
      <c r="G130" s="55">
        <v>42</v>
      </c>
      <c r="H130" s="55">
        <v>1</v>
      </c>
      <c r="I130" s="57">
        <v>2</v>
      </c>
      <c r="J130" s="58">
        <v>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1</v>
      </c>
      <c r="R130" s="63"/>
      <c r="S130" s="78"/>
      <c r="T130" s="78"/>
      <c r="U130" s="64">
        <f t="shared" ref="U130:U134" si="12">S130*Q130</f>
        <v>0</v>
      </c>
      <c r="V130" s="64">
        <f t="shared" ref="V130:V134" si="13">T130*Q130</f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5031.9359999999997</v>
      </c>
      <c r="AC130" s="66">
        <f t="shared" si="10"/>
        <v>0</v>
      </c>
      <c r="AD130" s="66">
        <f t="shared" ref="AD130:AD134" si="14">AB130-AC130</f>
        <v>5031.9359999999997</v>
      </c>
    </row>
    <row r="131" spans="1:30" ht="24.95" customHeight="1" x14ac:dyDescent="0.4">
      <c r="A131" s="54">
        <v>128</v>
      </c>
      <c r="B131" s="55" t="s">
        <v>37</v>
      </c>
      <c r="C131" s="55" t="s">
        <v>1784</v>
      </c>
      <c r="D131" s="55" t="s">
        <v>35</v>
      </c>
      <c r="E131" s="55" t="s">
        <v>239</v>
      </c>
      <c r="F131" s="55" t="s">
        <v>729</v>
      </c>
      <c r="G131" s="55">
        <v>42</v>
      </c>
      <c r="H131" s="55">
        <v>2</v>
      </c>
      <c r="I131" s="57">
        <v>2</v>
      </c>
      <c r="J131" s="58">
        <v>4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2</v>
      </c>
      <c r="R131" s="63"/>
      <c r="S131" s="78"/>
      <c r="T131" s="78"/>
      <c r="U131" s="64">
        <f t="shared" si="12"/>
        <v>0</v>
      </c>
      <c r="V131" s="64">
        <f t="shared" si="13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10063.871999999999</v>
      </c>
      <c r="AC131" s="66">
        <f t="shared" si="10"/>
        <v>0</v>
      </c>
      <c r="AD131" s="66">
        <f t="shared" si="14"/>
        <v>10063.871999999999</v>
      </c>
    </row>
    <row r="132" spans="1:30" ht="24.95" customHeight="1" x14ac:dyDescent="0.4">
      <c r="A132" s="54">
        <v>129</v>
      </c>
      <c r="B132" s="55" t="s">
        <v>37</v>
      </c>
      <c r="C132" s="55" t="s">
        <v>1785</v>
      </c>
      <c r="D132" s="55" t="s">
        <v>35</v>
      </c>
      <c r="E132" s="55" t="s">
        <v>239</v>
      </c>
      <c r="F132" s="55" t="s">
        <v>729</v>
      </c>
      <c r="G132" s="55">
        <v>42</v>
      </c>
      <c r="H132" s="55">
        <v>2</v>
      </c>
      <c r="I132" s="57">
        <v>2</v>
      </c>
      <c r="J132" s="58">
        <v>4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2</v>
      </c>
      <c r="R132" s="63"/>
      <c r="S132" s="78"/>
      <c r="T132" s="78"/>
      <c r="U132" s="64">
        <f t="shared" si="12"/>
        <v>0</v>
      </c>
      <c r="V132" s="64">
        <f t="shared" si="13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si="11"/>
        <v>10063.871999999999</v>
      </c>
      <c r="AC132" s="66">
        <f t="shared" si="10"/>
        <v>0</v>
      </c>
      <c r="AD132" s="66">
        <f t="shared" si="14"/>
        <v>10063.871999999999</v>
      </c>
    </row>
    <row r="133" spans="1:30" ht="24.95" customHeight="1" x14ac:dyDescent="0.4">
      <c r="A133" s="54">
        <v>130</v>
      </c>
      <c r="B133" s="55" t="s">
        <v>37</v>
      </c>
      <c r="C133" s="55" t="s">
        <v>650</v>
      </c>
      <c r="D133" s="55" t="s">
        <v>1096</v>
      </c>
      <c r="E133" s="55" t="s">
        <v>248</v>
      </c>
      <c r="F133" s="55" t="s">
        <v>673</v>
      </c>
      <c r="G133" s="55">
        <v>26</v>
      </c>
      <c r="H133" s="55">
        <v>1</v>
      </c>
      <c r="I133" s="57">
        <v>1</v>
      </c>
      <c r="J133" s="58">
        <v>1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1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1"/>
        <v>1557.5040000000001</v>
      </c>
      <c r="AC133" s="66">
        <f t="shared" ref="AC133:AC134" si="15">P133*Q133*X133*Y133*Z133/1000*$Z$1</f>
        <v>0</v>
      </c>
      <c r="AD133" s="66">
        <f t="shared" si="14"/>
        <v>1557.5040000000001</v>
      </c>
    </row>
    <row r="134" spans="1:30" ht="24.95" customHeight="1" x14ac:dyDescent="0.4">
      <c r="A134" s="54">
        <v>131</v>
      </c>
      <c r="B134" s="55" t="s">
        <v>37</v>
      </c>
      <c r="C134" s="55" t="s">
        <v>651</v>
      </c>
      <c r="D134" s="55" t="s">
        <v>1096</v>
      </c>
      <c r="E134" s="55" t="s">
        <v>248</v>
      </c>
      <c r="F134" s="55" t="s">
        <v>673</v>
      </c>
      <c r="G134" s="55">
        <v>26</v>
      </c>
      <c r="H134" s="55">
        <v>2</v>
      </c>
      <c r="I134" s="57">
        <v>1</v>
      </c>
      <c r="J134" s="58">
        <v>2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2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1"/>
        <v>3115.0080000000003</v>
      </c>
      <c r="AC134" s="66">
        <f t="shared" si="15"/>
        <v>0</v>
      </c>
      <c r="AD134" s="66">
        <f t="shared" si="14"/>
        <v>3115.0080000000003</v>
      </c>
    </row>
    <row r="135" spans="1:30" ht="36.75" customHeight="1" x14ac:dyDescent="0.4">
      <c r="A135" s="68"/>
      <c r="B135" s="69"/>
      <c r="C135" s="69"/>
      <c r="D135" s="69"/>
      <c r="E135" s="69"/>
      <c r="L135" s="70"/>
      <c r="R135" s="71"/>
      <c r="S135" s="71"/>
      <c r="T135" s="71"/>
      <c r="U135" s="72"/>
      <c r="V135" s="72"/>
      <c r="W135" s="65"/>
      <c r="AA135" s="65"/>
      <c r="AB135" s="73">
        <f>SUM(AB4:AB134)</f>
        <v>1850314.7519999989</v>
      </c>
      <c r="AC135" s="73">
        <f>SUM(AC4:AC134)</f>
        <v>0</v>
      </c>
      <c r="AD135" s="73">
        <f>SUM(AD4:AD134)</f>
        <v>1850314.7519999989</v>
      </c>
    </row>
    <row r="137" spans="1:30" x14ac:dyDescent="0.4">
      <c r="T137" s="179" t="s">
        <v>22</v>
      </c>
      <c r="U137" s="180"/>
      <c r="V137" s="181"/>
      <c r="W137" s="75">
        <f>SUM(U4:U134)</f>
        <v>0</v>
      </c>
    </row>
    <row r="138" spans="1:30" x14ac:dyDescent="0.4">
      <c r="T138" s="179" t="s">
        <v>23</v>
      </c>
      <c r="U138" s="180"/>
      <c r="V138" s="181"/>
      <c r="W138" s="75">
        <f>SUM(V4:V134)</f>
        <v>0</v>
      </c>
    </row>
    <row r="139" spans="1:30" x14ac:dyDescent="0.4">
      <c r="T139" s="179" t="s">
        <v>25</v>
      </c>
      <c r="U139" s="180"/>
      <c r="V139" s="181"/>
      <c r="W139" s="83"/>
    </row>
    <row r="140" spans="1:30" x14ac:dyDescent="0.4">
      <c r="T140" s="179" t="s">
        <v>26</v>
      </c>
      <c r="U140" s="180"/>
      <c r="V140" s="181"/>
      <c r="W140" s="83"/>
    </row>
    <row r="141" spans="1:30" x14ac:dyDescent="0.4">
      <c r="T141" s="179" t="s">
        <v>24</v>
      </c>
      <c r="U141" s="180"/>
      <c r="V141" s="181"/>
      <c r="W141" s="83"/>
    </row>
    <row r="142" spans="1:30" x14ac:dyDescent="0.4">
      <c r="T142" s="179" t="s">
        <v>27</v>
      </c>
      <c r="U142" s="180"/>
      <c r="V142" s="181"/>
      <c r="W142" s="83"/>
    </row>
    <row r="143" spans="1:30" x14ac:dyDescent="0.4">
      <c r="T143" s="179" t="s">
        <v>29</v>
      </c>
      <c r="U143" s="180"/>
      <c r="V143" s="181"/>
      <c r="W143" s="75">
        <f>SUM(W137:W142)</f>
        <v>0</v>
      </c>
    </row>
    <row r="144" spans="1:30" x14ac:dyDescent="0.4">
      <c r="T144" s="179" t="s">
        <v>30</v>
      </c>
      <c r="U144" s="180"/>
      <c r="V144" s="181"/>
      <c r="W144" s="75">
        <f>W143*1.1</f>
        <v>0</v>
      </c>
    </row>
  </sheetData>
  <sheetProtection algorithmName="SHA-512" hashValue="N0a9S1cJ4ax8K2MtmXgE12BsW8Nwl03GiaQ1QU52fSfN0zlMMUbXY4jpT3VKNRsXFEeweMJ/leo8hcLFK+QLlQ==" saltValue="eovhrav4W6z57H0CVld+aw==" spinCount="100000" sheet="1" formatCells="0" formatColumns="0" formatRows="0" insertHyperlinks="0" sort="0" autoFilter="0" pivotTables="0"/>
  <autoFilter ref="A3:AD134"/>
  <mergeCells count="12">
    <mergeCell ref="T144:V144"/>
    <mergeCell ref="T139:V139"/>
    <mergeCell ref="T140:V140"/>
    <mergeCell ref="T141:V141"/>
    <mergeCell ref="T142:V142"/>
    <mergeCell ref="T143:V143"/>
    <mergeCell ref="T138:V138"/>
    <mergeCell ref="E2:J2"/>
    <mergeCell ref="L2:Q2"/>
    <mergeCell ref="AB2:AC2"/>
    <mergeCell ref="AD2:AD3"/>
    <mergeCell ref="T137:V137"/>
  </mergeCells>
  <phoneticPr fontId="4"/>
  <conditionalFormatting sqref="B4:J134 X4:Z134 L4:Q134">
    <cfRule type="containsBlanks" dxfId="16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7" tint="0.59999389629810485"/>
    <pageSetUpPr fitToPage="1"/>
  </sheetPr>
  <dimension ref="A1:AD147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2454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1789</v>
      </c>
      <c r="D4" s="55" t="s">
        <v>1790</v>
      </c>
      <c r="E4" s="55" t="s">
        <v>265</v>
      </c>
      <c r="F4" s="55" t="s">
        <v>730</v>
      </c>
      <c r="G4" s="55">
        <v>60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219</v>
      </c>
      <c r="O4" s="77"/>
      <c r="P4" s="76"/>
      <c r="Q4" s="62">
        <v>1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3594.2400000000002</v>
      </c>
      <c r="AC4" s="66">
        <f>P4*Q4*X4*Y4*Z4/1000*$Z$1</f>
        <v>0</v>
      </c>
      <c r="AD4" s="66">
        <f t="shared" ref="AD4:AD67" si="3">AB4-AC4</f>
        <v>3594.2400000000002</v>
      </c>
    </row>
    <row r="5" spans="1:30" ht="24.95" customHeight="1" x14ac:dyDescent="0.4">
      <c r="A5" s="54">
        <v>2</v>
      </c>
      <c r="B5" s="55" t="s">
        <v>37</v>
      </c>
      <c r="C5" s="55" t="s">
        <v>923</v>
      </c>
      <c r="D5" s="55" t="s">
        <v>1210</v>
      </c>
      <c r="E5" s="55" t="s">
        <v>239</v>
      </c>
      <c r="F5" s="55" t="s">
        <v>831</v>
      </c>
      <c r="G5" s="55">
        <v>42</v>
      </c>
      <c r="H5" s="56">
        <v>6</v>
      </c>
      <c r="I5" s="57">
        <v>2</v>
      </c>
      <c r="J5" s="58">
        <v>12</v>
      </c>
      <c r="K5" s="59"/>
      <c r="L5" s="60" t="s">
        <v>222</v>
      </c>
      <c r="M5" s="76"/>
      <c r="N5" s="61" t="s">
        <v>220</v>
      </c>
      <c r="O5" s="77"/>
      <c r="P5" s="76"/>
      <c r="Q5" s="62">
        <v>6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30191.615999999998</v>
      </c>
      <c r="AC5" s="66">
        <f t="shared" ref="AC5:AC68" si="4">P5*Q5*X5*Y5*Z5/1000*$Z$1</f>
        <v>0</v>
      </c>
      <c r="AD5" s="66">
        <f t="shared" si="3"/>
        <v>30191.615999999998</v>
      </c>
    </row>
    <row r="6" spans="1:30" ht="24.95" customHeight="1" x14ac:dyDescent="0.4">
      <c r="A6" s="54">
        <v>3</v>
      </c>
      <c r="B6" s="55" t="s">
        <v>37</v>
      </c>
      <c r="C6" s="55" t="s">
        <v>1791</v>
      </c>
      <c r="D6" s="55" t="s">
        <v>1792</v>
      </c>
      <c r="E6" s="55" t="s">
        <v>248</v>
      </c>
      <c r="F6" s="55" t="s">
        <v>697</v>
      </c>
      <c r="G6" s="55">
        <v>26</v>
      </c>
      <c r="H6" s="56">
        <v>3</v>
      </c>
      <c r="I6" s="57">
        <v>1</v>
      </c>
      <c r="J6" s="58">
        <v>3</v>
      </c>
      <c r="K6" s="59"/>
      <c r="L6" s="60" t="s">
        <v>222</v>
      </c>
      <c r="M6" s="76"/>
      <c r="N6" s="61" t="s">
        <v>220</v>
      </c>
      <c r="O6" s="77"/>
      <c r="P6" s="76"/>
      <c r="Q6" s="62">
        <v>3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4672.5119999999997</v>
      </c>
      <c r="AC6" s="66">
        <f t="shared" si="4"/>
        <v>0</v>
      </c>
      <c r="AD6" s="66">
        <f t="shared" si="3"/>
        <v>4672.5119999999997</v>
      </c>
    </row>
    <row r="7" spans="1:30" ht="24.95" customHeight="1" x14ac:dyDescent="0.4">
      <c r="A7" s="54">
        <v>4</v>
      </c>
      <c r="B7" s="55" t="s">
        <v>37</v>
      </c>
      <c r="C7" s="55" t="s">
        <v>1793</v>
      </c>
      <c r="D7" s="55" t="s">
        <v>1210</v>
      </c>
      <c r="E7" s="55" t="s">
        <v>239</v>
      </c>
      <c r="F7" s="55" t="s">
        <v>240</v>
      </c>
      <c r="G7" s="55">
        <v>42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5031.9359999999997</v>
      </c>
      <c r="AC7" s="66">
        <f t="shared" si="4"/>
        <v>0</v>
      </c>
      <c r="AD7" s="66">
        <f t="shared" si="3"/>
        <v>5031.9359999999997</v>
      </c>
    </row>
    <row r="8" spans="1:30" ht="24.95" customHeight="1" x14ac:dyDescent="0.4">
      <c r="A8" s="54">
        <v>5</v>
      </c>
      <c r="B8" s="55" t="s">
        <v>37</v>
      </c>
      <c r="C8" s="55" t="s">
        <v>1793</v>
      </c>
      <c r="D8" s="55" t="s">
        <v>35</v>
      </c>
      <c r="E8" s="55" t="s">
        <v>263</v>
      </c>
      <c r="F8" s="55" t="s">
        <v>611</v>
      </c>
      <c r="G8" s="55">
        <v>28</v>
      </c>
      <c r="H8" s="56">
        <v>2</v>
      </c>
      <c r="I8" s="57">
        <v>2</v>
      </c>
      <c r="J8" s="58">
        <v>4</v>
      </c>
      <c r="K8" s="59"/>
      <c r="L8" s="60" t="s">
        <v>222</v>
      </c>
      <c r="M8" s="76"/>
      <c r="N8" s="61" t="s">
        <v>517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6709.2479999999996</v>
      </c>
      <c r="AC8" s="66">
        <f t="shared" si="4"/>
        <v>0</v>
      </c>
      <c r="AD8" s="66">
        <f t="shared" si="3"/>
        <v>6709.2479999999996</v>
      </c>
    </row>
    <row r="9" spans="1:30" ht="24.95" customHeight="1" x14ac:dyDescent="0.4">
      <c r="A9" s="54">
        <v>6</v>
      </c>
      <c r="B9" s="55" t="s">
        <v>37</v>
      </c>
      <c r="C9" s="55" t="s">
        <v>1793</v>
      </c>
      <c r="D9" s="55" t="s">
        <v>35</v>
      </c>
      <c r="E9" s="55" t="s">
        <v>231</v>
      </c>
      <c r="F9" s="55" t="s">
        <v>1845</v>
      </c>
      <c r="G9" s="55">
        <v>40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219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2396.16</v>
      </c>
      <c r="AC9" s="66">
        <f t="shared" si="4"/>
        <v>0</v>
      </c>
      <c r="AD9" s="66">
        <f t="shared" si="3"/>
        <v>2396.16</v>
      </c>
    </row>
    <row r="10" spans="1:30" ht="24.95" customHeight="1" x14ac:dyDescent="0.4">
      <c r="A10" s="54">
        <v>7</v>
      </c>
      <c r="B10" s="55" t="s">
        <v>37</v>
      </c>
      <c r="C10" s="55" t="s">
        <v>1793</v>
      </c>
      <c r="D10" s="55" t="s">
        <v>35</v>
      </c>
      <c r="E10" s="55" t="s">
        <v>231</v>
      </c>
      <c r="F10" s="55" t="s">
        <v>1846</v>
      </c>
      <c r="G10" s="55">
        <v>40</v>
      </c>
      <c r="H10" s="56">
        <v>1</v>
      </c>
      <c r="I10" s="57">
        <v>1</v>
      </c>
      <c r="J10" s="58">
        <v>1</v>
      </c>
      <c r="K10" s="59"/>
      <c r="L10" s="60" t="s">
        <v>221</v>
      </c>
      <c r="M10" s="76"/>
      <c r="N10" s="61" t="s">
        <v>219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2396.16</v>
      </c>
      <c r="AC10" s="66">
        <f t="shared" si="4"/>
        <v>0</v>
      </c>
      <c r="AD10" s="66">
        <f t="shared" si="3"/>
        <v>2396.16</v>
      </c>
    </row>
    <row r="11" spans="1:30" ht="24.95" customHeight="1" x14ac:dyDescent="0.4">
      <c r="A11" s="54">
        <v>8</v>
      </c>
      <c r="B11" s="55" t="s">
        <v>37</v>
      </c>
      <c r="C11" s="55" t="s">
        <v>1794</v>
      </c>
      <c r="D11" s="55" t="s">
        <v>35</v>
      </c>
      <c r="E11" s="55" t="s">
        <v>239</v>
      </c>
      <c r="F11" s="55" t="s">
        <v>1272</v>
      </c>
      <c r="G11" s="55">
        <v>42</v>
      </c>
      <c r="H11" s="56">
        <v>3</v>
      </c>
      <c r="I11" s="57">
        <v>3</v>
      </c>
      <c r="J11" s="58">
        <v>9</v>
      </c>
      <c r="K11" s="59"/>
      <c r="L11" s="60" t="s">
        <v>221</v>
      </c>
      <c r="M11" s="76"/>
      <c r="N11" s="61" t="s">
        <v>220</v>
      </c>
      <c r="O11" s="77"/>
      <c r="P11" s="76"/>
      <c r="Q11" s="62">
        <v>9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22643.712</v>
      </c>
      <c r="AC11" s="66">
        <f t="shared" si="4"/>
        <v>0</v>
      </c>
      <c r="AD11" s="66">
        <f t="shared" si="3"/>
        <v>22643.712</v>
      </c>
    </row>
    <row r="12" spans="1:30" ht="24.95" customHeight="1" x14ac:dyDescent="0.4">
      <c r="A12" s="54">
        <v>9</v>
      </c>
      <c r="B12" s="55" t="s">
        <v>37</v>
      </c>
      <c r="C12" s="55" t="s">
        <v>1795</v>
      </c>
      <c r="D12" s="55" t="s">
        <v>1186</v>
      </c>
      <c r="E12" s="55" t="s">
        <v>239</v>
      </c>
      <c r="F12" s="55" t="s">
        <v>240</v>
      </c>
      <c r="G12" s="55">
        <v>42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2515.9679999999998</v>
      </c>
      <c r="AC12" s="66">
        <f t="shared" si="4"/>
        <v>0</v>
      </c>
      <c r="AD12" s="66">
        <f t="shared" si="3"/>
        <v>2515.9679999999998</v>
      </c>
    </row>
    <row r="13" spans="1:30" ht="24.95" customHeight="1" x14ac:dyDescent="0.4">
      <c r="A13" s="54">
        <v>10</v>
      </c>
      <c r="B13" s="55" t="s">
        <v>37</v>
      </c>
      <c r="C13" s="55" t="s">
        <v>1796</v>
      </c>
      <c r="D13" s="55" t="s">
        <v>35</v>
      </c>
      <c r="E13" s="55" t="s">
        <v>239</v>
      </c>
      <c r="F13" s="55" t="s">
        <v>831</v>
      </c>
      <c r="G13" s="55">
        <v>42</v>
      </c>
      <c r="H13" s="56">
        <v>2</v>
      </c>
      <c r="I13" s="57">
        <v>2</v>
      </c>
      <c r="J13" s="58">
        <v>4</v>
      </c>
      <c r="K13" s="59"/>
      <c r="L13" s="60" t="s">
        <v>222</v>
      </c>
      <c r="M13" s="76"/>
      <c r="N13" s="61" t="s">
        <v>220</v>
      </c>
      <c r="O13" s="77"/>
      <c r="P13" s="76"/>
      <c r="Q13" s="62">
        <v>2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10063.871999999999</v>
      </c>
      <c r="AC13" s="66">
        <f t="shared" si="4"/>
        <v>0</v>
      </c>
      <c r="AD13" s="66">
        <f t="shared" si="3"/>
        <v>10063.871999999999</v>
      </c>
    </row>
    <row r="14" spans="1:30" ht="24.95" customHeight="1" x14ac:dyDescent="0.4">
      <c r="A14" s="54">
        <v>11</v>
      </c>
      <c r="B14" s="55" t="s">
        <v>37</v>
      </c>
      <c r="C14" s="55" t="s">
        <v>1797</v>
      </c>
      <c r="D14" s="55" t="s">
        <v>35</v>
      </c>
      <c r="E14" s="55" t="s">
        <v>239</v>
      </c>
      <c r="F14" s="55" t="s">
        <v>240</v>
      </c>
      <c r="G14" s="55">
        <v>42</v>
      </c>
      <c r="H14" s="56">
        <v>4</v>
      </c>
      <c r="I14" s="57">
        <v>1</v>
      </c>
      <c r="J14" s="58">
        <v>4</v>
      </c>
      <c r="K14" s="59"/>
      <c r="L14" s="60" t="s">
        <v>222</v>
      </c>
      <c r="M14" s="76"/>
      <c r="N14" s="61" t="s">
        <v>220</v>
      </c>
      <c r="O14" s="77"/>
      <c r="P14" s="76"/>
      <c r="Q14" s="62">
        <v>4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10063.871999999999</v>
      </c>
      <c r="AC14" s="66">
        <f t="shared" si="4"/>
        <v>0</v>
      </c>
      <c r="AD14" s="66">
        <f t="shared" si="3"/>
        <v>10063.871999999999</v>
      </c>
    </row>
    <row r="15" spans="1:30" ht="24.95" customHeight="1" x14ac:dyDescent="0.4">
      <c r="A15" s="54">
        <v>12</v>
      </c>
      <c r="B15" s="55" t="s">
        <v>37</v>
      </c>
      <c r="C15" s="55" t="s">
        <v>1798</v>
      </c>
      <c r="D15" s="55" t="s">
        <v>35</v>
      </c>
      <c r="E15" s="55" t="s">
        <v>239</v>
      </c>
      <c r="F15" s="55" t="s">
        <v>831</v>
      </c>
      <c r="G15" s="55">
        <v>42</v>
      </c>
      <c r="H15" s="56">
        <v>5</v>
      </c>
      <c r="I15" s="57">
        <v>2</v>
      </c>
      <c r="J15" s="58">
        <v>10</v>
      </c>
      <c r="K15" s="59"/>
      <c r="L15" s="60" t="s">
        <v>222</v>
      </c>
      <c r="M15" s="76"/>
      <c r="N15" s="61" t="s">
        <v>220</v>
      </c>
      <c r="O15" s="77"/>
      <c r="P15" s="76"/>
      <c r="Q15" s="62">
        <v>5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25159.68</v>
      </c>
      <c r="AC15" s="66">
        <f t="shared" si="4"/>
        <v>0</v>
      </c>
      <c r="AD15" s="66">
        <f t="shared" si="3"/>
        <v>25159.68</v>
      </c>
    </row>
    <row r="16" spans="1:30" ht="24.95" customHeight="1" x14ac:dyDescent="0.4">
      <c r="A16" s="54">
        <v>13</v>
      </c>
      <c r="B16" s="55" t="s">
        <v>37</v>
      </c>
      <c r="C16" s="55" t="s">
        <v>1799</v>
      </c>
      <c r="D16" s="55" t="s">
        <v>35</v>
      </c>
      <c r="E16" s="55" t="s">
        <v>248</v>
      </c>
      <c r="F16" s="55" t="s">
        <v>704</v>
      </c>
      <c r="G16" s="55">
        <v>26</v>
      </c>
      <c r="H16" s="56">
        <v>4</v>
      </c>
      <c r="I16" s="57">
        <v>4</v>
      </c>
      <c r="J16" s="58">
        <v>16</v>
      </c>
      <c r="K16" s="59"/>
      <c r="L16" s="60" t="s">
        <v>222</v>
      </c>
      <c r="M16" s="76"/>
      <c r="N16" s="61" t="s">
        <v>220</v>
      </c>
      <c r="O16" s="77"/>
      <c r="P16" s="76"/>
      <c r="Q16" s="62">
        <v>4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24920.064000000002</v>
      </c>
      <c r="AC16" s="66">
        <f t="shared" si="4"/>
        <v>0</v>
      </c>
      <c r="AD16" s="66">
        <f t="shared" si="3"/>
        <v>24920.064000000002</v>
      </c>
    </row>
    <row r="17" spans="1:30" ht="24.95" customHeight="1" x14ac:dyDescent="0.4">
      <c r="A17" s="54">
        <v>14</v>
      </c>
      <c r="B17" s="55" t="s">
        <v>37</v>
      </c>
      <c r="C17" s="55" t="s">
        <v>1799</v>
      </c>
      <c r="D17" s="55" t="s">
        <v>35</v>
      </c>
      <c r="E17" s="55" t="s">
        <v>248</v>
      </c>
      <c r="F17" s="55" t="s">
        <v>1847</v>
      </c>
      <c r="G17" s="55">
        <v>26</v>
      </c>
      <c r="H17" s="56">
        <v>2</v>
      </c>
      <c r="I17" s="57">
        <v>5</v>
      </c>
      <c r="J17" s="58">
        <v>10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15575.039999999999</v>
      </c>
      <c r="AC17" s="66">
        <f t="shared" si="4"/>
        <v>0</v>
      </c>
      <c r="AD17" s="66">
        <f t="shared" si="3"/>
        <v>15575.039999999999</v>
      </c>
    </row>
    <row r="18" spans="1:30" ht="24.95" customHeight="1" x14ac:dyDescent="0.4">
      <c r="A18" s="54">
        <v>15</v>
      </c>
      <c r="B18" s="55" t="s">
        <v>37</v>
      </c>
      <c r="C18" s="55" t="s">
        <v>230</v>
      </c>
      <c r="D18" s="55" t="s">
        <v>35</v>
      </c>
      <c r="E18" s="55" t="s">
        <v>239</v>
      </c>
      <c r="F18" s="55" t="s">
        <v>831</v>
      </c>
      <c r="G18" s="55">
        <v>42</v>
      </c>
      <c r="H18" s="56">
        <v>24</v>
      </c>
      <c r="I18" s="57">
        <v>2</v>
      </c>
      <c r="J18" s="58">
        <v>48</v>
      </c>
      <c r="K18" s="59"/>
      <c r="L18" s="60" t="s">
        <v>222</v>
      </c>
      <c r="M18" s="76"/>
      <c r="N18" s="61" t="s">
        <v>220</v>
      </c>
      <c r="O18" s="77"/>
      <c r="P18" s="76"/>
      <c r="Q18" s="62">
        <v>24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120766.46399999999</v>
      </c>
      <c r="AC18" s="66">
        <f t="shared" si="4"/>
        <v>0</v>
      </c>
      <c r="AD18" s="66">
        <f t="shared" si="3"/>
        <v>120766.46399999999</v>
      </c>
    </row>
    <row r="19" spans="1:30" ht="24.95" customHeight="1" x14ac:dyDescent="0.4">
      <c r="A19" s="54">
        <v>16</v>
      </c>
      <c r="B19" s="55" t="s">
        <v>37</v>
      </c>
      <c r="C19" s="55" t="s">
        <v>738</v>
      </c>
      <c r="D19" s="55" t="s">
        <v>35</v>
      </c>
      <c r="E19" s="55" t="s">
        <v>239</v>
      </c>
      <c r="F19" s="55" t="s">
        <v>831</v>
      </c>
      <c r="G19" s="55">
        <v>42</v>
      </c>
      <c r="H19" s="56">
        <v>3</v>
      </c>
      <c r="I19" s="57">
        <v>2</v>
      </c>
      <c r="J19" s="58">
        <v>6</v>
      </c>
      <c r="K19" s="59"/>
      <c r="L19" s="60" t="s">
        <v>222</v>
      </c>
      <c r="M19" s="76"/>
      <c r="N19" s="61" t="s">
        <v>220</v>
      </c>
      <c r="O19" s="77"/>
      <c r="P19" s="76"/>
      <c r="Q19" s="62">
        <v>3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15095.807999999999</v>
      </c>
      <c r="AC19" s="66">
        <f t="shared" si="4"/>
        <v>0</v>
      </c>
      <c r="AD19" s="66">
        <f t="shared" si="3"/>
        <v>15095.807999999999</v>
      </c>
    </row>
    <row r="20" spans="1:30" ht="24.95" customHeight="1" x14ac:dyDescent="0.4">
      <c r="A20" s="54">
        <v>17</v>
      </c>
      <c r="B20" s="55" t="s">
        <v>37</v>
      </c>
      <c r="C20" s="55" t="s">
        <v>1800</v>
      </c>
      <c r="D20" s="55" t="s">
        <v>35</v>
      </c>
      <c r="E20" s="55" t="s">
        <v>248</v>
      </c>
      <c r="F20" s="55" t="s">
        <v>697</v>
      </c>
      <c r="G20" s="55">
        <v>26</v>
      </c>
      <c r="H20" s="56">
        <v>6</v>
      </c>
      <c r="I20" s="57">
        <v>1</v>
      </c>
      <c r="J20" s="58">
        <v>6</v>
      </c>
      <c r="K20" s="59"/>
      <c r="L20" s="60" t="s">
        <v>222</v>
      </c>
      <c r="M20" s="76"/>
      <c r="N20" s="61" t="s">
        <v>220</v>
      </c>
      <c r="O20" s="77"/>
      <c r="P20" s="76"/>
      <c r="Q20" s="62">
        <v>6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9345.0239999999994</v>
      </c>
      <c r="AC20" s="66">
        <f t="shared" si="4"/>
        <v>0</v>
      </c>
      <c r="AD20" s="66">
        <f t="shared" si="3"/>
        <v>9345.0239999999994</v>
      </c>
    </row>
    <row r="21" spans="1:30" ht="24.95" customHeight="1" x14ac:dyDescent="0.4">
      <c r="A21" s="54">
        <v>18</v>
      </c>
      <c r="B21" s="55" t="s">
        <v>37</v>
      </c>
      <c r="C21" s="55" t="s">
        <v>1801</v>
      </c>
      <c r="D21" s="55" t="s">
        <v>1792</v>
      </c>
      <c r="E21" s="55" t="s">
        <v>248</v>
      </c>
      <c r="F21" s="55" t="s">
        <v>1270</v>
      </c>
      <c r="G21" s="55">
        <v>26</v>
      </c>
      <c r="H21" s="56">
        <v>2</v>
      </c>
      <c r="I21" s="57">
        <v>1</v>
      </c>
      <c r="J21" s="58">
        <v>2</v>
      </c>
      <c r="K21" s="59"/>
      <c r="L21" s="60" t="s">
        <v>222</v>
      </c>
      <c r="M21" s="76"/>
      <c r="N21" s="61" t="s">
        <v>220</v>
      </c>
      <c r="O21" s="77"/>
      <c r="P21" s="76"/>
      <c r="Q21" s="62">
        <v>2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3115.0080000000003</v>
      </c>
      <c r="AC21" s="66">
        <f t="shared" si="4"/>
        <v>0</v>
      </c>
      <c r="AD21" s="66">
        <f t="shared" si="3"/>
        <v>3115.0080000000003</v>
      </c>
    </row>
    <row r="22" spans="1:30" ht="24.95" customHeight="1" x14ac:dyDescent="0.4">
      <c r="A22" s="54">
        <v>19</v>
      </c>
      <c r="B22" s="55" t="s">
        <v>37</v>
      </c>
      <c r="C22" s="55" t="s">
        <v>1802</v>
      </c>
      <c r="D22" s="55" t="s">
        <v>35</v>
      </c>
      <c r="E22" s="55" t="s">
        <v>248</v>
      </c>
      <c r="F22" s="55" t="s">
        <v>697</v>
      </c>
      <c r="G22" s="55">
        <v>26</v>
      </c>
      <c r="H22" s="56">
        <v>2</v>
      </c>
      <c r="I22" s="57">
        <v>1</v>
      </c>
      <c r="J22" s="58">
        <v>2</v>
      </c>
      <c r="K22" s="59"/>
      <c r="L22" s="60" t="s">
        <v>222</v>
      </c>
      <c r="M22" s="76"/>
      <c r="N22" s="61" t="s">
        <v>220</v>
      </c>
      <c r="O22" s="77"/>
      <c r="P22" s="76"/>
      <c r="Q22" s="62">
        <v>2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3115.0080000000003</v>
      </c>
      <c r="AC22" s="66">
        <f t="shared" si="4"/>
        <v>0</v>
      </c>
      <c r="AD22" s="66">
        <f t="shared" si="3"/>
        <v>3115.0080000000003</v>
      </c>
    </row>
    <row r="23" spans="1:30" ht="24.95" customHeight="1" x14ac:dyDescent="0.4">
      <c r="A23" s="54">
        <v>20</v>
      </c>
      <c r="B23" s="55" t="s">
        <v>37</v>
      </c>
      <c r="C23" s="55" t="s">
        <v>1803</v>
      </c>
      <c r="D23" s="55" t="s">
        <v>35</v>
      </c>
      <c r="E23" s="55" t="s">
        <v>239</v>
      </c>
      <c r="F23" s="55" t="s">
        <v>1848</v>
      </c>
      <c r="G23" s="55">
        <v>42</v>
      </c>
      <c r="H23" s="56">
        <v>12</v>
      </c>
      <c r="I23" s="57">
        <v>1</v>
      </c>
      <c r="J23" s="58">
        <v>12</v>
      </c>
      <c r="K23" s="59"/>
      <c r="L23" s="60" t="s">
        <v>222</v>
      </c>
      <c r="M23" s="76"/>
      <c r="N23" s="61" t="s">
        <v>220</v>
      </c>
      <c r="O23" s="77"/>
      <c r="P23" s="76"/>
      <c r="Q23" s="62">
        <v>12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30191.615999999998</v>
      </c>
      <c r="AC23" s="66">
        <f t="shared" si="4"/>
        <v>0</v>
      </c>
      <c r="AD23" s="66">
        <f t="shared" si="3"/>
        <v>30191.615999999998</v>
      </c>
    </row>
    <row r="24" spans="1:30" ht="24.95" customHeight="1" x14ac:dyDescent="0.4">
      <c r="A24" s="54">
        <v>21</v>
      </c>
      <c r="B24" s="55" t="s">
        <v>37</v>
      </c>
      <c r="C24" s="55" t="s">
        <v>1804</v>
      </c>
      <c r="D24" s="55" t="s">
        <v>35</v>
      </c>
      <c r="E24" s="55" t="s">
        <v>265</v>
      </c>
      <c r="F24" s="55" t="s">
        <v>730</v>
      </c>
      <c r="G24" s="55">
        <v>60</v>
      </c>
      <c r="H24" s="56">
        <v>1</v>
      </c>
      <c r="I24" s="57">
        <v>1</v>
      </c>
      <c r="J24" s="58">
        <v>1</v>
      </c>
      <c r="K24" s="59"/>
      <c r="L24" s="60" t="s">
        <v>222</v>
      </c>
      <c r="M24" s="76"/>
      <c r="N24" s="61" t="s">
        <v>219</v>
      </c>
      <c r="O24" s="77"/>
      <c r="P24" s="76"/>
      <c r="Q24" s="62">
        <v>1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3594.2400000000002</v>
      </c>
      <c r="AC24" s="66">
        <f t="shared" si="4"/>
        <v>0</v>
      </c>
      <c r="AD24" s="66">
        <f t="shared" si="3"/>
        <v>3594.2400000000002</v>
      </c>
    </row>
    <row r="25" spans="1:30" ht="24.95" customHeight="1" x14ac:dyDescent="0.4">
      <c r="A25" s="54">
        <v>22</v>
      </c>
      <c r="B25" s="55" t="s">
        <v>37</v>
      </c>
      <c r="C25" s="55" t="s">
        <v>1805</v>
      </c>
      <c r="D25" s="55" t="s">
        <v>1792</v>
      </c>
      <c r="E25" s="55" t="s">
        <v>248</v>
      </c>
      <c r="F25" s="55" t="s">
        <v>1270</v>
      </c>
      <c r="G25" s="55">
        <v>26</v>
      </c>
      <c r="H25" s="56">
        <v>2</v>
      </c>
      <c r="I25" s="57">
        <v>1</v>
      </c>
      <c r="J25" s="58">
        <v>2</v>
      </c>
      <c r="K25" s="59"/>
      <c r="L25" s="60" t="s">
        <v>222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3115.0080000000003</v>
      </c>
      <c r="AC25" s="66">
        <f t="shared" si="4"/>
        <v>0</v>
      </c>
      <c r="AD25" s="66">
        <f t="shared" si="3"/>
        <v>3115.0080000000003</v>
      </c>
    </row>
    <row r="26" spans="1:30" ht="24.95" customHeight="1" x14ac:dyDescent="0.4">
      <c r="A26" s="54">
        <v>23</v>
      </c>
      <c r="B26" s="55" t="s">
        <v>37</v>
      </c>
      <c r="C26" s="55" t="s">
        <v>1806</v>
      </c>
      <c r="D26" s="55" t="s">
        <v>35</v>
      </c>
      <c r="E26" s="55" t="s">
        <v>248</v>
      </c>
      <c r="F26" s="55" t="s">
        <v>697</v>
      </c>
      <c r="G26" s="55">
        <v>26</v>
      </c>
      <c r="H26" s="56">
        <v>8</v>
      </c>
      <c r="I26" s="57">
        <v>1</v>
      </c>
      <c r="J26" s="58">
        <v>8</v>
      </c>
      <c r="K26" s="59"/>
      <c r="L26" s="60" t="s">
        <v>222</v>
      </c>
      <c r="M26" s="76"/>
      <c r="N26" s="61" t="s">
        <v>220</v>
      </c>
      <c r="O26" s="77"/>
      <c r="P26" s="76"/>
      <c r="Q26" s="62">
        <v>8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12460.032000000001</v>
      </c>
      <c r="AC26" s="66">
        <f t="shared" si="4"/>
        <v>0</v>
      </c>
      <c r="AD26" s="66">
        <f t="shared" si="3"/>
        <v>12460.032000000001</v>
      </c>
    </row>
    <row r="27" spans="1:30" ht="24.95" customHeight="1" x14ac:dyDescent="0.4">
      <c r="A27" s="54">
        <v>24</v>
      </c>
      <c r="B27" s="55" t="s">
        <v>37</v>
      </c>
      <c r="C27" s="55" t="s">
        <v>1806</v>
      </c>
      <c r="D27" s="55" t="s">
        <v>35</v>
      </c>
      <c r="E27" s="55" t="s">
        <v>239</v>
      </c>
      <c r="F27" s="55" t="s">
        <v>240</v>
      </c>
      <c r="G27" s="55">
        <v>42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2515.9679999999998</v>
      </c>
      <c r="AC27" s="66">
        <f t="shared" si="4"/>
        <v>0</v>
      </c>
      <c r="AD27" s="66">
        <f t="shared" si="3"/>
        <v>2515.9679999999998</v>
      </c>
    </row>
    <row r="28" spans="1:30" ht="24.95" customHeight="1" x14ac:dyDescent="0.4">
      <c r="A28" s="54">
        <v>25</v>
      </c>
      <c r="B28" s="55" t="s">
        <v>37</v>
      </c>
      <c r="C28" s="55" t="s">
        <v>1683</v>
      </c>
      <c r="D28" s="55" t="s">
        <v>35</v>
      </c>
      <c r="E28" s="55" t="s">
        <v>239</v>
      </c>
      <c r="F28" s="55" t="s">
        <v>1177</v>
      </c>
      <c r="G28" s="55">
        <v>42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220</v>
      </c>
      <c r="O28" s="77"/>
      <c r="P28" s="76"/>
      <c r="Q28" s="62">
        <v>1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2515.9679999999998</v>
      </c>
      <c r="AC28" s="66">
        <f t="shared" si="4"/>
        <v>0</v>
      </c>
      <c r="AD28" s="66">
        <f t="shared" si="3"/>
        <v>2515.9679999999998</v>
      </c>
    </row>
    <row r="29" spans="1:30" ht="24.95" customHeight="1" x14ac:dyDescent="0.4">
      <c r="A29" s="54">
        <v>26</v>
      </c>
      <c r="B29" s="55" t="s">
        <v>37</v>
      </c>
      <c r="C29" s="55" t="s">
        <v>1683</v>
      </c>
      <c r="D29" s="55" t="s">
        <v>35</v>
      </c>
      <c r="E29" s="55" t="s">
        <v>239</v>
      </c>
      <c r="F29" s="55" t="s">
        <v>831</v>
      </c>
      <c r="G29" s="55">
        <v>42</v>
      </c>
      <c r="H29" s="56">
        <v>10</v>
      </c>
      <c r="I29" s="57">
        <v>2</v>
      </c>
      <c r="J29" s="58">
        <v>20</v>
      </c>
      <c r="K29" s="59"/>
      <c r="L29" s="60" t="s">
        <v>222</v>
      </c>
      <c r="M29" s="76"/>
      <c r="N29" s="61" t="s">
        <v>220</v>
      </c>
      <c r="O29" s="77"/>
      <c r="P29" s="76"/>
      <c r="Q29" s="62">
        <v>10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50319.360000000001</v>
      </c>
      <c r="AC29" s="66">
        <f t="shared" si="4"/>
        <v>0</v>
      </c>
      <c r="AD29" s="66">
        <f t="shared" si="3"/>
        <v>50319.360000000001</v>
      </c>
    </row>
    <row r="30" spans="1:30" ht="24.95" customHeight="1" x14ac:dyDescent="0.4">
      <c r="A30" s="54">
        <v>27</v>
      </c>
      <c r="B30" s="55" t="s">
        <v>37</v>
      </c>
      <c r="C30" s="55" t="s">
        <v>1807</v>
      </c>
      <c r="D30" s="55" t="s">
        <v>35</v>
      </c>
      <c r="E30" s="55" t="s">
        <v>239</v>
      </c>
      <c r="F30" s="55" t="s">
        <v>1177</v>
      </c>
      <c r="G30" s="55">
        <v>42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2515.9679999999998</v>
      </c>
      <c r="AC30" s="66">
        <f t="shared" si="4"/>
        <v>0</v>
      </c>
      <c r="AD30" s="66">
        <f t="shared" si="3"/>
        <v>2515.9679999999998</v>
      </c>
    </row>
    <row r="31" spans="1:30" ht="24.95" customHeight="1" x14ac:dyDescent="0.4">
      <c r="A31" s="54">
        <v>28</v>
      </c>
      <c r="B31" s="55" t="s">
        <v>37</v>
      </c>
      <c r="C31" s="55" t="s">
        <v>1807</v>
      </c>
      <c r="D31" s="55" t="s">
        <v>35</v>
      </c>
      <c r="E31" s="55" t="s">
        <v>239</v>
      </c>
      <c r="F31" s="55" t="s">
        <v>831</v>
      </c>
      <c r="G31" s="55">
        <v>42</v>
      </c>
      <c r="H31" s="56">
        <v>10</v>
      </c>
      <c r="I31" s="57">
        <v>2</v>
      </c>
      <c r="J31" s="58">
        <v>20</v>
      </c>
      <c r="K31" s="59"/>
      <c r="L31" s="60" t="s">
        <v>222</v>
      </c>
      <c r="M31" s="76"/>
      <c r="N31" s="61" t="s">
        <v>220</v>
      </c>
      <c r="O31" s="77"/>
      <c r="P31" s="76"/>
      <c r="Q31" s="62">
        <v>10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50319.360000000001</v>
      </c>
      <c r="AC31" s="66">
        <f t="shared" si="4"/>
        <v>0</v>
      </c>
      <c r="AD31" s="66">
        <f t="shared" si="3"/>
        <v>50319.360000000001</v>
      </c>
    </row>
    <row r="32" spans="1:30" ht="24.95" customHeight="1" x14ac:dyDescent="0.4">
      <c r="A32" s="54">
        <v>29</v>
      </c>
      <c r="B32" s="55" t="s">
        <v>37</v>
      </c>
      <c r="C32" s="55" t="s">
        <v>1682</v>
      </c>
      <c r="D32" s="55" t="s">
        <v>35</v>
      </c>
      <c r="E32" s="55" t="s">
        <v>239</v>
      </c>
      <c r="F32" s="55" t="s">
        <v>1177</v>
      </c>
      <c r="G32" s="55">
        <v>42</v>
      </c>
      <c r="H32" s="56">
        <v>1</v>
      </c>
      <c r="I32" s="57">
        <v>1</v>
      </c>
      <c r="J32" s="58">
        <v>1</v>
      </c>
      <c r="K32" s="59"/>
      <c r="L32" s="60" t="s">
        <v>222</v>
      </c>
      <c r="M32" s="76"/>
      <c r="N32" s="61" t="s">
        <v>220</v>
      </c>
      <c r="O32" s="77"/>
      <c r="P32" s="76"/>
      <c r="Q32" s="62">
        <v>1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2515.9679999999998</v>
      </c>
      <c r="AC32" s="66">
        <f t="shared" si="4"/>
        <v>0</v>
      </c>
      <c r="AD32" s="66">
        <f t="shared" si="3"/>
        <v>2515.9679999999998</v>
      </c>
    </row>
    <row r="33" spans="1:30" ht="24.95" customHeight="1" x14ac:dyDescent="0.4">
      <c r="A33" s="54">
        <v>30</v>
      </c>
      <c r="B33" s="55" t="s">
        <v>37</v>
      </c>
      <c r="C33" s="55" t="s">
        <v>1682</v>
      </c>
      <c r="D33" s="55" t="s">
        <v>35</v>
      </c>
      <c r="E33" s="55" t="s">
        <v>239</v>
      </c>
      <c r="F33" s="55" t="s">
        <v>831</v>
      </c>
      <c r="G33" s="55">
        <v>42</v>
      </c>
      <c r="H33" s="56">
        <v>6</v>
      </c>
      <c r="I33" s="57">
        <v>2</v>
      </c>
      <c r="J33" s="58">
        <v>12</v>
      </c>
      <c r="K33" s="59"/>
      <c r="L33" s="60" t="s">
        <v>222</v>
      </c>
      <c r="M33" s="76"/>
      <c r="N33" s="61" t="s">
        <v>220</v>
      </c>
      <c r="O33" s="77"/>
      <c r="P33" s="76"/>
      <c r="Q33" s="62">
        <v>6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30191.615999999998</v>
      </c>
      <c r="AC33" s="66">
        <f t="shared" si="4"/>
        <v>0</v>
      </c>
      <c r="AD33" s="66">
        <f t="shared" si="3"/>
        <v>30191.615999999998</v>
      </c>
    </row>
    <row r="34" spans="1:30" ht="24.95" customHeight="1" x14ac:dyDescent="0.4">
      <c r="A34" s="54">
        <v>31</v>
      </c>
      <c r="B34" s="55" t="s">
        <v>37</v>
      </c>
      <c r="C34" s="55" t="s">
        <v>1808</v>
      </c>
      <c r="D34" s="55" t="s">
        <v>35</v>
      </c>
      <c r="E34" s="55" t="s">
        <v>239</v>
      </c>
      <c r="F34" s="55" t="s">
        <v>1177</v>
      </c>
      <c r="G34" s="55">
        <v>42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2515.9679999999998</v>
      </c>
      <c r="AC34" s="66">
        <f t="shared" si="4"/>
        <v>0</v>
      </c>
      <c r="AD34" s="66">
        <f t="shared" si="3"/>
        <v>2515.9679999999998</v>
      </c>
    </row>
    <row r="35" spans="1:30" ht="24.95" customHeight="1" x14ac:dyDescent="0.4">
      <c r="A35" s="54">
        <v>32</v>
      </c>
      <c r="B35" s="55" t="s">
        <v>37</v>
      </c>
      <c r="C35" s="55" t="s">
        <v>1808</v>
      </c>
      <c r="D35" s="55" t="s">
        <v>35</v>
      </c>
      <c r="E35" s="55" t="s">
        <v>239</v>
      </c>
      <c r="F35" s="55" t="s">
        <v>831</v>
      </c>
      <c r="G35" s="55">
        <v>42</v>
      </c>
      <c r="H35" s="56">
        <v>6</v>
      </c>
      <c r="I35" s="57">
        <v>2</v>
      </c>
      <c r="J35" s="58">
        <v>12</v>
      </c>
      <c r="K35" s="59"/>
      <c r="L35" s="60" t="s">
        <v>222</v>
      </c>
      <c r="M35" s="76"/>
      <c r="N35" s="61" t="s">
        <v>220</v>
      </c>
      <c r="O35" s="77"/>
      <c r="P35" s="76"/>
      <c r="Q35" s="62">
        <v>6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30191.615999999998</v>
      </c>
      <c r="AC35" s="66">
        <f t="shared" si="4"/>
        <v>0</v>
      </c>
      <c r="AD35" s="66">
        <f t="shared" si="3"/>
        <v>30191.615999999998</v>
      </c>
    </row>
    <row r="36" spans="1:30" ht="24.95" customHeight="1" x14ac:dyDescent="0.4">
      <c r="A36" s="54">
        <v>33</v>
      </c>
      <c r="B36" s="55" t="s">
        <v>37</v>
      </c>
      <c r="C36" s="55" t="s">
        <v>1809</v>
      </c>
      <c r="D36" s="55" t="s">
        <v>35</v>
      </c>
      <c r="E36" s="55" t="s">
        <v>239</v>
      </c>
      <c r="F36" s="55" t="s">
        <v>1177</v>
      </c>
      <c r="G36" s="55">
        <v>42</v>
      </c>
      <c r="H36" s="56">
        <v>1</v>
      </c>
      <c r="I36" s="57">
        <v>1</v>
      </c>
      <c r="J36" s="58">
        <v>1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2515.9679999999998</v>
      </c>
      <c r="AC36" s="66">
        <f t="shared" si="4"/>
        <v>0</v>
      </c>
      <c r="AD36" s="66">
        <f t="shared" si="3"/>
        <v>2515.9679999999998</v>
      </c>
    </row>
    <row r="37" spans="1:30" ht="24.95" customHeight="1" x14ac:dyDescent="0.4">
      <c r="A37" s="54">
        <v>34</v>
      </c>
      <c r="B37" s="55" t="s">
        <v>37</v>
      </c>
      <c r="C37" s="55" t="s">
        <v>1809</v>
      </c>
      <c r="D37" s="55" t="s">
        <v>35</v>
      </c>
      <c r="E37" s="55" t="s">
        <v>239</v>
      </c>
      <c r="F37" s="55" t="s">
        <v>831</v>
      </c>
      <c r="G37" s="55">
        <v>42</v>
      </c>
      <c r="H37" s="56">
        <v>6</v>
      </c>
      <c r="I37" s="57">
        <v>2</v>
      </c>
      <c r="J37" s="58">
        <v>12</v>
      </c>
      <c r="K37" s="59"/>
      <c r="L37" s="60" t="s">
        <v>222</v>
      </c>
      <c r="M37" s="76"/>
      <c r="N37" s="61" t="s">
        <v>220</v>
      </c>
      <c r="O37" s="77"/>
      <c r="P37" s="76"/>
      <c r="Q37" s="62">
        <v>6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30191.615999999998</v>
      </c>
      <c r="AC37" s="66">
        <f t="shared" si="4"/>
        <v>0</v>
      </c>
      <c r="AD37" s="66">
        <f t="shared" si="3"/>
        <v>30191.615999999998</v>
      </c>
    </row>
    <row r="38" spans="1:30" ht="24.95" customHeight="1" x14ac:dyDescent="0.4">
      <c r="A38" s="54">
        <v>35</v>
      </c>
      <c r="B38" s="55" t="s">
        <v>241</v>
      </c>
      <c r="C38" s="55" t="s">
        <v>428</v>
      </c>
      <c r="D38" s="55" t="s">
        <v>1210</v>
      </c>
      <c r="E38" s="55" t="s">
        <v>239</v>
      </c>
      <c r="F38" s="55" t="s">
        <v>240</v>
      </c>
      <c r="G38" s="55">
        <v>42</v>
      </c>
      <c r="H38" s="56">
        <v>1</v>
      </c>
      <c r="I38" s="57">
        <v>1</v>
      </c>
      <c r="J38" s="58">
        <v>1</v>
      </c>
      <c r="K38" s="59"/>
      <c r="L38" s="60" t="s">
        <v>222</v>
      </c>
      <c r="M38" s="76"/>
      <c r="N38" s="61" t="s">
        <v>220</v>
      </c>
      <c r="O38" s="77"/>
      <c r="P38" s="76"/>
      <c r="Q38" s="62">
        <v>1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2515.9679999999998</v>
      </c>
      <c r="AC38" s="66">
        <f t="shared" si="4"/>
        <v>0</v>
      </c>
      <c r="AD38" s="66">
        <f t="shared" si="3"/>
        <v>2515.9679999999998</v>
      </c>
    </row>
    <row r="39" spans="1:30" ht="24.95" customHeight="1" x14ac:dyDescent="0.4">
      <c r="A39" s="54">
        <v>36</v>
      </c>
      <c r="B39" s="55" t="s">
        <v>241</v>
      </c>
      <c r="C39" s="55" t="s">
        <v>1810</v>
      </c>
      <c r="D39" s="55" t="s">
        <v>35</v>
      </c>
      <c r="E39" s="55" t="s">
        <v>239</v>
      </c>
      <c r="F39" s="55" t="s">
        <v>1177</v>
      </c>
      <c r="G39" s="55">
        <v>42</v>
      </c>
      <c r="H39" s="56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2515.9679999999998</v>
      </c>
      <c r="AC39" s="66">
        <f t="shared" si="4"/>
        <v>0</v>
      </c>
      <c r="AD39" s="66">
        <f t="shared" si="3"/>
        <v>2515.9679999999998</v>
      </c>
    </row>
    <row r="40" spans="1:30" ht="24.95" customHeight="1" x14ac:dyDescent="0.4">
      <c r="A40" s="54">
        <v>37</v>
      </c>
      <c r="B40" s="55" t="s">
        <v>241</v>
      </c>
      <c r="C40" s="55" t="s">
        <v>1810</v>
      </c>
      <c r="D40" s="55" t="s">
        <v>35</v>
      </c>
      <c r="E40" s="55" t="s">
        <v>239</v>
      </c>
      <c r="F40" s="55" t="s">
        <v>831</v>
      </c>
      <c r="G40" s="55">
        <v>42</v>
      </c>
      <c r="H40" s="55">
        <v>9</v>
      </c>
      <c r="I40" s="57">
        <v>2</v>
      </c>
      <c r="J40" s="58">
        <v>18</v>
      </c>
      <c r="K40" s="59"/>
      <c r="L40" s="60" t="s">
        <v>222</v>
      </c>
      <c r="M40" s="76"/>
      <c r="N40" s="61" t="s">
        <v>220</v>
      </c>
      <c r="O40" s="77"/>
      <c r="P40" s="76"/>
      <c r="Q40" s="62">
        <v>9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45287.423999999999</v>
      </c>
      <c r="AC40" s="66">
        <f t="shared" si="4"/>
        <v>0</v>
      </c>
      <c r="AD40" s="66">
        <f t="shared" si="3"/>
        <v>45287.423999999999</v>
      </c>
    </row>
    <row r="41" spans="1:30" ht="24.95" customHeight="1" x14ac:dyDescent="0.4">
      <c r="A41" s="54">
        <v>38</v>
      </c>
      <c r="B41" s="55" t="s">
        <v>241</v>
      </c>
      <c r="C41" s="55" t="s">
        <v>1811</v>
      </c>
      <c r="D41" s="55" t="s">
        <v>35</v>
      </c>
      <c r="E41" s="55" t="s">
        <v>239</v>
      </c>
      <c r="F41" s="55" t="s">
        <v>831</v>
      </c>
      <c r="G41" s="55">
        <v>42</v>
      </c>
      <c r="H41" s="55">
        <v>3</v>
      </c>
      <c r="I41" s="57">
        <v>2</v>
      </c>
      <c r="J41" s="58">
        <v>6</v>
      </c>
      <c r="K41" s="59"/>
      <c r="L41" s="60" t="s">
        <v>222</v>
      </c>
      <c r="M41" s="76"/>
      <c r="N41" s="61" t="s">
        <v>220</v>
      </c>
      <c r="O41" s="77"/>
      <c r="P41" s="76"/>
      <c r="Q41" s="62">
        <v>3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15095.807999999999</v>
      </c>
      <c r="AC41" s="66">
        <f t="shared" si="4"/>
        <v>0</v>
      </c>
      <c r="AD41" s="66">
        <f t="shared" si="3"/>
        <v>15095.807999999999</v>
      </c>
    </row>
    <row r="42" spans="1:30" ht="24.95" customHeight="1" x14ac:dyDescent="0.4">
      <c r="A42" s="54">
        <v>39</v>
      </c>
      <c r="B42" s="55" t="s">
        <v>241</v>
      </c>
      <c r="C42" s="55" t="s">
        <v>1220</v>
      </c>
      <c r="D42" s="55" t="s">
        <v>35</v>
      </c>
      <c r="E42" s="55" t="s">
        <v>239</v>
      </c>
      <c r="F42" s="55" t="s">
        <v>831</v>
      </c>
      <c r="G42" s="55">
        <v>42</v>
      </c>
      <c r="H42" s="55">
        <v>3</v>
      </c>
      <c r="I42" s="57">
        <v>2</v>
      </c>
      <c r="J42" s="58">
        <v>6</v>
      </c>
      <c r="K42" s="59"/>
      <c r="L42" s="60" t="s">
        <v>222</v>
      </c>
      <c r="M42" s="76"/>
      <c r="N42" s="61" t="s">
        <v>220</v>
      </c>
      <c r="O42" s="77"/>
      <c r="P42" s="76"/>
      <c r="Q42" s="62">
        <v>3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15095.807999999999</v>
      </c>
      <c r="AC42" s="66">
        <f t="shared" si="4"/>
        <v>0</v>
      </c>
      <c r="AD42" s="66">
        <f t="shared" si="3"/>
        <v>15095.807999999999</v>
      </c>
    </row>
    <row r="43" spans="1:30" ht="24.95" customHeight="1" x14ac:dyDescent="0.4">
      <c r="A43" s="54">
        <v>40</v>
      </c>
      <c r="B43" s="55" t="s">
        <v>241</v>
      </c>
      <c r="C43" s="55" t="s">
        <v>1221</v>
      </c>
      <c r="D43" s="55" t="s">
        <v>35</v>
      </c>
      <c r="E43" s="55" t="s">
        <v>239</v>
      </c>
      <c r="F43" s="55" t="s">
        <v>1177</v>
      </c>
      <c r="G43" s="55">
        <v>42</v>
      </c>
      <c r="H43" s="55">
        <v>1</v>
      </c>
      <c r="I43" s="57">
        <v>1</v>
      </c>
      <c r="J43" s="58">
        <v>1</v>
      </c>
      <c r="K43" s="59"/>
      <c r="L43" s="60" t="s">
        <v>222</v>
      </c>
      <c r="M43" s="76"/>
      <c r="N43" s="61" t="s">
        <v>220</v>
      </c>
      <c r="O43" s="77"/>
      <c r="P43" s="76"/>
      <c r="Q43" s="62">
        <v>1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2515.9679999999998</v>
      </c>
      <c r="AC43" s="66">
        <f t="shared" si="4"/>
        <v>0</v>
      </c>
      <c r="AD43" s="66">
        <f t="shared" si="3"/>
        <v>2515.9679999999998</v>
      </c>
    </row>
    <row r="44" spans="1:30" ht="24.95" customHeight="1" x14ac:dyDescent="0.4">
      <c r="A44" s="54">
        <v>41</v>
      </c>
      <c r="B44" s="55" t="s">
        <v>241</v>
      </c>
      <c r="C44" s="55" t="s">
        <v>1221</v>
      </c>
      <c r="D44" s="55" t="s">
        <v>35</v>
      </c>
      <c r="E44" s="55" t="s">
        <v>239</v>
      </c>
      <c r="F44" s="55" t="s">
        <v>831</v>
      </c>
      <c r="G44" s="55">
        <v>42</v>
      </c>
      <c r="H44" s="55">
        <v>9</v>
      </c>
      <c r="I44" s="57">
        <v>2</v>
      </c>
      <c r="J44" s="58">
        <v>18</v>
      </c>
      <c r="K44" s="59"/>
      <c r="L44" s="60" t="s">
        <v>222</v>
      </c>
      <c r="M44" s="76"/>
      <c r="N44" s="61" t="s">
        <v>220</v>
      </c>
      <c r="O44" s="77"/>
      <c r="P44" s="76"/>
      <c r="Q44" s="62">
        <v>9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45287.423999999999</v>
      </c>
      <c r="AC44" s="66">
        <f t="shared" si="4"/>
        <v>0</v>
      </c>
      <c r="AD44" s="66">
        <f t="shared" si="3"/>
        <v>45287.423999999999</v>
      </c>
    </row>
    <row r="45" spans="1:30" ht="24.95" customHeight="1" x14ac:dyDescent="0.4">
      <c r="A45" s="54">
        <v>42</v>
      </c>
      <c r="B45" s="55" t="s">
        <v>241</v>
      </c>
      <c r="C45" s="55" t="s">
        <v>1812</v>
      </c>
      <c r="D45" s="55" t="s">
        <v>35</v>
      </c>
      <c r="E45" s="55" t="s">
        <v>239</v>
      </c>
      <c r="F45" s="55" t="s">
        <v>831</v>
      </c>
      <c r="G45" s="55">
        <v>42</v>
      </c>
      <c r="H45" s="55">
        <v>3</v>
      </c>
      <c r="I45" s="57">
        <v>2</v>
      </c>
      <c r="J45" s="58">
        <v>6</v>
      </c>
      <c r="K45" s="59"/>
      <c r="L45" s="60" t="s">
        <v>222</v>
      </c>
      <c r="M45" s="76"/>
      <c r="N45" s="61" t="s">
        <v>220</v>
      </c>
      <c r="O45" s="77"/>
      <c r="P45" s="76"/>
      <c r="Q45" s="62">
        <v>3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15095.807999999999</v>
      </c>
      <c r="AC45" s="66">
        <f t="shared" si="4"/>
        <v>0</v>
      </c>
      <c r="AD45" s="66">
        <f t="shared" si="3"/>
        <v>15095.807999999999</v>
      </c>
    </row>
    <row r="46" spans="1:30" ht="24.95" customHeight="1" x14ac:dyDescent="0.4">
      <c r="A46" s="54">
        <v>43</v>
      </c>
      <c r="B46" s="55" t="s">
        <v>241</v>
      </c>
      <c r="C46" s="55" t="s">
        <v>603</v>
      </c>
      <c r="D46" s="55" t="s">
        <v>35</v>
      </c>
      <c r="E46" s="55" t="s">
        <v>239</v>
      </c>
      <c r="F46" s="55" t="s">
        <v>1177</v>
      </c>
      <c r="G46" s="55">
        <v>42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2515.9679999999998</v>
      </c>
      <c r="AC46" s="66">
        <f t="shared" si="4"/>
        <v>0</v>
      </c>
      <c r="AD46" s="66">
        <f t="shared" si="3"/>
        <v>2515.9679999999998</v>
      </c>
    </row>
    <row r="47" spans="1:30" ht="24.95" customHeight="1" x14ac:dyDescent="0.4">
      <c r="A47" s="54">
        <v>44</v>
      </c>
      <c r="B47" s="55" t="s">
        <v>241</v>
      </c>
      <c r="C47" s="55" t="s">
        <v>603</v>
      </c>
      <c r="D47" s="55" t="s">
        <v>35</v>
      </c>
      <c r="E47" s="55" t="s">
        <v>239</v>
      </c>
      <c r="F47" s="55" t="s">
        <v>831</v>
      </c>
      <c r="G47" s="55">
        <v>42</v>
      </c>
      <c r="H47" s="55">
        <v>9</v>
      </c>
      <c r="I47" s="57">
        <v>2</v>
      </c>
      <c r="J47" s="58">
        <v>18</v>
      </c>
      <c r="K47" s="59"/>
      <c r="L47" s="60" t="s">
        <v>222</v>
      </c>
      <c r="M47" s="76"/>
      <c r="N47" s="61" t="s">
        <v>220</v>
      </c>
      <c r="O47" s="77"/>
      <c r="P47" s="76"/>
      <c r="Q47" s="62">
        <v>9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45287.423999999999</v>
      </c>
      <c r="AC47" s="66">
        <f t="shared" si="4"/>
        <v>0</v>
      </c>
      <c r="AD47" s="66">
        <f t="shared" si="3"/>
        <v>45287.423999999999</v>
      </c>
    </row>
    <row r="48" spans="1:30" ht="24.95" customHeight="1" x14ac:dyDescent="0.4">
      <c r="A48" s="54">
        <v>45</v>
      </c>
      <c r="B48" s="55" t="s">
        <v>241</v>
      </c>
      <c r="C48" s="55" t="s">
        <v>1800</v>
      </c>
      <c r="D48" s="55" t="s">
        <v>35</v>
      </c>
      <c r="E48" s="55" t="s">
        <v>248</v>
      </c>
      <c r="F48" s="55" t="s">
        <v>697</v>
      </c>
      <c r="G48" s="55">
        <v>26</v>
      </c>
      <c r="H48" s="55">
        <v>7</v>
      </c>
      <c r="I48" s="57">
        <v>1</v>
      </c>
      <c r="J48" s="58">
        <v>7</v>
      </c>
      <c r="K48" s="59"/>
      <c r="L48" s="60" t="s">
        <v>222</v>
      </c>
      <c r="M48" s="76"/>
      <c r="N48" s="61" t="s">
        <v>220</v>
      </c>
      <c r="O48" s="77"/>
      <c r="P48" s="76"/>
      <c r="Q48" s="62">
        <v>7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10902.527999999998</v>
      </c>
      <c r="AC48" s="66">
        <f t="shared" si="4"/>
        <v>0</v>
      </c>
      <c r="AD48" s="66">
        <f t="shared" si="3"/>
        <v>10902.527999999998</v>
      </c>
    </row>
    <row r="49" spans="1:30" ht="24.95" customHeight="1" x14ac:dyDescent="0.4">
      <c r="A49" s="54">
        <v>46</v>
      </c>
      <c r="B49" s="55" t="s">
        <v>241</v>
      </c>
      <c r="C49" s="55" t="s">
        <v>1813</v>
      </c>
      <c r="D49" s="55" t="s">
        <v>35</v>
      </c>
      <c r="E49" s="55" t="s">
        <v>248</v>
      </c>
      <c r="F49" s="55" t="s">
        <v>1270</v>
      </c>
      <c r="G49" s="55">
        <v>26</v>
      </c>
      <c r="H49" s="55">
        <v>2</v>
      </c>
      <c r="I49" s="57">
        <v>1</v>
      </c>
      <c r="J49" s="58">
        <v>2</v>
      </c>
      <c r="K49" s="59"/>
      <c r="L49" s="60" t="s">
        <v>222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3115.0080000000003</v>
      </c>
      <c r="AC49" s="66">
        <f t="shared" si="4"/>
        <v>0</v>
      </c>
      <c r="AD49" s="66">
        <f t="shared" si="3"/>
        <v>3115.0080000000003</v>
      </c>
    </row>
    <row r="50" spans="1:30" ht="24.95" customHeight="1" x14ac:dyDescent="0.4">
      <c r="A50" s="54">
        <v>47</v>
      </c>
      <c r="B50" s="55" t="s">
        <v>241</v>
      </c>
      <c r="C50" s="55" t="s">
        <v>1802</v>
      </c>
      <c r="D50" s="55" t="s">
        <v>35</v>
      </c>
      <c r="E50" s="55" t="s">
        <v>248</v>
      </c>
      <c r="F50" s="55" t="s">
        <v>1849</v>
      </c>
      <c r="G50" s="55">
        <v>26</v>
      </c>
      <c r="H50" s="55">
        <v>2</v>
      </c>
      <c r="I50" s="57">
        <v>1</v>
      </c>
      <c r="J50" s="58">
        <v>2</v>
      </c>
      <c r="K50" s="59"/>
      <c r="L50" s="60" t="s">
        <v>222</v>
      </c>
      <c r="M50" s="76"/>
      <c r="N50" s="61" t="s">
        <v>220</v>
      </c>
      <c r="O50" s="77"/>
      <c r="P50" s="76"/>
      <c r="Q50" s="62">
        <v>2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3115.0080000000003</v>
      </c>
      <c r="AC50" s="66">
        <f t="shared" si="4"/>
        <v>0</v>
      </c>
      <c r="AD50" s="66">
        <f t="shared" si="3"/>
        <v>3115.0080000000003</v>
      </c>
    </row>
    <row r="51" spans="1:30" ht="24.95" customHeight="1" x14ac:dyDescent="0.4">
      <c r="A51" s="54">
        <v>48</v>
      </c>
      <c r="B51" s="55" t="s">
        <v>241</v>
      </c>
      <c r="C51" s="55" t="s">
        <v>1806</v>
      </c>
      <c r="D51" s="55" t="s">
        <v>35</v>
      </c>
      <c r="E51" s="55" t="s">
        <v>248</v>
      </c>
      <c r="F51" s="55" t="s">
        <v>697</v>
      </c>
      <c r="G51" s="55">
        <v>26</v>
      </c>
      <c r="H51" s="55">
        <v>8</v>
      </c>
      <c r="I51" s="57">
        <v>1</v>
      </c>
      <c r="J51" s="58">
        <v>8</v>
      </c>
      <c r="K51" s="59"/>
      <c r="L51" s="60" t="s">
        <v>222</v>
      </c>
      <c r="M51" s="76"/>
      <c r="N51" s="61" t="s">
        <v>220</v>
      </c>
      <c r="O51" s="77"/>
      <c r="P51" s="76"/>
      <c r="Q51" s="62">
        <v>8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12460.032000000001</v>
      </c>
      <c r="AC51" s="66">
        <f t="shared" si="4"/>
        <v>0</v>
      </c>
      <c r="AD51" s="66">
        <f t="shared" si="3"/>
        <v>12460.032000000001</v>
      </c>
    </row>
    <row r="52" spans="1:30" ht="24.95" customHeight="1" x14ac:dyDescent="0.4">
      <c r="A52" s="54">
        <v>49</v>
      </c>
      <c r="B52" s="55" t="s">
        <v>241</v>
      </c>
      <c r="C52" s="55" t="s">
        <v>1806</v>
      </c>
      <c r="D52" s="55" t="s">
        <v>35</v>
      </c>
      <c r="E52" s="55" t="s">
        <v>239</v>
      </c>
      <c r="F52" s="55" t="s">
        <v>240</v>
      </c>
      <c r="G52" s="55">
        <v>42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2515.9679999999998</v>
      </c>
      <c r="AC52" s="66">
        <f t="shared" si="4"/>
        <v>0</v>
      </c>
      <c r="AD52" s="66">
        <f t="shared" si="3"/>
        <v>2515.9679999999998</v>
      </c>
    </row>
    <row r="53" spans="1:30" ht="24.95" customHeight="1" x14ac:dyDescent="0.4">
      <c r="A53" s="54">
        <v>50</v>
      </c>
      <c r="B53" s="55" t="s">
        <v>241</v>
      </c>
      <c r="C53" s="55" t="s">
        <v>1805</v>
      </c>
      <c r="D53" s="55" t="s">
        <v>35</v>
      </c>
      <c r="E53" s="55" t="s">
        <v>248</v>
      </c>
      <c r="F53" s="55" t="s">
        <v>1270</v>
      </c>
      <c r="G53" s="55">
        <v>26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3115.0080000000003</v>
      </c>
      <c r="AC53" s="66">
        <f t="shared" si="4"/>
        <v>0</v>
      </c>
      <c r="AD53" s="66">
        <f t="shared" si="3"/>
        <v>3115.0080000000003</v>
      </c>
    </row>
    <row r="54" spans="1:30" ht="24.95" customHeight="1" x14ac:dyDescent="0.4">
      <c r="A54" s="54">
        <v>51</v>
      </c>
      <c r="B54" s="55" t="s">
        <v>241</v>
      </c>
      <c r="C54" s="55" t="s">
        <v>1814</v>
      </c>
      <c r="D54" s="55" t="s">
        <v>35</v>
      </c>
      <c r="E54" s="55" t="s">
        <v>239</v>
      </c>
      <c r="F54" s="55" t="s">
        <v>1177</v>
      </c>
      <c r="G54" s="55">
        <v>42</v>
      </c>
      <c r="H54" s="55">
        <v>1</v>
      </c>
      <c r="I54" s="57">
        <v>1</v>
      </c>
      <c r="J54" s="58">
        <v>1</v>
      </c>
      <c r="K54" s="59"/>
      <c r="L54" s="60" t="s">
        <v>222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2515.9679999999998</v>
      </c>
      <c r="AC54" s="66">
        <f t="shared" si="4"/>
        <v>0</v>
      </c>
      <c r="AD54" s="66">
        <f t="shared" si="3"/>
        <v>2515.9679999999998</v>
      </c>
    </row>
    <row r="55" spans="1:30" ht="24.95" customHeight="1" x14ac:dyDescent="0.4">
      <c r="A55" s="54">
        <v>52</v>
      </c>
      <c r="B55" s="55" t="s">
        <v>241</v>
      </c>
      <c r="C55" s="55" t="s">
        <v>1814</v>
      </c>
      <c r="D55" s="55" t="s">
        <v>35</v>
      </c>
      <c r="E55" s="55" t="s">
        <v>239</v>
      </c>
      <c r="F55" s="55" t="s">
        <v>831</v>
      </c>
      <c r="G55" s="55">
        <v>42</v>
      </c>
      <c r="H55" s="55">
        <v>6</v>
      </c>
      <c r="I55" s="57">
        <v>2</v>
      </c>
      <c r="J55" s="58">
        <v>12</v>
      </c>
      <c r="K55" s="59"/>
      <c r="L55" s="60" t="s">
        <v>222</v>
      </c>
      <c r="M55" s="76"/>
      <c r="N55" s="61" t="s">
        <v>220</v>
      </c>
      <c r="O55" s="77"/>
      <c r="P55" s="76"/>
      <c r="Q55" s="62">
        <v>6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30191.615999999998</v>
      </c>
      <c r="AC55" s="66">
        <f t="shared" si="4"/>
        <v>0</v>
      </c>
      <c r="AD55" s="66">
        <f t="shared" si="3"/>
        <v>30191.615999999998</v>
      </c>
    </row>
    <row r="56" spans="1:30" ht="24.95" customHeight="1" x14ac:dyDescent="0.4">
      <c r="A56" s="54">
        <v>53</v>
      </c>
      <c r="B56" s="55" t="s">
        <v>241</v>
      </c>
      <c r="C56" s="55" t="s">
        <v>1815</v>
      </c>
      <c r="D56" s="55" t="s">
        <v>35</v>
      </c>
      <c r="E56" s="55" t="s">
        <v>239</v>
      </c>
      <c r="F56" s="55" t="s">
        <v>1177</v>
      </c>
      <c r="G56" s="55">
        <v>42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2515.9679999999998</v>
      </c>
      <c r="AC56" s="66">
        <f t="shared" si="4"/>
        <v>0</v>
      </c>
      <c r="AD56" s="66">
        <f t="shared" si="3"/>
        <v>2515.9679999999998</v>
      </c>
    </row>
    <row r="57" spans="1:30" ht="24.95" customHeight="1" x14ac:dyDescent="0.4">
      <c r="A57" s="54">
        <v>54</v>
      </c>
      <c r="B57" s="55" t="s">
        <v>241</v>
      </c>
      <c r="C57" s="55" t="s">
        <v>1815</v>
      </c>
      <c r="D57" s="55" t="s">
        <v>35</v>
      </c>
      <c r="E57" s="55" t="s">
        <v>239</v>
      </c>
      <c r="F57" s="55" t="s">
        <v>831</v>
      </c>
      <c r="G57" s="55">
        <v>42</v>
      </c>
      <c r="H57" s="55">
        <v>6</v>
      </c>
      <c r="I57" s="57">
        <v>2</v>
      </c>
      <c r="J57" s="58">
        <v>12</v>
      </c>
      <c r="K57" s="59"/>
      <c r="L57" s="60" t="s">
        <v>222</v>
      </c>
      <c r="M57" s="76"/>
      <c r="N57" s="61" t="s">
        <v>220</v>
      </c>
      <c r="O57" s="77"/>
      <c r="P57" s="76"/>
      <c r="Q57" s="62">
        <v>6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30191.615999999998</v>
      </c>
      <c r="AC57" s="66">
        <f t="shared" si="4"/>
        <v>0</v>
      </c>
      <c r="AD57" s="66">
        <f t="shared" si="3"/>
        <v>30191.615999999998</v>
      </c>
    </row>
    <row r="58" spans="1:30" ht="24.95" customHeight="1" x14ac:dyDescent="0.4">
      <c r="A58" s="54">
        <v>55</v>
      </c>
      <c r="B58" s="55" t="s">
        <v>241</v>
      </c>
      <c r="C58" s="55" t="s">
        <v>1816</v>
      </c>
      <c r="D58" s="55" t="s">
        <v>35</v>
      </c>
      <c r="E58" s="55" t="s">
        <v>239</v>
      </c>
      <c r="F58" s="55" t="s">
        <v>1177</v>
      </c>
      <c r="G58" s="55">
        <v>42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2515.9679999999998</v>
      </c>
      <c r="AC58" s="66">
        <f t="shared" si="4"/>
        <v>0</v>
      </c>
      <c r="AD58" s="66">
        <f t="shared" si="3"/>
        <v>2515.9679999999998</v>
      </c>
    </row>
    <row r="59" spans="1:30" ht="24.95" customHeight="1" x14ac:dyDescent="0.4">
      <c r="A59" s="54">
        <v>56</v>
      </c>
      <c r="B59" s="55" t="s">
        <v>241</v>
      </c>
      <c r="C59" s="55" t="s">
        <v>1816</v>
      </c>
      <c r="D59" s="55" t="s">
        <v>35</v>
      </c>
      <c r="E59" s="55" t="s">
        <v>239</v>
      </c>
      <c r="F59" s="55" t="s">
        <v>831</v>
      </c>
      <c r="G59" s="55">
        <v>42</v>
      </c>
      <c r="H59" s="55">
        <v>6</v>
      </c>
      <c r="I59" s="57">
        <v>2</v>
      </c>
      <c r="J59" s="58">
        <v>12</v>
      </c>
      <c r="K59" s="59"/>
      <c r="L59" s="60" t="s">
        <v>222</v>
      </c>
      <c r="M59" s="76"/>
      <c r="N59" s="61" t="s">
        <v>220</v>
      </c>
      <c r="O59" s="77"/>
      <c r="P59" s="76"/>
      <c r="Q59" s="62">
        <v>6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30191.615999999998</v>
      </c>
      <c r="AC59" s="66">
        <f t="shared" si="4"/>
        <v>0</v>
      </c>
      <c r="AD59" s="66">
        <f t="shared" si="3"/>
        <v>30191.615999999998</v>
      </c>
    </row>
    <row r="60" spans="1:30" ht="24.95" customHeight="1" x14ac:dyDescent="0.4">
      <c r="A60" s="54">
        <v>57</v>
      </c>
      <c r="B60" s="55" t="s">
        <v>241</v>
      </c>
      <c r="C60" s="55" t="s">
        <v>1817</v>
      </c>
      <c r="D60" s="55" t="s">
        <v>35</v>
      </c>
      <c r="E60" s="55" t="s">
        <v>239</v>
      </c>
      <c r="F60" s="55" t="s">
        <v>1177</v>
      </c>
      <c r="G60" s="55">
        <v>42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2515.9679999999998</v>
      </c>
      <c r="AC60" s="66">
        <f t="shared" si="4"/>
        <v>0</v>
      </c>
      <c r="AD60" s="66">
        <f t="shared" si="3"/>
        <v>2515.9679999999998</v>
      </c>
    </row>
    <row r="61" spans="1:30" ht="24.95" customHeight="1" x14ac:dyDescent="0.4">
      <c r="A61" s="54">
        <v>58</v>
      </c>
      <c r="B61" s="55" t="s">
        <v>241</v>
      </c>
      <c r="C61" s="55" t="s">
        <v>1817</v>
      </c>
      <c r="D61" s="55" t="s">
        <v>35</v>
      </c>
      <c r="E61" s="55" t="s">
        <v>239</v>
      </c>
      <c r="F61" s="55" t="s">
        <v>831</v>
      </c>
      <c r="G61" s="55">
        <v>42</v>
      </c>
      <c r="H61" s="55">
        <v>6</v>
      </c>
      <c r="I61" s="57">
        <v>2</v>
      </c>
      <c r="J61" s="58">
        <v>12</v>
      </c>
      <c r="K61" s="59"/>
      <c r="L61" s="60" t="s">
        <v>222</v>
      </c>
      <c r="M61" s="76"/>
      <c r="N61" s="61" t="s">
        <v>220</v>
      </c>
      <c r="O61" s="77"/>
      <c r="P61" s="76"/>
      <c r="Q61" s="62">
        <v>6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30191.615999999998</v>
      </c>
      <c r="AC61" s="66">
        <f t="shared" si="4"/>
        <v>0</v>
      </c>
      <c r="AD61" s="66">
        <f t="shared" si="3"/>
        <v>30191.615999999998</v>
      </c>
    </row>
    <row r="62" spans="1:30" ht="24.95" customHeight="1" x14ac:dyDescent="0.4">
      <c r="A62" s="54">
        <v>59</v>
      </c>
      <c r="B62" s="55" t="s">
        <v>241</v>
      </c>
      <c r="C62" s="55" t="s">
        <v>1818</v>
      </c>
      <c r="D62" s="55" t="s">
        <v>35</v>
      </c>
      <c r="E62" s="55" t="s">
        <v>239</v>
      </c>
      <c r="F62" s="55" t="s">
        <v>1177</v>
      </c>
      <c r="G62" s="55">
        <v>42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7"/>
      <c r="P62" s="76"/>
      <c r="Q62" s="62">
        <v>1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2515.9679999999998</v>
      </c>
      <c r="AC62" s="66">
        <f t="shared" si="4"/>
        <v>0</v>
      </c>
      <c r="AD62" s="66">
        <f t="shared" si="3"/>
        <v>2515.9679999999998</v>
      </c>
    </row>
    <row r="63" spans="1:30" ht="24.95" customHeight="1" x14ac:dyDescent="0.4">
      <c r="A63" s="54">
        <v>60</v>
      </c>
      <c r="B63" s="55" t="s">
        <v>241</v>
      </c>
      <c r="C63" s="55" t="s">
        <v>1818</v>
      </c>
      <c r="D63" s="55" t="s">
        <v>35</v>
      </c>
      <c r="E63" s="55" t="s">
        <v>239</v>
      </c>
      <c r="F63" s="55" t="s">
        <v>831</v>
      </c>
      <c r="G63" s="55">
        <v>42</v>
      </c>
      <c r="H63" s="55">
        <v>6</v>
      </c>
      <c r="I63" s="57">
        <v>2</v>
      </c>
      <c r="J63" s="58">
        <v>12</v>
      </c>
      <c r="K63" s="59"/>
      <c r="L63" s="60" t="s">
        <v>222</v>
      </c>
      <c r="M63" s="76"/>
      <c r="N63" s="61" t="s">
        <v>220</v>
      </c>
      <c r="O63" s="77"/>
      <c r="P63" s="76"/>
      <c r="Q63" s="62">
        <v>6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30191.615999999998</v>
      </c>
      <c r="AC63" s="66">
        <f t="shared" si="4"/>
        <v>0</v>
      </c>
      <c r="AD63" s="66">
        <f t="shared" si="3"/>
        <v>30191.615999999998</v>
      </c>
    </row>
    <row r="64" spans="1:30" ht="24.95" customHeight="1" x14ac:dyDescent="0.4">
      <c r="A64" s="54">
        <v>61</v>
      </c>
      <c r="B64" s="55" t="s">
        <v>272</v>
      </c>
      <c r="C64" s="55" t="s">
        <v>1800</v>
      </c>
      <c r="D64" s="55" t="s">
        <v>35</v>
      </c>
      <c r="E64" s="55" t="s">
        <v>248</v>
      </c>
      <c r="F64" s="55" t="s">
        <v>697</v>
      </c>
      <c r="G64" s="55">
        <v>26</v>
      </c>
      <c r="H64" s="55">
        <v>7</v>
      </c>
      <c r="I64" s="57">
        <v>1</v>
      </c>
      <c r="J64" s="58">
        <v>7</v>
      </c>
      <c r="K64" s="59"/>
      <c r="L64" s="60" t="s">
        <v>222</v>
      </c>
      <c r="M64" s="76"/>
      <c r="N64" s="61" t="s">
        <v>220</v>
      </c>
      <c r="O64" s="77"/>
      <c r="P64" s="76"/>
      <c r="Q64" s="62">
        <v>7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10902.527999999998</v>
      </c>
      <c r="AC64" s="66">
        <f t="shared" si="4"/>
        <v>0</v>
      </c>
      <c r="AD64" s="66">
        <f t="shared" si="3"/>
        <v>10902.527999999998</v>
      </c>
    </row>
    <row r="65" spans="1:30" ht="24.95" customHeight="1" x14ac:dyDescent="0.4">
      <c r="A65" s="54">
        <v>62</v>
      </c>
      <c r="B65" s="55" t="s">
        <v>272</v>
      </c>
      <c r="C65" s="55" t="s">
        <v>1813</v>
      </c>
      <c r="D65" s="55" t="s">
        <v>35</v>
      </c>
      <c r="E65" s="55" t="s">
        <v>248</v>
      </c>
      <c r="F65" s="55" t="s">
        <v>1270</v>
      </c>
      <c r="G65" s="55">
        <v>26</v>
      </c>
      <c r="H65" s="55">
        <v>1</v>
      </c>
      <c r="I65" s="57">
        <v>1</v>
      </c>
      <c r="J65" s="58">
        <v>1</v>
      </c>
      <c r="K65" s="59"/>
      <c r="L65" s="60" t="s">
        <v>222</v>
      </c>
      <c r="M65" s="76"/>
      <c r="N65" s="61" t="s">
        <v>220</v>
      </c>
      <c r="O65" s="77"/>
      <c r="P65" s="76"/>
      <c r="Q65" s="62">
        <v>1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1557.5040000000001</v>
      </c>
      <c r="AC65" s="66">
        <f t="shared" si="4"/>
        <v>0</v>
      </c>
      <c r="AD65" s="66">
        <f t="shared" si="3"/>
        <v>1557.5040000000001</v>
      </c>
    </row>
    <row r="66" spans="1:30" ht="24.95" customHeight="1" x14ac:dyDescent="0.4">
      <c r="A66" s="54">
        <v>63</v>
      </c>
      <c r="B66" s="55" t="s">
        <v>272</v>
      </c>
      <c r="C66" s="55" t="s">
        <v>1813</v>
      </c>
      <c r="D66" s="55" t="s">
        <v>35</v>
      </c>
      <c r="E66" s="55" t="s">
        <v>248</v>
      </c>
      <c r="F66" s="55" t="s">
        <v>673</v>
      </c>
      <c r="G66" s="55">
        <v>26</v>
      </c>
      <c r="H66" s="55">
        <v>1</v>
      </c>
      <c r="I66" s="57">
        <v>1</v>
      </c>
      <c r="J66" s="58">
        <v>1</v>
      </c>
      <c r="K66" s="59"/>
      <c r="L66" s="60" t="s">
        <v>222</v>
      </c>
      <c r="M66" s="76"/>
      <c r="N66" s="61" t="s">
        <v>220</v>
      </c>
      <c r="O66" s="77"/>
      <c r="P66" s="76"/>
      <c r="Q66" s="62">
        <v>1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1557.5040000000001</v>
      </c>
      <c r="AC66" s="66">
        <f t="shared" si="4"/>
        <v>0</v>
      </c>
      <c r="AD66" s="66">
        <f t="shared" si="3"/>
        <v>1557.5040000000001</v>
      </c>
    </row>
    <row r="67" spans="1:30" ht="24.95" customHeight="1" x14ac:dyDescent="0.4">
      <c r="A67" s="54">
        <v>64</v>
      </c>
      <c r="B67" s="55" t="s">
        <v>272</v>
      </c>
      <c r="C67" s="55" t="s">
        <v>428</v>
      </c>
      <c r="D67" s="55" t="s">
        <v>35</v>
      </c>
      <c r="E67" s="55" t="s">
        <v>239</v>
      </c>
      <c r="F67" s="55" t="s">
        <v>240</v>
      </c>
      <c r="G67" s="55">
        <v>42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2515.9679999999998</v>
      </c>
      <c r="AC67" s="66">
        <f t="shared" si="4"/>
        <v>0</v>
      </c>
      <c r="AD67" s="66">
        <f t="shared" si="3"/>
        <v>2515.9679999999998</v>
      </c>
    </row>
    <row r="68" spans="1:30" ht="24.95" customHeight="1" x14ac:dyDescent="0.4">
      <c r="A68" s="54">
        <v>65</v>
      </c>
      <c r="B68" s="55" t="s">
        <v>272</v>
      </c>
      <c r="C68" s="55" t="s">
        <v>1397</v>
      </c>
      <c r="D68" s="55" t="s">
        <v>35</v>
      </c>
      <c r="E68" s="55" t="s">
        <v>239</v>
      </c>
      <c r="F68" s="55" t="s">
        <v>1177</v>
      </c>
      <c r="G68" s="55">
        <v>42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76"/>
      <c r="Q68" s="62">
        <v>1</v>
      </c>
      <c r="R68" s="63"/>
      <c r="S68" s="78"/>
      <c r="T68" s="78"/>
      <c r="U68" s="64">
        <f t="shared" ref="U68:U131" si="6">S68*Q68</f>
        <v>0</v>
      </c>
      <c r="V68" s="64">
        <f t="shared" ref="V68:V131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8">G68*J68*X68*Y68*Z68/1000*$Z$1</f>
        <v>2515.9679999999998</v>
      </c>
      <c r="AC68" s="66">
        <f t="shared" si="4"/>
        <v>0</v>
      </c>
      <c r="AD68" s="66">
        <f t="shared" ref="AD68:AD131" si="9">AB68-AC68</f>
        <v>2515.9679999999998</v>
      </c>
    </row>
    <row r="69" spans="1:30" ht="24.95" customHeight="1" x14ac:dyDescent="0.4">
      <c r="A69" s="54">
        <v>66</v>
      </c>
      <c r="B69" s="55" t="s">
        <v>272</v>
      </c>
      <c r="C69" s="55" t="s">
        <v>1397</v>
      </c>
      <c r="D69" s="55" t="s">
        <v>35</v>
      </c>
      <c r="E69" s="55" t="s">
        <v>239</v>
      </c>
      <c r="F69" s="55" t="s">
        <v>831</v>
      </c>
      <c r="G69" s="55">
        <v>42</v>
      </c>
      <c r="H69" s="55">
        <v>17</v>
      </c>
      <c r="I69" s="57">
        <v>2</v>
      </c>
      <c r="J69" s="58">
        <v>34</v>
      </c>
      <c r="K69" s="59"/>
      <c r="L69" s="60" t="s">
        <v>222</v>
      </c>
      <c r="M69" s="76"/>
      <c r="N69" s="61" t="s">
        <v>220</v>
      </c>
      <c r="O69" s="77"/>
      <c r="P69" s="76"/>
      <c r="Q69" s="62">
        <v>17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85542.911999999997</v>
      </c>
      <c r="AC69" s="66">
        <f t="shared" ref="AC69:AC132" si="10">P69*Q69*X69*Y69*Z69/1000*$Z$1</f>
        <v>0</v>
      </c>
      <c r="AD69" s="66">
        <f t="shared" si="9"/>
        <v>85542.911999999997</v>
      </c>
    </row>
    <row r="70" spans="1:30" ht="24.95" customHeight="1" x14ac:dyDescent="0.4">
      <c r="A70" s="54">
        <v>67</v>
      </c>
      <c r="B70" s="55" t="s">
        <v>272</v>
      </c>
      <c r="C70" s="55" t="s">
        <v>1396</v>
      </c>
      <c r="D70" s="55" t="s">
        <v>35</v>
      </c>
      <c r="E70" s="55" t="s">
        <v>239</v>
      </c>
      <c r="F70" s="55" t="s">
        <v>831</v>
      </c>
      <c r="G70" s="55">
        <v>42</v>
      </c>
      <c r="H70" s="55">
        <v>3</v>
      </c>
      <c r="I70" s="57">
        <v>2</v>
      </c>
      <c r="J70" s="58">
        <v>6</v>
      </c>
      <c r="K70" s="59"/>
      <c r="L70" s="60" t="s">
        <v>222</v>
      </c>
      <c r="M70" s="76"/>
      <c r="N70" s="61" t="s">
        <v>220</v>
      </c>
      <c r="O70" s="77"/>
      <c r="P70" s="76"/>
      <c r="Q70" s="62">
        <v>3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15095.807999999999</v>
      </c>
      <c r="AC70" s="66">
        <f t="shared" si="10"/>
        <v>0</v>
      </c>
      <c r="AD70" s="66">
        <f t="shared" si="9"/>
        <v>15095.807999999999</v>
      </c>
    </row>
    <row r="71" spans="1:30" ht="24.95" customHeight="1" x14ac:dyDescent="0.4">
      <c r="A71" s="54">
        <v>68</v>
      </c>
      <c r="B71" s="55" t="s">
        <v>272</v>
      </c>
      <c r="C71" s="55" t="s">
        <v>1239</v>
      </c>
      <c r="D71" s="55" t="s">
        <v>35</v>
      </c>
      <c r="E71" s="55" t="s">
        <v>239</v>
      </c>
      <c r="F71" s="55" t="s">
        <v>831</v>
      </c>
      <c r="G71" s="55">
        <v>42</v>
      </c>
      <c r="H71" s="55">
        <v>3</v>
      </c>
      <c r="I71" s="57">
        <v>2</v>
      </c>
      <c r="J71" s="58">
        <v>6</v>
      </c>
      <c r="K71" s="59"/>
      <c r="L71" s="60" t="s">
        <v>222</v>
      </c>
      <c r="M71" s="76"/>
      <c r="N71" s="61" t="s">
        <v>220</v>
      </c>
      <c r="O71" s="77"/>
      <c r="P71" s="76"/>
      <c r="Q71" s="62">
        <v>3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15095.807999999999</v>
      </c>
      <c r="AC71" s="66">
        <f t="shared" si="10"/>
        <v>0</v>
      </c>
      <c r="AD71" s="66">
        <f t="shared" si="9"/>
        <v>15095.807999999999</v>
      </c>
    </row>
    <row r="72" spans="1:30" ht="24.95" customHeight="1" x14ac:dyDescent="0.4">
      <c r="A72" s="54">
        <v>69</v>
      </c>
      <c r="B72" s="55" t="s">
        <v>272</v>
      </c>
      <c r="C72" s="55" t="s">
        <v>1395</v>
      </c>
      <c r="D72" s="55" t="s">
        <v>35</v>
      </c>
      <c r="E72" s="55" t="s">
        <v>239</v>
      </c>
      <c r="F72" s="55" t="s">
        <v>1177</v>
      </c>
      <c r="G72" s="55">
        <v>42</v>
      </c>
      <c r="H72" s="55">
        <v>1</v>
      </c>
      <c r="I72" s="57">
        <v>1</v>
      </c>
      <c r="J72" s="58">
        <v>1</v>
      </c>
      <c r="K72" s="59"/>
      <c r="L72" s="60" t="s">
        <v>222</v>
      </c>
      <c r="M72" s="76"/>
      <c r="N72" s="61" t="s">
        <v>220</v>
      </c>
      <c r="O72" s="77"/>
      <c r="P72" s="76"/>
      <c r="Q72" s="62">
        <v>1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2515.9679999999998</v>
      </c>
      <c r="AC72" s="66">
        <f t="shared" si="10"/>
        <v>0</v>
      </c>
      <c r="AD72" s="66">
        <f t="shared" si="9"/>
        <v>2515.9679999999998</v>
      </c>
    </row>
    <row r="73" spans="1:30" ht="24.95" customHeight="1" x14ac:dyDescent="0.4">
      <c r="A73" s="54">
        <v>70</v>
      </c>
      <c r="B73" s="55" t="s">
        <v>272</v>
      </c>
      <c r="C73" s="55" t="s">
        <v>1395</v>
      </c>
      <c r="D73" s="55" t="s">
        <v>35</v>
      </c>
      <c r="E73" s="55" t="s">
        <v>239</v>
      </c>
      <c r="F73" s="55" t="s">
        <v>831</v>
      </c>
      <c r="G73" s="55">
        <v>42</v>
      </c>
      <c r="H73" s="55">
        <v>9</v>
      </c>
      <c r="I73" s="57">
        <v>2</v>
      </c>
      <c r="J73" s="58">
        <v>18</v>
      </c>
      <c r="K73" s="59"/>
      <c r="L73" s="60" t="s">
        <v>222</v>
      </c>
      <c r="M73" s="76"/>
      <c r="N73" s="61" t="s">
        <v>220</v>
      </c>
      <c r="O73" s="77"/>
      <c r="P73" s="76"/>
      <c r="Q73" s="62">
        <v>9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45287.423999999999</v>
      </c>
      <c r="AC73" s="66">
        <f t="shared" si="10"/>
        <v>0</v>
      </c>
      <c r="AD73" s="66">
        <f t="shared" si="9"/>
        <v>45287.423999999999</v>
      </c>
    </row>
    <row r="74" spans="1:30" ht="24.95" customHeight="1" x14ac:dyDescent="0.4">
      <c r="A74" s="54">
        <v>71</v>
      </c>
      <c r="B74" s="55" t="s">
        <v>272</v>
      </c>
      <c r="C74" s="55" t="s">
        <v>1246</v>
      </c>
      <c r="D74" s="55" t="s">
        <v>35</v>
      </c>
      <c r="E74" s="55" t="s">
        <v>239</v>
      </c>
      <c r="F74" s="55" t="s">
        <v>1177</v>
      </c>
      <c r="G74" s="55">
        <v>42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2515.9679999999998</v>
      </c>
      <c r="AC74" s="66">
        <f t="shared" si="10"/>
        <v>0</v>
      </c>
      <c r="AD74" s="66">
        <f t="shared" si="9"/>
        <v>2515.9679999999998</v>
      </c>
    </row>
    <row r="75" spans="1:30" ht="24.95" customHeight="1" x14ac:dyDescent="0.4">
      <c r="A75" s="54">
        <v>72</v>
      </c>
      <c r="B75" s="55" t="s">
        <v>272</v>
      </c>
      <c r="C75" s="55" t="s">
        <v>1246</v>
      </c>
      <c r="D75" s="55" t="s">
        <v>35</v>
      </c>
      <c r="E75" s="55" t="s">
        <v>239</v>
      </c>
      <c r="F75" s="55" t="s">
        <v>831</v>
      </c>
      <c r="G75" s="55">
        <v>42</v>
      </c>
      <c r="H75" s="55">
        <v>12</v>
      </c>
      <c r="I75" s="57">
        <v>2</v>
      </c>
      <c r="J75" s="58">
        <v>24</v>
      </c>
      <c r="K75" s="59"/>
      <c r="L75" s="60" t="s">
        <v>222</v>
      </c>
      <c r="M75" s="76"/>
      <c r="N75" s="61" t="s">
        <v>220</v>
      </c>
      <c r="O75" s="77"/>
      <c r="P75" s="76"/>
      <c r="Q75" s="62">
        <v>12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60383.231999999996</v>
      </c>
      <c r="AC75" s="66">
        <f t="shared" si="10"/>
        <v>0</v>
      </c>
      <c r="AD75" s="66">
        <f t="shared" si="9"/>
        <v>60383.231999999996</v>
      </c>
    </row>
    <row r="76" spans="1:30" ht="24.95" customHeight="1" x14ac:dyDescent="0.4">
      <c r="A76" s="54">
        <v>73</v>
      </c>
      <c r="B76" s="55" t="s">
        <v>272</v>
      </c>
      <c r="C76" s="55" t="s">
        <v>228</v>
      </c>
      <c r="D76" s="55" t="s">
        <v>35</v>
      </c>
      <c r="E76" s="55" t="s">
        <v>239</v>
      </c>
      <c r="F76" s="55" t="s">
        <v>831</v>
      </c>
      <c r="G76" s="55">
        <v>42</v>
      </c>
      <c r="H76" s="55">
        <v>3</v>
      </c>
      <c r="I76" s="57">
        <v>2</v>
      </c>
      <c r="J76" s="58">
        <v>6</v>
      </c>
      <c r="K76" s="59"/>
      <c r="L76" s="60" t="s">
        <v>222</v>
      </c>
      <c r="M76" s="76"/>
      <c r="N76" s="61" t="s">
        <v>220</v>
      </c>
      <c r="O76" s="77"/>
      <c r="P76" s="76"/>
      <c r="Q76" s="62">
        <v>3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15095.807999999999</v>
      </c>
      <c r="AC76" s="66">
        <f t="shared" si="10"/>
        <v>0</v>
      </c>
      <c r="AD76" s="66">
        <f t="shared" si="9"/>
        <v>15095.807999999999</v>
      </c>
    </row>
    <row r="77" spans="1:30" ht="24.95" customHeight="1" x14ac:dyDescent="0.4">
      <c r="A77" s="54">
        <v>74</v>
      </c>
      <c r="B77" s="55" t="s">
        <v>272</v>
      </c>
      <c r="C77" s="55" t="s">
        <v>1802</v>
      </c>
      <c r="D77" s="55" t="s">
        <v>35</v>
      </c>
      <c r="E77" s="55" t="s">
        <v>248</v>
      </c>
      <c r="F77" s="55" t="s">
        <v>1849</v>
      </c>
      <c r="G77" s="55">
        <v>26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3115.0080000000003</v>
      </c>
      <c r="AC77" s="66">
        <f t="shared" si="10"/>
        <v>0</v>
      </c>
      <c r="AD77" s="66">
        <f t="shared" si="9"/>
        <v>3115.0080000000003</v>
      </c>
    </row>
    <row r="78" spans="1:30" ht="24.95" customHeight="1" x14ac:dyDescent="0.4">
      <c r="A78" s="54">
        <v>75</v>
      </c>
      <c r="B78" s="55" t="s">
        <v>272</v>
      </c>
      <c r="C78" s="55" t="s">
        <v>1806</v>
      </c>
      <c r="D78" s="55" t="s">
        <v>35</v>
      </c>
      <c r="E78" s="55" t="s">
        <v>248</v>
      </c>
      <c r="F78" s="55" t="s">
        <v>697</v>
      </c>
      <c r="G78" s="55">
        <v>26</v>
      </c>
      <c r="H78" s="55">
        <v>8</v>
      </c>
      <c r="I78" s="57">
        <v>1</v>
      </c>
      <c r="J78" s="58">
        <v>8</v>
      </c>
      <c r="K78" s="59"/>
      <c r="L78" s="60" t="s">
        <v>222</v>
      </c>
      <c r="M78" s="76"/>
      <c r="N78" s="61" t="s">
        <v>220</v>
      </c>
      <c r="O78" s="77"/>
      <c r="P78" s="76"/>
      <c r="Q78" s="62">
        <v>8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12460.032000000001</v>
      </c>
      <c r="AC78" s="66">
        <f t="shared" si="10"/>
        <v>0</v>
      </c>
      <c r="AD78" s="66">
        <f t="shared" si="9"/>
        <v>12460.032000000001</v>
      </c>
    </row>
    <row r="79" spans="1:30" ht="24.95" customHeight="1" x14ac:dyDescent="0.4">
      <c r="A79" s="54">
        <v>76</v>
      </c>
      <c r="B79" s="55" t="s">
        <v>272</v>
      </c>
      <c r="C79" s="55" t="s">
        <v>1806</v>
      </c>
      <c r="D79" s="55" t="s">
        <v>35</v>
      </c>
      <c r="E79" s="55" t="s">
        <v>239</v>
      </c>
      <c r="F79" s="55" t="s">
        <v>240</v>
      </c>
      <c r="G79" s="55">
        <v>42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2515.9679999999998</v>
      </c>
      <c r="AC79" s="66">
        <f t="shared" si="10"/>
        <v>0</v>
      </c>
      <c r="AD79" s="66">
        <f t="shared" si="9"/>
        <v>2515.9679999999998</v>
      </c>
    </row>
    <row r="80" spans="1:30" ht="24.95" customHeight="1" x14ac:dyDescent="0.4">
      <c r="A80" s="54">
        <v>77</v>
      </c>
      <c r="B80" s="55" t="s">
        <v>272</v>
      </c>
      <c r="C80" s="55" t="s">
        <v>1805</v>
      </c>
      <c r="D80" s="55" t="s">
        <v>35</v>
      </c>
      <c r="E80" s="55" t="s">
        <v>248</v>
      </c>
      <c r="F80" s="55" t="s">
        <v>1270</v>
      </c>
      <c r="G80" s="55">
        <v>26</v>
      </c>
      <c r="H80" s="55">
        <v>2</v>
      </c>
      <c r="I80" s="57">
        <v>1</v>
      </c>
      <c r="J80" s="58">
        <v>2</v>
      </c>
      <c r="K80" s="59"/>
      <c r="L80" s="60" t="s">
        <v>222</v>
      </c>
      <c r="M80" s="76"/>
      <c r="N80" s="61" t="s">
        <v>220</v>
      </c>
      <c r="O80" s="77"/>
      <c r="P80" s="76"/>
      <c r="Q80" s="62">
        <v>2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3115.0080000000003</v>
      </c>
      <c r="AC80" s="66">
        <f t="shared" si="10"/>
        <v>0</v>
      </c>
      <c r="AD80" s="66">
        <f t="shared" si="9"/>
        <v>3115.0080000000003</v>
      </c>
    </row>
    <row r="81" spans="1:30" ht="24.95" customHeight="1" x14ac:dyDescent="0.4">
      <c r="A81" s="54">
        <v>78</v>
      </c>
      <c r="B81" s="55" t="s">
        <v>272</v>
      </c>
      <c r="C81" s="55" t="s">
        <v>1819</v>
      </c>
      <c r="D81" s="55" t="s">
        <v>35</v>
      </c>
      <c r="E81" s="55" t="s">
        <v>239</v>
      </c>
      <c r="F81" s="55" t="s">
        <v>1177</v>
      </c>
      <c r="G81" s="55">
        <v>42</v>
      </c>
      <c r="H81" s="55">
        <v>1</v>
      </c>
      <c r="I81" s="57">
        <v>1</v>
      </c>
      <c r="J81" s="58">
        <v>1</v>
      </c>
      <c r="K81" s="59"/>
      <c r="L81" s="60" t="s">
        <v>222</v>
      </c>
      <c r="M81" s="76"/>
      <c r="N81" s="61" t="s">
        <v>220</v>
      </c>
      <c r="O81" s="77"/>
      <c r="P81" s="76"/>
      <c r="Q81" s="62">
        <v>1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2515.9679999999998</v>
      </c>
      <c r="AC81" s="66">
        <f t="shared" si="10"/>
        <v>0</v>
      </c>
      <c r="AD81" s="66">
        <f t="shared" si="9"/>
        <v>2515.9679999999998</v>
      </c>
    </row>
    <row r="82" spans="1:30" ht="24.95" customHeight="1" x14ac:dyDescent="0.4">
      <c r="A82" s="54">
        <v>79</v>
      </c>
      <c r="B82" s="55" t="s">
        <v>272</v>
      </c>
      <c r="C82" s="55" t="s">
        <v>1819</v>
      </c>
      <c r="D82" s="55" t="s">
        <v>35</v>
      </c>
      <c r="E82" s="55" t="s">
        <v>239</v>
      </c>
      <c r="F82" s="55" t="s">
        <v>831</v>
      </c>
      <c r="G82" s="55">
        <v>42</v>
      </c>
      <c r="H82" s="55">
        <v>6</v>
      </c>
      <c r="I82" s="57">
        <v>2</v>
      </c>
      <c r="J82" s="58">
        <v>12</v>
      </c>
      <c r="K82" s="59"/>
      <c r="L82" s="60" t="s">
        <v>222</v>
      </c>
      <c r="M82" s="76"/>
      <c r="N82" s="61" t="s">
        <v>220</v>
      </c>
      <c r="O82" s="77"/>
      <c r="P82" s="76"/>
      <c r="Q82" s="62">
        <v>6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30191.615999999998</v>
      </c>
      <c r="AC82" s="66">
        <f t="shared" si="10"/>
        <v>0</v>
      </c>
      <c r="AD82" s="66">
        <f t="shared" si="9"/>
        <v>30191.615999999998</v>
      </c>
    </row>
    <row r="83" spans="1:30" ht="24.95" customHeight="1" x14ac:dyDescent="0.4">
      <c r="A83" s="54">
        <v>80</v>
      </c>
      <c r="B83" s="55" t="s">
        <v>272</v>
      </c>
      <c r="C83" s="55" t="s">
        <v>1820</v>
      </c>
      <c r="D83" s="55" t="s">
        <v>35</v>
      </c>
      <c r="E83" s="55" t="s">
        <v>239</v>
      </c>
      <c r="F83" s="55" t="s">
        <v>1177</v>
      </c>
      <c r="G83" s="55">
        <v>42</v>
      </c>
      <c r="H83" s="55">
        <v>1</v>
      </c>
      <c r="I83" s="57">
        <v>1</v>
      </c>
      <c r="J83" s="58">
        <v>1</v>
      </c>
      <c r="K83" s="59"/>
      <c r="L83" s="60" t="s">
        <v>222</v>
      </c>
      <c r="M83" s="76"/>
      <c r="N83" s="61" t="s">
        <v>220</v>
      </c>
      <c r="O83" s="77"/>
      <c r="P83" s="76"/>
      <c r="Q83" s="62">
        <v>1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2515.9679999999998</v>
      </c>
      <c r="AC83" s="66">
        <f t="shared" si="10"/>
        <v>0</v>
      </c>
      <c r="AD83" s="66">
        <f t="shared" si="9"/>
        <v>2515.9679999999998</v>
      </c>
    </row>
    <row r="84" spans="1:30" ht="24.95" customHeight="1" x14ac:dyDescent="0.4">
      <c r="A84" s="54">
        <v>81</v>
      </c>
      <c r="B84" s="55" t="s">
        <v>272</v>
      </c>
      <c r="C84" s="55" t="s">
        <v>1820</v>
      </c>
      <c r="D84" s="55" t="s">
        <v>35</v>
      </c>
      <c r="E84" s="55" t="s">
        <v>239</v>
      </c>
      <c r="F84" s="55" t="s">
        <v>831</v>
      </c>
      <c r="G84" s="55">
        <v>42</v>
      </c>
      <c r="H84" s="55">
        <v>6</v>
      </c>
      <c r="I84" s="57">
        <v>2</v>
      </c>
      <c r="J84" s="58">
        <v>12</v>
      </c>
      <c r="K84" s="59"/>
      <c r="L84" s="60" t="s">
        <v>222</v>
      </c>
      <c r="M84" s="76"/>
      <c r="N84" s="61" t="s">
        <v>220</v>
      </c>
      <c r="O84" s="77"/>
      <c r="P84" s="76"/>
      <c r="Q84" s="62">
        <v>6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30191.615999999998</v>
      </c>
      <c r="AC84" s="66">
        <f t="shared" si="10"/>
        <v>0</v>
      </c>
      <c r="AD84" s="66">
        <f t="shared" si="9"/>
        <v>30191.615999999998</v>
      </c>
    </row>
    <row r="85" spans="1:30" ht="24.95" customHeight="1" x14ac:dyDescent="0.4">
      <c r="A85" s="54">
        <v>82</v>
      </c>
      <c r="B85" s="55" t="s">
        <v>272</v>
      </c>
      <c r="C85" s="55" t="s">
        <v>1821</v>
      </c>
      <c r="D85" s="55" t="s">
        <v>35</v>
      </c>
      <c r="E85" s="55" t="s">
        <v>239</v>
      </c>
      <c r="F85" s="55" t="s">
        <v>1177</v>
      </c>
      <c r="G85" s="55">
        <v>42</v>
      </c>
      <c r="H85" s="55">
        <v>1</v>
      </c>
      <c r="I85" s="57">
        <v>1</v>
      </c>
      <c r="J85" s="58">
        <v>1</v>
      </c>
      <c r="K85" s="59"/>
      <c r="L85" s="60" t="s">
        <v>222</v>
      </c>
      <c r="M85" s="76"/>
      <c r="N85" s="61" t="s">
        <v>220</v>
      </c>
      <c r="O85" s="77"/>
      <c r="P85" s="76"/>
      <c r="Q85" s="62">
        <v>1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2515.9679999999998</v>
      </c>
      <c r="AC85" s="66">
        <f t="shared" si="10"/>
        <v>0</v>
      </c>
      <c r="AD85" s="66">
        <f t="shared" si="9"/>
        <v>2515.9679999999998</v>
      </c>
    </row>
    <row r="86" spans="1:30" ht="24.95" customHeight="1" x14ac:dyDescent="0.4">
      <c r="A86" s="54">
        <v>83</v>
      </c>
      <c r="B86" s="55" t="s">
        <v>272</v>
      </c>
      <c r="C86" s="55" t="s">
        <v>1821</v>
      </c>
      <c r="D86" s="55" t="s">
        <v>35</v>
      </c>
      <c r="E86" s="55" t="s">
        <v>239</v>
      </c>
      <c r="F86" s="55" t="s">
        <v>831</v>
      </c>
      <c r="G86" s="55">
        <v>42</v>
      </c>
      <c r="H86" s="55">
        <v>6</v>
      </c>
      <c r="I86" s="57">
        <v>2</v>
      </c>
      <c r="J86" s="58">
        <v>12</v>
      </c>
      <c r="K86" s="59"/>
      <c r="L86" s="60" t="s">
        <v>222</v>
      </c>
      <c r="M86" s="76"/>
      <c r="N86" s="61" t="s">
        <v>220</v>
      </c>
      <c r="O86" s="77"/>
      <c r="P86" s="76"/>
      <c r="Q86" s="62">
        <v>6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30191.615999999998</v>
      </c>
      <c r="AC86" s="66">
        <f t="shared" si="10"/>
        <v>0</v>
      </c>
      <c r="AD86" s="66">
        <f t="shared" si="9"/>
        <v>30191.615999999998</v>
      </c>
    </row>
    <row r="87" spans="1:30" ht="24.95" customHeight="1" x14ac:dyDescent="0.4">
      <c r="A87" s="54">
        <v>84</v>
      </c>
      <c r="B87" s="55" t="s">
        <v>272</v>
      </c>
      <c r="C87" s="55" t="s">
        <v>1822</v>
      </c>
      <c r="D87" s="55" t="s">
        <v>35</v>
      </c>
      <c r="E87" s="55" t="s">
        <v>239</v>
      </c>
      <c r="F87" s="55" t="s">
        <v>1177</v>
      </c>
      <c r="G87" s="55">
        <v>42</v>
      </c>
      <c r="H87" s="55">
        <v>1</v>
      </c>
      <c r="I87" s="57">
        <v>1</v>
      </c>
      <c r="J87" s="58">
        <v>1</v>
      </c>
      <c r="K87" s="59"/>
      <c r="L87" s="60" t="s">
        <v>222</v>
      </c>
      <c r="M87" s="76"/>
      <c r="N87" s="61" t="s">
        <v>220</v>
      </c>
      <c r="O87" s="77"/>
      <c r="P87" s="76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2515.9679999999998</v>
      </c>
      <c r="AC87" s="66">
        <f t="shared" si="10"/>
        <v>0</v>
      </c>
      <c r="AD87" s="66">
        <f t="shared" si="9"/>
        <v>2515.9679999999998</v>
      </c>
    </row>
    <row r="88" spans="1:30" ht="24.95" customHeight="1" x14ac:dyDescent="0.4">
      <c r="A88" s="54">
        <v>85</v>
      </c>
      <c r="B88" s="55" t="s">
        <v>272</v>
      </c>
      <c r="C88" s="55" t="s">
        <v>1822</v>
      </c>
      <c r="D88" s="55" t="s">
        <v>35</v>
      </c>
      <c r="E88" s="55" t="s">
        <v>239</v>
      </c>
      <c r="F88" s="55" t="s">
        <v>831</v>
      </c>
      <c r="G88" s="55">
        <v>42</v>
      </c>
      <c r="H88" s="55">
        <v>6</v>
      </c>
      <c r="I88" s="57">
        <v>2</v>
      </c>
      <c r="J88" s="58">
        <v>12</v>
      </c>
      <c r="K88" s="59"/>
      <c r="L88" s="60" t="s">
        <v>222</v>
      </c>
      <c r="M88" s="76"/>
      <c r="N88" s="61" t="s">
        <v>220</v>
      </c>
      <c r="O88" s="77"/>
      <c r="P88" s="76"/>
      <c r="Q88" s="62">
        <v>6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30191.615999999998</v>
      </c>
      <c r="AC88" s="66">
        <f t="shared" si="10"/>
        <v>0</v>
      </c>
      <c r="AD88" s="66">
        <f t="shared" si="9"/>
        <v>30191.615999999998</v>
      </c>
    </row>
    <row r="89" spans="1:30" ht="24.95" customHeight="1" x14ac:dyDescent="0.4">
      <c r="A89" s="54">
        <v>86</v>
      </c>
      <c r="B89" s="55" t="s">
        <v>272</v>
      </c>
      <c r="C89" s="55" t="s">
        <v>1823</v>
      </c>
      <c r="D89" s="55" t="s">
        <v>35</v>
      </c>
      <c r="E89" s="55" t="s">
        <v>239</v>
      </c>
      <c r="F89" s="55" t="s">
        <v>1177</v>
      </c>
      <c r="G89" s="55">
        <v>42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220</v>
      </c>
      <c r="O89" s="77"/>
      <c r="P89" s="76"/>
      <c r="Q89" s="62">
        <v>1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2515.9679999999998</v>
      </c>
      <c r="AC89" s="66">
        <f t="shared" si="10"/>
        <v>0</v>
      </c>
      <c r="AD89" s="66">
        <f t="shared" si="9"/>
        <v>2515.9679999999998</v>
      </c>
    </row>
    <row r="90" spans="1:30" ht="24.95" customHeight="1" x14ac:dyDescent="0.4">
      <c r="A90" s="54">
        <v>87</v>
      </c>
      <c r="B90" s="55" t="s">
        <v>272</v>
      </c>
      <c r="C90" s="55" t="s">
        <v>1823</v>
      </c>
      <c r="D90" s="55" t="s">
        <v>35</v>
      </c>
      <c r="E90" s="55" t="s">
        <v>239</v>
      </c>
      <c r="F90" s="55" t="s">
        <v>831</v>
      </c>
      <c r="G90" s="55">
        <v>42</v>
      </c>
      <c r="H90" s="55">
        <v>6</v>
      </c>
      <c r="I90" s="57">
        <v>2</v>
      </c>
      <c r="J90" s="58">
        <v>12</v>
      </c>
      <c r="K90" s="59"/>
      <c r="L90" s="60" t="s">
        <v>222</v>
      </c>
      <c r="M90" s="76"/>
      <c r="N90" s="61" t="s">
        <v>220</v>
      </c>
      <c r="O90" s="77"/>
      <c r="P90" s="76"/>
      <c r="Q90" s="62">
        <v>6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30191.615999999998</v>
      </c>
      <c r="AC90" s="66">
        <f t="shared" si="10"/>
        <v>0</v>
      </c>
      <c r="AD90" s="66">
        <f t="shared" si="9"/>
        <v>30191.615999999998</v>
      </c>
    </row>
    <row r="91" spans="1:30" ht="24.95" customHeight="1" x14ac:dyDescent="0.4">
      <c r="A91" s="54">
        <v>88</v>
      </c>
      <c r="B91" s="55" t="s">
        <v>809</v>
      </c>
      <c r="C91" s="55" t="s">
        <v>1806</v>
      </c>
      <c r="D91" s="55" t="s">
        <v>35</v>
      </c>
      <c r="E91" s="55" t="s">
        <v>248</v>
      </c>
      <c r="F91" s="55" t="s">
        <v>697</v>
      </c>
      <c r="G91" s="55">
        <v>26</v>
      </c>
      <c r="H91" s="55">
        <v>8</v>
      </c>
      <c r="I91" s="57">
        <v>1</v>
      </c>
      <c r="J91" s="58">
        <v>8</v>
      </c>
      <c r="K91" s="59"/>
      <c r="L91" s="60" t="s">
        <v>222</v>
      </c>
      <c r="M91" s="76"/>
      <c r="N91" s="61" t="s">
        <v>220</v>
      </c>
      <c r="O91" s="77"/>
      <c r="P91" s="76"/>
      <c r="Q91" s="62">
        <v>8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8"/>
        <v>12460.032000000001</v>
      </c>
      <c r="AC91" s="66">
        <f t="shared" si="10"/>
        <v>0</v>
      </c>
      <c r="AD91" s="66">
        <f t="shared" si="9"/>
        <v>12460.032000000001</v>
      </c>
    </row>
    <row r="92" spans="1:30" ht="24.95" customHeight="1" x14ac:dyDescent="0.4">
      <c r="A92" s="54">
        <v>89</v>
      </c>
      <c r="B92" s="55" t="s">
        <v>809</v>
      </c>
      <c r="C92" s="55" t="s">
        <v>1806</v>
      </c>
      <c r="D92" s="55" t="s">
        <v>35</v>
      </c>
      <c r="E92" s="55" t="s">
        <v>239</v>
      </c>
      <c r="F92" s="55" t="s">
        <v>240</v>
      </c>
      <c r="G92" s="55">
        <v>42</v>
      </c>
      <c r="H92" s="55">
        <v>3</v>
      </c>
      <c r="I92" s="57">
        <v>1</v>
      </c>
      <c r="J92" s="58">
        <v>3</v>
      </c>
      <c r="K92" s="59"/>
      <c r="L92" s="60" t="s">
        <v>222</v>
      </c>
      <c r="M92" s="76"/>
      <c r="N92" s="61" t="s">
        <v>220</v>
      </c>
      <c r="O92" s="77"/>
      <c r="P92" s="76"/>
      <c r="Q92" s="62">
        <v>3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8"/>
        <v>7547.9039999999995</v>
      </c>
      <c r="AC92" s="66">
        <f t="shared" si="10"/>
        <v>0</v>
      </c>
      <c r="AD92" s="66">
        <f t="shared" si="9"/>
        <v>7547.9039999999995</v>
      </c>
    </row>
    <row r="93" spans="1:30" ht="24.95" customHeight="1" x14ac:dyDescent="0.4">
      <c r="A93" s="54">
        <v>90</v>
      </c>
      <c r="B93" s="55" t="s">
        <v>809</v>
      </c>
      <c r="C93" s="55" t="s">
        <v>1805</v>
      </c>
      <c r="D93" s="55" t="s">
        <v>35</v>
      </c>
      <c r="E93" s="55" t="s">
        <v>248</v>
      </c>
      <c r="F93" s="55" t="s">
        <v>1270</v>
      </c>
      <c r="G93" s="55">
        <v>26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8"/>
        <v>3115.0080000000003</v>
      </c>
      <c r="AC93" s="66">
        <f t="shared" si="10"/>
        <v>0</v>
      </c>
      <c r="AD93" s="66">
        <f t="shared" si="9"/>
        <v>3115.0080000000003</v>
      </c>
    </row>
    <row r="94" spans="1:30" ht="24.95" customHeight="1" x14ac:dyDescent="0.4">
      <c r="A94" s="54">
        <v>91</v>
      </c>
      <c r="B94" s="55" t="s">
        <v>809</v>
      </c>
      <c r="C94" s="55" t="s">
        <v>1824</v>
      </c>
      <c r="D94" s="55" t="s">
        <v>35</v>
      </c>
      <c r="E94" s="55" t="s">
        <v>239</v>
      </c>
      <c r="F94" s="55" t="s">
        <v>1177</v>
      </c>
      <c r="G94" s="55">
        <v>42</v>
      </c>
      <c r="H94" s="55">
        <v>1</v>
      </c>
      <c r="I94" s="57">
        <v>1</v>
      </c>
      <c r="J94" s="58">
        <v>1</v>
      </c>
      <c r="K94" s="59"/>
      <c r="L94" s="60" t="s">
        <v>222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8"/>
        <v>2515.9679999999998</v>
      </c>
      <c r="AC94" s="66">
        <f t="shared" si="10"/>
        <v>0</v>
      </c>
      <c r="AD94" s="66">
        <f t="shared" si="9"/>
        <v>2515.9679999999998</v>
      </c>
    </row>
    <row r="95" spans="1:30" ht="24.95" customHeight="1" x14ac:dyDescent="0.4">
      <c r="A95" s="54">
        <v>92</v>
      </c>
      <c r="B95" s="55" t="s">
        <v>809</v>
      </c>
      <c r="C95" s="55" t="s">
        <v>1824</v>
      </c>
      <c r="D95" s="55" t="s">
        <v>35</v>
      </c>
      <c r="E95" s="55" t="s">
        <v>239</v>
      </c>
      <c r="F95" s="55" t="s">
        <v>831</v>
      </c>
      <c r="G95" s="55">
        <v>42</v>
      </c>
      <c r="H95" s="55">
        <v>6</v>
      </c>
      <c r="I95" s="57">
        <v>2</v>
      </c>
      <c r="J95" s="58">
        <v>12</v>
      </c>
      <c r="K95" s="59"/>
      <c r="L95" s="60" t="s">
        <v>222</v>
      </c>
      <c r="M95" s="76"/>
      <c r="N95" s="61" t="s">
        <v>220</v>
      </c>
      <c r="O95" s="77"/>
      <c r="P95" s="76"/>
      <c r="Q95" s="62">
        <v>6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8"/>
        <v>30191.615999999998</v>
      </c>
      <c r="AC95" s="66">
        <f t="shared" si="10"/>
        <v>0</v>
      </c>
      <c r="AD95" s="66">
        <f t="shared" si="9"/>
        <v>30191.615999999998</v>
      </c>
    </row>
    <row r="96" spans="1:30" ht="24.95" customHeight="1" x14ac:dyDescent="0.4">
      <c r="A96" s="54">
        <v>93</v>
      </c>
      <c r="B96" s="55" t="s">
        <v>809</v>
      </c>
      <c r="C96" s="55" t="s">
        <v>1825</v>
      </c>
      <c r="D96" s="55" t="s">
        <v>35</v>
      </c>
      <c r="E96" s="55" t="s">
        <v>239</v>
      </c>
      <c r="F96" s="55" t="s">
        <v>1177</v>
      </c>
      <c r="G96" s="55">
        <v>42</v>
      </c>
      <c r="H96" s="55">
        <v>1</v>
      </c>
      <c r="I96" s="57">
        <v>1</v>
      </c>
      <c r="J96" s="58">
        <v>1</v>
      </c>
      <c r="K96" s="59"/>
      <c r="L96" s="60" t="s">
        <v>222</v>
      </c>
      <c r="M96" s="76"/>
      <c r="N96" s="61" t="s">
        <v>220</v>
      </c>
      <c r="O96" s="77"/>
      <c r="P96" s="76"/>
      <c r="Q96" s="62">
        <v>1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8"/>
        <v>2515.9679999999998</v>
      </c>
      <c r="AC96" s="66">
        <f t="shared" si="10"/>
        <v>0</v>
      </c>
      <c r="AD96" s="66">
        <f t="shared" si="9"/>
        <v>2515.9679999999998</v>
      </c>
    </row>
    <row r="97" spans="1:30" ht="24.95" customHeight="1" x14ac:dyDescent="0.4">
      <c r="A97" s="54">
        <v>94</v>
      </c>
      <c r="B97" s="55" t="s">
        <v>809</v>
      </c>
      <c r="C97" s="55" t="s">
        <v>1825</v>
      </c>
      <c r="D97" s="55" t="s">
        <v>35</v>
      </c>
      <c r="E97" s="55" t="s">
        <v>239</v>
      </c>
      <c r="F97" s="55" t="s">
        <v>831</v>
      </c>
      <c r="G97" s="55">
        <v>42</v>
      </c>
      <c r="H97" s="55">
        <v>6</v>
      </c>
      <c r="I97" s="57">
        <v>2</v>
      </c>
      <c r="J97" s="58">
        <v>12</v>
      </c>
      <c r="K97" s="59"/>
      <c r="L97" s="60" t="s">
        <v>222</v>
      </c>
      <c r="M97" s="76"/>
      <c r="N97" s="61" t="s">
        <v>220</v>
      </c>
      <c r="O97" s="77"/>
      <c r="P97" s="76"/>
      <c r="Q97" s="62">
        <v>6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8"/>
        <v>30191.615999999998</v>
      </c>
      <c r="AC97" s="66">
        <f t="shared" si="10"/>
        <v>0</v>
      </c>
      <c r="AD97" s="66">
        <f t="shared" si="9"/>
        <v>30191.615999999998</v>
      </c>
    </row>
    <row r="98" spans="1:30" ht="24.95" customHeight="1" x14ac:dyDescent="0.4">
      <c r="A98" s="54">
        <v>95</v>
      </c>
      <c r="B98" s="55" t="s">
        <v>809</v>
      </c>
      <c r="C98" s="55" t="s">
        <v>1826</v>
      </c>
      <c r="D98" s="55" t="s">
        <v>35</v>
      </c>
      <c r="E98" s="55" t="s">
        <v>239</v>
      </c>
      <c r="F98" s="55" t="s">
        <v>1177</v>
      </c>
      <c r="G98" s="55">
        <v>42</v>
      </c>
      <c r="H98" s="55">
        <v>1</v>
      </c>
      <c r="I98" s="57">
        <v>1</v>
      </c>
      <c r="J98" s="58">
        <v>1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8"/>
        <v>2515.9679999999998</v>
      </c>
      <c r="AC98" s="66">
        <f t="shared" si="10"/>
        <v>0</v>
      </c>
      <c r="AD98" s="66">
        <f t="shared" si="9"/>
        <v>2515.9679999999998</v>
      </c>
    </row>
    <row r="99" spans="1:30" ht="24.95" customHeight="1" x14ac:dyDescent="0.4">
      <c r="A99" s="54">
        <v>96</v>
      </c>
      <c r="B99" s="55" t="s">
        <v>809</v>
      </c>
      <c r="C99" s="55" t="s">
        <v>1826</v>
      </c>
      <c r="D99" s="55" t="s">
        <v>35</v>
      </c>
      <c r="E99" s="55" t="s">
        <v>239</v>
      </c>
      <c r="F99" s="55" t="s">
        <v>831</v>
      </c>
      <c r="G99" s="55">
        <v>42</v>
      </c>
      <c r="H99" s="55">
        <v>6</v>
      </c>
      <c r="I99" s="57">
        <v>2</v>
      </c>
      <c r="J99" s="58">
        <v>12</v>
      </c>
      <c r="K99" s="59"/>
      <c r="L99" s="60" t="s">
        <v>222</v>
      </c>
      <c r="M99" s="76"/>
      <c r="N99" s="61" t="s">
        <v>220</v>
      </c>
      <c r="O99" s="77"/>
      <c r="P99" s="76"/>
      <c r="Q99" s="62">
        <v>6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8"/>
        <v>30191.615999999998</v>
      </c>
      <c r="AC99" s="66">
        <f t="shared" si="10"/>
        <v>0</v>
      </c>
      <c r="AD99" s="66">
        <f t="shared" si="9"/>
        <v>30191.615999999998</v>
      </c>
    </row>
    <row r="100" spans="1:30" ht="24.95" customHeight="1" x14ac:dyDescent="0.4">
      <c r="A100" s="54">
        <v>97</v>
      </c>
      <c r="B100" s="55" t="s">
        <v>809</v>
      </c>
      <c r="C100" s="55" t="s">
        <v>1827</v>
      </c>
      <c r="D100" s="55" t="s">
        <v>35</v>
      </c>
      <c r="E100" s="55" t="s">
        <v>239</v>
      </c>
      <c r="F100" s="55" t="s">
        <v>1177</v>
      </c>
      <c r="G100" s="55">
        <v>42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2515.9679999999998</v>
      </c>
      <c r="AC100" s="66">
        <f t="shared" si="10"/>
        <v>0</v>
      </c>
      <c r="AD100" s="66">
        <f t="shared" si="9"/>
        <v>2515.9679999999998</v>
      </c>
    </row>
    <row r="101" spans="1:30" ht="24.95" customHeight="1" x14ac:dyDescent="0.4">
      <c r="A101" s="54">
        <v>98</v>
      </c>
      <c r="B101" s="55" t="s">
        <v>809</v>
      </c>
      <c r="C101" s="55" t="s">
        <v>1827</v>
      </c>
      <c r="D101" s="55" t="s">
        <v>35</v>
      </c>
      <c r="E101" s="55" t="s">
        <v>239</v>
      </c>
      <c r="F101" s="55" t="s">
        <v>831</v>
      </c>
      <c r="G101" s="55">
        <v>42</v>
      </c>
      <c r="H101" s="55">
        <v>6</v>
      </c>
      <c r="I101" s="57">
        <v>2</v>
      </c>
      <c r="J101" s="58">
        <v>12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6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30191.615999999998</v>
      </c>
      <c r="AC101" s="66">
        <f t="shared" si="10"/>
        <v>0</v>
      </c>
      <c r="AD101" s="66">
        <f t="shared" si="9"/>
        <v>30191.615999999998</v>
      </c>
    </row>
    <row r="102" spans="1:30" ht="24.95" customHeight="1" x14ac:dyDescent="0.4">
      <c r="A102" s="54">
        <v>99</v>
      </c>
      <c r="B102" s="55" t="s">
        <v>809</v>
      </c>
      <c r="C102" s="55" t="s">
        <v>1828</v>
      </c>
      <c r="D102" s="55" t="s">
        <v>35</v>
      </c>
      <c r="E102" s="55" t="s">
        <v>239</v>
      </c>
      <c r="F102" s="55" t="s">
        <v>1177</v>
      </c>
      <c r="G102" s="55">
        <v>42</v>
      </c>
      <c r="H102" s="55">
        <v>1</v>
      </c>
      <c r="I102" s="57">
        <v>1</v>
      </c>
      <c r="J102" s="58">
        <v>1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2515.9679999999998</v>
      </c>
      <c r="AC102" s="66">
        <f t="shared" si="10"/>
        <v>0</v>
      </c>
      <c r="AD102" s="66">
        <f t="shared" si="9"/>
        <v>2515.9679999999998</v>
      </c>
    </row>
    <row r="103" spans="1:30" ht="24.95" customHeight="1" x14ac:dyDescent="0.4">
      <c r="A103" s="54">
        <v>100</v>
      </c>
      <c r="B103" s="55" t="s">
        <v>809</v>
      </c>
      <c r="C103" s="55" t="s">
        <v>1828</v>
      </c>
      <c r="D103" s="55" t="s">
        <v>35</v>
      </c>
      <c r="E103" s="55" t="s">
        <v>239</v>
      </c>
      <c r="F103" s="55" t="s">
        <v>831</v>
      </c>
      <c r="G103" s="55">
        <v>42</v>
      </c>
      <c r="H103" s="55">
        <v>6</v>
      </c>
      <c r="I103" s="57">
        <v>2</v>
      </c>
      <c r="J103" s="58">
        <v>12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6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30191.615999999998</v>
      </c>
      <c r="AC103" s="66">
        <f t="shared" si="10"/>
        <v>0</v>
      </c>
      <c r="AD103" s="66">
        <f t="shared" si="9"/>
        <v>30191.615999999998</v>
      </c>
    </row>
    <row r="104" spans="1:30" ht="24.95" customHeight="1" x14ac:dyDescent="0.4">
      <c r="A104" s="54">
        <v>101</v>
      </c>
      <c r="B104" s="55" t="s">
        <v>810</v>
      </c>
      <c r="C104" s="55" t="s">
        <v>1248</v>
      </c>
      <c r="D104" s="55" t="s">
        <v>35</v>
      </c>
      <c r="E104" s="55" t="s">
        <v>248</v>
      </c>
      <c r="F104" s="55" t="s">
        <v>1270</v>
      </c>
      <c r="G104" s="55">
        <v>26</v>
      </c>
      <c r="H104" s="55">
        <v>1</v>
      </c>
      <c r="I104" s="57">
        <v>1</v>
      </c>
      <c r="J104" s="58">
        <v>1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1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1557.5040000000001</v>
      </c>
      <c r="AC104" s="66">
        <f t="shared" si="10"/>
        <v>0</v>
      </c>
      <c r="AD104" s="66">
        <f t="shared" si="9"/>
        <v>1557.5040000000001</v>
      </c>
    </row>
    <row r="105" spans="1:30" ht="24.95" customHeight="1" x14ac:dyDescent="0.4">
      <c r="A105" s="54">
        <v>102</v>
      </c>
      <c r="B105" s="55" t="s">
        <v>810</v>
      </c>
      <c r="C105" s="55" t="s">
        <v>1829</v>
      </c>
      <c r="D105" s="55" t="s">
        <v>35</v>
      </c>
      <c r="E105" s="55" t="s">
        <v>231</v>
      </c>
      <c r="F105" s="55" t="s">
        <v>730</v>
      </c>
      <c r="G105" s="55">
        <v>40</v>
      </c>
      <c r="H105" s="55">
        <v>9</v>
      </c>
      <c r="I105" s="57">
        <v>1</v>
      </c>
      <c r="J105" s="58">
        <v>9</v>
      </c>
      <c r="K105" s="59"/>
      <c r="L105" s="60" t="s">
        <v>222</v>
      </c>
      <c r="M105" s="76"/>
      <c r="N105" s="61" t="s">
        <v>219</v>
      </c>
      <c r="O105" s="77"/>
      <c r="P105" s="76"/>
      <c r="Q105" s="62">
        <v>9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21565.440000000002</v>
      </c>
      <c r="AC105" s="66">
        <f t="shared" si="10"/>
        <v>0</v>
      </c>
      <c r="AD105" s="66">
        <f t="shared" si="9"/>
        <v>21565.440000000002</v>
      </c>
    </row>
    <row r="106" spans="1:30" ht="24.95" customHeight="1" x14ac:dyDescent="0.4">
      <c r="A106" s="54">
        <v>103</v>
      </c>
      <c r="B106" s="55" t="s">
        <v>810</v>
      </c>
      <c r="C106" s="55" t="s">
        <v>1830</v>
      </c>
      <c r="D106" s="55" t="s">
        <v>35</v>
      </c>
      <c r="E106" s="55" t="s">
        <v>531</v>
      </c>
      <c r="F106" s="55" t="s">
        <v>730</v>
      </c>
      <c r="G106" s="55">
        <v>100</v>
      </c>
      <c r="H106" s="55">
        <v>3</v>
      </c>
      <c r="I106" s="57">
        <v>1</v>
      </c>
      <c r="J106" s="58">
        <v>3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3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17971.2</v>
      </c>
      <c r="AC106" s="66">
        <f t="shared" si="10"/>
        <v>0</v>
      </c>
      <c r="AD106" s="66">
        <f t="shared" si="9"/>
        <v>17971.2</v>
      </c>
    </row>
    <row r="107" spans="1:30" ht="24.95" customHeight="1" x14ac:dyDescent="0.4">
      <c r="A107" s="54">
        <v>104</v>
      </c>
      <c r="B107" s="55" t="s">
        <v>810</v>
      </c>
      <c r="C107" s="55" t="s">
        <v>1831</v>
      </c>
      <c r="D107" s="55" t="s">
        <v>35</v>
      </c>
      <c r="E107" s="55" t="s">
        <v>248</v>
      </c>
      <c r="F107" s="55" t="s">
        <v>673</v>
      </c>
      <c r="G107" s="55">
        <v>26</v>
      </c>
      <c r="H107" s="55">
        <v>2</v>
      </c>
      <c r="I107" s="57">
        <v>1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2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3115.0080000000003</v>
      </c>
      <c r="AC107" s="66">
        <f t="shared" si="10"/>
        <v>0</v>
      </c>
      <c r="AD107" s="66">
        <f t="shared" si="9"/>
        <v>3115.0080000000003</v>
      </c>
    </row>
    <row r="108" spans="1:30" ht="24.95" customHeight="1" x14ac:dyDescent="0.4">
      <c r="A108" s="54">
        <v>105</v>
      </c>
      <c r="B108" s="55" t="s">
        <v>810</v>
      </c>
      <c r="C108" s="55" t="s">
        <v>1832</v>
      </c>
      <c r="D108" s="55" t="s">
        <v>35</v>
      </c>
      <c r="E108" s="55" t="s">
        <v>248</v>
      </c>
      <c r="F108" s="55" t="s">
        <v>673</v>
      </c>
      <c r="G108" s="55">
        <v>26</v>
      </c>
      <c r="H108" s="55">
        <v>1</v>
      </c>
      <c r="I108" s="57">
        <v>2</v>
      </c>
      <c r="J108" s="58">
        <v>2</v>
      </c>
      <c r="K108" s="59"/>
      <c r="L108" s="60" t="s">
        <v>221</v>
      </c>
      <c r="M108" s="76"/>
      <c r="N108" s="61" t="s">
        <v>220</v>
      </c>
      <c r="O108" s="77"/>
      <c r="P108" s="76"/>
      <c r="Q108" s="62">
        <v>2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3115.0080000000003</v>
      </c>
      <c r="AC108" s="66">
        <f t="shared" si="10"/>
        <v>0</v>
      </c>
      <c r="AD108" s="66">
        <f t="shared" si="9"/>
        <v>3115.0080000000003</v>
      </c>
    </row>
    <row r="109" spans="1:30" ht="24.95" customHeight="1" x14ac:dyDescent="0.4">
      <c r="A109" s="54">
        <v>106</v>
      </c>
      <c r="B109" s="55" t="s">
        <v>810</v>
      </c>
      <c r="C109" s="55" t="s">
        <v>1250</v>
      </c>
      <c r="D109" s="55" t="s">
        <v>1833</v>
      </c>
      <c r="E109" s="55" t="s">
        <v>248</v>
      </c>
      <c r="F109" s="55" t="s">
        <v>949</v>
      </c>
      <c r="G109" s="55">
        <v>26</v>
      </c>
      <c r="H109" s="55">
        <v>1</v>
      </c>
      <c r="I109" s="57">
        <v>1</v>
      </c>
      <c r="J109" s="58">
        <v>1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1557.5040000000001</v>
      </c>
      <c r="AC109" s="66">
        <f t="shared" si="10"/>
        <v>0</v>
      </c>
      <c r="AD109" s="66">
        <f t="shared" si="9"/>
        <v>1557.5040000000001</v>
      </c>
    </row>
    <row r="110" spans="1:30" ht="24.95" customHeight="1" x14ac:dyDescent="0.4">
      <c r="A110" s="54">
        <v>107</v>
      </c>
      <c r="B110" s="55" t="s">
        <v>37</v>
      </c>
      <c r="C110" s="55" t="s">
        <v>1834</v>
      </c>
      <c r="D110" s="55" t="s">
        <v>35</v>
      </c>
      <c r="E110" s="55" t="s">
        <v>239</v>
      </c>
      <c r="F110" s="55" t="s">
        <v>240</v>
      </c>
      <c r="G110" s="55">
        <v>42</v>
      </c>
      <c r="H110" s="55">
        <v>4</v>
      </c>
      <c r="I110" s="57">
        <v>1</v>
      </c>
      <c r="J110" s="58">
        <v>4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4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10063.871999999999</v>
      </c>
      <c r="AC110" s="66">
        <f t="shared" si="10"/>
        <v>0</v>
      </c>
      <c r="AD110" s="66">
        <f t="shared" si="9"/>
        <v>10063.871999999999</v>
      </c>
    </row>
    <row r="111" spans="1:30" ht="24.95" customHeight="1" x14ac:dyDescent="0.4">
      <c r="A111" s="54">
        <v>108</v>
      </c>
      <c r="B111" s="55" t="s">
        <v>37</v>
      </c>
      <c r="C111" s="55" t="s">
        <v>1835</v>
      </c>
      <c r="D111" s="55" t="s">
        <v>35</v>
      </c>
      <c r="E111" s="55" t="s">
        <v>248</v>
      </c>
      <c r="F111" s="55" t="s">
        <v>704</v>
      </c>
      <c r="G111" s="55">
        <v>26</v>
      </c>
      <c r="H111" s="55">
        <v>2</v>
      </c>
      <c r="I111" s="57">
        <v>4</v>
      </c>
      <c r="J111" s="58">
        <v>8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2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12460.032000000001</v>
      </c>
      <c r="AC111" s="66">
        <f t="shared" si="10"/>
        <v>0</v>
      </c>
      <c r="AD111" s="66">
        <f t="shared" si="9"/>
        <v>12460.032000000001</v>
      </c>
    </row>
    <row r="112" spans="1:30" ht="24.95" customHeight="1" x14ac:dyDescent="0.4">
      <c r="A112" s="54">
        <v>109</v>
      </c>
      <c r="B112" s="55" t="s">
        <v>37</v>
      </c>
      <c r="C112" s="55" t="s">
        <v>1835</v>
      </c>
      <c r="D112" s="55" t="s">
        <v>35</v>
      </c>
      <c r="E112" s="55" t="s">
        <v>239</v>
      </c>
      <c r="F112" s="55" t="s">
        <v>831</v>
      </c>
      <c r="G112" s="55">
        <v>42</v>
      </c>
      <c r="H112" s="55">
        <v>1</v>
      </c>
      <c r="I112" s="57">
        <v>2</v>
      </c>
      <c r="J112" s="58">
        <v>2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1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5031.9359999999997</v>
      </c>
      <c r="AC112" s="66">
        <f t="shared" si="10"/>
        <v>0</v>
      </c>
      <c r="AD112" s="66">
        <f t="shared" si="9"/>
        <v>5031.9359999999997</v>
      </c>
    </row>
    <row r="113" spans="1:30" ht="24.95" customHeight="1" x14ac:dyDescent="0.4">
      <c r="A113" s="54">
        <v>110</v>
      </c>
      <c r="B113" s="55" t="s">
        <v>37</v>
      </c>
      <c r="C113" s="55" t="s">
        <v>1835</v>
      </c>
      <c r="D113" s="55" t="s">
        <v>35</v>
      </c>
      <c r="E113" s="55" t="s">
        <v>239</v>
      </c>
      <c r="F113" s="55" t="s">
        <v>1850</v>
      </c>
      <c r="G113" s="55">
        <v>42</v>
      </c>
      <c r="H113" s="55">
        <v>2</v>
      </c>
      <c r="I113" s="57">
        <v>1</v>
      </c>
      <c r="J113" s="58">
        <v>2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2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5031.9359999999997</v>
      </c>
      <c r="AC113" s="66">
        <f t="shared" si="10"/>
        <v>0</v>
      </c>
      <c r="AD113" s="66">
        <f t="shared" si="9"/>
        <v>5031.9359999999997</v>
      </c>
    </row>
    <row r="114" spans="1:30" ht="24.95" customHeight="1" x14ac:dyDescent="0.4">
      <c r="A114" s="54">
        <v>111</v>
      </c>
      <c r="B114" s="55" t="s">
        <v>37</v>
      </c>
      <c r="C114" s="55" t="s">
        <v>1835</v>
      </c>
      <c r="D114" s="55" t="s">
        <v>35</v>
      </c>
      <c r="E114" s="55" t="s">
        <v>248</v>
      </c>
      <c r="F114" s="55" t="s">
        <v>1849</v>
      </c>
      <c r="G114" s="55">
        <v>26</v>
      </c>
      <c r="H114" s="55">
        <v>1</v>
      </c>
      <c r="I114" s="57">
        <v>1</v>
      </c>
      <c r="J114" s="58">
        <v>1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1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1557.5040000000001</v>
      </c>
      <c r="AC114" s="66">
        <f t="shared" si="10"/>
        <v>0</v>
      </c>
      <c r="AD114" s="66">
        <f t="shared" si="9"/>
        <v>1557.5040000000001</v>
      </c>
    </row>
    <row r="115" spans="1:30" ht="24.95" customHeight="1" x14ac:dyDescent="0.4">
      <c r="A115" s="54">
        <v>112</v>
      </c>
      <c r="B115" s="55" t="s">
        <v>37</v>
      </c>
      <c r="C115" s="55" t="s">
        <v>1835</v>
      </c>
      <c r="D115" s="55" t="s">
        <v>35</v>
      </c>
      <c r="E115" s="55" t="s">
        <v>231</v>
      </c>
      <c r="F115" s="55" t="s">
        <v>730</v>
      </c>
      <c r="G115" s="55">
        <v>40</v>
      </c>
      <c r="H115" s="55">
        <v>5</v>
      </c>
      <c r="I115" s="57">
        <v>1</v>
      </c>
      <c r="J115" s="58">
        <v>5</v>
      </c>
      <c r="K115" s="59"/>
      <c r="L115" s="60" t="s">
        <v>222</v>
      </c>
      <c r="M115" s="76"/>
      <c r="N115" s="61" t="s">
        <v>219</v>
      </c>
      <c r="O115" s="77"/>
      <c r="P115" s="76"/>
      <c r="Q115" s="62">
        <v>5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11980.800000000001</v>
      </c>
      <c r="AC115" s="66">
        <f t="shared" si="10"/>
        <v>0</v>
      </c>
      <c r="AD115" s="66">
        <f t="shared" si="9"/>
        <v>11980.800000000001</v>
      </c>
    </row>
    <row r="116" spans="1:30" ht="24.95" customHeight="1" x14ac:dyDescent="0.4">
      <c r="A116" s="54">
        <v>113</v>
      </c>
      <c r="B116" s="55" t="s">
        <v>37</v>
      </c>
      <c r="C116" s="55" t="s">
        <v>1835</v>
      </c>
      <c r="D116" s="55" t="s">
        <v>1836</v>
      </c>
      <c r="E116" s="55" t="s">
        <v>675</v>
      </c>
      <c r="F116" s="55" t="s">
        <v>700</v>
      </c>
      <c r="G116" s="55">
        <v>420</v>
      </c>
      <c r="H116" s="55">
        <v>25</v>
      </c>
      <c r="I116" s="57">
        <v>1</v>
      </c>
      <c r="J116" s="58">
        <v>25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25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628992</v>
      </c>
      <c r="AC116" s="66">
        <f t="shared" si="10"/>
        <v>0</v>
      </c>
      <c r="AD116" s="66">
        <f t="shared" si="9"/>
        <v>628992</v>
      </c>
    </row>
    <row r="117" spans="1:30" ht="24.95" customHeight="1" x14ac:dyDescent="0.4">
      <c r="A117" s="54">
        <v>114</v>
      </c>
      <c r="B117" s="55" t="s">
        <v>37</v>
      </c>
      <c r="C117" s="55" t="s">
        <v>1837</v>
      </c>
      <c r="D117" s="55" t="s">
        <v>1260</v>
      </c>
      <c r="E117" s="55" t="s">
        <v>239</v>
      </c>
      <c r="F117" s="55" t="s">
        <v>729</v>
      </c>
      <c r="G117" s="55">
        <v>42</v>
      </c>
      <c r="H117" s="55">
        <v>7</v>
      </c>
      <c r="I117" s="57">
        <v>1</v>
      </c>
      <c r="J117" s="58">
        <v>7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7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17611.775999999998</v>
      </c>
      <c r="AC117" s="66">
        <f t="shared" si="10"/>
        <v>0</v>
      </c>
      <c r="AD117" s="66">
        <f t="shared" si="9"/>
        <v>17611.775999999998</v>
      </c>
    </row>
    <row r="118" spans="1:30" ht="24.95" customHeight="1" x14ac:dyDescent="0.4">
      <c r="A118" s="54">
        <v>115</v>
      </c>
      <c r="B118" s="55" t="s">
        <v>241</v>
      </c>
      <c r="C118" s="55" t="s">
        <v>1838</v>
      </c>
      <c r="D118" s="55" t="s">
        <v>35</v>
      </c>
      <c r="E118" s="55" t="s">
        <v>239</v>
      </c>
      <c r="F118" s="55" t="s">
        <v>1851</v>
      </c>
      <c r="G118" s="55">
        <v>42</v>
      </c>
      <c r="H118" s="55">
        <v>2</v>
      </c>
      <c r="I118" s="57">
        <v>1</v>
      </c>
      <c r="J118" s="58">
        <v>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2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5031.9359999999997</v>
      </c>
      <c r="AC118" s="66">
        <f t="shared" si="10"/>
        <v>0</v>
      </c>
      <c r="AD118" s="66">
        <f t="shared" si="9"/>
        <v>5031.9359999999997</v>
      </c>
    </row>
    <row r="119" spans="1:30" ht="24.95" customHeight="1" x14ac:dyDescent="0.4">
      <c r="A119" s="54">
        <v>116</v>
      </c>
      <c r="B119" s="55" t="s">
        <v>37</v>
      </c>
      <c r="C119" s="55" t="s">
        <v>1839</v>
      </c>
      <c r="D119" s="55" t="s">
        <v>35</v>
      </c>
      <c r="E119" s="55" t="s">
        <v>652</v>
      </c>
      <c r="F119" s="55" t="s">
        <v>1852</v>
      </c>
      <c r="G119" s="55">
        <v>34</v>
      </c>
      <c r="H119" s="55">
        <v>1</v>
      </c>
      <c r="I119" s="57">
        <v>1</v>
      </c>
      <c r="J119" s="58">
        <v>1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1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2036.7359999999999</v>
      </c>
      <c r="AC119" s="66">
        <f t="shared" si="10"/>
        <v>0</v>
      </c>
      <c r="AD119" s="66">
        <f t="shared" si="9"/>
        <v>2036.7359999999999</v>
      </c>
    </row>
    <row r="120" spans="1:30" ht="24.95" customHeight="1" x14ac:dyDescent="0.4">
      <c r="A120" s="54">
        <v>117</v>
      </c>
      <c r="B120" s="55" t="s">
        <v>37</v>
      </c>
      <c r="C120" s="55" t="s">
        <v>1839</v>
      </c>
      <c r="D120" s="55" t="s">
        <v>35</v>
      </c>
      <c r="E120" s="55" t="s">
        <v>652</v>
      </c>
      <c r="F120" s="55" t="s">
        <v>657</v>
      </c>
      <c r="G120" s="55">
        <v>34</v>
      </c>
      <c r="H120" s="55">
        <v>6</v>
      </c>
      <c r="I120" s="57">
        <v>2</v>
      </c>
      <c r="J120" s="58">
        <v>12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6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24440.832000000002</v>
      </c>
      <c r="AC120" s="66">
        <f t="shared" si="10"/>
        <v>0</v>
      </c>
      <c r="AD120" s="66">
        <f t="shared" si="9"/>
        <v>24440.832000000002</v>
      </c>
    </row>
    <row r="121" spans="1:30" ht="24.95" customHeight="1" x14ac:dyDescent="0.4">
      <c r="A121" s="54">
        <v>118</v>
      </c>
      <c r="B121" s="55" t="s">
        <v>37</v>
      </c>
      <c r="C121" s="55" t="s">
        <v>1840</v>
      </c>
      <c r="D121" s="55" t="s">
        <v>35</v>
      </c>
      <c r="E121" s="55" t="s">
        <v>652</v>
      </c>
      <c r="F121" s="55" t="s">
        <v>1852</v>
      </c>
      <c r="G121" s="55">
        <v>34</v>
      </c>
      <c r="H121" s="55">
        <v>1</v>
      </c>
      <c r="I121" s="57">
        <v>1</v>
      </c>
      <c r="J121" s="58">
        <v>1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1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2036.7359999999999</v>
      </c>
      <c r="AC121" s="66">
        <f t="shared" si="10"/>
        <v>0</v>
      </c>
      <c r="AD121" s="66">
        <f t="shared" si="9"/>
        <v>2036.7359999999999</v>
      </c>
    </row>
    <row r="122" spans="1:30" ht="24.95" customHeight="1" x14ac:dyDescent="0.4">
      <c r="A122" s="54">
        <v>119</v>
      </c>
      <c r="B122" s="55" t="s">
        <v>37</v>
      </c>
      <c r="C122" s="55" t="s">
        <v>1840</v>
      </c>
      <c r="D122" s="55" t="s">
        <v>35</v>
      </c>
      <c r="E122" s="55" t="s">
        <v>652</v>
      </c>
      <c r="F122" s="55" t="s">
        <v>657</v>
      </c>
      <c r="G122" s="55">
        <v>34</v>
      </c>
      <c r="H122" s="55">
        <v>6</v>
      </c>
      <c r="I122" s="57">
        <v>2</v>
      </c>
      <c r="J122" s="58">
        <v>12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6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24440.832000000002</v>
      </c>
      <c r="AC122" s="66">
        <f t="shared" si="10"/>
        <v>0</v>
      </c>
      <c r="AD122" s="66">
        <f t="shared" si="9"/>
        <v>24440.832000000002</v>
      </c>
    </row>
    <row r="123" spans="1:30" ht="24.95" customHeight="1" x14ac:dyDescent="0.4">
      <c r="A123" s="54">
        <v>120</v>
      </c>
      <c r="B123" s="55" t="s">
        <v>37</v>
      </c>
      <c r="C123" s="55" t="s">
        <v>340</v>
      </c>
      <c r="D123" s="55" t="s">
        <v>35</v>
      </c>
      <c r="E123" s="55" t="s">
        <v>248</v>
      </c>
      <c r="F123" s="55" t="s">
        <v>673</v>
      </c>
      <c r="G123" s="55">
        <v>26</v>
      </c>
      <c r="H123" s="55">
        <v>1</v>
      </c>
      <c r="I123" s="57">
        <v>1</v>
      </c>
      <c r="J123" s="58">
        <v>1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1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1557.5040000000001</v>
      </c>
      <c r="AC123" s="66">
        <f t="shared" si="10"/>
        <v>0</v>
      </c>
      <c r="AD123" s="66">
        <f t="shared" si="9"/>
        <v>1557.5040000000001</v>
      </c>
    </row>
    <row r="124" spans="1:30" ht="24.95" customHeight="1" x14ac:dyDescent="0.4">
      <c r="A124" s="54">
        <v>121</v>
      </c>
      <c r="B124" s="55" t="s">
        <v>37</v>
      </c>
      <c r="C124" s="55" t="s">
        <v>179</v>
      </c>
      <c r="D124" s="55" t="s">
        <v>35</v>
      </c>
      <c r="E124" s="55" t="s">
        <v>652</v>
      </c>
      <c r="F124" s="55" t="s">
        <v>1853</v>
      </c>
      <c r="G124" s="55">
        <v>34</v>
      </c>
      <c r="H124" s="55">
        <v>1</v>
      </c>
      <c r="I124" s="57">
        <v>1</v>
      </c>
      <c r="J124" s="58">
        <v>1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1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2036.7359999999999</v>
      </c>
      <c r="AC124" s="66">
        <f t="shared" si="10"/>
        <v>0</v>
      </c>
      <c r="AD124" s="66">
        <f t="shared" si="9"/>
        <v>2036.7359999999999</v>
      </c>
    </row>
    <row r="125" spans="1:30" ht="24.95" customHeight="1" x14ac:dyDescent="0.4">
      <c r="A125" s="54">
        <v>122</v>
      </c>
      <c r="B125" s="55" t="s">
        <v>37</v>
      </c>
      <c r="C125" s="55" t="s">
        <v>339</v>
      </c>
      <c r="D125" s="55" t="s">
        <v>35</v>
      </c>
      <c r="E125" s="55" t="s">
        <v>652</v>
      </c>
      <c r="F125" s="55" t="s">
        <v>655</v>
      </c>
      <c r="G125" s="55">
        <v>34</v>
      </c>
      <c r="H125" s="55">
        <v>3</v>
      </c>
      <c r="I125" s="57">
        <v>1</v>
      </c>
      <c r="J125" s="58">
        <v>3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3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6110.2080000000005</v>
      </c>
      <c r="AC125" s="66">
        <f t="shared" si="10"/>
        <v>0</v>
      </c>
      <c r="AD125" s="66">
        <f t="shared" si="9"/>
        <v>6110.2080000000005</v>
      </c>
    </row>
    <row r="126" spans="1:30" ht="24.95" customHeight="1" x14ac:dyDescent="0.4">
      <c r="A126" s="54">
        <v>123</v>
      </c>
      <c r="B126" s="55" t="s">
        <v>241</v>
      </c>
      <c r="C126" s="55" t="s">
        <v>1841</v>
      </c>
      <c r="D126" s="55" t="s">
        <v>35</v>
      </c>
      <c r="E126" s="55" t="s">
        <v>652</v>
      </c>
      <c r="F126" s="55" t="s">
        <v>1852</v>
      </c>
      <c r="G126" s="55">
        <v>34</v>
      </c>
      <c r="H126" s="55">
        <v>1</v>
      </c>
      <c r="I126" s="57">
        <v>1</v>
      </c>
      <c r="J126" s="58">
        <v>1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1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2036.7359999999999</v>
      </c>
      <c r="AC126" s="66">
        <f t="shared" si="10"/>
        <v>0</v>
      </c>
      <c r="AD126" s="66">
        <f t="shared" si="9"/>
        <v>2036.7359999999999</v>
      </c>
    </row>
    <row r="127" spans="1:30" ht="24.95" customHeight="1" x14ac:dyDescent="0.4">
      <c r="A127" s="54">
        <v>124</v>
      </c>
      <c r="B127" s="55" t="s">
        <v>241</v>
      </c>
      <c r="C127" s="55" t="s">
        <v>1841</v>
      </c>
      <c r="D127" s="55" t="s">
        <v>35</v>
      </c>
      <c r="E127" s="55" t="s">
        <v>652</v>
      </c>
      <c r="F127" s="55" t="s">
        <v>657</v>
      </c>
      <c r="G127" s="55">
        <v>34</v>
      </c>
      <c r="H127" s="55">
        <v>3</v>
      </c>
      <c r="I127" s="57">
        <v>2</v>
      </c>
      <c r="J127" s="58">
        <v>6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3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12220.416000000001</v>
      </c>
      <c r="AC127" s="66">
        <f t="shared" si="10"/>
        <v>0</v>
      </c>
      <c r="AD127" s="66">
        <f t="shared" si="9"/>
        <v>12220.416000000001</v>
      </c>
    </row>
    <row r="128" spans="1:30" ht="24.95" customHeight="1" x14ac:dyDescent="0.4">
      <c r="A128" s="54">
        <v>125</v>
      </c>
      <c r="B128" s="55" t="s">
        <v>241</v>
      </c>
      <c r="C128" s="55" t="s">
        <v>1842</v>
      </c>
      <c r="D128" s="55" t="s">
        <v>35</v>
      </c>
      <c r="E128" s="55" t="s">
        <v>652</v>
      </c>
      <c r="F128" s="55" t="s">
        <v>1852</v>
      </c>
      <c r="G128" s="55">
        <v>34</v>
      </c>
      <c r="H128" s="55">
        <v>1</v>
      </c>
      <c r="I128" s="57">
        <v>1</v>
      </c>
      <c r="J128" s="58">
        <v>1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1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2036.7359999999999</v>
      </c>
      <c r="AC128" s="66">
        <f t="shared" si="10"/>
        <v>0</v>
      </c>
      <c r="AD128" s="66">
        <f t="shared" si="9"/>
        <v>2036.7359999999999</v>
      </c>
    </row>
    <row r="129" spans="1:30" ht="24.95" customHeight="1" x14ac:dyDescent="0.4">
      <c r="A129" s="54">
        <v>126</v>
      </c>
      <c r="B129" s="55" t="s">
        <v>241</v>
      </c>
      <c r="C129" s="55" t="s">
        <v>1842</v>
      </c>
      <c r="D129" s="55" t="s">
        <v>35</v>
      </c>
      <c r="E129" s="55" t="s">
        <v>652</v>
      </c>
      <c r="F129" s="55" t="s">
        <v>657</v>
      </c>
      <c r="G129" s="55">
        <v>34</v>
      </c>
      <c r="H129" s="55">
        <v>6</v>
      </c>
      <c r="I129" s="57">
        <v>2</v>
      </c>
      <c r="J129" s="58">
        <v>12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6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24440.832000000002</v>
      </c>
      <c r="AC129" s="66">
        <f t="shared" si="10"/>
        <v>0</v>
      </c>
      <c r="AD129" s="66">
        <f t="shared" si="9"/>
        <v>24440.832000000002</v>
      </c>
    </row>
    <row r="130" spans="1:30" ht="24.95" customHeight="1" x14ac:dyDescent="0.4">
      <c r="A130" s="54">
        <v>127</v>
      </c>
      <c r="B130" s="55" t="s">
        <v>241</v>
      </c>
      <c r="C130" s="55" t="s">
        <v>340</v>
      </c>
      <c r="D130" s="55" t="s">
        <v>35</v>
      </c>
      <c r="E130" s="55" t="s">
        <v>248</v>
      </c>
      <c r="F130" s="55" t="s">
        <v>673</v>
      </c>
      <c r="G130" s="55">
        <v>26</v>
      </c>
      <c r="H130" s="55">
        <v>3</v>
      </c>
      <c r="I130" s="57">
        <v>1</v>
      </c>
      <c r="J130" s="58">
        <v>3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3</v>
      </c>
      <c r="R130" s="63"/>
      <c r="S130" s="78"/>
      <c r="T130" s="78"/>
      <c r="U130" s="64">
        <f t="shared" si="6"/>
        <v>0</v>
      </c>
      <c r="V130" s="64">
        <f t="shared" si="7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4672.5119999999997</v>
      </c>
      <c r="AC130" s="66">
        <f t="shared" si="10"/>
        <v>0</v>
      </c>
      <c r="AD130" s="66">
        <f t="shared" si="9"/>
        <v>4672.5119999999997</v>
      </c>
    </row>
    <row r="131" spans="1:30" ht="24.95" customHeight="1" x14ac:dyDescent="0.4">
      <c r="A131" s="54">
        <v>128</v>
      </c>
      <c r="B131" s="55" t="s">
        <v>241</v>
      </c>
      <c r="C131" s="55" t="s">
        <v>179</v>
      </c>
      <c r="D131" s="55" t="s">
        <v>35</v>
      </c>
      <c r="E131" s="55" t="s">
        <v>652</v>
      </c>
      <c r="F131" s="55" t="s">
        <v>1853</v>
      </c>
      <c r="G131" s="55">
        <v>34</v>
      </c>
      <c r="H131" s="55">
        <v>1</v>
      </c>
      <c r="I131" s="57">
        <v>1</v>
      </c>
      <c r="J131" s="58">
        <v>1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1</v>
      </c>
      <c r="R131" s="63"/>
      <c r="S131" s="78"/>
      <c r="T131" s="78"/>
      <c r="U131" s="64">
        <f t="shared" si="6"/>
        <v>0</v>
      </c>
      <c r="V131" s="64">
        <f t="shared" si="7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2036.7359999999999</v>
      </c>
      <c r="AC131" s="66">
        <f t="shared" si="10"/>
        <v>0</v>
      </c>
      <c r="AD131" s="66">
        <f t="shared" si="9"/>
        <v>2036.7359999999999</v>
      </c>
    </row>
    <row r="132" spans="1:30" ht="24.95" customHeight="1" x14ac:dyDescent="0.4">
      <c r="A132" s="54">
        <v>129</v>
      </c>
      <c r="B132" s="55" t="s">
        <v>241</v>
      </c>
      <c r="C132" s="55" t="s">
        <v>339</v>
      </c>
      <c r="D132" s="55" t="s">
        <v>35</v>
      </c>
      <c r="E132" s="55" t="s">
        <v>652</v>
      </c>
      <c r="F132" s="55" t="s">
        <v>655</v>
      </c>
      <c r="G132" s="55">
        <v>34</v>
      </c>
      <c r="H132" s="55">
        <v>3</v>
      </c>
      <c r="I132" s="57">
        <v>1</v>
      </c>
      <c r="J132" s="58">
        <v>3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3</v>
      </c>
      <c r="R132" s="63"/>
      <c r="S132" s="78"/>
      <c r="T132" s="78"/>
      <c r="U132" s="64">
        <f t="shared" ref="U132:U137" si="12">S132*Q132</f>
        <v>0</v>
      </c>
      <c r="V132" s="64">
        <f t="shared" ref="V132:V137" si="13">T132*Q132</f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37" si="14">G132*J132*X132*Y132*Z132/1000*$Z$1</f>
        <v>6110.2080000000005</v>
      </c>
      <c r="AC132" s="66">
        <f t="shared" si="10"/>
        <v>0</v>
      </c>
      <c r="AD132" s="66">
        <f t="shared" ref="AD132:AD137" si="15">AB132-AC132</f>
        <v>6110.2080000000005</v>
      </c>
    </row>
    <row r="133" spans="1:30" ht="24.95" customHeight="1" x14ac:dyDescent="0.4">
      <c r="A133" s="54">
        <v>130</v>
      </c>
      <c r="B133" s="55" t="s">
        <v>241</v>
      </c>
      <c r="C133" s="55" t="s">
        <v>1843</v>
      </c>
      <c r="D133" s="55" t="s">
        <v>35</v>
      </c>
      <c r="E133" s="55" t="s">
        <v>652</v>
      </c>
      <c r="F133" s="55" t="s">
        <v>657</v>
      </c>
      <c r="G133" s="55">
        <v>34</v>
      </c>
      <c r="H133" s="55">
        <v>3</v>
      </c>
      <c r="I133" s="57">
        <v>2</v>
      </c>
      <c r="J133" s="58">
        <v>6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3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4"/>
        <v>12220.416000000001</v>
      </c>
      <c r="AC133" s="66">
        <f t="shared" ref="AC133:AC137" si="16">P133*Q133*X133*Y133*Z133/1000*$Z$1</f>
        <v>0</v>
      </c>
      <c r="AD133" s="66">
        <f t="shared" si="15"/>
        <v>12220.416000000001</v>
      </c>
    </row>
    <row r="134" spans="1:30" ht="24.95" customHeight="1" x14ac:dyDescent="0.4">
      <c r="A134" s="54">
        <v>131</v>
      </c>
      <c r="B134" s="55" t="s">
        <v>241</v>
      </c>
      <c r="C134" s="55" t="s">
        <v>1725</v>
      </c>
      <c r="D134" s="55" t="s">
        <v>35</v>
      </c>
      <c r="E134" s="55" t="s">
        <v>239</v>
      </c>
      <c r="F134" s="55" t="s">
        <v>729</v>
      </c>
      <c r="G134" s="55">
        <v>42</v>
      </c>
      <c r="H134" s="55">
        <v>2</v>
      </c>
      <c r="I134" s="57">
        <v>1</v>
      </c>
      <c r="J134" s="58">
        <v>2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2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4"/>
        <v>5031.9359999999997</v>
      </c>
      <c r="AC134" s="66">
        <f t="shared" si="16"/>
        <v>0</v>
      </c>
      <c r="AD134" s="66">
        <f t="shared" si="15"/>
        <v>5031.9359999999997</v>
      </c>
    </row>
    <row r="135" spans="1:30" ht="24.95" customHeight="1" x14ac:dyDescent="0.4">
      <c r="A135" s="54">
        <v>132</v>
      </c>
      <c r="B135" s="55" t="s">
        <v>241</v>
      </c>
      <c r="C135" s="55" t="s">
        <v>1725</v>
      </c>
      <c r="D135" s="55" t="s">
        <v>35</v>
      </c>
      <c r="E135" s="55" t="s">
        <v>248</v>
      </c>
      <c r="F135" s="55" t="s">
        <v>1270</v>
      </c>
      <c r="G135" s="55">
        <v>26</v>
      </c>
      <c r="H135" s="55">
        <v>3</v>
      </c>
      <c r="I135" s="57">
        <v>1</v>
      </c>
      <c r="J135" s="58">
        <v>3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3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4"/>
        <v>4672.5119999999997</v>
      </c>
      <c r="AC135" s="66">
        <f t="shared" si="16"/>
        <v>0</v>
      </c>
      <c r="AD135" s="66">
        <f t="shared" si="15"/>
        <v>4672.5119999999997</v>
      </c>
    </row>
    <row r="136" spans="1:30" ht="24.95" customHeight="1" x14ac:dyDescent="0.4">
      <c r="A136" s="54">
        <v>133</v>
      </c>
      <c r="B136" s="55" t="s">
        <v>241</v>
      </c>
      <c r="C136" s="55" t="s">
        <v>1725</v>
      </c>
      <c r="D136" s="55" t="s">
        <v>35</v>
      </c>
      <c r="E136" s="55" t="s">
        <v>231</v>
      </c>
      <c r="F136" s="55" t="s">
        <v>730</v>
      </c>
      <c r="G136" s="55">
        <v>40</v>
      </c>
      <c r="H136" s="55">
        <v>2</v>
      </c>
      <c r="I136" s="57">
        <v>1</v>
      </c>
      <c r="J136" s="58">
        <v>2</v>
      </c>
      <c r="K136" s="59"/>
      <c r="L136" s="60" t="s">
        <v>222</v>
      </c>
      <c r="M136" s="76"/>
      <c r="N136" s="61" t="s">
        <v>219</v>
      </c>
      <c r="O136" s="77"/>
      <c r="P136" s="76"/>
      <c r="Q136" s="62">
        <v>2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4"/>
        <v>4792.32</v>
      </c>
      <c r="AC136" s="66">
        <f t="shared" si="16"/>
        <v>0</v>
      </c>
      <c r="AD136" s="66">
        <f t="shared" si="15"/>
        <v>4792.32</v>
      </c>
    </row>
    <row r="137" spans="1:30" ht="24.95" customHeight="1" x14ac:dyDescent="0.4">
      <c r="A137" s="54">
        <v>134</v>
      </c>
      <c r="B137" s="55" t="s">
        <v>37</v>
      </c>
      <c r="C137" s="55" t="s">
        <v>1844</v>
      </c>
      <c r="D137" s="55" t="s">
        <v>35</v>
      </c>
      <c r="E137" s="55" t="s">
        <v>248</v>
      </c>
      <c r="F137" s="55" t="s">
        <v>1854</v>
      </c>
      <c r="G137" s="55">
        <v>26</v>
      </c>
      <c r="H137" s="55">
        <v>1</v>
      </c>
      <c r="I137" s="57">
        <v>1</v>
      </c>
      <c r="J137" s="58">
        <v>1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1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4"/>
        <v>1557.5040000000001</v>
      </c>
      <c r="AC137" s="66">
        <f t="shared" si="16"/>
        <v>0</v>
      </c>
      <c r="AD137" s="66">
        <f t="shared" si="15"/>
        <v>1557.5040000000001</v>
      </c>
    </row>
    <row r="138" spans="1:30" ht="36.75" customHeight="1" x14ac:dyDescent="0.4">
      <c r="A138" s="68"/>
      <c r="B138" s="69"/>
      <c r="C138" s="69"/>
      <c r="D138" s="69"/>
      <c r="E138" s="69"/>
      <c r="L138" s="70"/>
      <c r="R138" s="71"/>
      <c r="S138" s="71"/>
      <c r="T138" s="71"/>
      <c r="U138" s="72"/>
      <c r="V138" s="72"/>
      <c r="W138" s="65"/>
      <c r="AA138" s="65"/>
      <c r="AB138" s="73">
        <f>SUM(AB4:AB137)</f>
        <v>2486135.8080000011</v>
      </c>
      <c r="AC138" s="73">
        <f>SUM(AC4:AC137)</f>
        <v>0</v>
      </c>
      <c r="AD138" s="73">
        <f>SUM(AD4:AD137)</f>
        <v>2486135.8080000011</v>
      </c>
    </row>
    <row r="140" spans="1:30" x14ac:dyDescent="0.4">
      <c r="T140" s="179" t="s">
        <v>22</v>
      </c>
      <c r="U140" s="180"/>
      <c r="V140" s="181"/>
      <c r="W140" s="75">
        <f>SUM(U4:U137)</f>
        <v>0</v>
      </c>
    </row>
    <row r="141" spans="1:30" x14ac:dyDescent="0.4">
      <c r="T141" s="179" t="s">
        <v>23</v>
      </c>
      <c r="U141" s="180"/>
      <c r="V141" s="181"/>
      <c r="W141" s="75">
        <f>SUM(V4:V137)</f>
        <v>0</v>
      </c>
    </row>
    <row r="142" spans="1:30" x14ac:dyDescent="0.4">
      <c r="T142" s="179" t="s">
        <v>25</v>
      </c>
      <c r="U142" s="180"/>
      <c r="V142" s="181"/>
      <c r="W142" s="83"/>
    </row>
    <row r="143" spans="1:30" x14ac:dyDescent="0.4">
      <c r="T143" s="179" t="s">
        <v>26</v>
      </c>
      <c r="U143" s="180"/>
      <c r="V143" s="181"/>
      <c r="W143" s="83"/>
    </row>
    <row r="144" spans="1:30" x14ac:dyDescent="0.4">
      <c r="T144" s="179" t="s">
        <v>24</v>
      </c>
      <c r="U144" s="180"/>
      <c r="V144" s="181"/>
      <c r="W144" s="83"/>
    </row>
    <row r="145" spans="20:23" x14ac:dyDescent="0.4">
      <c r="T145" s="179" t="s">
        <v>27</v>
      </c>
      <c r="U145" s="180"/>
      <c r="V145" s="181"/>
      <c r="W145" s="83"/>
    </row>
    <row r="146" spans="20:23" x14ac:dyDescent="0.4">
      <c r="T146" s="179" t="s">
        <v>29</v>
      </c>
      <c r="U146" s="180"/>
      <c r="V146" s="181"/>
      <c r="W146" s="75">
        <f>SUM(W140:W145)</f>
        <v>0</v>
      </c>
    </row>
    <row r="147" spans="20:23" x14ac:dyDescent="0.4">
      <c r="T147" s="179" t="s">
        <v>30</v>
      </c>
      <c r="U147" s="180"/>
      <c r="V147" s="181"/>
      <c r="W147" s="75">
        <f>W146*1.1</f>
        <v>0</v>
      </c>
    </row>
  </sheetData>
  <sheetProtection algorithmName="SHA-512" hashValue="omvU2fsLbsjfhJ/Fm/F7xdPpRj3Kwk3SzRmCPcGJWFbIYLo/TLuZMQmFwTmh+HyYqPM5Uqd1fsFah3Mc+I7Fww==" saltValue="lFyGqtVMbLjJePhQxJf56A==" spinCount="100000" sheet="1" formatCells="0" formatColumns="0" formatRows="0" insertHyperlinks="0" sort="0" autoFilter="0" pivotTables="0"/>
  <autoFilter ref="A3:AD137"/>
  <mergeCells count="12">
    <mergeCell ref="T147:V147"/>
    <mergeCell ref="T142:V142"/>
    <mergeCell ref="T143:V143"/>
    <mergeCell ref="T144:V144"/>
    <mergeCell ref="T145:V145"/>
    <mergeCell ref="T146:V146"/>
    <mergeCell ref="T141:V141"/>
    <mergeCell ref="E2:J2"/>
    <mergeCell ref="L2:Q2"/>
    <mergeCell ref="AB2:AC2"/>
    <mergeCell ref="AD2:AD3"/>
    <mergeCell ref="T140:V140"/>
  </mergeCells>
  <phoneticPr fontId="4"/>
  <conditionalFormatting sqref="B4:J137 X4:Z137 L4:Q137">
    <cfRule type="containsBlanks" dxfId="15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7" tint="0.59999389629810485"/>
    <pageSetUpPr fitToPage="1"/>
  </sheetPr>
  <dimension ref="A1:AD223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2455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42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1855</v>
      </c>
      <c r="D4" s="55" t="s">
        <v>35</v>
      </c>
      <c r="E4" s="55" t="s">
        <v>652</v>
      </c>
      <c r="F4" s="55" t="s">
        <v>657</v>
      </c>
      <c r="G4" s="55">
        <v>34</v>
      </c>
      <c r="H4" s="56">
        <v>8</v>
      </c>
      <c r="I4" s="57">
        <v>2</v>
      </c>
      <c r="J4" s="58">
        <v>16</v>
      </c>
      <c r="K4" s="59"/>
      <c r="L4" s="60" t="s">
        <v>222</v>
      </c>
      <c r="M4" s="76"/>
      <c r="N4" s="61" t="s">
        <v>220</v>
      </c>
      <c r="O4" s="77"/>
      <c r="P4" s="76"/>
      <c r="Q4" s="62">
        <v>8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67" si="2">G4*J4*X4*Y4*Z4/1000*$Z$1</f>
        <v>32587.775999999998</v>
      </c>
      <c r="AC4" s="66">
        <f>P4*Q4*X4*Y4*Z4/1000*$Z$1</f>
        <v>0</v>
      </c>
      <c r="AD4" s="66">
        <f t="shared" ref="AD4:AD67" si="3">AB4-AC4</f>
        <v>32587.775999999998</v>
      </c>
    </row>
    <row r="5" spans="1:30" ht="24.95" customHeight="1" x14ac:dyDescent="0.4">
      <c r="A5" s="54">
        <v>2</v>
      </c>
      <c r="B5" s="55" t="s">
        <v>37</v>
      </c>
      <c r="C5" s="55" t="s">
        <v>1855</v>
      </c>
      <c r="D5" s="55" t="s">
        <v>35</v>
      </c>
      <c r="E5" s="55" t="s">
        <v>652</v>
      </c>
      <c r="F5" s="55" t="s">
        <v>1852</v>
      </c>
      <c r="G5" s="55">
        <v>34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2036.7359999999999</v>
      </c>
      <c r="AC5" s="66">
        <f t="shared" ref="AC5:AC68" si="4">P5*Q5*X5*Y5*Z5/1000*$Z$1</f>
        <v>0</v>
      </c>
      <c r="AD5" s="66">
        <f t="shared" si="3"/>
        <v>2036.7359999999999</v>
      </c>
    </row>
    <row r="6" spans="1:30" ht="24.95" customHeight="1" x14ac:dyDescent="0.4">
      <c r="A6" s="54">
        <v>3</v>
      </c>
      <c r="B6" s="55" t="s">
        <v>37</v>
      </c>
      <c r="C6" s="55" t="s">
        <v>1856</v>
      </c>
      <c r="D6" s="55" t="s">
        <v>35</v>
      </c>
      <c r="E6" s="55" t="s">
        <v>652</v>
      </c>
      <c r="F6" s="55" t="s">
        <v>657</v>
      </c>
      <c r="G6" s="55">
        <v>34</v>
      </c>
      <c r="H6" s="56">
        <v>6</v>
      </c>
      <c r="I6" s="57">
        <v>2</v>
      </c>
      <c r="J6" s="58">
        <v>12</v>
      </c>
      <c r="K6" s="59"/>
      <c r="L6" s="60" t="s">
        <v>222</v>
      </c>
      <c r="M6" s="76"/>
      <c r="N6" s="61" t="s">
        <v>220</v>
      </c>
      <c r="O6" s="77"/>
      <c r="P6" s="76"/>
      <c r="Q6" s="62">
        <v>6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24440.832000000002</v>
      </c>
      <c r="AC6" s="66">
        <f t="shared" si="4"/>
        <v>0</v>
      </c>
      <c r="AD6" s="66">
        <f t="shared" si="3"/>
        <v>24440.832000000002</v>
      </c>
    </row>
    <row r="7" spans="1:30" ht="24.95" customHeight="1" x14ac:dyDescent="0.4">
      <c r="A7" s="54">
        <v>4</v>
      </c>
      <c r="B7" s="55" t="s">
        <v>37</v>
      </c>
      <c r="C7" s="55" t="s">
        <v>1857</v>
      </c>
      <c r="D7" s="55" t="s">
        <v>35</v>
      </c>
      <c r="E7" s="55" t="s">
        <v>652</v>
      </c>
      <c r="F7" s="55" t="s">
        <v>657</v>
      </c>
      <c r="G7" s="55">
        <v>34</v>
      </c>
      <c r="H7" s="56">
        <v>1</v>
      </c>
      <c r="I7" s="57">
        <v>2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4073.4719999999998</v>
      </c>
      <c r="AC7" s="66">
        <f t="shared" si="4"/>
        <v>0</v>
      </c>
      <c r="AD7" s="66">
        <f t="shared" si="3"/>
        <v>4073.4719999999998</v>
      </c>
    </row>
    <row r="8" spans="1:30" ht="24.95" customHeight="1" x14ac:dyDescent="0.4">
      <c r="A8" s="54">
        <v>5</v>
      </c>
      <c r="B8" s="55" t="s">
        <v>37</v>
      </c>
      <c r="C8" s="55" t="s">
        <v>1858</v>
      </c>
      <c r="D8" s="55" t="s">
        <v>35</v>
      </c>
      <c r="E8" s="55" t="s">
        <v>652</v>
      </c>
      <c r="F8" s="55" t="s">
        <v>1961</v>
      </c>
      <c r="G8" s="55">
        <v>34</v>
      </c>
      <c r="H8" s="56">
        <v>1</v>
      </c>
      <c r="I8" s="57">
        <v>1</v>
      </c>
      <c r="J8" s="58">
        <v>1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2036.7359999999999</v>
      </c>
      <c r="AC8" s="66">
        <f t="shared" si="4"/>
        <v>0</v>
      </c>
      <c r="AD8" s="66">
        <f t="shared" si="3"/>
        <v>2036.7359999999999</v>
      </c>
    </row>
    <row r="9" spans="1:30" ht="24.95" customHeight="1" x14ac:dyDescent="0.4">
      <c r="A9" s="54">
        <v>6</v>
      </c>
      <c r="B9" s="55" t="s">
        <v>37</v>
      </c>
      <c r="C9" s="55" t="s">
        <v>1859</v>
      </c>
      <c r="D9" s="55" t="s">
        <v>35</v>
      </c>
      <c r="E9" s="55" t="s">
        <v>652</v>
      </c>
      <c r="F9" s="55" t="s">
        <v>657</v>
      </c>
      <c r="G9" s="55">
        <v>34</v>
      </c>
      <c r="H9" s="56">
        <v>1</v>
      </c>
      <c r="I9" s="57">
        <v>2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4073.4719999999998</v>
      </c>
      <c r="AC9" s="66">
        <f t="shared" si="4"/>
        <v>0</v>
      </c>
      <c r="AD9" s="66">
        <f t="shared" si="3"/>
        <v>4073.4719999999998</v>
      </c>
    </row>
    <row r="10" spans="1:30" ht="24.95" customHeight="1" x14ac:dyDescent="0.4">
      <c r="A10" s="54">
        <v>7</v>
      </c>
      <c r="B10" s="55" t="s">
        <v>37</v>
      </c>
      <c r="C10" s="55" t="s">
        <v>1860</v>
      </c>
      <c r="D10" s="55" t="s">
        <v>35</v>
      </c>
      <c r="E10" s="55" t="s">
        <v>265</v>
      </c>
      <c r="F10" s="55" t="s">
        <v>730</v>
      </c>
      <c r="G10" s="55">
        <v>60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219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3594.2400000000002</v>
      </c>
      <c r="AC10" s="66">
        <f t="shared" si="4"/>
        <v>0</v>
      </c>
      <c r="AD10" s="66">
        <f t="shared" si="3"/>
        <v>3594.2400000000002</v>
      </c>
    </row>
    <row r="11" spans="1:30" ht="24.95" customHeight="1" x14ac:dyDescent="0.4">
      <c r="A11" s="54">
        <v>8</v>
      </c>
      <c r="B11" s="55" t="s">
        <v>37</v>
      </c>
      <c r="C11" s="55" t="s">
        <v>1861</v>
      </c>
      <c r="D11" s="55" t="s">
        <v>35</v>
      </c>
      <c r="E11" s="55" t="s">
        <v>652</v>
      </c>
      <c r="F11" s="55" t="s">
        <v>1961</v>
      </c>
      <c r="G11" s="55">
        <v>34</v>
      </c>
      <c r="H11" s="56">
        <v>2</v>
      </c>
      <c r="I11" s="57">
        <v>1</v>
      </c>
      <c r="J11" s="58">
        <v>2</v>
      </c>
      <c r="K11" s="59"/>
      <c r="L11" s="60" t="s">
        <v>222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4073.4719999999998</v>
      </c>
      <c r="AC11" s="66">
        <f t="shared" si="4"/>
        <v>0</v>
      </c>
      <c r="AD11" s="66">
        <f t="shared" si="3"/>
        <v>4073.4719999999998</v>
      </c>
    </row>
    <row r="12" spans="1:30" ht="24.95" customHeight="1" x14ac:dyDescent="0.4">
      <c r="A12" s="54">
        <v>9</v>
      </c>
      <c r="B12" s="55" t="s">
        <v>37</v>
      </c>
      <c r="C12" s="55" t="s">
        <v>1861</v>
      </c>
      <c r="D12" s="55" t="s">
        <v>35</v>
      </c>
      <c r="E12" s="55" t="s">
        <v>265</v>
      </c>
      <c r="F12" s="55" t="s">
        <v>730</v>
      </c>
      <c r="G12" s="55">
        <v>60</v>
      </c>
      <c r="H12" s="56">
        <v>2</v>
      </c>
      <c r="I12" s="57">
        <v>1</v>
      </c>
      <c r="J12" s="58">
        <v>2</v>
      </c>
      <c r="K12" s="59"/>
      <c r="L12" s="60" t="s">
        <v>222</v>
      </c>
      <c r="M12" s="76"/>
      <c r="N12" s="61" t="s">
        <v>219</v>
      </c>
      <c r="O12" s="77"/>
      <c r="P12" s="76"/>
      <c r="Q12" s="62">
        <v>2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7188.4800000000005</v>
      </c>
      <c r="AC12" s="66">
        <f t="shared" si="4"/>
        <v>0</v>
      </c>
      <c r="AD12" s="66">
        <f t="shared" si="3"/>
        <v>7188.4800000000005</v>
      </c>
    </row>
    <row r="13" spans="1:30" ht="24.95" customHeight="1" x14ac:dyDescent="0.4">
      <c r="A13" s="54">
        <v>10</v>
      </c>
      <c r="B13" s="55" t="s">
        <v>37</v>
      </c>
      <c r="C13" s="55" t="s">
        <v>1862</v>
      </c>
      <c r="D13" s="55" t="s">
        <v>35</v>
      </c>
      <c r="E13" s="55" t="s">
        <v>652</v>
      </c>
      <c r="F13" s="55" t="s">
        <v>1961</v>
      </c>
      <c r="G13" s="55">
        <v>34</v>
      </c>
      <c r="H13" s="56">
        <v>2</v>
      </c>
      <c r="I13" s="57">
        <v>1</v>
      </c>
      <c r="J13" s="58">
        <v>2</v>
      </c>
      <c r="K13" s="59"/>
      <c r="L13" s="60" t="s">
        <v>222</v>
      </c>
      <c r="M13" s="76"/>
      <c r="N13" s="61" t="s">
        <v>220</v>
      </c>
      <c r="O13" s="77"/>
      <c r="P13" s="76"/>
      <c r="Q13" s="62">
        <v>2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4073.4719999999998</v>
      </c>
      <c r="AC13" s="66">
        <f t="shared" si="4"/>
        <v>0</v>
      </c>
      <c r="AD13" s="66">
        <f t="shared" si="3"/>
        <v>4073.4719999999998</v>
      </c>
    </row>
    <row r="14" spans="1:30" ht="24.95" customHeight="1" x14ac:dyDescent="0.4">
      <c r="A14" s="54">
        <v>11</v>
      </c>
      <c r="B14" s="55" t="s">
        <v>37</v>
      </c>
      <c r="C14" s="55" t="s">
        <v>1862</v>
      </c>
      <c r="D14" s="55" t="s">
        <v>35</v>
      </c>
      <c r="E14" s="55" t="s">
        <v>265</v>
      </c>
      <c r="F14" s="55" t="s">
        <v>730</v>
      </c>
      <c r="G14" s="55">
        <v>60</v>
      </c>
      <c r="H14" s="56">
        <v>2</v>
      </c>
      <c r="I14" s="57">
        <v>1</v>
      </c>
      <c r="J14" s="58">
        <v>2</v>
      </c>
      <c r="K14" s="59"/>
      <c r="L14" s="60" t="s">
        <v>222</v>
      </c>
      <c r="M14" s="76"/>
      <c r="N14" s="61" t="s">
        <v>219</v>
      </c>
      <c r="O14" s="77"/>
      <c r="P14" s="76"/>
      <c r="Q14" s="62">
        <v>2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7188.4800000000005</v>
      </c>
      <c r="AC14" s="66">
        <f t="shared" si="4"/>
        <v>0</v>
      </c>
      <c r="AD14" s="66">
        <f t="shared" si="3"/>
        <v>7188.4800000000005</v>
      </c>
    </row>
    <row r="15" spans="1:30" ht="24.95" customHeight="1" x14ac:dyDescent="0.4">
      <c r="A15" s="54">
        <v>12</v>
      </c>
      <c r="B15" s="55" t="s">
        <v>37</v>
      </c>
      <c r="C15" s="55" t="s">
        <v>1863</v>
      </c>
      <c r="D15" s="55" t="s">
        <v>35</v>
      </c>
      <c r="E15" s="55" t="s">
        <v>652</v>
      </c>
      <c r="F15" s="55" t="s">
        <v>657</v>
      </c>
      <c r="G15" s="55">
        <v>34</v>
      </c>
      <c r="H15" s="56">
        <v>3</v>
      </c>
      <c r="I15" s="57">
        <v>2</v>
      </c>
      <c r="J15" s="58">
        <v>6</v>
      </c>
      <c r="K15" s="59"/>
      <c r="L15" s="60" t="s">
        <v>222</v>
      </c>
      <c r="M15" s="76"/>
      <c r="N15" s="61" t="s">
        <v>220</v>
      </c>
      <c r="O15" s="77"/>
      <c r="P15" s="76"/>
      <c r="Q15" s="62">
        <v>3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12220.416000000001</v>
      </c>
      <c r="AC15" s="66">
        <f t="shared" si="4"/>
        <v>0</v>
      </c>
      <c r="AD15" s="66">
        <f t="shared" si="3"/>
        <v>12220.416000000001</v>
      </c>
    </row>
    <row r="16" spans="1:30" ht="24.95" customHeight="1" x14ac:dyDescent="0.4">
      <c r="A16" s="54">
        <v>13</v>
      </c>
      <c r="B16" s="55" t="s">
        <v>37</v>
      </c>
      <c r="C16" s="55" t="s">
        <v>1864</v>
      </c>
      <c r="D16" s="55" t="s">
        <v>35</v>
      </c>
      <c r="E16" s="55" t="s">
        <v>265</v>
      </c>
      <c r="F16" s="55" t="s">
        <v>225</v>
      </c>
      <c r="G16" s="55">
        <v>60</v>
      </c>
      <c r="H16" s="56">
        <v>1</v>
      </c>
      <c r="I16" s="57">
        <v>2</v>
      </c>
      <c r="J16" s="58">
        <v>2</v>
      </c>
      <c r="K16" s="59"/>
      <c r="L16" s="60" t="s">
        <v>221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7188.4800000000005</v>
      </c>
      <c r="AC16" s="66">
        <f t="shared" si="4"/>
        <v>0</v>
      </c>
      <c r="AD16" s="66">
        <f t="shared" si="3"/>
        <v>7188.4800000000005</v>
      </c>
    </row>
    <row r="17" spans="1:30" ht="24.95" customHeight="1" x14ac:dyDescent="0.4">
      <c r="A17" s="54">
        <v>14</v>
      </c>
      <c r="B17" s="55" t="s">
        <v>37</v>
      </c>
      <c r="C17" s="55" t="s">
        <v>1864</v>
      </c>
      <c r="D17" s="55" t="s">
        <v>35</v>
      </c>
      <c r="E17" s="55" t="s">
        <v>652</v>
      </c>
      <c r="F17" s="55" t="s">
        <v>657</v>
      </c>
      <c r="G17" s="55">
        <v>34</v>
      </c>
      <c r="H17" s="56">
        <v>18</v>
      </c>
      <c r="I17" s="57">
        <v>2</v>
      </c>
      <c r="J17" s="58">
        <v>36</v>
      </c>
      <c r="K17" s="59"/>
      <c r="L17" s="60" t="s">
        <v>222</v>
      </c>
      <c r="M17" s="76"/>
      <c r="N17" s="61" t="s">
        <v>220</v>
      </c>
      <c r="O17" s="77"/>
      <c r="P17" s="76"/>
      <c r="Q17" s="62">
        <v>18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73322.495999999999</v>
      </c>
      <c r="AC17" s="66">
        <f t="shared" si="4"/>
        <v>0</v>
      </c>
      <c r="AD17" s="66">
        <f t="shared" si="3"/>
        <v>73322.495999999999</v>
      </c>
    </row>
    <row r="18" spans="1:30" ht="24.95" customHeight="1" x14ac:dyDescent="0.4">
      <c r="A18" s="54">
        <v>15</v>
      </c>
      <c r="B18" s="55" t="s">
        <v>37</v>
      </c>
      <c r="C18" s="55" t="s">
        <v>1865</v>
      </c>
      <c r="D18" s="55" t="s">
        <v>1310</v>
      </c>
      <c r="E18" s="55" t="s">
        <v>652</v>
      </c>
      <c r="F18" s="55" t="s">
        <v>1962</v>
      </c>
      <c r="G18" s="55">
        <v>34</v>
      </c>
      <c r="H18" s="56">
        <v>3</v>
      </c>
      <c r="I18" s="57">
        <v>3</v>
      </c>
      <c r="J18" s="58">
        <v>9</v>
      </c>
      <c r="K18" s="59"/>
      <c r="L18" s="60" t="s">
        <v>222</v>
      </c>
      <c r="M18" s="76"/>
      <c r="N18" s="61" t="s">
        <v>220</v>
      </c>
      <c r="O18" s="77"/>
      <c r="P18" s="76"/>
      <c r="Q18" s="62">
        <v>3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18330.624</v>
      </c>
      <c r="AC18" s="66">
        <f t="shared" si="4"/>
        <v>0</v>
      </c>
      <c r="AD18" s="66">
        <f t="shared" si="3"/>
        <v>18330.624</v>
      </c>
    </row>
    <row r="19" spans="1:30" ht="24.95" customHeight="1" x14ac:dyDescent="0.4">
      <c r="A19" s="54">
        <v>16</v>
      </c>
      <c r="B19" s="55" t="s">
        <v>37</v>
      </c>
      <c r="C19" s="55" t="s">
        <v>1866</v>
      </c>
      <c r="D19" s="55" t="s">
        <v>1310</v>
      </c>
      <c r="E19" s="55" t="s">
        <v>652</v>
      </c>
      <c r="F19" s="55" t="s">
        <v>1962</v>
      </c>
      <c r="G19" s="55">
        <v>34</v>
      </c>
      <c r="H19" s="56">
        <v>3</v>
      </c>
      <c r="I19" s="57">
        <v>3</v>
      </c>
      <c r="J19" s="58">
        <v>9</v>
      </c>
      <c r="K19" s="59"/>
      <c r="L19" s="60" t="s">
        <v>222</v>
      </c>
      <c r="M19" s="76"/>
      <c r="N19" s="61" t="s">
        <v>220</v>
      </c>
      <c r="O19" s="77"/>
      <c r="P19" s="76"/>
      <c r="Q19" s="62">
        <v>3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18330.624</v>
      </c>
      <c r="AC19" s="66">
        <f t="shared" si="4"/>
        <v>0</v>
      </c>
      <c r="AD19" s="66">
        <f t="shared" si="3"/>
        <v>18330.624</v>
      </c>
    </row>
    <row r="20" spans="1:30" ht="24.95" customHeight="1" x14ac:dyDescent="0.4">
      <c r="A20" s="54">
        <v>17</v>
      </c>
      <c r="B20" s="55" t="s">
        <v>37</v>
      </c>
      <c r="C20" s="55" t="s">
        <v>1867</v>
      </c>
      <c r="D20" s="55" t="s">
        <v>35</v>
      </c>
      <c r="E20" s="55" t="s">
        <v>652</v>
      </c>
      <c r="F20" s="55" t="s">
        <v>657</v>
      </c>
      <c r="G20" s="55">
        <v>34</v>
      </c>
      <c r="H20" s="56">
        <v>2</v>
      </c>
      <c r="I20" s="57">
        <v>2</v>
      </c>
      <c r="J20" s="58">
        <v>4</v>
      </c>
      <c r="K20" s="59"/>
      <c r="L20" s="60" t="s">
        <v>222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8146.9439999999995</v>
      </c>
      <c r="AC20" s="66">
        <f t="shared" si="4"/>
        <v>0</v>
      </c>
      <c r="AD20" s="66">
        <f t="shared" si="3"/>
        <v>8146.9439999999995</v>
      </c>
    </row>
    <row r="21" spans="1:30" ht="24.95" customHeight="1" x14ac:dyDescent="0.4">
      <c r="A21" s="54">
        <v>18</v>
      </c>
      <c r="B21" s="55" t="s">
        <v>37</v>
      </c>
      <c r="C21" s="55" t="s">
        <v>1868</v>
      </c>
      <c r="D21" s="55" t="s">
        <v>35</v>
      </c>
      <c r="E21" s="55" t="s">
        <v>652</v>
      </c>
      <c r="F21" s="55" t="s">
        <v>1961</v>
      </c>
      <c r="G21" s="55">
        <v>34</v>
      </c>
      <c r="H21" s="56">
        <v>1</v>
      </c>
      <c r="I21" s="57">
        <v>1</v>
      </c>
      <c r="J21" s="58">
        <v>1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2036.7359999999999</v>
      </c>
      <c r="AC21" s="66">
        <f t="shared" si="4"/>
        <v>0</v>
      </c>
      <c r="AD21" s="66">
        <f t="shared" si="3"/>
        <v>2036.7359999999999</v>
      </c>
    </row>
    <row r="22" spans="1:30" ht="24.95" customHeight="1" x14ac:dyDescent="0.4">
      <c r="A22" s="54">
        <v>19</v>
      </c>
      <c r="B22" s="55" t="s">
        <v>37</v>
      </c>
      <c r="C22" s="55" t="s">
        <v>1869</v>
      </c>
      <c r="D22" s="55" t="s">
        <v>35</v>
      </c>
      <c r="E22" s="55" t="s">
        <v>652</v>
      </c>
      <c r="F22" s="55" t="s">
        <v>657</v>
      </c>
      <c r="G22" s="55">
        <v>34</v>
      </c>
      <c r="H22" s="56">
        <v>3</v>
      </c>
      <c r="I22" s="57">
        <v>2</v>
      </c>
      <c r="J22" s="58">
        <v>6</v>
      </c>
      <c r="K22" s="59"/>
      <c r="L22" s="60" t="s">
        <v>222</v>
      </c>
      <c r="M22" s="76"/>
      <c r="N22" s="61" t="s">
        <v>220</v>
      </c>
      <c r="O22" s="77"/>
      <c r="P22" s="76"/>
      <c r="Q22" s="62">
        <v>3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12220.416000000001</v>
      </c>
      <c r="AC22" s="66">
        <f t="shared" si="4"/>
        <v>0</v>
      </c>
      <c r="AD22" s="66">
        <f t="shared" si="3"/>
        <v>12220.416000000001</v>
      </c>
    </row>
    <row r="23" spans="1:30" ht="24.95" customHeight="1" x14ac:dyDescent="0.4">
      <c r="A23" s="54">
        <v>20</v>
      </c>
      <c r="B23" s="55" t="s">
        <v>37</v>
      </c>
      <c r="C23" s="55" t="s">
        <v>1870</v>
      </c>
      <c r="D23" s="55" t="s">
        <v>35</v>
      </c>
      <c r="E23" s="55" t="s">
        <v>248</v>
      </c>
      <c r="F23" s="55" t="s">
        <v>704</v>
      </c>
      <c r="G23" s="55">
        <v>26</v>
      </c>
      <c r="H23" s="56">
        <v>4</v>
      </c>
      <c r="I23" s="57">
        <v>4</v>
      </c>
      <c r="J23" s="58">
        <v>16</v>
      </c>
      <c r="K23" s="59"/>
      <c r="L23" s="60" t="s">
        <v>222</v>
      </c>
      <c r="M23" s="76"/>
      <c r="N23" s="61" t="s">
        <v>220</v>
      </c>
      <c r="O23" s="77"/>
      <c r="P23" s="76"/>
      <c r="Q23" s="62">
        <v>4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24920.064000000002</v>
      </c>
      <c r="AC23" s="66">
        <f t="shared" si="4"/>
        <v>0</v>
      </c>
      <c r="AD23" s="66">
        <f t="shared" si="3"/>
        <v>24920.064000000002</v>
      </c>
    </row>
    <row r="24" spans="1:30" ht="24.95" customHeight="1" x14ac:dyDescent="0.4">
      <c r="A24" s="54">
        <v>21</v>
      </c>
      <c r="B24" s="55" t="s">
        <v>37</v>
      </c>
      <c r="C24" s="55" t="s">
        <v>1871</v>
      </c>
      <c r="D24" s="55" t="s">
        <v>35</v>
      </c>
      <c r="E24" s="55" t="s">
        <v>652</v>
      </c>
      <c r="F24" s="55" t="s">
        <v>657</v>
      </c>
      <c r="G24" s="55">
        <v>34</v>
      </c>
      <c r="H24" s="56">
        <v>3</v>
      </c>
      <c r="I24" s="57">
        <v>2</v>
      </c>
      <c r="J24" s="58">
        <v>6</v>
      </c>
      <c r="K24" s="59"/>
      <c r="L24" s="60" t="s">
        <v>222</v>
      </c>
      <c r="M24" s="76"/>
      <c r="N24" s="61" t="s">
        <v>220</v>
      </c>
      <c r="O24" s="77"/>
      <c r="P24" s="76"/>
      <c r="Q24" s="62">
        <v>3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12220.416000000001</v>
      </c>
      <c r="AC24" s="66">
        <f t="shared" si="4"/>
        <v>0</v>
      </c>
      <c r="AD24" s="66">
        <f t="shared" si="3"/>
        <v>12220.416000000001</v>
      </c>
    </row>
    <row r="25" spans="1:30" ht="24.95" customHeight="1" x14ac:dyDescent="0.4">
      <c r="A25" s="54">
        <v>22</v>
      </c>
      <c r="B25" s="55" t="s">
        <v>37</v>
      </c>
      <c r="C25" s="55" t="s">
        <v>1872</v>
      </c>
      <c r="D25" s="55" t="s">
        <v>35</v>
      </c>
      <c r="E25" s="55" t="s">
        <v>652</v>
      </c>
      <c r="F25" s="55" t="s">
        <v>657</v>
      </c>
      <c r="G25" s="55">
        <v>34</v>
      </c>
      <c r="H25" s="56">
        <v>6</v>
      </c>
      <c r="I25" s="57">
        <v>2</v>
      </c>
      <c r="J25" s="58">
        <v>12</v>
      </c>
      <c r="K25" s="59"/>
      <c r="L25" s="60" t="s">
        <v>222</v>
      </c>
      <c r="M25" s="76"/>
      <c r="N25" s="61" t="s">
        <v>220</v>
      </c>
      <c r="O25" s="77"/>
      <c r="P25" s="76"/>
      <c r="Q25" s="62">
        <v>6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24440.832000000002</v>
      </c>
      <c r="AC25" s="66">
        <f t="shared" si="4"/>
        <v>0</v>
      </c>
      <c r="AD25" s="66">
        <f t="shared" si="3"/>
        <v>24440.832000000002</v>
      </c>
    </row>
    <row r="26" spans="1:30" ht="24.95" customHeight="1" x14ac:dyDescent="0.4">
      <c r="A26" s="54">
        <v>23</v>
      </c>
      <c r="B26" s="55" t="s">
        <v>37</v>
      </c>
      <c r="C26" s="55" t="s">
        <v>1873</v>
      </c>
      <c r="D26" s="55" t="s">
        <v>1096</v>
      </c>
      <c r="E26" s="55" t="s">
        <v>248</v>
      </c>
      <c r="F26" s="55" t="s">
        <v>541</v>
      </c>
      <c r="G26" s="55">
        <v>26</v>
      </c>
      <c r="H26" s="56">
        <v>1</v>
      </c>
      <c r="I26" s="57">
        <v>1</v>
      </c>
      <c r="J26" s="58">
        <v>1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1557.5040000000001</v>
      </c>
      <c r="AC26" s="66">
        <f t="shared" si="4"/>
        <v>0</v>
      </c>
      <c r="AD26" s="66">
        <f t="shared" si="3"/>
        <v>1557.5040000000001</v>
      </c>
    </row>
    <row r="27" spans="1:30" ht="24.95" customHeight="1" x14ac:dyDescent="0.4">
      <c r="A27" s="54">
        <v>24</v>
      </c>
      <c r="B27" s="55" t="s">
        <v>37</v>
      </c>
      <c r="C27" s="55" t="s">
        <v>1873</v>
      </c>
      <c r="D27" s="55" t="s">
        <v>35</v>
      </c>
      <c r="E27" s="55" t="s">
        <v>248</v>
      </c>
      <c r="F27" s="55" t="s">
        <v>1521</v>
      </c>
      <c r="G27" s="55">
        <v>26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1557.5040000000001</v>
      </c>
      <c r="AC27" s="66">
        <f t="shared" si="4"/>
        <v>0</v>
      </c>
      <c r="AD27" s="66">
        <f t="shared" si="3"/>
        <v>1557.5040000000001</v>
      </c>
    </row>
    <row r="28" spans="1:30" ht="24.95" customHeight="1" x14ac:dyDescent="0.4">
      <c r="A28" s="54">
        <v>25</v>
      </c>
      <c r="B28" s="55" t="s">
        <v>37</v>
      </c>
      <c r="C28" s="55" t="s">
        <v>1873</v>
      </c>
      <c r="D28" s="55" t="s">
        <v>35</v>
      </c>
      <c r="E28" s="55" t="s">
        <v>652</v>
      </c>
      <c r="F28" s="55" t="s">
        <v>1961</v>
      </c>
      <c r="G28" s="55">
        <v>34</v>
      </c>
      <c r="H28" s="56">
        <v>2</v>
      </c>
      <c r="I28" s="57">
        <v>1</v>
      </c>
      <c r="J28" s="58">
        <v>2</v>
      </c>
      <c r="K28" s="59"/>
      <c r="L28" s="60" t="s">
        <v>222</v>
      </c>
      <c r="M28" s="76"/>
      <c r="N28" s="61" t="s">
        <v>220</v>
      </c>
      <c r="O28" s="77"/>
      <c r="P28" s="76"/>
      <c r="Q28" s="62">
        <v>2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4073.4719999999998</v>
      </c>
      <c r="AC28" s="66">
        <f t="shared" si="4"/>
        <v>0</v>
      </c>
      <c r="AD28" s="66">
        <f t="shared" si="3"/>
        <v>4073.4719999999998</v>
      </c>
    </row>
    <row r="29" spans="1:30" ht="24.95" customHeight="1" x14ac:dyDescent="0.4">
      <c r="A29" s="54">
        <v>26</v>
      </c>
      <c r="B29" s="55" t="s">
        <v>37</v>
      </c>
      <c r="C29" s="55" t="s">
        <v>1874</v>
      </c>
      <c r="D29" s="55" t="s">
        <v>1096</v>
      </c>
      <c r="E29" s="55" t="s">
        <v>248</v>
      </c>
      <c r="F29" s="55" t="s">
        <v>541</v>
      </c>
      <c r="G29" s="55">
        <v>26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1557.5040000000001</v>
      </c>
      <c r="AC29" s="66">
        <f t="shared" si="4"/>
        <v>0</v>
      </c>
      <c r="AD29" s="66">
        <f t="shared" si="3"/>
        <v>1557.5040000000001</v>
      </c>
    </row>
    <row r="30" spans="1:30" ht="24.95" customHeight="1" x14ac:dyDescent="0.4">
      <c r="A30" s="54">
        <v>27</v>
      </c>
      <c r="B30" s="55" t="s">
        <v>37</v>
      </c>
      <c r="C30" s="55" t="s">
        <v>1874</v>
      </c>
      <c r="D30" s="55" t="s">
        <v>35</v>
      </c>
      <c r="E30" s="55" t="s">
        <v>248</v>
      </c>
      <c r="F30" s="55" t="s">
        <v>1521</v>
      </c>
      <c r="G30" s="55">
        <v>26</v>
      </c>
      <c r="H30" s="56">
        <v>1</v>
      </c>
      <c r="I30" s="57">
        <v>1</v>
      </c>
      <c r="J30" s="58">
        <v>1</v>
      </c>
      <c r="K30" s="59"/>
      <c r="L30" s="60" t="s">
        <v>222</v>
      </c>
      <c r="M30" s="76"/>
      <c r="N30" s="61" t="s">
        <v>220</v>
      </c>
      <c r="O30" s="77"/>
      <c r="P30" s="76"/>
      <c r="Q30" s="62">
        <v>1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1557.5040000000001</v>
      </c>
      <c r="AC30" s="66">
        <f t="shared" si="4"/>
        <v>0</v>
      </c>
      <c r="AD30" s="66">
        <f t="shared" si="3"/>
        <v>1557.5040000000001</v>
      </c>
    </row>
    <row r="31" spans="1:30" ht="24.95" customHeight="1" x14ac:dyDescent="0.4">
      <c r="A31" s="54">
        <v>28</v>
      </c>
      <c r="B31" s="55" t="s">
        <v>37</v>
      </c>
      <c r="C31" s="55" t="s">
        <v>1874</v>
      </c>
      <c r="D31" s="55" t="s">
        <v>35</v>
      </c>
      <c r="E31" s="55" t="s">
        <v>652</v>
      </c>
      <c r="F31" s="55" t="s">
        <v>1961</v>
      </c>
      <c r="G31" s="55">
        <v>34</v>
      </c>
      <c r="H31" s="56">
        <v>2</v>
      </c>
      <c r="I31" s="57">
        <v>1</v>
      </c>
      <c r="J31" s="58">
        <v>2</v>
      </c>
      <c r="K31" s="59"/>
      <c r="L31" s="60" t="s">
        <v>222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4073.4719999999998</v>
      </c>
      <c r="AC31" s="66">
        <f t="shared" si="4"/>
        <v>0</v>
      </c>
      <c r="AD31" s="66">
        <f t="shared" si="3"/>
        <v>4073.4719999999998</v>
      </c>
    </row>
    <row r="32" spans="1:30" ht="24.95" customHeight="1" x14ac:dyDescent="0.4">
      <c r="A32" s="54">
        <v>29</v>
      </c>
      <c r="B32" s="55" t="s">
        <v>37</v>
      </c>
      <c r="C32" s="55" t="s">
        <v>1875</v>
      </c>
      <c r="D32" s="55" t="s">
        <v>35</v>
      </c>
      <c r="E32" s="55" t="s">
        <v>248</v>
      </c>
      <c r="F32" s="55" t="s">
        <v>1521</v>
      </c>
      <c r="G32" s="55">
        <v>26</v>
      </c>
      <c r="H32" s="56">
        <v>2</v>
      </c>
      <c r="I32" s="57">
        <v>1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2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3115.0080000000003</v>
      </c>
      <c r="AC32" s="66">
        <f t="shared" si="4"/>
        <v>0</v>
      </c>
      <c r="AD32" s="66">
        <f t="shared" si="3"/>
        <v>3115.0080000000003</v>
      </c>
    </row>
    <row r="33" spans="1:30" ht="24.95" customHeight="1" x14ac:dyDescent="0.4">
      <c r="A33" s="54">
        <v>30</v>
      </c>
      <c r="B33" s="55" t="s">
        <v>37</v>
      </c>
      <c r="C33" s="55" t="s">
        <v>1876</v>
      </c>
      <c r="D33" s="55" t="s">
        <v>35</v>
      </c>
      <c r="E33" s="55" t="s">
        <v>248</v>
      </c>
      <c r="F33" s="55" t="s">
        <v>1521</v>
      </c>
      <c r="G33" s="55">
        <v>26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1557.5040000000001</v>
      </c>
      <c r="AC33" s="66">
        <f t="shared" si="4"/>
        <v>0</v>
      </c>
      <c r="AD33" s="66">
        <f t="shared" si="3"/>
        <v>1557.5040000000001</v>
      </c>
    </row>
    <row r="34" spans="1:30" ht="24.95" customHeight="1" x14ac:dyDescent="0.4">
      <c r="A34" s="54">
        <v>31</v>
      </c>
      <c r="B34" s="55" t="s">
        <v>37</v>
      </c>
      <c r="C34" s="55" t="s">
        <v>1877</v>
      </c>
      <c r="D34" s="55" t="s">
        <v>35</v>
      </c>
      <c r="E34" s="55" t="s">
        <v>248</v>
      </c>
      <c r="F34" s="55" t="s">
        <v>1521</v>
      </c>
      <c r="G34" s="55">
        <v>26</v>
      </c>
      <c r="H34" s="56">
        <v>11</v>
      </c>
      <c r="I34" s="57">
        <v>1</v>
      </c>
      <c r="J34" s="58">
        <v>11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17132.543999999998</v>
      </c>
      <c r="AC34" s="66">
        <f t="shared" si="4"/>
        <v>0</v>
      </c>
      <c r="AD34" s="66">
        <f t="shared" si="3"/>
        <v>17132.543999999998</v>
      </c>
    </row>
    <row r="35" spans="1:30" ht="24.95" customHeight="1" x14ac:dyDescent="0.4">
      <c r="A35" s="54">
        <v>32</v>
      </c>
      <c r="B35" s="55" t="s">
        <v>37</v>
      </c>
      <c r="C35" s="55" t="s">
        <v>1878</v>
      </c>
      <c r="D35" s="55" t="s">
        <v>35</v>
      </c>
      <c r="E35" s="55" t="s">
        <v>248</v>
      </c>
      <c r="F35" s="55" t="s">
        <v>1521</v>
      </c>
      <c r="G35" s="55">
        <v>26</v>
      </c>
      <c r="H35" s="56">
        <v>2</v>
      </c>
      <c r="I35" s="57">
        <v>1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3115.0080000000003</v>
      </c>
      <c r="AC35" s="66">
        <f t="shared" si="4"/>
        <v>0</v>
      </c>
      <c r="AD35" s="66">
        <f t="shared" si="3"/>
        <v>3115.0080000000003</v>
      </c>
    </row>
    <row r="36" spans="1:30" ht="24.95" customHeight="1" x14ac:dyDescent="0.4">
      <c r="A36" s="54">
        <v>33</v>
      </c>
      <c r="B36" s="55" t="s">
        <v>37</v>
      </c>
      <c r="C36" s="55" t="s">
        <v>1879</v>
      </c>
      <c r="D36" s="55" t="s">
        <v>35</v>
      </c>
      <c r="E36" s="55" t="s">
        <v>248</v>
      </c>
      <c r="F36" s="55" t="s">
        <v>384</v>
      </c>
      <c r="G36" s="55">
        <v>26</v>
      </c>
      <c r="H36" s="56">
        <v>1</v>
      </c>
      <c r="I36" s="57">
        <v>2</v>
      </c>
      <c r="J36" s="58">
        <v>2</v>
      </c>
      <c r="K36" s="59"/>
      <c r="L36" s="60" t="s">
        <v>222</v>
      </c>
      <c r="M36" s="76"/>
      <c r="N36" s="61" t="s">
        <v>220</v>
      </c>
      <c r="O36" s="77"/>
      <c r="P36" s="76"/>
      <c r="Q36" s="62">
        <v>1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2"/>
        <v>3115.0080000000003</v>
      </c>
      <c r="AC36" s="66">
        <f t="shared" si="4"/>
        <v>0</v>
      </c>
      <c r="AD36" s="66">
        <f t="shared" si="3"/>
        <v>3115.0080000000003</v>
      </c>
    </row>
    <row r="37" spans="1:30" ht="24.95" customHeight="1" x14ac:dyDescent="0.4">
      <c r="A37" s="54">
        <v>34</v>
      </c>
      <c r="B37" s="55" t="s">
        <v>37</v>
      </c>
      <c r="C37" s="55" t="s">
        <v>1880</v>
      </c>
      <c r="D37" s="55" t="s">
        <v>35</v>
      </c>
      <c r="E37" s="55" t="s">
        <v>652</v>
      </c>
      <c r="F37" s="55" t="s">
        <v>1961</v>
      </c>
      <c r="G37" s="55">
        <v>34</v>
      </c>
      <c r="H37" s="56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2"/>
        <v>4073.4719999999998</v>
      </c>
      <c r="AC37" s="66">
        <f t="shared" si="4"/>
        <v>0</v>
      </c>
      <c r="AD37" s="66">
        <f t="shared" si="3"/>
        <v>4073.4719999999998</v>
      </c>
    </row>
    <row r="38" spans="1:30" ht="24.95" customHeight="1" x14ac:dyDescent="0.4">
      <c r="A38" s="54">
        <v>35</v>
      </c>
      <c r="B38" s="55" t="s">
        <v>37</v>
      </c>
      <c r="C38" s="55" t="s">
        <v>1881</v>
      </c>
      <c r="D38" s="55" t="s">
        <v>35</v>
      </c>
      <c r="E38" s="55" t="s">
        <v>652</v>
      </c>
      <c r="F38" s="55" t="s">
        <v>1961</v>
      </c>
      <c r="G38" s="55">
        <v>34</v>
      </c>
      <c r="H38" s="56">
        <v>2</v>
      </c>
      <c r="I38" s="57">
        <v>1</v>
      </c>
      <c r="J38" s="58">
        <v>2</v>
      </c>
      <c r="K38" s="59"/>
      <c r="L38" s="60" t="s">
        <v>222</v>
      </c>
      <c r="M38" s="76"/>
      <c r="N38" s="61" t="s">
        <v>220</v>
      </c>
      <c r="O38" s="77"/>
      <c r="P38" s="76"/>
      <c r="Q38" s="62">
        <v>2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2"/>
        <v>4073.4719999999998</v>
      </c>
      <c r="AC38" s="66">
        <f t="shared" si="4"/>
        <v>0</v>
      </c>
      <c r="AD38" s="66">
        <f t="shared" si="3"/>
        <v>4073.4719999999998</v>
      </c>
    </row>
    <row r="39" spans="1:30" ht="24.95" customHeight="1" x14ac:dyDescent="0.4">
      <c r="A39" s="54">
        <v>36</v>
      </c>
      <c r="B39" s="55" t="s">
        <v>241</v>
      </c>
      <c r="C39" s="55" t="s">
        <v>1882</v>
      </c>
      <c r="D39" s="55" t="s">
        <v>1883</v>
      </c>
      <c r="E39" s="55" t="s">
        <v>239</v>
      </c>
      <c r="F39" s="55" t="s">
        <v>244</v>
      </c>
      <c r="G39" s="55">
        <v>42</v>
      </c>
      <c r="H39" s="56">
        <v>16</v>
      </c>
      <c r="I39" s="57">
        <v>2</v>
      </c>
      <c r="J39" s="58">
        <v>32</v>
      </c>
      <c r="K39" s="59"/>
      <c r="L39" s="60" t="s">
        <v>222</v>
      </c>
      <c r="M39" s="76"/>
      <c r="N39" s="61" t="s">
        <v>220</v>
      </c>
      <c r="O39" s="77"/>
      <c r="P39" s="76"/>
      <c r="Q39" s="62">
        <v>16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2"/>
        <v>80510.975999999995</v>
      </c>
      <c r="AC39" s="66">
        <f t="shared" si="4"/>
        <v>0</v>
      </c>
      <c r="AD39" s="66">
        <f t="shared" si="3"/>
        <v>80510.975999999995</v>
      </c>
    </row>
    <row r="40" spans="1:30" ht="24.95" customHeight="1" x14ac:dyDescent="0.4">
      <c r="A40" s="54">
        <v>37</v>
      </c>
      <c r="B40" s="55" t="s">
        <v>241</v>
      </c>
      <c r="C40" s="55" t="s">
        <v>1882</v>
      </c>
      <c r="D40" s="55" t="s">
        <v>1883</v>
      </c>
      <c r="E40" s="55" t="s">
        <v>239</v>
      </c>
      <c r="F40" s="55" t="s">
        <v>1011</v>
      </c>
      <c r="G40" s="55">
        <v>42</v>
      </c>
      <c r="H40" s="55">
        <v>2</v>
      </c>
      <c r="I40" s="57">
        <v>1</v>
      </c>
      <c r="J40" s="58">
        <v>2</v>
      </c>
      <c r="K40" s="59"/>
      <c r="L40" s="60" t="s">
        <v>221</v>
      </c>
      <c r="M40" s="76"/>
      <c r="N40" s="61" t="s">
        <v>220</v>
      </c>
      <c r="O40" s="77"/>
      <c r="P40" s="76"/>
      <c r="Q40" s="62">
        <v>2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2"/>
        <v>5031.9359999999997</v>
      </c>
      <c r="AC40" s="66">
        <f t="shared" si="4"/>
        <v>0</v>
      </c>
      <c r="AD40" s="66">
        <f t="shared" si="3"/>
        <v>5031.9359999999997</v>
      </c>
    </row>
    <row r="41" spans="1:30" ht="24.95" customHeight="1" x14ac:dyDescent="0.4">
      <c r="A41" s="54">
        <v>38</v>
      </c>
      <c r="B41" s="55" t="s">
        <v>241</v>
      </c>
      <c r="C41" s="55" t="s">
        <v>1884</v>
      </c>
      <c r="D41" s="55" t="s">
        <v>35</v>
      </c>
      <c r="E41" s="55" t="s">
        <v>239</v>
      </c>
      <c r="F41" s="55" t="s">
        <v>1963</v>
      </c>
      <c r="G41" s="55">
        <v>42</v>
      </c>
      <c r="H41" s="55">
        <v>6</v>
      </c>
      <c r="I41" s="57">
        <v>2</v>
      </c>
      <c r="J41" s="58">
        <v>12</v>
      </c>
      <c r="K41" s="59"/>
      <c r="L41" s="60" t="s">
        <v>222</v>
      </c>
      <c r="M41" s="76"/>
      <c r="N41" s="61" t="s">
        <v>220</v>
      </c>
      <c r="O41" s="77"/>
      <c r="P41" s="76"/>
      <c r="Q41" s="62">
        <v>6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2"/>
        <v>30191.615999999998</v>
      </c>
      <c r="AC41" s="66">
        <f t="shared" si="4"/>
        <v>0</v>
      </c>
      <c r="AD41" s="66">
        <f t="shared" si="3"/>
        <v>30191.615999999998</v>
      </c>
    </row>
    <row r="42" spans="1:30" ht="24.95" customHeight="1" x14ac:dyDescent="0.4">
      <c r="A42" s="54">
        <v>39</v>
      </c>
      <c r="B42" s="55" t="s">
        <v>241</v>
      </c>
      <c r="C42" s="55" t="s">
        <v>1885</v>
      </c>
      <c r="D42" s="55" t="s">
        <v>35</v>
      </c>
      <c r="E42" s="55" t="s">
        <v>652</v>
      </c>
      <c r="F42" s="55" t="s">
        <v>657</v>
      </c>
      <c r="G42" s="55">
        <v>34</v>
      </c>
      <c r="H42" s="55">
        <v>2</v>
      </c>
      <c r="I42" s="57">
        <v>2</v>
      </c>
      <c r="J42" s="58">
        <v>4</v>
      </c>
      <c r="K42" s="59"/>
      <c r="L42" s="60" t="s">
        <v>222</v>
      </c>
      <c r="M42" s="76"/>
      <c r="N42" s="61" t="s">
        <v>220</v>
      </c>
      <c r="O42" s="77"/>
      <c r="P42" s="76"/>
      <c r="Q42" s="62">
        <v>2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2"/>
        <v>8146.9439999999995</v>
      </c>
      <c r="AC42" s="66">
        <f t="shared" si="4"/>
        <v>0</v>
      </c>
      <c r="AD42" s="66">
        <f t="shared" si="3"/>
        <v>8146.9439999999995</v>
      </c>
    </row>
    <row r="43" spans="1:30" ht="24.95" customHeight="1" x14ac:dyDescent="0.4">
      <c r="A43" s="54">
        <v>40</v>
      </c>
      <c r="B43" s="55" t="s">
        <v>241</v>
      </c>
      <c r="C43" s="55" t="s">
        <v>1886</v>
      </c>
      <c r="D43" s="55" t="s">
        <v>35</v>
      </c>
      <c r="E43" s="55" t="s">
        <v>652</v>
      </c>
      <c r="F43" s="55" t="s">
        <v>657</v>
      </c>
      <c r="G43" s="55">
        <v>34</v>
      </c>
      <c r="H43" s="55">
        <v>6</v>
      </c>
      <c r="I43" s="57">
        <v>2</v>
      </c>
      <c r="J43" s="58">
        <v>12</v>
      </c>
      <c r="K43" s="59"/>
      <c r="L43" s="60" t="s">
        <v>222</v>
      </c>
      <c r="M43" s="76"/>
      <c r="N43" s="61" t="s">
        <v>220</v>
      </c>
      <c r="O43" s="77"/>
      <c r="P43" s="76"/>
      <c r="Q43" s="62">
        <v>6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2"/>
        <v>24440.832000000002</v>
      </c>
      <c r="AC43" s="66">
        <f t="shared" si="4"/>
        <v>0</v>
      </c>
      <c r="AD43" s="66">
        <f t="shared" si="3"/>
        <v>24440.832000000002</v>
      </c>
    </row>
    <row r="44" spans="1:30" ht="24.95" customHeight="1" x14ac:dyDescent="0.4">
      <c r="A44" s="54">
        <v>41</v>
      </c>
      <c r="B44" s="55" t="s">
        <v>241</v>
      </c>
      <c r="C44" s="55" t="s">
        <v>1886</v>
      </c>
      <c r="D44" s="55" t="s">
        <v>35</v>
      </c>
      <c r="E44" s="55" t="s">
        <v>652</v>
      </c>
      <c r="F44" s="55" t="s">
        <v>1852</v>
      </c>
      <c r="G44" s="55">
        <v>34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2"/>
        <v>2036.7359999999999</v>
      </c>
      <c r="AC44" s="66">
        <f t="shared" si="4"/>
        <v>0</v>
      </c>
      <c r="AD44" s="66">
        <f t="shared" si="3"/>
        <v>2036.7359999999999</v>
      </c>
    </row>
    <row r="45" spans="1:30" ht="24.95" customHeight="1" x14ac:dyDescent="0.4">
      <c r="A45" s="54">
        <v>42</v>
      </c>
      <c r="B45" s="55" t="s">
        <v>241</v>
      </c>
      <c r="C45" s="55" t="s">
        <v>1887</v>
      </c>
      <c r="D45" s="55" t="s">
        <v>35</v>
      </c>
      <c r="E45" s="55" t="s">
        <v>652</v>
      </c>
      <c r="F45" s="55" t="s">
        <v>657</v>
      </c>
      <c r="G45" s="55">
        <v>34</v>
      </c>
      <c r="H45" s="55">
        <v>6</v>
      </c>
      <c r="I45" s="57">
        <v>2</v>
      </c>
      <c r="J45" s="58">
        <v>12</v>
      </c>
      <c r="K45" s="59"/>
      <c r="L45" s="60" t="s">
        <v>222</v>
      </c>
      <c r="M45" s="76"/>
      <c r="N45" s="61" t="s">
        <v>220</v>
      </c>
      <c r="O45" s="77"/>
      <c r="P45" s="76"/>
      <c r="Q45" s="62">
        <v>6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2"/>
        <v>24440.832000000002</v>
      </c>
      <c r="AC45" s="66">
        <f t="shared" si="4"/>
        <v>0</v>
      </c>
      <c r="AD45" s="66">
        <f t="shared" si="3"/>
        <v>24440.832000000002</v>
      </c>
    </row>
    <row r="46" spans="1:30" ht="24.95" customHeight="1" x14ac:dyDescent="0.4">
      <c r="A46" s="54">
        <v>43</v>
      </c>
      <c r="B46" s="55" t="s">
        <v>241</v>
      </c>
      <c r="C46" s="55" t="s">
        <v>1887</v>
      </c>
      <c r="D46" s="55" t="s">
        <v>35</v>
      </c>
      <c r="E46" s="55" t="s">
        <v>652</v>
      </c>
      <c r="F46" s="55" t="s">
        <v>1852</v>
      </c>
      <c r="G46" s="55">
        <v>34</v>
      </c>
      <c r="H46" s="55">
        <v>1</v>
      </c>
      <c r="I46" s="57">
        <v>1</v>
      </c>
      <c r="J46" s="58">
        <v>1</v>
      </c>
      <c r="K46" s="59"/>
      <c r="L46" s="60" t="s">
        <v>222</v>
      </c>
      <c r="M46" s="76"/>
      <c r="N46" s="61" t="s">
        <v>220</v>
      </c>
      <c r="O46" s="77"/>
      <c r="P46" s="76"/>
      <c r="Q46" s="62">
        <v>1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2"/>
        <v>2036.7359999999999</v>
      </c>
      <c r="AC46" s="66">
        <f t="shared" si="4"/>
        <v>0</v>
      </c>
      <c r="AD46" s="66">
        <f t="shared" si="3"/>
        <v>2036.7359999999999</v>
      </c>
    </row>
    <row r="47" spans="1:30" ht="24.95" customHeight="1" x14ac:dyDescent="0.4">
      <c r="A47" s="54">
        <v>44</v>
      </c>
      <c r="B47" s="55" t="s">
        <v>241</v>
      </c>
      <c r="C47" s="55" t="s">
        <v>1888</v>
      </c>
      <c r="D47" s="55" t="s">
        <v>35</v>
      </c>
      <c r="E47" s="55" t="s">
        <v>652</v>
      </c>
      <c r="F47" s="55" t="s">
        <v>657</v>
      </c>
      <c r="G47" s="55">
        <v>34</v>
      </c>
      <c r="H47" s="55">
        <v>6</v>
      </c>
      <c r="I47" s="57">
        <v>2</v>
      </c>
      <c r="J47" s="58">
        <v>12</v>
      </c>
      <c r="K47" s="59"/>
      <c r="L47" s="60" t="s">
        <v>222</v>
      </c>
      <c r="M47" s="76"/>
      <c r="N47" s="61" t="s">
        <v>220</v>
      </c>
      <c r="O47" s="77"/>
      <c r="P47" s="76"/>
      <c r="Q47" s="62">
        <v>6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2"/>
        <v>24440.832000000002</v>
      </c>
      <c r="AC47" s="66">
        <f t="shared" si="4"/>
        <v>0</v>
      </c>
      <c r="AD47" s="66">
        <f t="shared" si="3"/>
        <v>24440.832000000002</v>
      </c>
    </row>
    <row r="48" spans="1:30" ht="24.95" customHeight="1" x14ac:dyDescent="0.4">
      <c r="A48" s="54">
        <v>45</v>
      </c>
      <c r="B48" s="55" t="s">
        <v>241</v>
      </c>
      <c r="C48" s="55" t="s">
        <v>1888</v>
      </c>
      <c r="D48" s="55" t="s">
        <v>35</v>
      </c>
      <c r="E48" s="55" t="s">
        <v>652</v>
      </c>
      <c r="F48" s="55" t="s">
        <v>1852</v>
      </c>
      <c r="G48" s="55">
        <v>34</v>
      </c>
      <c r="H48" s="55">
        <v>1</v>
      </c>
      <c r="I48" s="57">
        <v>1</v>
      </c>
      <c r="J48" s="58">
        <v>1</v>
      </c>
      <c r="K48" s="59"/>
      <c r="L48" s="60" t="s">
        <v>222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2"/>
        <v>2036.7359999999999</v>
      </c>
      <c r="AC48" s="66">
        <f t="shared" si="4"/>
        <v>0</v>
      </c>
      <c r="AD48" s="66">
        <f t="shared" si="3"/>
        <v>2036.7359999999999</v>
      </c>
    </row>
    <row r="49" spans="1:30" ht="24.95" customHeight="1" x14ac:dyDescent="0.4">
      <c r="A49" s="54">
        <v>46</v>
      </c>
      <c r="B49" s="55" t="s">
        <v>241</v>
      </c>
      <c r="C49" s="55" t="s">
        <v>1889</v>
      </c>
      <c r="D49" s="55" t="s">
        <v>35</v>
      </c>
      <c r="E49" s="55" t="s">
        <v>652</v>
      </c>
      <c r="F49" s="55" t="s">
        <v>657</v>
      </c>
      <c r="G49" s="55">
        <v>34</v>
      </c>
      <c r="H49" s="55">
        <v>6</v>
      </c>
      <c r="I49" s="57">
        <v>2</v>
      </c>
      <c r="J49" s="58">
        <v>12</v>
      </c>
      <c r="K49" s="59"/>
      <c r="L49" s="60" t="s">
        <v>222</v>
      </c>
      <c r="M49" s="76"/>
      <c r="N49" s="61" t="s">
        <v>220</v>
      </c>
      <c r="O49" s="77"/>
      <c r="P49" s="76"/>
      <c r="Q49" s="62">
        <v>6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2"/>
        <v>24440.832000000002</v>
      </c>
      <c r="AC49" s="66">
        <f t="shared" si="4"/>
        <v>0</v>
      </c>
      <c r="AD49" s="66">
        <f t="shared" si="3"/>
        <v>24440.832000000002</v>
      </c>
    </row>
    <row r="50" spans="1:30" ht="24.95" customHeight="1" x14ac:dyDescent="0.4">
      <c r="A50" s="54">
        <v>47</v>
      </c>
      <c r="B50" s="55" t="s">
        <v>241</v>
      </c>
      <c r="C50" s="55" t="s">
        <v>1889</v>
      </c>
      <c r="D50" s="55" t="s">
        <v>35</v>
      </c>
      <c r="E50" s="55" t="s">
        <v>652</v>
      </c>
      <c r="F50" s="55" t="s">
        <v>1852</v>
      </c>
      <c r="G50" s="55">
        <v>34</v>
      </c>
      <c r="H50" s="55">
        <v>1</v>
      </c>
      <c r="I50" s="57">
        <v>1</v>
      </c>
      <c r="J50" s="58">
        <v>1</v>
      </c>
      <c r="K50" s="59"/>
      <c r="L50" s="60" t="s">
        <v>222</v>
      </c>
      <c r="M50" s="76"/>
      <c r="N50" s="61" t="s">
        <v>220</v>
      </c>
      <c r="O50" s="77"/>
      <c r="P50" s="76"/>
      <c r="Q50" s="62">
        <v>1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2"/>
        <v>2036.7359999999999</v>
      </c>
      <c r="AC50" s="66">
        <f t="shared" si="4"/>
        <v>0</v>
      </c>
      <c r="AD50" s="66">
        <f t="shared" si="3"/>
        <v>2036.7359999999999</v>
      </c>
    </row>
    <row r="51" spans="1:30" ht="24.95" customHeight="1" x14ac:dyDescent="0.4">
      <c r="A51" s="54">
        <v>48</v>
      </c>
      <c r="B51" s="55" t="s">
        <v>241</v>
      </c>
      <c r="C51" s="55" t="s">
        <v>1890</v>
      </c>
      <c r="D51" s="55" t="s">
        <v>35</v>
      </c>
      <c r="E51" s="55" t="s">
        <v>652</v>
      </c>
      <c r="F51" s="55" t="s">
        <v>657</v>
      </c>
      <c r="G51" s="55">
        <v>34</v>
      </c>
      <c r="H51" s="55">
        <v>6</v>
      </c>
      <c r="I51" s="57">
        <v>2</v>
      </c>
      <c r="J51" s="58">
        <v>12</v>
      </c>
      <c r="K51" s="59"/>
      <c r="L51" s="60" t="s">
        <v>222</v>
      </c>
      <c r="M51" s="76"/>
      <c r="N51" s="61" t="s">
        <v>220</v>
      </c>
      <c r="O51" s="77"/>
      <c r="P51" s="76"/>
      <c r="Q51" s="62">
        <v>6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2"/>
        <v>24440.832000000002</v>
      </c>
      <c r="AC51" s="66">
        <f t="shared" si="4"/>
        <v>0</v>
      </c>
      <c r="AD51" s="66">
        <f t="shared" si="3"/>
        <v>24440.832000000002</v>
      </c>
    </row>
    <row r="52" spans="1:30" ht="24.95" customHeight="1" x14ac:dyDescent="0.4">
      <c r="A52" s="54">
        <v>49</v>
      </c>
      <c r="B52" s="55" t="s">
        <v>241</v>
      </c>
      <c r="C52" s="55" t="s">
        <v>1890</v>
      </c>
      <c r="D52" s="55" t="s">
        <v>35</v>
      </c>
      <c r="E52" s="55" t="s">
        <v>652</v>
      </c>
      <c r="F52" s="55" t="s">
        <v>1852</v>
      </c>
      <c r="G52" s="55">
        <v>34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220</v>
      </c>
      <c r="O52" s="77"/>
      <c r="P52" s="76"/>
      <c r="Q52" s="62">
        <v>1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2"/>
        <v>2036.7359999999999</v>
      </c>
      <c r="AC52" s="66">
        <f t="shared" si="4"/>
        <v>0</v>
      </c>
      <c r="AD52" s="66">
        <f t="shared" si="3"/>
        <v>2036.7359999999999</v>
      </c>
    </row>
    <row r="53" spans="1:30" ht="24.95" customHeight="1" x14ac:dyDescent="0.4">
      <c r="A53" s="54">
        <v>50</v>
      </c>
      <c r="B53" s="55" t="s">
        <v>241</v>
      </c>
      <c r="C53" s="55" t="s">
        <v>1891</v>
      </c>
      <c r="D53" s="55" t="s">
        <v>35</v>
      </c>
      <c r="E53" s="55" t="s">
        <v>652</v>
      </c>
      <c r="F53" s="55" t="s">
        <v>657</v>
      </c>
      <c r="G53" s="55">
        <v>34</v>
      </c>
      <c r="H53" s="55">
        <v>6</v>
      </c>
      <c r="I53" s="57">
        <v>2</v>
      </c>
      <c r="J53" s="58">
        <v>12</v>
      </c>
      <c r="K53" s="59"/>
      <c r="L53" s="60" t="s">
        <v>222</v>
      </c>
      <c r="M53" s="76"/>
      <c r="N53" s="61" t="s">
        <v>220</v>
      </c>
      <c r="O53" s="77"/>
      <c r="P53" s="76"/>
      <c r="Q53" s="62">
        <v>6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2"/>
        <v>24440.832000000002</v>
      </c>
      <c r="AC53" s="66">
        <f t="shared" si="4"/>
        <v>0</v>
      </c>
      <c r="AD53" s="66">
        <f t="shared" si="3"/>
        <v>24440.832000000002</v>
      </c>
    </row>
    <row r="54" spans="1:30" ht="24.95" customHeight="1" x14ac:dyDescent="0.4">
      <c r="A54" s="54">
        <v>51</v>
      </c>
      <c r="B54" s="55" t="s">
        <v>241</v>
      </c>
      <c r="C54" s="55" t="s">
        <v>1891</v>
      </c>
      <c r="D54" s="55" t="s">
        <v>35</v>
      </c>
      <c r="E54" s="55" t="s">
        <v>652</v>
      </c>
      <c r="F54" s="55" t="s">
        <v>1852</v>
      </c>
      <c r="G54" s="55">
        <v>34</v>
      </c>
      <c r="H54" s="55">
        <v>1</v>
      </c>
      <c r="I54" s="57">
        <v>1</v>
      </c>
      <c r="J54" s="58">
        <v>1</v>
      </c>
      <c r="K54" s="59"/>
      <c r="L54" s="60" t="s">
        <v>222</v>
      </c>
      <c r="M54" s="76"/>
      <c r="N54" s="61" t="s">
        <v>220</v>
      </c>
      <c r="O54" s="77"/>
      <c r="P54" s="76"/>
      <c r="Q54" s="62">
        <v>1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2"/>
        <v>2036.7359999999999</v>
      </c>
      <c r="AC54" s="66">
        <f t="shared" si="4"/>
        <v>0</v>
      </c>
      <c r="AD54" s="66">
        <f t="shared" si="3"/>
        <v>2036.7359999999999</v>
      </c>
    </row>
    <row r="55" spans="1:30" ht="24.95" customHeight="1" x14ac:dyDescent="0.4">
      <c r="A55" s="54">
        <v>52</v>
      </c>
      <c r="B55" s="55" t="s">
        <v>241</v>
      </c>
      <c r="C55" s="55" t="s">
        <v>1892</v>
      </c>
      <c r="D55" s="55" t="s">
        <v>35</v>
      </c>
      <c r="E55" s="55" t="s">
        <v>652</v>
      </c>
      <c r="F55" s="55" t="s">
        <v>657</v>
      </c>
      <c r="G55" s="55">
        <v>34</v>
      </c>
      <c r="H55" s="55">
        <v>6</v>
      </c>
      <c r="I55" s="57">
        <v>2</v>
      </c>
      <c r="J55" s="58">
        <v>12</v>
      </c>
      <c r="K55" s="59"/>
      <c r="L55" s="60" t="s">
        <v>222</v>
      </c>
      <c r="M55" s="76"/>
      <c r="N55" s="61" t="s">
        <v>220</v>
      </c>
      <c r="O55" s="77"/>
      <c r="P55" s="76"/>
      <c r="Q55" s="62">
        <v>6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2"/>
        <v>24440.832000000002</v>
      </c>
      <c r="AC55" s="66">
        <f t="shared" si="4"/>
        <v>0</v>
      </c>
      <c r="AD55" s="66">
        <f t="shared" si="3"/>
        <v>24440.832000000002</v>
      </c>
    </row>
    <row r="56" spans="1:30" ht="24.95" customHeight="1" x14ac:dyDescent="0.4">
      <c r="A56" s="54">
        <v>53</v>
      </c>
      <c r="B56" s="55" t="s">
        <v>241</v>
      </c>
      <c r="C56" s="55" t="s">
        <v>1892</v>
      </c>
      <c r="D56" s="55" t="s">
        <v>35</v>
      </c>
      <c r="E56" s="55" t="s">
        <v>652</v>
      </c>
      <c r="F56" s="55" t="s">
        <v>1852</v>
      </c>
      <c r="G56" s="55">
        <v>34</v>
      </c>
      <c r="H56" s="55">
        <v>1</v>
      </c>
      <c r="I56" s="57">
        <v>1</v>
      </c>
      <c r="J56" s="58">
        <v>1</v>
      </c>
      <c r="K56" s="59"/>
      <c r="L56" s="60" t="s">
        <v>222</v>
      </c>
      <c r="M56" s="76"/>
      <c r="N56" s="61" t="s">
        <v>220</v>
      </c>
      <c r="O56" s="77"/>
      <c r="P56" s="76"/>
      <c r="Q56" s="62">
        <v>1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2"/>
        <v>2036.7359999999999</v>
      </c>
      <c r="AC56" s="66">
        <f t="shared" si="4"/>
        <v>0</v>
      </c>
      <c r="AD56" s="66">
        <f t="shared" si="3"/>
        <v>2036.7359999999999</v>
      </c>
    </row>
    <row r="57" spans="1:30" ht="24.95" customHeight="1" x14ac:dyDescent="0.4">
      <c r="A57" s="54">
        <v>54</v>
      </c>
      <c r="B57" s="55" t="s">
        <v>241</v>
      </c>
      <c r="C57" s="55" t="s">
        <v>1892</v>
      </c>
      <c r="D57" s="55" t="s">
        <v>35</v>
      </c>
      <c r="E57" s="55" t="s">
        <v>265</v>
      </c>
      <c r="F57" s="55" t="s">
        <v>225</v>
      </c>
      <c r="G57" s="55">
        <v>60</v>
      </c>
      <c r="H57" s="55">
        <v>1</v>
      </c>
      <c r="I57" s="57">
        <v>2</v>
      </c>
      <c r="J57" s="58">
        <v>2</v>
      </c>
      <c r="K57" s="59"/>
      <c r="L57" s="60" t="s">
        <v>221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2"/>
        <v>7188.4800000000005</v>
      </c>
      <c r="AC57" s="66">
        <f t="shared" si="4"/>
        <v>0</v>
      </c>
      <c r="AD57" s="66">
        <f t="shared" si="3"/>
        <v>7188.4800000000005</v>
      </c>
    </row>
    <row r="58" spans="1:30" ht="24.95" customHeight="1" x14ac:dyDescent="0.4">
      <c r="A58" s="54">
        <v>55</v>
      </c>
      <c r="B58" s="55" t="s">
        <v>241</v>
      </c>
      <c r="C58" s="55" t="s">
        <v>1873</v>
      </c>
      <c r="D58" s="55" t="s">
        <v>1096</v>
      </c>
      <c r="E58" s="55" t="s">
        <v>248</v>
      </c>
      <c r="F58" s="55" t="s">
        <v>541</v>
      </c>
      <c r="G58" s="55">
        <v>26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2"/>
        <v>1557.5040000000001</v>
      </c>
      <c r="AC58" s="66">
        <f t="shared" si="4"/>
        <v>0</v>
      </c>
      <c r="AD58" s="66">
        <f t="shared" si="3"/>
        <v>1557.5040000000001</v>
      </c>
    </row>
    <row r="59" spans="1:30" ht="24.95" customHeight="1" x14ac:dyDescent="0.4">
      <c r="A59" s="54">
        <v>56</v>
      </c>
      <c r="B59" s="55" t="s">
        <v>241</v>
      </c>
      <c r="C59" s="55" t="s">
        <v>1873</v>
      </c>
      <c r="D59" s="55" t="s">
        <v>35</v>
      </c>
      <c r="E59" s="55" t="s">
        <v>248</v>
      </c>
      <c r="F59" s="55" t="s">
        <v>1521</v>
      </c>
      <c r="G59" s="55">
        <v>26</v>
      </c>
      <c r="H59" s="55">
        <v>1</v>
      </c>
      <c r="I59" s="57">
        <v>1</v>
      </c>
      <c r="J59" s="58">
        <v>1</v>
      </c>
      <c r="K59" s="59"/>
      <c r="L59" s="60" t="s">
        <v>222</v>
      </c>
      <c r="M59" s="76"/>
      <c r="N59" s="61" t="s">
        <v>220</v>
      </c>
      <c r="O59" s="77"/>
      <c r="P59" s="76"/>
      <c r="Q59" s="62">
        <v>1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2"/>
        <v>1557.5040000000001</v>
      </c>
      <c r="AC59" s="66">
        <f t="shared" si="4"/>
        <v>0</v>
      </c>
      <c r="AD59" s="66">
        <f t="shared" si="3"/>
        <v>1557.5040000000001</v>
      </c>
    </row>
    <row r="60" spans="1:30" ht="24.95" customHeight="1" x14ac:dyDescent="0.4">
      <c r="A60" s="54">
        <v>57</v>
      </c>
      <c r="B60" s="55" t="s">
        <v>241</v>
      </c>
      <c r="C60" s="55" t="s">
        <v>1873</v>
      </c>
      <c r="D60" s="55" t="s">
        <v>35</v>
      </c>
      <c r="E60" s="55" t="s">
        <v>652</v>
      </c>
      <c r="F60" s="55" t="s">
        <v>1961</v>
      </c>
      <c r="G60" s="55">
        <v>34</v>
      </c>
      <c r="H60" s="55">
        <v>2</v>
      </c>
      <c r="I60" s="57">
        <v>1</v>
      </c>
      <c r="J60" s="58">
        <v>2</v>
      </c>
      <c r="K60" s="59"/>
      <c r="L60" s="60" t="s">
        <v>222</v>
      </c>
      <c r="M60" s="76"/>
      <c r="N60" s="61" t="s">
        <v>220</v>
      </c>
      <c r="O60" s="77"/>
      <c r="P60" s="76"/>
      <c r="Q60" s="62">
        <v>2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2"/>
        <v>4073.4719999999998</v>
      </c>
      <c r="AC60" s="66">
        <f t="shared" si="4"/>
        <v>0</v>
      </c>
      <c r="AD60" s="66">
        <f t="shared" si="3"/>
        <v>4073.4719999999998</v>
      </c>
    </row>
    <row r="61" spans="1:30" ht="24.95" customHeight="1" x14ac:dyDescent="0.4">
      <c r="A61" s="54">
        <v>58</v>
      </c>
      <c r="B61" s="55" t="s">
        <v>241</v>
      </c>
      <c r="C61" s="55" t="s">
        <v>1874</v>
      </c>
      <c r="D61" s="55" t="s">
        <v>1096</v>
      </c>
      <c r="E61" s="55" t="s">
        <v>248</v>
      </c>
      <c r="F61" s="55" t="s">
        <v>541</v>
      </c>
      <c r="G61" s="55">
        <v>26</v>
      </c>
      <c r="H61" s="55">
        <v>1</v>
      </c>
      <c r="I61" s="57">
        <v>1</v>
      </c>
      <c r="J61" s="58">
        <v>1</v>
      </c>
      <c r="K61" s="59"/>
      <c r="L61" s="60" t="s">
        <v>222</v>
      </c>
      <c r="M61" s="76"/>
      <c r="N61" s="61" t="s">
        <v>220</v>
      </c>
      <c r="O61" s="77"/>
      <c r="P61" s="76"/>
      <c r="Q61" s="62">
        <v>1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2"/>
        <v>1557.5040000000001</v>
      </c>
      <c r="AC61" s="66">
        <f t="shared" si="4"/>
        <v>0</v>
      </c>
      <c r="AD61" s="66">
        <f t="shared" si="3"/>
        <v>1557.5040000000001</v>
      </c>
    </row>
    <row r="62" spans="1:30" ht="24.95" customHeight="1" x14ac:dyDescent="0.4">
      <c r="A62" s="54">
        <v>59</v>
      </c>
      <c r="B62" s="55" t="s">
        <v>241</v>
      </c>
      <c r="C62" s="55" t="s">
        <v>1874</v>
      </c>
      <c r="D62" s="55" t="s">
        <v>35</v>
      </c>
      <c r="E62" s="55" t="s">
        <v>248</v>
      </c>
      <c r="F62" s="55" t="s">
        <v>1521</v>
      </c>
      <c r="G62" s="55">
        <v>26</v>
      </c>
      <c r="H62" s="55">
        <v>1</v>
      </c>
      <c r="I62" s="57">
        <v>1</v>
      </c>
      <c r="J62" s="58">
        <v>1</v>
      </c>
      <c r="K62" s="59"/>
      <c r="L62" s="60" t="s">
        <v>222</v>
      </c>
      <c r="M62" s="76"/>
      <c r="N62" s="61" t="s">
        <v>220</v>
      </c>
      <c r="O62" s="77"/>
      <c r="P62" s="76"/>
      <c r="Q62" s="62">
        <v>1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2"/>
        <v>1557.5040000000001</v>
      </c>
      <c r="AC62" s="66">
        <f t="shared" si="4"/>
        <v>0</v>
      </c>
      <c r="AD62" s="66">
        <f t="shared" si="3"/>
        <v>1557.5040000000001</v>
      </c>
    </row>
    <row r="63" spans="1:30" ht="24.95" customHeight="1" x14ac:dyDescent="0.4">
      <c r="A63" s="54">
        <v>60</v>
      </c>
      <c r="B63" s="55" t="s">
        <v>241</v>
      </c>
      <c r="C63" s="55" t="s">
        <v>1874</v>
      </c>
      <c r="D63" s="55" t="s">
        <v>35</v>
      </c>
      <c r="E63" s="55" t="s">
        <v>652</v>
      </c>
      <c r="F63" s="55" t="s">
        <v>1961</v>
      </c>
      <c r="G63" s="55">
        <v>34</v>
      </c>
      <c r="H63" s="55">
        <v>2</v>
      </c>
      <c r="I63" s="57">
        <v>1</v>
      </c>
      <c r="J63" s="58">
        <v>2</v>
      </c>
      <c r="K63" s="59"/>
      <c r="L63" s="60" t="s">
        <v>222</v>
      </c>
      <c r="M63" s="76"/>
      <c r="N63" s="61" t="s">
        <v>220</v>
      </c>
      <c r="O63" s="77"/>
      <c r="P63" s="76"/>
      <c r="Q63" s="62">
        <v>2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2"/>
        <v>4073.4719999999998</v>
      </c>
      <c r="AC63" s="66">
        <f t="shared" si="4"/>
        <v>0</v>
      </c>
      <c r="AD63" s="66">
        <f t="shared" si="3"/>
        <v>4073.4719999999998</v>
      </c>
    </row>
    <row r="64" spans="1:30" ht="24.95" customHeight="1" x14ac:dyDescent="0.4">
      <c r="A64" s="54">
        <v>61</v>
      </c>
      <c r="B64" s="55" t="s">
        <v>241</v>
      </c>
      <c r="C64" s="55" t="s">
        <v>1875</v>
      </c>
      <c r="D64" s="55" t="s">
        <v>35</v>
      </c>
      <c r="E64" s="55" t="s">
        <v>248</v>
      </c>
      <c r="F64" s="55" t="s">
        <v>1521</v>
      </c>
      <c r="G64" s="55">
        <v>26</v>
      </c>
      <c r="H64" s="55">
        <v>2</v>
      </c>
      <c r="I64" s="57">
        <v>1</v>
      </c>
      <c r="J64" s="58">
        <v>2</v>
      </c>
      <c r="K64" s="59"/>
      <c r="L64" s="60" t="s">
        <v>222</v>
      </c>
      <c r="M64" s="76"/>
      <c r="N64" s="61" t="s">
        <v>220</v>
      </c>
      <c r="O64" s="77"/>
      <c r="P64" s="76"/>
      <c r="Q64" s="62">
        <v>2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2"/>
        <v>3115.0080000000003</v>
      </c>
      <c r="AC64" s="66">
        <f t="shared" si="4"/>
        <v>0</v>
      </c>
      <c r="AD64" s="66">
        <f t="shared" si="3"/>
        <v>3115.0080000000003</v>
      </c>
    </row>
    <row r="65" spans="1:30" ht="24.95" customHeight="1" x14ac:dyDescent="0.4">
      <c r="A65" s="54">
        <v>62</v>
      </c>
      <c r="B65" s="55" t="s">
        <v>241</v>
      </c>
      <c r="C65" s="55" t="s">
        <v>1877</v>
      </c>
      <c r="D65" s="55" t="s">
        <v>35</v>
      </c>
      <c r="E65" s="55" t="s">
        <v>248</v>
      </c>
      <c r="F65" s="55" t="s">
        <v>1521</v>
      </c>
      <c r="G65" s="55">
        <v>26</v>
      </c>
      <c r="H65" s="55">
        <v>10</v>
      </c>
      <c r="I65" s="57">
        <v>1</v>
      </c>
      <c r="J65" s="58">
        <v>10</v>
      </c>
      <c r="K65" s="59"/>
      <c r="L65" s="60" t="s">
        <v>222</v>
      </c>
      <c r="M65" s="76"/>
      <c r="N65" s="61" t="s">
        <v>220</v>
      </c>
      <c r="O65" s="77"/>
      <c r="P65" s="76"/>
      <c r="Q65" s="62">
        <v>10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2"/>
        <v>15575.039999999999</v>
      </c>
      <c r="AC65" s="66">
        <f t="shared" si="4"/>
        <v>0</v>
      </c>
      <c r="AD65" s="66">
        <f t="shared" si="3"/>
        <v>15575.039999999999</v>
      </c>
    </row>
    <row r="66" spans="1:30" ht="24.95" customHeight="1" x14ac:dyDescent="0.4">
      <c r="A66" s="54">
        <v>63</v>
      </c>
      <c r="B66" s="55" t="s">
        <v>241</v>
      </c>
      <c r="C66" s="55" t="s">
        <v>1878</v>
      </c>
      <c r="D66" s="55" t="s">
        <v>35</v>
      </c>
      <c r="E66" s="55" t="s">
        <v>248</v>
      </c>
      <c r="F66" s="55" t="s">
        <v>1521</v>
      </c>
      <c r="G66" s="55">
        <v>26</v>
      </c>
      <c r="H66" s="55">
        <v>2</v>
      </c>
      <c r="I66" s="57">
        <v>1</v>
      </c>
      <c r="J66" s="58">
        <v>2</v>
      </c>
      <c r="K66" s="59"/>
      <c r="L66" s="60" t="s">
        <v>222</v>
      </c>
      <c r="M66" s="76"/>
      <c r="N66" s="61" t="s">
        <v>220</v>
      </c>
      <c r="O66" s="77"/>
      <c r="P66" s="76"/>
      <c r="Q66" s="62">
        <v>2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2"/>
        <v>3115.0080000000003</v>
      </c>
      <c r="AC66" s="66">
        <f t="shared" si="4"/>
        <v>0</v>
      </c>
      <c r="AD66" s="66">
        <f t="shared" si="3"/>
        <v>3115.0080000000003</v>
      </c>
    </row>
    <row r="67" spans="1:30" ht="24.95" customHeight="1" x14ac:dyDescent="0.4">
      <c r="A67" s="54">
        <v>64</v>
      </c>
      <c r="B67" s="55" t="s">
        <v>241</v>
      </c>
      <c r="C67" s="55" t="s">
        <v>1879</v>
      </c>
      <c r="D67" s="55" t="s">
        <v>35</v>
      </c>
      <c r="E67" s="55" t="s">
        <v>248</v>
      </c>
      <c r="F67" s="55" t="s">
        <v>384</v>
      </c>
      <c r="G67" s="55">
        <v>26</v>
      </c>
      <c r="H67" s="55">
        <v>1</v>
      </c>
      <c r="I67" s="57">
        <v>2</v>
      </c>
      <c r="J67" s="58">
        <v>2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2"/>
        <v>3115.0080000000003</v>
      </c>
      <c r="AC67" s="66">
        <f t="shared" si="4"/>
        <v>0</v>
      </c>
      <c r="AD67" s="66">
        <f t="shared" si="3"/>
        <v>3115.0080000000003</v>
      </c>
    </row>
    <row r="68" spans="1:30" ht="24.95" customHeight="1" x14ac:dyDescent="0.4">
      <c r="A68" s="54">
        <v>65</v>
      </c>
      <c r="B68" s="55" t="s">
        <v>241</v>
      </c>
      <c r="C68" s="55" t="s">
        <v>1880</v>
      </c>
      <c r="D68" s="55" t="s">
        <v>35</v>
      </c>
      <c r="E68" s="55" t="s">
        <v>652</v>
      </c>
      <c r="F68" s="55" t="s">
        <v>1961</v>
      </c>
      <c r="G68" s="55">
        <v>34</v>
      </c>
      <c r="H68" s="55">
        <v>2</v>
      </c>
      <c r="I68" s="57">
        <v>1</v>
      </c>
      <c r="J68" s="58">
        <v>2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ref="U68:U131" si="5">S68*Q68</f>
        <v>0</v>
      </c>
      <c r="V68" s="64">
        <f t="shared" ref="V68:V131" si="6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131" si="7">G68*J68*X68*Y68*Z68/1000*$Z$1</f>
        <v>4073.4719999999998</v>
      </c>
      <c r="AC68" s="66">
        <f t="shared" si="4"/>
        <v>0</v>
      </c>
      <c r="AD68" s="66">
        <f t="shared" ref="AD68:AD131" si="8">AB68-AC68</f>
        <v>4073.4719999999998</v>
      </c>
    </row>
    <row r="69" spans="1:30" ht="24.95" customHeight="1" x14ac:dyDescent="0.4">
      <c r="A69" s="54">
        <v>66</v>
      </c>
      <c r="B69" s="55" t="s">
        <v>241</v>
      </c>
      <c r="C69" s="55" t="s">
        <v>1881</v>
      </c>
      <c r="D69" s="55" t="s">
        <v>35</v>
      </c>
      <c r="E69" s="55" t="s">
        <v>652</v>
      </c>
      <c r="F69" s="55" t="s">
        <v>1961</v>
      </c>
      <c r="G69" s="55">
        <v>34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si="5"/>
        <v>0</v>
      </c>
      <c r="V69" s="64">
        <f t="shared" si="6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7"/>
        <v>4073.4719999999998</v>
      </c>
      <c r="AC69" s="66">
        <f t="shared" ref="AC69:AC132" si="9">P69*Q69*X69*Y69*Z69/1000*$Z$1</f>
        <v>0</v>
      </c>
      <c r="AD69" s="66">
        <f t="shared" si="8"/>
        <v>4073.4719999999998</v>
      </c>
    </row>
    <row r="70" spans="1:30" ht="24.95" customHeight="1" x14ac:dyDescent="0.4">
      <c r="A70" s="54">
        <v>67</v>
      </c>
      <c r="B70" s="55" t="s">
        <v>272</v>
      </c>
      <c r="C70" s="55" t="s">
        <v>1893</v>
      </c>
      <c r="D70" s="55" t="s">
        <v>35</v>
      </c>
      <c r="E70" s="55" t="s">
        <v>239</v>
      </c>
      <c r="F70" s="55" t="s">
        <v>1963</v>
      </c>
      <c r="G70" s="55">
        <v>42</v>
      </c>
      <c r="H70" s="55">
        <v>16</v>
      </c>
      <c r="I70" s="57">
        <v>2</v>
      </c>
      <c r="J70" s="58">
        <v>32</v>
      </c>
      <c r="K70" s="59"/>
      <c r="L70" s="60" t="s">
        <v>222</v>
      </c>
      <c r="M70" s="76"/>
      <c r="N70" s="61" t="s">
        <v>220</v>
      </c>
      <c r="O70" s="77"/>
      <c r="P70" s="76"/>
      <c r="Q70" s="62">
        <v>16</v>
      </c>
      <c r="R70" s="63"/>
      <c r="S70" s="78"/>
      <c r="T70" s="78"/>
      <c r="U70" s="64">
        <f t="shared" si="5"/>
        <v>0</v>
      </c>
      <c r="V70" s="64">
        <f t="shared" si="6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7"/>
        <v>80510.975999999995</v>
      </c>
      <c r="AC70" s="66">
        <f t="shared" si="9"/>
        <v>0</v>
      </c>
      <c r="AD70" s="66">
        <f t="shared" si="8"/>
        <v>80510.975999999995</v>
      </c>
    </row>
    <row r="71" spans="1:30" ht="24.95" customHeight="1" x14ac:dyDescent="0.4">
      <c r="A71" s="54">
        <v>68</v>
      </c>
      <c r="B71" s="55" t="s">
        <v>272</v>
      </c>
      <c r="C71" s="55" t="s">
        <v>1893</v>
      </c>
      <c r="D71" s="55" t="s">
        <v>1310</v>
      </c>
      <c r="E71" s="55" t="s">
        <v>652</v>
      </c>
      <c r="F71" s="55" t="s">
        <v>1962</v>
      </c>
      <c r="G71" s="55">
        <v>34</v>
      </c>
      <c r="H71" s="55">
        <v>6</v>
      </c>
      <c r="I71" s="57">
        <v>3</v>
      </c>
      <c r="J71" s="58">
        <v>18</v>
      </c>
      <c r="K71" s="59"/>
      <c r="L71" s="60" t="s">
        <v>222</v>
      </c>
      <c r="M71" s="76"/>
      <c r="N71" s="61" t="s">
        <v>220</v>
      </c>
      <c r="O71" s="77"/>
      <c r="P71" s="76"/>
      <c r="Q71" s="62">
        <v>6</v>
      </c>
      <c r="R71" s="63"/>
      <c r="S71" s="78"/>
      <c r="T71" s="78"/>
      <c r="U71" s="64">
        <f t="shared" si="5"/>
        <v>0</v>
      </c>
      <c r="V71" s="64">
        <f t="shared" si="6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7"/>
        <v>36661.248</v>
      </c>
      <c r="AC71" s="66">
        <f t="shared" si="9"/>
        <v>0</v>
      </c>
      <c r="AD71" s="66">
        <f t="shared" si="8"/>
        <v>36661.248</v>
      </c>
    </row>
    <row r="72" spans="1:30" ht="24.95" customHeight="1" x14ac:dyDescent="0.4">
      <c r="A72" s="54">
        <v>69</v>
      </c>
      <c r="B72" s="55" t="s">
        <v>272</v>
      </c>
      <c r="C72" s="55" t="s">
        <v>1894</v>
      </c>
      <c r="D72" s="55" t="s">
        <v>35</v>
      </c>
      <c r="E72" s="55" t="s">
        <v>652</v>
      </c>
      <c r="F72" s="55" t="s">
        <v>657</v>
      </c>
      <c r="G72" s="55">
        <v>34</v>
      </c>
      <c r="H72" s="55">
        <v>2</v>
      </c>
      <c r="I72" s="57">
        <v>2</v>
      </c>
      <c r="J72" s="58">
        <v>4</v>
      </c>
      <c r="K72" s="59"/>
      <c r="L72" s="60" t="s">
        <v>222</v>
      </c>
      <c r="M72" s="76"/>
      <c r="N72" s="61" t="s">
        <v>220</v>
      </c>
      <c r="O72" s="77"/>
      <c r="P72" s="76"/>
      <c r="Q72" s="62">
        <v>2</v>
      </c>
      <c r="R72" s="63"/>
      <c r="S72" s="78"/>
      <c r="T72" s="78"/>
      <c r="U72" s="64">
        <f t="shared" si="5"/>
        <v>0</v>
      </c>
      <c r="V72" s="64">
        <f t="shared" si="6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7"/>
        <v>8146.9439999999995</v>
      </c>
      <c r="AC72" s="66">
        <f t="shared" si="9"/>
        <v>0</v>
      </c>
      <c r="AD72" s="66">
        <f t="shared" si="8"/>
        <v>8146.9439999999995</v>
      </c>
    </row>
    <row r="73" spans="1:30" ht="24.95" customHeight="1" x14ac:dyDescent="0.4">
      <c r="A73" s="54">
        <v>70</v>
      </c>
      <c r="B73" s="55" t="s">
        <v>272</v>
      </c>
      <c r="C73" s="55" t="s">
        <v>1886</v>
      </c>
      <c r="D73" s="55" t="s">
        <v>35</v>
      </c>
      <c r="E73" s="55" t="s">
        <v>652</v>
      </c>
      <c r="F73" s="55" t="s">
        <v>657</v>
      </c>
      <c r="G73" s="55">
        <v>34</v>
      </c>
      <c r="H73" s="55">
        <v>6</v>
      </c>
      <c r="I73" s="57">
        <v>2</v>
      </c>
      <c r="J73" s="58">
        <v>12</v>
      </c>
      <c r="K73" s="59"/>
      <c r="L73" s="60" t="s">
        <v>222</v>
      </c>
      <c r="M73" s="76"/>
      <c r="N73" s="61" t="s">
        <v>220</v>
      </c>
      <c r="O73" s="77"/>
      <c r="P73" s="76"/>
      <c r="Q73" s="62">
        <v>6</v>
      </c>
      <c r="R73" s="63"/>
      <c r="S73" s="78"/>
      <c r="T73" s="78"/>
      <c r="U73" s="64">
        <f t="shared" si="5"/>
        <v>0</v>
      </c>
      <c r="V73" s="64">
        <f t="shared" si="6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7"/>
        <v>24440.832000000002</v>
      </c>
      <c r="AC73" s="66">
        <f t="shared" si="9"/>
        <v>0</v>
      </c>
      <c r="AD73" s="66">
        <f t="shared" si="8"/>
        <v>24440.832000000002</v>
      </c>
    </row>
    <row r="74" spans="1:30" ht="24.95" customHeight="1" x14ac:dyDescent="0.4">
      <c r="A74" s="54">
        <v>71</v>
      </c>
      <c r="B74" s="55" t="s">
        <v>272</v>
      </c>
      <c r="C74" s="55" t="s">
        <v>1886</v>
      </c>
      <c r="D74" s="55" t="s">
        <v>35</v>
      </c>
      <c r="E74" s="55" t="s">
        <v>652</v>
      </c>
      <c r="F74" s="55" t="s">
        <v>1852</v>
      </c>
      <c r="G74" s="55">
        <v>34</v>
      </c>
      <c r="H74" s="55">
        <v>1</v>
      </c>
      <c r="I74" s="57">
        <v>1</v>
      </c>
      <c r="J74" s="58">
        <v>1</v>
      </c>
      <c r="K74" s="59"/>
      <c r="L74" s="60" t="s">
        <v>222</v>
      </c>
      <c r="M74" s="76"/>
      <c r="N74" s="61" t="s">
        <v>220</v>
      </c>
      <c r="O74" s="77"/>
      <c r="P74" s="76"/>
      <c r="Q74" s="62">
        <v>1</v>
      </c>
      <c r="R74" s="63"/>
      <c r="S74" s="78"/>
      <c r="T74" s="78"/>
      <c r="U74" s="64">
        <f t="shared" si="5"/>
        <v>0</v>
      </c>
      <c r="V74" s="64">
        <f t="shared" si="6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7"/>
        <v>2036.7359999999999</v>
      </c>
      <c r="AC74" s="66">
        <f t="shared" si="9"/>
        <v>0</v>
      </c>
      <c r="AD74" s="66">
        <f t="shared" si="8"/>
        <v>2036.7359999999999</v>
      </c>
    </row>
    <row r="75" spans="1:30" ht="24.95" customHeight="1" x14ac:dyDescent="0.4">
      <c r="A75" s="54">
        <v>72</v>
      </c>
      <c r="B75" s="55" t="s">
        <v>272</v>
      </c>
      <c r="C75" s="55" t="s">
        <v>1895</v>
      </c>
      <c r="D75" s="55" t="s">
        <v>35</v>
      </c>
      <c r="E75" s="55" t="s">
        <v>652</v>
      </c>
      <c r="F75" s="55" t="s">
        <v>657</v>
      </c>
      <c r="G75" s="55">
        <v>34</v>
      </c>
      <c r="H75" s="55">
        <v>6</v>
      </c>
      <c r="I75" s="57">
        <v>2</v>
      </c>
      <c r="J75" s="58">
        <v>12</v>
      </c>
      <c r="K75" s="59"/>
      <c r="L75" s="60" t="s">
        <v>222</v>
      </c>
      <c r="M75" s="76"/>
      <c r="N75" s="61" t="s">
        <v>220</v>
      </c>
      <c r="O75" s="77"/>
      <c r="P75" s="76"/>
      <c r="Q75" s="62">
        <v>6</v>
      </c>
      <c r="R75" s="63"/>
      <c r="S75" s="78"/>
      <c r="T75" s="78"/>
      <c r="U75" s="64">
        <f t="shared" si="5"/>
        <v>0</v>
      </c>
      <c r="V75" s="64">
        <f t="shared" si="6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7"/>
        <v>24440.832000000002</v>
      </c>
      <c r="AC75" s="66">
        <f t="shared" si="9"/>
        <v>0</v>
      </c>
      <c r="AD75" s="66">
        <f t="shared" si="8"/>
        <v>24440.832000000002</v>
      </c>
    </row>
    <row r="76" spans="1:30" ht="24.95" customHeight="1" x14ac:dyDescent="0.4">
      <c r="A76" s="54">
        <v>73</v>
      </c>
      <c r="B76" s="55" t="s">
        <v>272</v>
      </c>
      <c r="C76" s="55" t="s">
        <v>1895</v>
      </c>
      <c r="D76" s="55" t="s">
        <v>35</v>
      </c>
      <c r="E76" s="55" t="s">
        <v>652</v>
      </c>
      <c r="F76" s="55" t="s">
        <v>1852</v>
      </c>
      <c r="G76" s="55">
        <v>34</v>
      </c>
      <c r="H76" s="55">
        <v>1</v>
      </c>
      <c r="I76" s="57">
        <v>1</v>
      </c>
      <c r="J76" s="58">
        <v>1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5"/>
        <v>0</v>
      </c>
      <c r="V76" s="64">
        <f t="shared" si="6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7"/>
        <v>2036.7359999999999</v>
      </c>
      <c r="AC76" s="66">
        <f t="shared" si="9"/>
        <v>0</v>
      </c>
      <c r="AD76" s="66">
        <f t="shared" si="8"/>
        <v>2036.7359999999999</v>
      </c>
    </row>
    <row r="77" spans="1:30" ht="24.95" customHeight="1" x14ac:dyDescent="0.4">
      <c r="A77" s="54">
        <v>74</v>
      </c>
      <c r="B77" s="55" t="s">
        <v>272</v>
      </c>
      <c r="C77" s="55" t="s">
        <v>1896</v>
      </c>
      <c r="D77" s="55" t="s">
        <v>35</v>
      </c>
      <c r="E77" s="55" t="s">
        <v>652</v>
      </c>
      <c r="F77" s="55" t="s">
        <v>657</v>
      </c>
      <c r="G77" s="55">
        <v>34</v>
      </c>
      <c r="H77" s="55">
        <v>6</v>
      </c>
      <c r="I77" s="57">
        <v>2</v>
      </c>
      <c r="J77" s="58">
        <v>12</v>
      </c>
      <c r="K77" s="59"/>
      <c r="L77" s="60" t="s">
        <v>222</v>
      </c>
      <c r="M77" s="76"/>
      <c r="N77" s="61" t="s">
        <v>220</v>
      </c>
      <c r="O77" s="77"/>
      <c r="P77" s="76"/>
      <c r="Q77" s="62">
        <v>6</v>
      </c>
      <c r="R77" s="63"/>
      <c r="S77" s="78"/>
      <c r="T77" s="78"/>
      <c r="U77" s="64">
        <f t="shared" si="5"/>
        <v>0</v>
      </c>
      <c r="V77" s="64">
        <f t="shared" si="6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7"/>
        <v>24440.832000000002</v>
      </c>
      <c r="AC77" s="66">
        <f t="shared" si="9"/>
        <v>0</v>
      </c>
      <c r="AD77" s="66">
        <f t="shared" si="8"/>
        <v>24440.832000000002</v>
      </c>
    </row>
    <row r="78" spans="1:30" ht="24.95" customHeight="1" x14ac:dyDescent="0.4">
      <c r="A78" s="54">
        <v>75</v>
      </c>
      <c r="B78" s="55" t="s">
        <v>272</v>
      </c>
      <c r="C78" s="55" t="s">
        <v>1896</v>
      </c>
      <c r="D78" s="55" t="s">
        <v>35</v>
      </c>
      <c r="E78" s="55" t="s">
        <v>652</v>
      </c>
      <c r="F78" s="55" t="s">
        <v>1852</v>
      </c>
      <c r="G78" s="55">
        <v>34</v>
      </c>
      <c r="H78" s="55">
        <v>1</v>
      </c>
      <c r="I78" s="57">
        <v>1</v>
      </c>
      <c r="J78" s="58">
        <v>1</v>
      </c>
      <c r="K78" s="59"/>
      <c r="L78" s="60" t="s">
        <v>222</v>
      </c>
      <c r="M78" s="76"/>
      <c r="N78" s="61" t="s">
        <v>220</v>
      </c>
      <c r="O78" s="77"/>
      <c r="P78" s="76"/>
      <c r="Q78" s="62">
        <v>1</v>
      </c>
      <c r="R78" s="63"/>
      <c r="S78" s="78"/>
      <c r="T78" s="78"/>
      <c r="U78" s="64">
        <f t="shared" si="5"/>
        <v>0</v>
      </c>
      <c r="V78" s="64">
        <f t="shared" si="6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7"/>
        <v>2036.7359999999999</v>
      </c>
      <c r="AC78" s="66">
        <f t="shared" si="9"/>
        <v>0</v>
      </c>
      <c r="AD78" s="66">
        <f t="shared" si="8"/>
        <v>2036.7359999999999</v>
      </c>
    </row>
    <row r="79" spans="1:30" ht="24.95" customHeight="1" x14ac:dyDescent="0.4">
      <c r="A79" s="54">
        <v>76</v>
      </c>
      <c r="B79" s="55" t="s">
        <v>272</v>
      </c>
      <c r="C79" s="55" t="s">
        <v>1897</v>
      </c>
      <c r="D79" s="55" t="s">
        <v>35</v>
      </c>
      <c r="E79" s="55" t="s">
        <v>652</v>
      </c>
      <c r="F79" s="55" t="s">
        <v>657</v>
      </c>
      <c r="G79" s="55">
        <v>34</v>
      </c>
      <c r="H79" s="55">
        <v>6</v>
      </c>
      <c r="I79" s="57">
        <v>2</v>
      </c>
      <c r="J79" s="58">
        <v>12</v>
      </c>
      <c r="K79" s="59"/>
      <c r="L79" s="60" t="s">
        <v>222</v>
      </c>
      <c r="M79" s="76"/>
      <c r="N79" s="61" t="s">
        <v>220</v>
      </c>
      <c r="O79" s="77"/>
      <c r="P79" s="76"/>
      <c r="Q79" s="62">
        <v>6</v>
      </c>
      <c r="R79" s="63"/>
      <c r="S79" s="78"/>
      <c r="T79" s="78"/>
      <c r="U79" s="64">
        <f t="shared" si="5"/>
        <v>0</v>
      </c>
      <c r="V79" s="64">
        <f t="shared" si="6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7"/>
        <v>24440.832000000002</v>
      </c>
      <c r="AC79" s="66">
        <f t="shared" si="9"/>
        <v>0</v>
      </c>
      <c r="AD79" s="66">
        <f t="shared" si="8"/>
        <v>24440.832000000002</v>
      </c>
    </row>
    <row r="80" spans="1:30" ht="24.95" customHeight="1" x14ac:dyDescent="0.4">
      <c r="A80" s="54">
        <v>77</v>
      </c>
      <c r="B80" s="55" t="s">
        <v>272</v>
      </c>
      <c r="C80" s="55" t="s">
        <v>1897</v>
      </c>
      <c r="D80" s="55" t="s">
        <v>35</v>
      </c>
      <c r="E80" s="55" t="s">
        <v>652</v>
      </c>
      <c r="F80" s="55" t="s">
        <v>1852</v>
      </c>
      <c r="G80" s="55">
        <v>34</v>
      </c>
      <c r="H80" s="55">
        <v>1</v>
      </c>
      <c r="I80" s="57">
        <v>1</v>
      </c>
      <c r="J80" s="58">
        <v>1</v>
      </c>
      <c r="K80" s="59"/>
      <c r="L80" s="60" t="s">
        <v>222</v>
      </c>
      <c r="M80" s="76"/>
      <c r="N80" s="61" t="s">
        <v>220</v>
      </c>
      <c r="O80" s="77"/>
      <c r="P80" s="76"/>
      <c r="Q80" s="62">
        <v>1</v>
      </c>
      <c r="R80" s="63"/>
      <c r="S80" s="78"/>
      <c r="T80" s="78"/>
      <c r="U80" s="64">
        <f t="shared" si="5"/>
        <v>0</v>
      </c>
      <c r="V80" s="64">
        <f t="shared" si="6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7"/>
        <v>2036.7359999999999</v>
      </c>
      <c r="AC80" s="66">
        <f t="shared" si="9"/>
        <v>0</v>
      </c>
      <c r="AD80" s="66">
        <f t="shared" si="8"/>
        <v>2036.7359999999999</v>
      </c>
    </row>
    <row r="81" spans="1:30" ht="24.95" customHeight="1" x14ac:dyDescent="0.4">
      <c r="A81" s="54">
        <v>78</v>
      </c>
      <c r="B81" s="55" t="s">
        <v>272</v>
      </c>
      <c r="C81" s="55" t="s">
        <v>1898</v>
      </c>
      <c r="D81" s="55" t="s">
        <v>35</v>
      </c>
      <c r="E81" s="55" t="s">
        <v>652</v>
      </c>
      <c r="F81" s="55" t="s">
        <v>657</v>
      </c>
      <c r="G81" s="55">
        <v>34</v>
      </c>
      <c r="H81" s="55">
        <v>6</v>
      </c>
      <c r="I81" s="57">
        <v>2</v>
      </c>
      <c r="J81" s="58">
        <v>12</v>
      </c>
      <c r="K81" s="59"/>
      <c r="L81" s="60" t="s">
        <v>222</v>
      </c>
      <c r="M81" s="76"/>
      <c r="N81" s="61" t="s">
        <v>220</v>
      </c>
      <c r="O81" s="77"/>
      <c r="P81" s="76"/>
      <c r="Q81" s="62">
        <v>6</v>
      </c>
      <c r="R81" s="63"/>
      <c r="S81" s="78"/>
      <c r="T81" s="78"/>
      <c r="U81" s="64">
        <f t="shared" si="5"/>
        <v>0</v>
      </c>
      <c r="V81" s="64">
        <f t="shared" si="6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7"/>
        <v>24440.832000000002</v>
      </c>
      <c r="AC81" s="66">
        <f t="shared" si="9"/>
        <v>0</v>
      </c>
      <c r="AD81" s="66">
        <f t="shared" si="8"/>
        <v>24440.832000000002</v>
      </c>
    </row>
    <row r="82" spans="1:30" ht="24.95" customHeight="1" x14ac:dyDescent="0.4">
      <c r="A82" s="54">
        <v>79</v>
      </c>
      <c r="B82" s="55" t="s">
        <v>272</v>
      </c>
      <c r="C82" s="55" t="s">
        <v>1898</v>
      </c>
      <c r="D82" s="55" t="s">
        <v>35</v>
      </c>
      <c r="E82" s="55" t="s">
        <v>652</v>
      </c>
      <c r="F82" s="55" t="s">
        <v>1852</v>
      </c>
      <c r="G82" s="55">
        <v>34</v>
      </c>
      <c r="H82" s="55">
        <v>1</v>
      </c>
      <c r="I82" s="57">
        <v>1</v>
      </c>
      <c r="J82" s="58">
        <v>1</v>
      </c>
      <c r="K82" s="59"/>
      <c r="L82" s="60" t="s">
        <v>222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5"/>
        <v>0</v>
      </c>
      <c r="V82" s="64">
        <f t="shared" si="6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7"/>
        <v>2036.7359999999999</v>
      </c>
      <c r="AC82" s="66">
        <f t="shared" si="9"/>
        <v>0</v>
      </c>
      <c r="AD82" s="66">
        <f t="shared" si="8"/>
        <v>2036.7359999999999</v>
      </c>
    </row>
    <row r="83" spans="1:30" ht="24.95" customHeight="1" x14ac:dyDescent="0.4">
      <c r="A83" s="54">
        <v>80</v>
      </c>
      <c r="B83" s="55" t="s">
        <v>272</v>
      </c>
      <c r="C83" s="55" t="s">
        <v>1890</v>
      </c>
      <c r="D83" s="55" t="s">
        <v>35</v>
      </c>
      <c r="E83" s="55" t="s">
        <v>652</v>
      </c>
      <c r="F83" s="55" t="s">
        <v>657</v>
      </c>
      <c r="G83" s="55">
        <v>34</v>
      </c>
      <c r="H83" s="55">
        <v>6</v>
      </c>
      <c r="I83" s="57">
        <v>2</v>
      </c>
      <c r="J83" s="58">
        <v>12</v>
      </c>
      <c r="K83" s="59"/>
      <c r="L83" s="60" t="s">
        <v>222</v>
      </c>
      <c r="M83" s="76"/>
      <c r="N83" s="61" t="s">
        <v>220</v>
      </c>
      <c r="O83" s="77"/>
      <c r="P83" s="76"/>
      <c r="Q83" s="62">
        <v>6</v>
      </c>
      <c r="R83" s="63"/>
      <c r="S83" s="78"/>
      <c r="T83" s="78"/>
      <c r="U83" s="64">
        <f t="shared" si="5"/>
        <v>0</v>
      </c>
      <c r="V83" s="64">
        <f t="shared" si="6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7"/>
        <v>24440.832000000002</v>
      </c>
      <c r="AC83" s="66">
        <f t="shared" si="9"/>
        <v>0</v>
      </c>
      <c r="AD83" s="66">
        <f t="shared" si="8"/>
        <v>24440.832000000002</v>
      </c>
    </row>
    <row r="84" spans="1:30" ht="24.95" customHeight="1" x14ac:dyDescent="0.4">
      <c r="A84" s="54">
        <v>81</v>
      </c>
      <c r="B84" s="55" t="s">
        <v>272</v>
      </c>
      <c r="C84" s="55" t="s">
        <v>1890</v>
      </c>
      <c r="D84" s="55" t="s">
        <v>35</v>
      </c>
      <c r="E84" s="55" t="s">
        <v>652</v>
      </c>
      <c r="F84" s="55" t="s">
        <v>1852</v>
      </c>
      <c r="G84" s="55">
        <v>34</v>
      </c>
      <c r="H84" s="55">
        <v>1</v>
      </c>
      <c r="I84" s="57">
        <v>1</v>
      </c>
      <c r="J84" s="58">
        <v>1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5"/>
        <v>0</v>
      </c>
      <c r="V84" s="64">
        <f t="shared" si="6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7"/>
        <v>2036.7359999999999</v>
      </c>
      <c r="AC84" s="66">
        <f t="shared" si="9"/>
        <v>0</v>
      </c>
      <c r="AD84" s="66">
        <f t="shared" si="8"/>
        <v>2036.7359999999999</v>
      </c>
    </row>
    <row r="85" spans="1:30" ht="24.95" customHeight="1" x14ac:dyDescent="0.4">
      <c r="A85" s="54">
        <v>82</v>
      </c>
      <c r="B85" s="55" t="s">
        <v>272</v>
      </c>
      <c r="C85" s="55" t="s">
        <v>1899</v>
      </c>
      <c r="D85" s="55" t="s">
        <v>35</v>
      </c>
      <c r="E85" s="55" t="s">
        <v>652</v>
      </c>
      <c r="F85" s="55" t="s">
        <v>657</v>
      </c>
      <c r="G85" s="55">
        <v>34</v>
      </c>
      <c r="H85" s="55">
        <v>6</v>
      </c>
      <c r="I85" s="57">
        <v>2</v>
      </c>
      <c r="J85" s="58">
        <v>12</v>
      </c>
      <c r="K85" s="59"/>
      <c r="L85" s="60" t="s">
        <v>222</v>
      </c>
      <c r="M85" s="76"/>
      <c r="N85" s="61" t="s">
        <v>220</v>
      </c>
      <c r="O85" s="77"/>
      <c r="P85" s="76"/>
      <c r="Q85" s="62">
        <v>6</v>
      </c>
      <c r="R85" s="63"/>
      <c r="S85" s="78"/>
      <c r="T85" s="78"/>
      <c r="U85" s="64">
        <f t="shared" si="5"/>
        <v>0</v>
      </c>
      <c r="V85" s="64">
        <f t="shared" si="6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7"/>
        <v>24440.832000000002</v>
      </c>
      <c r="AC85" s="66">
        <f t="shared" si="9"/>
        <v>0</v>
      </c>
      <c r="AD85" s="66">
        <f t="shared" si="8"/>
        <v>24440.832000000002</v>
      </c>
    </row>
    <row r="86" spans="1:30" ht="24.95" customHeight="1" x14ac:dyDescent="0.4">
      <c r="A86" s="54">
        <v>83</v>
      </c>
      <c r="B86" s="55" t="s">
        <v>272</v>
      </c>
      <c r="C86" s="55" t="s">
        <v>1899</v>
      </c>
      <c r="D86" s="55" t="s">
        <v>35</v>
      </c>
      <c r="E86" s="55" t="s">
        <v>652</v>
      </c>
      <c r="F86" s="55" t="s">
        <v>1852</v>
      </c>
      <c r="G86" s="55">
        <v>34</v>
      </c>
      <c r="H86" s="55">
        <v>1</v>
      </c>
      <c r="I86" s="57">
        <v>1</v>
      </c>
      <c r="J86" s="58">
        <v>1</v>
      </c>
      <c r="K86" s="59"/>
      <c r="L86" s="60" t="s">
        <v>222</v>
      </c>
      <c r="M86" s="76"/>
      <c r="N86" s="61" t="s">
        <v>220</v>
      </c>
      <c r="O86" s="77"/>
      <c r="P86" s="76"/>
      <c r="Q86" s="62">
        <v>1</v>
      </c>
      <c r="R86" s="63"/>
      <c r="S86" s="78"/>
      <c r="T86" s="78"/>
      <c r="U86" s="64">
        <f t="shared" si="5"/>
        <v>0</v>
      </c>
      <c r="V86" s="64">
        <f t="shared" si="6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7"/>
        <v>2036.7359999999999</v>
      </c>
      <c r="AC86" s="66">
        <f t="shared" si="9"/>
        <v>0</v>
      </c>
      <c r="AD86" s="66">
        <f t="shared" si="8"/>
        <v>2036.7359999999999</v>
      </c>
    </row>
    <row r="87" spans="1:30" ht="24.95" customHeight="1" x14ac:dyDescent="0.4">
      <c r="A87" s="54">
        <v>84</v>
      </c>
      <c r="B87" s="55" t="s">
        <v>272</v>
      </c>
      <c r="C87" s="55" t="s">
        <v>1899</v>
      </c>
      <c r="D87" s="55" t="s">
        <v>35</v>
      </c>
      <c r="E87" s="55" t="s">
        <v>265</v>
      </c>
      <c r="F87" s="55" t="s">
        <v>225</v>
      </c>
      <c r="G87" s="55">
        <v>60</v>
      </c>
      <c r="H87" s="55">
        <v>1</v>
      </c>
      <c r="I87" s="57">
        <v>2</v>
      </c>
      <c r="J87" s="58">
        <v>2</v>
      </c>
      <c r="K87" s="59"/>
      <c r="L87" s="60" t="s">
        <v>221</v>
      </c>
      <c r="M87" s="76"/>
      <c r="N87" s="61" t="s">
        <v>220</v>
      </c>
      <c r="O87" s="77"/>
      <c r="P87" s="76"/>
      <c r="Q87" s="62">
        <v>2</v>
      </c>
      <c r="R87" s="63"/>
      <c r="S87" s="78"/>
      <c r="T87" s="78"/>
      <c r="U87" s="64">
        <f t="shared" si="5"/>
        <v>0</v>
      </c>
      <c r="V87" s="64">
        <f t="shared" si="6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7"/>
        <v>7188.4800000000005</v>
      </c>
      <c r="AC87" s="66">
        <f t="shared" si="9"/>
        <v>0</v>
      </c>
      <c r="AD87" s="66">
        <f t="shared" si="8"/>
        <v>7188.4800000000005</v>
      </c>
    </row>
    <row r="88" spans="1:30" ht="24.95" customHeight="1" x14ac:dyDescent="0.4">
      <c r="A88" s="54">
        <v>85</v>
      </c>
      <c r="B88" s="55" t="s">
        <v>272</v>
      </c>
      <c r="C88" s="55" t="s">
        <v>1873</v>
      </c>
      <c r="D88" s="55" t="s">
        <v>1096</v>
      </c>
      <c r="E88" s="55" t="s">
        <v>248</v>
      </c>
      <c r="F88" s="55" t="s">
        <v>541</v>
      </c>
      <c r="G88" s="55">
        <v>26</v>
      </c>
      <c r="H88" s="55">
        <v>1</v>
      </c>
      <c r="I88" s="57">
        <v>1</v>
      </c>
      <c r="J88" s="58">
        <v>1</v>
      </c>
      <c r="K88" s="59"/>
      <c r="L88" s="60" t="s">
        <v>222</v>
      </c>
      <c r="M88" s="76"/>
      <c r="N88" s="61" t="s">
        <v>220</v>
      </c>
      <c r="O88" s="77"/>
      <c r="P88" s="76"/>
      <c r="Q88" s="62">
        <v>1</v>
      </c>
      <c r="R88" s="63"/>
      <c r="S88" s="78"/>
      <c r="T88" s="78"/>
      <c r="U88" s="64">
        <f t="shared" si="5"/>
        <v>0</v>
      </c>
      <c r="V88" s="64">
        <f t="shared" si="6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7"/>
        <v>1557.5040000000001</v>
      </c>
      <c r="AC88" s="66">
        <f t="shared" si="9"/>
        <v>0</v>
      </c>
      <c r="AD88" s="66">
        <f t="shared" si="8"/>
        <v>1557.5040000000001</v>
      </c>
    </row>
    <row r="89" spans="1:30" ht="24.95" customHeight="1" x14ac:dyDescent="0.4">
      <c r="A89" s="54">
        <v>86</v>
      </c>
      <c r="B89" s="55" t="s">
        <v>272</v>
      </c>
      <c r="C89" s="55" t="s">
        <v>1873</v>
      </c>
      <c r="D89" s="55" t="s">
        <v>35</v>
      </c>
      <c r="E89" s="55" t="s">
        <v>248</v>
      </c>
      <c r="F89" s="55" t="s">
        <v>1521</v>
      </c>
      <c r="G89" s="55">
        <v>26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220</v>
      </c>
      <c r="O89" s="77"/>
      <c r="P89" s="76"/>
      <c r="Q89" s="62">
        <v>1</v>
      </c>
      <c r="R89" s="63"/>
      <c r="S89" s="78"/>
      <c r="T89" s="78"/>
      <c r="U89" s="64">
        <f t="shared" si="5"/>
        <v>0</v>
      </c>
      <c r="V89" s="64">
        <f t="shared" si="6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7"/>
        <v>1557.5040000000001</v>
      </c>
      <c r="AC89" s="66">
        <f t="shared" si="9"/>
        <v>0</v>
      </c>
      <c r="AD89" s="66">
        <f t="shared" si="8"/>
        <v>1557.5040000000001</v>
      </c>
    </row>
    <row r="90" spans="1:30" ht="24.95" customHeight="1" x14ac:dyDescent="0.4">
      <c r="A90" s="54">
        <v>87</v>
      </c>
      <c r="B90" s="55" t="s">
        <v>272</v>
      </c>
      <c r="C90" s="55" t="s">
        <v>1873</v>
      </c>
      <c r="D90" s="55" t="s">
        <v>35</v>
      </c>
      <c r="E90" s="55" t="s">
        <v>652</v>
      </c>
      <c r="F90" s="55" t="s">
        <v>1961</v>
      </c>
      <c r="G90" s="55">
        <v>34</v>
      </c>
      <c r="H90" s="55">
        <v>2</v>
      </c>
      <c r="I90" s="57">
        <v>1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5"/>
        <v>0</v>
      </c>
      <c r="V90" s="64">
        <f t="shared" si="6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7"/>
        <v>4073.4719999999998</v>
      </c>
      <c r="AC90" s="66">
        <f t="shared" si="9"/>
        <v>0</v>
      </c>
      <c r="AD90" s="66">
        <f t="shared" si="8"/>
        <v>4073.4719999999998</v>
      </c>
    </row>
    <row r="91" spans="1:30" ht="24.95" customHeight="1" x14ac:dyDescent="0.4">
      <c r="A91" s="54">
        <v>88</v>
      </c>
      <c r="B91" s="55" t="s">
        <v>272</v>
      </c>
      <c r="C91" s="55" t="s">
        <v>1874</v>
      </c>
      <c r="D91" s="55" t="s">
        <v>1096</v>
      </c>
      <c r="E91" s="55" t="s">
        <v>248</v>
      </c>
      <c r="F91" s="55" t="s">
        <v>541</v>
      </c>
      <c r="G91" s="55">
        <v>26</v>
      </c>
      <c r="H91" s="55">
        <v>1</v>
      </c>
      <c r="I91" s="57">
        <v>1</v>
      </c>
      <c r="J91" s="58">
        <v>1</v>
      </c>
      <c r="K91" s="59"/>
      <c r="L91" s="60" t="s">
        <v>222</v>
      </c>
      <c r="M91" s="76"/>
      <c r="N91" s="61" t="s">
        <v>220</v>
      </c>
      <c r="O91" s="77"/>
      <c r="P91" s="76"/>
      <c r="Q91" s="62">
        <v>1</v>
      </c>
      <c r="R91" s="63"/>
      <c r="S91" s="78"/>
      <c r="T91" s="78"/>
      <c r="U91" s="64">
        <f t="shared" si="5"/>
        <v>0</v>
      </c>
      <c r="V91" s="64">
        <f t="shared" si="6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7"/>
        <v>1557.5040000000001</v>
      </c>
      <c r="AC91" s="66">
        <f t="shared" si="9"/>
        <v>0</v>
      </c>
      <c r="AD91" s="66">
        <f t="shared" si="8"/>
        <v>1557.5040000000001</v>
      </c>
    </row>
    <row r="92" spans="1:30" ht="24.95" customHeight="1" x14ac:dyDescent="0.4">
      <c r="A92" s="54">
        <v>89</v>
      </c>
      <c r="B92" s="55" t="s">
        <v>272</v>
      </c>
      <c r="C92" s="55" t="s">
        <v>1874</v>
      </c>
      <c r="D92" s="55" t="s">
        <v>35</v>
      </c>
      <c r="E92" s="55" t="s">
        <v>248</v>
      </c>
      <c r="F92" s="55" t="s">
        <v>1521</v>
      </c>
      <c r="G92" s="55">
        <v>26</v>
      </c>
      <c r="H92" s="55">
        <v>1</v>
      </c>
      <c r="I92" s="57">
        <v>1</v>
      </c>
      <c r="J92" s="58">
        <v>1</v>
      </c>
      <c r="K92" s="59"/>
      <c r="L92" s="60" t="s">
        <v>222</v>
      </c>
      <c r="M92" s="76"/>
      <c r="N92" s="61" t="s">
        <v>220</v>
      </c>
      <c r="O92" s="77"/>
      <c r="P92" s="76"/>
      <c r="Q92" s="62">
        <v>1</v>
      </c>
      <c r="R92" s="63"/>
      <c r="S92" s="78"/>
      <c r="T92" s="78"/>
      <c r="U92" s="64">
        <f t="shared" si="5"/>
        <v>0</v>
      </c>
      <c r="V92" s="64">
        <f t="shared" si="6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7"/>
        <v>1557.5040000000001</v>
      </c>
      <c r="AC92" s="66">
        <f t="shared" si="9"/>
        <v>0</v>
      </c>
      <c r="AD92" s="66">
        <f t="shared" si="8"/>
        <v>1557.5040000000001</v>
      </c>
    </row>
    <row r="93" spans="1:30" ht="24.95" customHeight="1" x14ac:dyDescent="0.4">
      <c r="A93" s="54">
        <v>90</v>
      </c>
      <c r="B93" s="55" t="s">
        <v>272</v>
      </c>
      <c r="C93" s="55" t="s">
        <v>1874</v>
      </c>
      <c r="D93" s="55" t="s">
        <v>35</v>
      </c>
      <c r="E93" s="55" t="s">
        <v>652</v>
      </c>
      <c r="F93" s="55" t="s">
        <v>1961</v>
      </c>
      <c r="G93" s="55">
        <v>34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5"/>
        <v>0</v>
      </c>
      <c r="V93" s="64">
        <f t="shared" si="6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7"/>
        <v>4073.4719999999998</v>
      </c>
      <c r="AC93" s="66">
        <f t="shared" si="9"/>
        <v>0</v>
      </c>
      <c r="AD93" s="66">
        <f t="shared" si="8"/>
        <v>4073.4719999999998</v>
      </c>
    </row>
    <row r="94" spans="1:30" ht="24.95" customHeight="1" x14ac:dyDescent="0.4">
      <c r="A94" s="54">
        <v>91</v>
      </c>
      <c r="B94" s="55" t="s">
        <v>272</v>
      </c>
      <c r="C94" s="55" t="s">
        <v>1875</v>
      </c>
      <c r="D94" s="55" t="s">
        <v>35</v>
      </c>
      <c r="E94" s="55" t="s">
        <v>248</v>
      </c>
      <c r="F94" s="55" t="s">
        <v>1521</v>
      </c>
      <c r="G94" s="55">
        <v>26</v>
      </c>
      <c r="H94" s="55">
        <v>1</v>
      </c>
      <c r="I94" s="57">
        <v>1</v>
      </c>
      <c r="J94" s="58">
        <v>1</v>
      </c>
      <c r="K94" s="59"/>
      <c r="L94" s="60" t="s">
        <v>222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5"/>
        <v>0</v>
      </c>
      <c r="V94" s="64">
        <f t="shared" si="6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7"/>
        <v>1557.5040000000001</v>
      </c>
      <c r="AC94" s="66">
        <f t="shared" si="9"/>
        <v>0</v>
      </c>
      <c r="AD94" s="66">
        <f t="shared" si="8"/>
        <v>1557.5040000000001</v>
      </c>
    </row>
    <row r="95" spans="1:30" ht="24.95" customHeight="1" x14ac:dyDescent="0.4">
      <c r="A95" s="54">
        <v>92</v>
      </c>
      <c r="B95" s="55" t="s">
        <v>272</v>
      </c>
      <c r="C95" s="55" t="s">
        <v>1877</v>
      </c>
      <c r="D95" s="55" t="s">
        <v>35</v>
      </c>
      <c r="E95" s="55" t="s">
        <v>248</v>
      </c>
      <c r="F95" s="55" t="s">
        <v>1521</v>
      </c>
      <c r="G95" s="55">
        <v>26</v>
      </c>
      <c r="H95" s="55">
        <v>10</v>
      </c>
      <c r="I95" s="57">
        <v>1</v>
      </c>
      <c r="J95" s="58">
        <v>10</v>
      </c>
      <c r="K95" s="59"/>
      <c r="L95" s="60" t="s">
        <v>222</v>
      </c>
      <c r="M95" s="76"/>
      <c r="N95" s="61" t="s">
        <v>220</v>
      </c>
      <c r="O95" s="77"/>
      <c r="P95" s="76"/>
      <c r="Q95" s="62">
        <v>10</v>
      </c>
      <c r="R95" s="63"/>
      <c r="S95" s="78"/>
      <c r="T95" s="78"/>
      <c r="U95" s="64">
        <f t="shared" si="5"/>
        <v>0</v>
      </c>
      <c r="V95" s="64">
        <f t="shared" si="6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7"/>
        <v>15575.039999999999</v>
      </c>
      <c r="AC95" s="66">
        <f t="shared" si="9"/>
        <v>0</v>
      </c>
      <c r="AD95" s="66">
        <f t="shared" si="8"/>
        <v>15575.039999999999</v>
      </c>
    </row>
    <row r="96" spans="1:30" ht="24.95" customHeight="1" x14ac:dyDescent="0.4">
      <c r="A96" s="54">
        <v>93</v>
      </c>
      <c r="B96" s="55" t="s">
        <v>272</v>
      </c>
      <c r="C96" s="55" t="s">
        <v>1877</v>
      </c>
      <c r="D96" s="55" t="s">
        <v>35</v>
      </c>
      <c r="E96" s="55" t="s">
        <v>239</v>
      </c>
      <c r="F96" s="55" t="s">
        <v>729</v>
      </c>
      <c r="G96" s="55">
        <v>42</v>
      </c>
      <c r="H96" s="55">
        <v>3</v>
      </c>
      <c r="I96" s="57">
        <v>1</v>
      </c>
      <c r="J96" s="58">
        <v>3</v>
      </c>
      <c r="K96" s="59"/>
      <c r="L96" s="60" t="s">
        <v>222</v>
      </c>
      <c r="M96" s="76"/>
      <c r="N96" s="61" t="s">
        <v>220</v>
      </c>
      <c r="O96" s="77"/>
      <c r="P96" s="76"/>
      <c r="Q96" s="62">
        <v>3</v>
      </c>
      <c r="R96" s="63"/>
      <c r="S96" s="78"/>
      <c r="T96" s="78"/>
      <c r="U96" s="64">
        <f t="shared" si="5"/>
        <v>0</v>
      </c>
      <c r="V96" s="64">
        <f t="shared" si="6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7"/>
        <v>7547.9039999999995</v>
      </c>
      <c r="AC96" s="66">
        <f t="shared" si="9"/>
        <v>0</v>
      </c>
      <c r="AD96" s="66">
        <f t="shared" si="8"/>
        <v>7547.9039999999995</v>
      </c>
    </row>
    <row r="97" spans="1:30" ht="24.95" customHeight="1" x14ac:dyDescent="0.4">
      <c r="A97" s="54">
        <v>94</v>
      </c>
      <c r="B97" s="55" t="s">
        <v>272</v>
      </c>
      <c r="C97" s="55" t="s">
        <v>1878</v>
      </c>
      <c r="D97" s="55" t="s">
        <v>35</v>
      </c>
      <c r="E97" s="55" t="s">
        <v>248</v>
      </c>
      <c r="F97" s="55" t="s">
        <v>1521</v>
      </c>
      <c r="G97" s="55">
        <v>26</v>
      </c>
      <c r="H97" s="55">
        <v>1</v>
      </c>
      <c r="I97" s="57">
        <v>1</v>
      </c>
      <c r="J97" s="58">
        <v>1</v>
      </c>
      <c r="K97" s="59"/>
      <c r="L97" s="60" t="s">
        <v>222</v>
      </c>
      <c r="M97" s="76"/>
      <c r="N97" s="61" t="s">
        <v>220</v>
      </c>
      <c r="O97" s="77"/>
      <c r="P97" s="76"/>
      <c r="Q97" s="62">
        <v>1</v>
      </c>
      <c r="R97" s="63"/>
      <c r="S97" s="78"/>
      <c r="T97" s="78"/>
      <c r="U97" s="64">
        <f t="shared" si="5"/>
        <v>0</v>
      </c>
      <c r="V97" s="64">
        <f t="shared" si="6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7"/>
        <v>1557.5040000000001</v>
      </c>
      <c r="AC97" s="66">
        <f t="shared" si="9"/>
        <v>0</v>
      </c>
      <c r="AD97" s="66">
        <f t="shared" si="8"/>
        <v>1557.5040000000001</v>
      </c>
    </row>
    <row r="98" spans="1:30" ht="24.95" customHeight="1" x14ac:dyDescent="0.4">
      <c r="A98" s="54">
        <v>95</v>
      </c>
      <c r="B98" s="55" t="s">
        <v>272</v>
      </c>
      <c r="C98" s="55" t="s">
        <v>1879</v>
      </c>
      <c r="D98" s="55" t="s">
        <v>35</v>
      </c>
      <c r="E98" s="55" t="s">
        <v>248</v>
      </c>
      <c r="F98" s="55" t="s">
        <v>384</v>
      </c>
      <c r="G98" s="55">
        <v>26</v>
      </c>
      <c r="H98" s="55">
        <v>1</v>
      </c>
      <c r="I98" s="57">
        <v>2</v>
      </c>
      <c r="J98" s="58">
        <v>2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5"/>
        <v>0</v>
      </c>
      <c r="V98" s="64">
        <f t="shared" si="6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7"/>
        <v>3115.0080000000003</v>
      </c>
      <c r="AC98" s="66">
        <f t="shared" si="9"/>
        <v>0</v>
      </c>
      <c r="AD98" s="66">
        <f t="shared" si="8"/>
        <v>3115.0080000000003</v>
      </c>
    </row>
    <row r="99" spans="1:30" ht="24.95" customHeight="1" x14ac:dyDescent="0.4">
      <c r="A99" s="54">
        <v>96</v>
      </c>
      <c r="B99" s="55" t="s">
        <v>272</v>
      </c>
      <c r="C99" s="55" t="s">
        <v>1880</v>
      </c>
      <c r="D99" s="55" t="s">
        <v>35</v>
      </c>
      <c r="E99" s="55" t="s">
        <v>652</v>
      </c>
      <c r="F99" s="55" t="s">
        <v>1961</v>
      </c>
      <c r="G99" s="55">
        <v>34</v>
      </c>
      <c r="H99" s="55">
        <v>2</v>
      </c>
      <c r="I99" s="57">
        <v>1</v>
      </c>
      <c r="J99" s="58">
        <v>2</v>
      </c>
      <c r="K99" s="59"/>
      <c r="L99" s="60" t="s">
        <v>222</v>
      </c>
      <c r="M99" s="76"/>
      <c r="N99" s="61" t="s">
        <v>220</v>
      </c>
      <c r="O99" s="77"/>
      <c r="P99" s="76"/>
      <c r="Q99" s="62">
        <v>2</v>
      </c>
      <c r="R99" s="63"/>
      <c r="S99" s="78"/>
      <c r="T99" s="78"/>
      <c r="U99" s="64">
        <f t="shared" si="5"/>
        <v>0</v>
      </c>
      <c r="V99" s="64">
        <f t="shared" si="6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7"/>
        <v>4073.4719999999998</v>
      </c>
      <c r="AC99" s="66">
        <f t="shared" si="9"/>
        <v>0</v>
      </c>
      <c r="AD99" s="66">
        <f t="shared" si="8"/>
        <v>4073.4719999999998</v>
      </c>
    </row>
    <row r="100" spans="1:30" ht="24.95" customHeight="1" x14ac:dyDescent="0.4">
      <c r="A100" s="54">
        <v>97</v>
      </c>
      <c r="B100" s="55" t="s">
        <v>272</v>
      </c>
      <c r="C100" s="55" t="s">
        <v>1881</v>
      </c>
      <c r="D100" s="55" t="s">
        <v>35</v>
      </c>
      <c r="E100" s="55" t="s">
        <v>652</v>
      </c>
      <c r="F100" s="55" t="s">
        <v>1961</v>
      </c>
      <c r="G100" s="55">
        <v>34</v>
      </c>
      <c r="H100" s="55">
        <v>2</v>
      </c>
      <c r="I100" s="57">
        <v>1</v>
      </c>
      <c r="J100" s="58">
        <v>2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2</v>
      </c>
      <c r="R100" s="63"/>
      <c r="S100" s="78"/>
      <c r="T100" s="78"/>
      <c r="U100" s="64">
        <f t="shared" si="5"/>
        <v>0</v>
      </c>
      <c r="V100" s="64">
        <f t="shared" si="6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si="7"/>
        <v>4073.4719999999998</v>
      </c>
      <c r="AC100" s="66">
        <f t="shared" si="9"/>
        <v>0</v>
      </c>
      <c r="AD100" s="66">
        <f t="shared" si="8"/>
        <v>4073.4719999999998</v>
      </c>
    </row>
    <row r="101" spans="1:30" ht="24.95" customHeight="1" x14ac:dyDescent="0.4">
      <c r="A101" s="54">
        <v>98</v>
      </c>
      <c r="B101" s="55" t="s">
        <v>37</v>
      </c>
      <c r="C101" s="55" t="s">
        <v>1900</v>
      </c>
      <c r="D101" s="55" t="s">
        <v>1096</v>
      </c>
      <c r="E101" s="55" t="s">
        <v>248</v>
      </c>
      <c r="F101" s="55" t="s">
        <v>384</v>
      </c>
      <c r="G101" s="55">
        <v>26</v>
      </c>
      <c r="H101" s="55">
        <v>1</v>
      </c>
      <c r="I101" s="57">
        <v>2</v>
      </c>
      <c r="J101" s="58">
        <v>2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</v>
      </c>
      <c r="R101" s="63"/>
      <c r="S101" s="78"/>
      <c r="T101" s="78"/>
      <c r="U101" s="64">
        <f t="shared" si="5"/>
        <v>0</v>
      </c>
      <c r="V101" s="64">
        <f t="shared" si="6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7"/>
        <v>3115.0080000000003</v>
      </c>
      <c r="AC101" s="66">
        <f t="shared" si="9"/>
        <v>0</v>
      </c>
      <c r="AD101" s="66">
        <f t="shared" si="8"/>
        <v>3115.0080000000003</v>
      </c>
    </row>
    <row r="102" spans="1:30" ht="24.95" customHeight="1" x14ac:dyDescent="0.4">
      <c r="A102" s="54">
        <v>99</v>
      </c>
      <c r="B102" s="55" t="s">
        <v>37</v>
      </c>
      <c r="C102" s="55" t="s">
        <v>1901</v>
      </c>
      <c r="D102" s="55" t="s">
        <v>1096</v>
      </c>
      <c r="E102" s="55" t="s">
        <v>248</v>
      </c>
      <c r="F102" s="55" t="s">
        <v>1521</v>
      </c>
      <c r="G102" s="55">
        <v>26</v>
      </c>
      <c r="H102" s="55">
        <v>2</v>
      </c>
      <c r="I102" s="57">
        <v>1</v>
      </c>
      <c r="J102" s="58">
        <v>2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2</v>
      </c>
      <c r="R102" s="63"/>
      <c r="S102" s="78"/>
      <c r="T102" s="78"/>
      <c r="U102" s="64">
        <f t="shared" si="5"/>
        <v>0</v>
      </c>
      <c r="V102" s="64">
        <f t="shared" si="6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7"/>
        <v>3115.0080000000003</v>
      </c>
      <c r="AC102" s="66">
        <f t="shared" si="9"/>
        <v>0</v>
      </c>
      <c r="AD102" s="66">
        <f t="shared" si="8"/>
        <v>3115.0080000000003</v>
      </c>
    </row>
    <row r="103" spans="1:30" ht="24.95" customHeight="1" x14ac:dyDescent="0.4">
      <c r="A103" s="54">
        <v>100</v>
      </c>
      <c r="B103" s="55" t="s">
        <v>37</v>
      </c>
      <c r="C103" s="55" t="s">
        <v>1902</v>
      </c>
      <c r="D103" s="55" t="s">
        <v>1096</v>
      </c>
      <c r="E103" s="55" t="s">
        <v>248</v>
      </c>
      <c r="F103" s="55" t="s">
        <v>1521</v>
      </c>
      <c r="G103" s="55">
        <v>26</v>
      </c>
      <c r="H103" s="55">
        <v>3</v>
      </c>
      <c r="I103" s="57">
        <v>1</v>
      </c>
      <c r="J103" s="58">
        <v>3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3</v>
      </c>
      <c r="R103" s="63"/>
      <c r="S103" s="78"/>
      <c r="T103" s="78"/>
      <c r="U103" s="64">
        <f t="shared" si="5"/>
        <v>0</v>
      </c>
      <c r="V103" s="64">
        <f t="shared" si="6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7"/>
        <v>4672.5119999999997</v>
      </c>
      <c r="AC103" s="66">
        <f t="shared" si="9"/>
        <v>0</v>
      </c>
      <c r="AD103" s="66">
        <f t="shared" si="8"/>
        <v>4672.5119999999997</v>
      </c>
    </row>
    <row r="104" spans="1:30" ht="24.95" customHeight="1" x14ac:dyDescent="0.4">
      <c r="A104" s="54">
        <v>101</v>
      </c>
      <c r="B104" s="55" t="s">
        <v>241</v>
      </c>
      <c r="C104" s="55" t="s">
        <v>1900</v>
      </c>
      <c r="D104" s="55" t="s">
        <v>1096</v>
      </c>
      <c r="E104" s="55" t="s">
        <v>248</v>
      </c>
      <c r="F104" s="55" t="s">
        <v>384</v>
      </c>
      <c r="G104" s="55">
        <v>26</v>
      </c>
      <c r="H104" s="55">
        <v>1</v>
      </c>
      <c r="I104" s="57">
        <v>2</v>
      </c>
      <c r="J104" s="58">
        <v>2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1</v>
      </c>
      <c r="R104" s="63"/>
      <c r="S104" s="78"/>
      <c r="T104" s="78"/>
      <c r="U104" s="64">
        <f t="shared" si="5"/>
        <v>0</v>
      </c>
      <c r="V104" s="64">
        <f t="shared" si="6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7"/>
        <v>3115.0080000000003</v>
      </c>
      <c r="AC104" s="66">
        <f t="shared" si="9"/>
        <v>0</v>
      </c>
      <c r="AD104" s="66">
        <f t="shared" si="8"/>
        <v>3115.0080000000003</v>
      </c>
    </row>
    <row r="105" spans="1:30" ht="24.95" customHeight="1" x14ac:dyDescent="0.4">
      <c r="A105" s="54">
        <v>102</v>
      </c>
      <c r="B105" s="55" t="s">
        <v>241</v>
      </c>
      <c r="C105" s="55" t="s">
        <v>1901</v>
      </c>
      <c r="D105" s="55" t="s">
        <v>1096</v>
      </c>
      <c r="E105" s="55" t="s">
        <v>248</v>
      </c>
      <c r="F105" s="55" t="s">
        <v>1521</v>
      </c>
      <c r="G105" s="55">
        <v>26</v>
      </c>
      <c r="H105" s="55">
        <v>2</v>
      </c>
      <c r="I105" s="57">
        <v>1</v>
      </c>
      <c r="J105" s="58">
        <v>2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2</v>
      </c>
      <c r="R105" s="63"/>
      <c r="S105" s="78"/>
      <c r="T105" s="78"/>
      <c r="U105" s="64">
        <f t="shared" si="5"/>
        <v>0</v>
      </c>
      <c r="V105" s="64">
        <f t="shared" si="6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7"/>
        <v>3115.0080000000003</v>
      </c>
      <c r="AC105" s="66">
        <f t="shared" si="9"/>
        <v>0</v>
      </c>
      <c r="AD105" s="66">
        <f t="shared" si="8"/>
        <v>3115.0080000000003</v>
      </c>
    </row>
    <row r="106" spans="1:30" ht="24.95" customHeight="1" x14ac:dyDescent="0.4">
      <c r="A106" s="54">
        <v>103</v>
      </c>
      <c r="B106" s="55" t="s">
        <v>241</v>
      </c>
      <c r="C106" s="55" t="s">
        <v>1902</v>
      </c>
      <c r="D106" s="55" t="s">
        <v>1096</v>
      </c>
      <c r="E106" s="55" t="s">
        <v>248</v>
      </c>
      <c r="F106" s="55" t="s">
        <v>1521</v>
      </c>
      <c r="G106" s="55">
        <v>26</v>
      </c>
      <c r="H106" s="55">
        <v>3</v>
      </c>
      <c r="I106" s="57">
        <v>1</v>
      </c>
      <c r="J106" s="58">
        <v>3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3</v>
      </c>
      <c r="R106" s="63"/>
      <c r="S106" s="78"/>
      <c r="T106" s="78"/>
      <c r="U106" s="64">
        <f t="shared" si="5"/>
        <v>0</v>
      </c>
      <c r="V106" s="64">
        <f t="shared" si="6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7"/>
        <v>4672.5119999999997</v>
      </c>
      <c r="AC106" s="66">
        <f t="shared" si="9"/>
        <v>0</v>
      </c>
      <c r="AD106" s="66">
        <f t="shared" si="8"/>
        <v>4672.5119999999997</v>
      </c>
    </row>
    <row r="107" spans="1:30" ht="24.95" customHeight="1" x14ac:dyDescent="0.4">
      <c r="A107" s="54">
        <v>104</v>
      </c>
      <c r="B107" s="55" t="s">
        <v>272</v>
      </c>
      <c r="C107" s="55" t="s">
        <v>1900</v>
      </c>
      <c r="D107" s="55" t="s">
        <v>1096</v>
      </c>
      <c r="E107" s="55" t="s">
        <v>248</v>
      </c>
      <c r="F107" s="55" t="s">
        <v>384</v>
      </c>
      <c r="G107" s="55">
        <v>26</v>
      </c>
      <c r="H107" s="55">
        <v>1</v>
      </c>
      <c r="I107" s="57">
        <v>2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1</v>
      </c>
      <c r="R107" s="63"/>
      <c r="S107" s="78"/>
      <c r="T107" s="78"/>
      <c r="U107" s="64">
        <f t="shared" si="5"/>
        <v>0</v>
      </c>
      <c r="V107" s="64">
        <f t="shared" si="6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7"/>
        <v>3115.0080000000003</v>
      </c>
      <c r="AC107" s="66">
        <f t="shared" si="9"/>
        <v>0</v>
      </c>
      <c r="AD107" s="66">
        <f t="shared" si="8"/>
        <v>3115.0080000000003</v>
      </c>
    </row>
    <row r="108" spans="1:30" ht="24.95" customHeight="1" x14ac:dyDescent="0.4">
      <c r="A108" s="54">
        <v>105</v>
      </c>
      <c r="B108" s="55" t="s">
        <v>37</v>
      </c>
      <c r="C108" s="55" t="s">
        <v>1903</v>
      </c>
      <c r="D108" s="55" t="s">
        <v>35</v>
      </c>
      <c r="E108" s="55" t="s">
        <v>239</v>
      </c>
      <c r="F108" s="55" t="s">
        <v>732</v>
      </c>
      <c r="G108" s="55">
        <v>42</v>
      </c>
      <c r="H108" s="55">
        <v>8</v>
      </c>
      <c r="I108" s="57">
        <v>2</v>
      </c>
      <c r="J108" s="58">
        <v>16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8</v>
      </c>
      <c r="R108" s="63"/>
      <c r="S108" s="78"/>
      <c r="T108" s="78"/>
      <c r="U108" s="64">
        <f t="shared" si="5"/>
        <v>0</v>
      </c>
      <c r="V108" s="64">
        <f t="shared" si="6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7"/>
        <v>40255.487999999998</v>
      </c>
      <c r="AC108" s="66">
        <f t="shared" si="9"/>
        <v>0</v>
      </c>
      <c r="AD108" s="66">
        <f t="shared" si="8"/>
        <v>40255.487999999998</v>
      </c>
    </row>
    <row r="109" spans="1:30" ht="24.95" customHeight="1" x14ac:dyDescent="0.4">
      <c r="A109" s="54">
        <v>106</v>
      </c>
      <c r="B109" s="55" t="s">
        <v>37</v>
      </c>
      <c r="C109" s="55" t="s">
        <v>1903</v>
      </c>
      <c r="D109" s="55" t="s">
        <v>35</v>
      </c>
      <c r="E109" s="55" t="s">
        <v>239</v>
      </c>
      <c r="F109" s="55" t="s">
        <v>1177</v>
      </c>
      <c r="G109" s="55">
        <v>42</v>
      </c>
      <c r="H109" s="55">
        <v>2</v>
      </c>
      <c r="I109" s="57">
        <v>1</v>
      </c>
      <c r="J109" s="58">
        <v>2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2</v>
      </c>
      <c r="R109" s="63"/>
      <c r="S109" s="78"/>
      <c r="T109" s="78"/>
      <c r="U109" s="64">
        <f t="shared" si="5"/>
        <v>0</v>
      </c>
      <c r="V109" s="64">
        <f t="shared" si="6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7"/>
        <v>5031.9359999999997</v>
      </c>
      <c r="AC109" s="66">
        <f t="shared" si="9"/>
        <v>0</v>
      </c>
      <c r="AD109" s="66">
        <f t="shared" si="8"/>
        <v>5031.9359999999997</v>
      </c>
    </row>
    <row r="110" spans="1:30" ht="24.95" customHeight="1" x14ac:dyDescent="0.4">
      <c r="A110" s="54">
        <v>107</v>
      </c>
      <c r="B110" s="55" t="s">
        <v>37</v>
      </c>
      <c r="C110" s="55" t="s">
        <v>1904</v>
      </c>
      <c r="D110" s="55" t="s">
        <v>35</v>
      </c>
      <c r="E110" s="55" t="s">
        <v>239</v>
      </c>
      <c r="F110" s="55" t="s">
        <v>732</v>
      </c>
      <c r="G110" s="55">
        <v>42</v>
      </c>
      <c r="H110" s="55">
        <v>2</v>
      </c>
      <c r="I110" s="57">
        <v>2</v>
      </c>
      <c r="J110" s="58">
        <v>4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2</v>
      </c>
      <c r="R110" s="63"/>
      <c r="S110" s="78"/>
      <c r="T110" s="78"/>
      <c r="U110" s="64">
        <f t="shared" si="5"/>
        <v>0</v>
      </c>
      <c r="V110" s="64">
        <f t="shared" si="6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7"/>
        <v>10063.871999999999</v>
      </c>
      <c r="AC110" s="66">
        <f t="shared" si="9"/>
        <v>0</v>
      </c>
      <c r="AD110" s="66">
        <f t="shared" si="8"/>
        <v>10063.871999999999</v>
      </c>
    </row>
    <row r="111" spans="1:30" ht="24.95" customHeight="1" x14ac:dyDescent="0.4">
      <c r="A111" s="54">
        <v>108</v>
      </c>
      <c r="B111" s="55" t="s">
        <v>37</v>
      </c>
      <c r="C111" s="55" t="s">
        <v>1905</v>
      </c>
      <c r="D111" s="55" t="s">
        <v>35</v>
      </c>
      <c r="E111" s="55" t="s">
        <v>239</v>
      </c>
      <c r="F111" s="55" t="s">
        <v>732</v>
      </c>
      <c r="G111" s="55">
        <v>42</v>
      </c>
      <c r="H111" s="55">
        <v>9</v>
      </c>
      <c r="I111" s="57">
        <v>2</v>
      </c>
      <c r="J111" s="58">
        <v>18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9</v>
      </c>
      <c r="R111" s="63"/>
      <c r="S111" s="78"/>
      <c r="T111" s="78"/>
      <c r="U111" s="64">
        <f t="shared" si="5"/>
        <v>0</v>
      </c>
      <c r="V111" s="64">
        <f t="shared" si="6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7"/>
        <v>45287.423999999999</v>
      </c>
      <c r="AC111" s="66">
        <f t="shared" si="9"/>
        <v>0</v>
      </c>
      <c r="AD111" s="66">
        <f t="shared" si="8"/>
        <v>45287.423999999999</v>
      </c>
    </row>
    <row r="112" spans="1:30" ht="24.95" customHeight="1" x14ac:dyDescent="0.4">
      <c r="A112" s="54">
        <v>109</v>
      </c>
      <c r="B112" s="55" t="s">
        <v>37</v>
      </c>
      <c r="C112" s="55" t="s">
        <v>1905</v>
      </c>
      <c r="D112" s="55" t="s">
        <v>35</v>
      </c>
      <c r="E112" s="55" t="s">
        <v>239</v>
      </c>
      <c r="F112" s="55" t="s">
        <v>1177</v>
      </c>
      <c r="G112" s="55">
        <v>42</v>
      </c>
      <c r="H112" s="55">
        <v>2</v>
      </c>
      <c r="I112" s="57">
        <v>1</v>
      </c>
      <c r="J112" s="58">
        <v>2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2</v>
      </c>
      <c r="R112" s="63"/>
      <c r="S112" s="78"/>
      <c r="T112" s="78"/>
      <c r="U112" s="64">
        <f t="shared" si="5"/>
        <v>0</v>
      </c>
      <c r="V112" s="64">
        <f t="shared" si="6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7"/>
        <v>5031.9359999999997</v>
      </c>
      <c r="AC112" s="66">
        <f t="shared" si="9"/>
        <v>0</v>
      </c>
      <c r="AD112" s="66">
        <f t="shared" si="8"/>
        <v>5031.9359999999997</v>
      </c>
    </row>
    <row r="113" spans="1:30" ht="24.95" customHeight="1" x14ac:dyDescent="0.4">
      <c r="A113" s="54">
        <v>110</v>
      </c>
      <c r="B113" s="55" t="s">
        <v>37</v>
      </c>
      <c r="C113" s="55" t="s">
        <v>1906</v>
      </c>
      <c r="D113" s="55" t="s">
        <v>35</v>
      </c>
      <c r="E113" s="55" t="s">
        <v>239</v>
      </c>
      <c r="F113" s="55" t="s">
        <v>732</v>
      </c>
      <c r="G113" s="55">
        <v>42</v>
      </c>
      <c r="H113" s="55">
        <v>2</v>
      </c>
      <c r="I113" s="57">
        <v>2</v>
      </c>
      <c r="J113" s="58">
        <v>4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2</v>
      </c>
      <c r="R113" s="63"/>
      <c r="S113" s="78"/>
      <c r="T113" s="78"/>
      <c r="U113" s="64">
        <f t="shared" si="5"/>
        <v>0</v>
      </c>
      <c r="V113" s="64">
        <f t="shared" si="6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7"/>
        <v>10063.871999999999</v>
      </c>
      <c r="AC113" s="66">
        <f t="shared" si="9"/>
        <v>0</v>
      </c>
      <c r="AD113" s="66">
        <f t="shared" si="8"/>
        <v>10063.871999999999</v>
      </c>
    </row>
    <row r="114" spans="1:30" ht="24.95" customHeight="1" x14ac:dyDescent="0.4">
      <c r="A114" s="54">
        <v>111</v>
      </c>
      <c r="B114" s="55" t="s">
        <v>37</v>
      </c>
      <c r="C114" s="55" t="s">
        <v>1907</v>
      </c>
      <c r="D114" s="55" t="s">
        <v>35</v>
      </c>
      <c r="E114" s="55" t="s">
        <v>239</v>
      </c>
      <c r="F114" s="55" t="s">
        <v>732</v>
      </c>
      <c r="G114" s="55">
        <v>42</v>
      </c>
      <c r="H114" s="55">
        <v>3</v>
      </c>
      <c r="I114" s="57">
        <v>2</v>
      </c>
      <c r="J114" s="58">
        <v>6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3</v>
      </c>
      <c r="R114" s="63"/>
      <c r="S114" s="78"/>
      <c r="T114" s="78"/>
      <c r="U114" s="64">
        <f t="shared" si="5"/>
        <v>0</v>
      </c>
      <c r="V114" s="64">
        <f t="shared" si="6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7"/>
        <v>15095.807999999999</v>
      </c>
      <c r="AC114" s="66">
        <f t="shared" si="9"/>
        <v>0</v>
      </c>
      <c r="AD114" s="66">
        <f t="shared" si="8"/>
        <v>15095.807999999999</v>
      </c>
    </row>
    <row r="115" spans="1:30" ht="24.95" customHeight="1" x14ac:dyDescent="0.4">
      <c r="A115" s="54">
        <v>112</v>
      </c>
      <c r="B115" s="55" t="s">
        <v>37</v>
      </c>
      <c r="C115" s="55" t="s">
        <v>1907</v>
      </c>
      <c r="D115" s="55" t="s">
        <v>35</v>
      </c>
      <c r="E115" s="55" t="s">
        <v>239</v>
      </c>
      <c r="F115" s="55" t="s">
        <v>1177</v>
      </c>
      <c r="G115" s="55">
        <v>42</v>
      </c>
      <c r="H115" s="55">
        <v>2</v>
      </c>
      <c r="I115" s="57">
        <v>1</v>
      </c>
      <c r="J115" s="58">
        <v>2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2</v>
      </c>
      <c r="R115" s="63"/>
      <c r="S115" s="78"/>
      <c r="T115" s="78"/>
      <c r="U115" s="64">
        <f t="shared" si="5"/>
        <v>0</v>
      </c>
      <c r="V115" s="64">
        <f t="shared" si="6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7"/>
        <v>5031.9359999999997</v>
      </c>
      <c r="AC115" s="66">
        <f t="shared" si="9"/>
        <v>0</v>
      </c>
      <c r="AD115" s="66">
        <f t="shared" si="8"/>
        <v>5031.9359999999997</v>
      </c>
    </row>
    <row r="116" spans="1:30" ht="24.95" customHeight="1" x14ac:dyDescent="0.4">
      <c r="A116" s="54">
        <v>113</v>
      </c>
      <c r="B116" s="55" t="s">
        <v>37</v>
      </c>
      <c r="C116" s="55" t="s">
        <v>1908</v>
      </c>
      <c r="D116" s="55" t="s">
        <v>35</v>
      </c>
      <c r="E116" s="55" t="s">
        <v>239</v>
      </c>
      <c r="F116" s="55" t="s">
        <v>732</v>
      </c>
      <c r="G116" s="55">
        <v>42</v>
      </c>
      <c r="H116" s="55">
        <v>3</v>
      </c>
      <c r="I116" s="57">
        <v>2</v>
      </c>
      <c r="J116" s="58">
        <v>6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3</v>
      </c>
      <c r="R116" s="63"/>
      <c r="S116" s="78"/>
      <c r="T116" s="78"/>
      <c r="U116" s="64">
        <f t="shared" si="5"/>
        <v>0</v>
      </c>
      <c r="V116" s="64">
        <f t="shared" si="6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7"/>
        <v>15095.807999999999</v>
      </c>
      <c r="AC116" s="66">
        <f t="shared" si="9"/>
        <v>0</v>
      </c>
      <c r="AD116" s="66">
        <f t="shared" si="8"/>
        <v>15095.807999999999</v>
      </c>
    </row>
    <row r="117" spans="1:30" ht="24.95" customHeight="1" x14ac:dyDescent="0.4">
      <c r="A117" s="54">
        <v>114</v>
      </c>
      <c r="B117" s="55" t="s">
        <v>37</v>
      </c>
      <c r="C117" s="55" t="s">
        <v>1909</v>
      </c>
      <c r="D117" s="55" t="s">
        <v>35</v>
      </c>
      <c r="E117" s="55" t="s">
        <v>239</v>
      </c>
      <c r="F117" s="55" t="s">
        <v>732</v>
      </c>
      <c r="G117" s="55">
        <v>42</v>
      </c>
      <c r="H117" s="55">
        <v>6</v>
      </c>
      <c r="I117" s="57">
        <v>2</v>
      </c>
      <c r="J117" s="58">
        <v>12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6</v>
      </c>
      <c r="R117" s="63"/>
      <c r="S117" s="78"/>
      <c r="T117" s="78"/>
      <c r="U117" s="64">
        <f t="shared" si="5"/>
        <v>0</v>
      </c>
      <c r="V117" s="64">
        <f t="shared" si="6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7"/>
        <v>30191.615999999998</v>
      </c>
      <c r="AC117" s="66">
        <f t="shared" si="9"/>
        <v>0</v>
      </c>
      <c r="AD117" s="66">
        <f t="shared" si="8"/>
        <v>30191.615999999998</v>
      </c>
    </row>
    <row r="118" spans="1:30" ht="24.95" customHeight="1" x14ac:dyDescent="0.4">
      <c r="A118" s="54">
        <v>115</v>
      </c>
      <c r="B118" s="55" t="s">
        <v>37</v>
      </c>
      <c r="C118" s="55" t="s">
        <v>1909</v>
      </c>
      <c r="D118" s="55" t="s">
        <v>35</v>
      </c>
      <c r="E118" s="55" t="s">
        <v>239</v>
      </c>
      <c r="F118" s="55" t="s">
        <v>1177</v>
      </c>
      <c r="G118" s="55">
        <v>42</v>
      </c>
      <c r="H118" s="55">
        <v>2</v>
      </c>
      <c r="I118" s="57">
        <v>1</v>
      </c>
      <c r="J118" s="58">
        <v>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2</v>
      </c>
      <c r="R118" s="63"/>
      <c r="S118" s="78"/>
      <c r="T118" s="78"/>
      <c r="U118" s="64">
        <f t="shared" si="5"/>
        <v>0</v>
      </c>
      <c r="V118" s="64">
        <f t="shared" si="6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7"/>
        <v>5031.9359999999997</v>
      </c>
      <c r="AC118" s="66">
        <f t="shared" si="9"/>
        <v>0</v>
      </c>
      <c r="AD118" s="66">
        <f t="shared" si="8"/>
        <v>5031.9359999999997</v>
      </c>
    </row>
    <row r="119" spans="1:30" ht="24.95" customHeight="1" x14ac:dyDescent="0.4">
      <c r="A119" s="54">
        <v>116</v>
      </c>
      <c r="B119" s="55" t="s">
        <v>37</v>
      </c>
      <c r="C119" s="55" t="s">
        <v>1910</v>
      </c>
      <c r="D119" s="55" t="s">
        <v>35</v>
      </c>
      <c r="E119" s="55" t="s">
        <v>239</v>
      </c>
      <c r="F119" s="55" t="s">
        <v>732</v>
      </c>
      <c r="G119" s="55">
        <v>42</v>
      </c>
      <c r="H119" s="55">
        <v>6</v>
      </c>
      <c r="I119" s="57">
        <v>2</v>
      </c>
      <c r="J119" s="58">
        <v>12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6</v>
      </c>
      <c r="R119" s="63"/>
      <c r="S119" s="78"/>
      <c r="T119" s="78"/>
      <c r="U119" s="64">
        <f t="shared" si="5"/>
        <v>0</v>
      </c>
      <c r="V119" s="64">
        <f t="shared" si="6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7"/>
        <v>30191.615999999998</v>
      </c>
      <c r="AC119" s="66">
        <f t="shared" si="9"/>
        <v>0</v>
      </c>
      <c r="AD119" s="66">
        <f t="shared" si="8"/>
        <v>30191.615999999998</v>
      </c>
    </row>
    <row r="120" spans="1:30" ht="24.95" customHeight="1" x14ac:dyDescent="0.4">
      <c r="A120" s="54">
        <v>117</v>
      </c>
      <c r="B120" s="55" t="s">
        <v>37</v>
      </c>
      <c r="C120" s="55" t="s">
        <v>1910</v>
      </c>
      <c r="D120" s="55" t="s">
        <v>35</v>
      </c>
      <c r="E120" s="55" t="s">
        <v>239</v>
      </c>
      <c r="F120" s="55" t="s">
        <v>1177</v>
      </c>
      <c r="G120" s="55">
        <v>42</v>
      </c>
      <c r="H120" s="55">
        <v>2</v>
      </c>
      <c r="I120" s="57">
        <v>1</v>
      </c>
      <c r="J120" s="58">
        <v>2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2</v>
      </c>
      <c r="R120" s="63"/>
      <c r="S120" s="78"/>
      <c r="T120" s="78"/>
      <c r="U120" s="64">
        <f t="shared" si="5"/>
        <v>0</v>
      </c>
      <c r="V120" s="64">
        <f t="shared" si="6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7"/>
        <v>5031.9359999999997</v>
      </c>
      <c r="AC120" s="66">
        <f t="shared" si="9"/>
        <v>0</v>
      </c>
      <c r="AD120" s="66">
        <f t="shared" si="8"/>
        <v>5031.9359999999997</v>
      </c>
    </row>
    <row r="121" spans="1:30" ht="24.95" customHeight="1" x14ac:dyDescent="0.4">
      <c r="A121" s="54">
        <v>118</v>
      </c>
      <c r="B121" s="55" t="s">
        <v>37</v>
      </c>
      <c r="C121" s="55" t="s">
        <v>1911</v>
      </c>
      <c r="D121" s="55" t="s">
        <v>35</v>
      </c>
      <c r="E121" s="55" t="s">
        <v>239</v>
      </c>
      <c r="F121" s="55" t="s">
        <v>732</v>
      </c>
      <c r="G121" s="55">
        <v>42</v>
      </c>
      <c r="H121" s="55">
        <v>6</v>
      </c>
      <c r="I121" s="57">
        <v>2</v>
      </c>
      <c r="J121" s="58">
        <v>12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6</v>
      </c>
      <c r="R121" s="63"/>
      <c r="S121" s="78"/>
      <c r="T121" s="78"/>
      <c r="U121" s="64">
        <f t="shared" si="5"/>
        <v>0</v>
      </c>
      <c r="V121" s="64">
        <f t="shared" si="6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7"/>
        <v>30191.615999999998</v>
      </c>
      <c r="AC121" s="66">
        <f t="shared" si="9"/>
        <v>0</v>
      </c>
      <c r="AD121" s="66">
        <f t="shared" si="8"/>
        <v>30191.615999999998</v>
      </c>
    </row>
    <row r="122" spans="1:30" ht="24.95" customHeight="1" x14ac:dyDescent="0.4">
      <c r="A122" s="54">
        <v>119</v>
      </c>
      <c r="B122" s="55" t="s">
        <v>37</v>
      </c>
      <c r="C122" s="55" t="s">
        <v>1911</v>
      </c>
      <c r="D122" s="55" t="s">
        <v>35</v>
      </c>
      <c r="E122" s="55" t="s">
        <v>239</v>
      </c>
      <c r="F122" s="55" t="s">
        <v>1177</v>
      </c>
      <c r="G122" s="55">
        <v>42</v>
      </c>
      <c r="H122" s="55">
        <v>2</v>
      </c>
      <c r="I122" s="57">
        <v>1</v>
      </c>
      <c r="J122" s="58">
        <v>2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2</v>
      </c>
      <c r="R122" s="63"/>
      <c r="S122" s="78"/>
      <c r="T122" s="78"/>
      <c r="U122" s="64">
        <f t="shared" si="5"/>
        <v>0</v>
      </c>
      <c r="V122" s="64">
        <f t="shared" si="6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7"/>
        <v>5031.9359999999997</v>
      </c>
      <c r="AC122" s="66">
        <f t="shared" si="9"/>
        <v>0</v>
      </c>
      <c r="AD122" s="66">
        <f t="shared" si="8"/>
        <v>5031.9359999999997</v>
      </c>
    </row>
    <row r="123" spans="1:30" ht="24.95" customHeight="1" x14ac:dyDescent="0.4">
      <c r="A123" s="54">
        <v>120</v>
      </c>
      <c r="B123" s="55" t="s">
        <v>37</v>
      </c>
      <c r="C123" s="55" t="s">
        <v>1912</v>
      </c>
      <c r="D123" s="55" t="s">
        <v>35</v>
      </c>
      <c r="E123" s="55" t="s">
        <v>239</v>
      </c>
      <c r="F123" s="55" t="s">
        <v>244</v>
      </c>
      <c r="G123" s="55">
        <v>42</v>
      </c>
      <c r="H123" s="55">
        <v>6</v>
      </c>
      <c r="I123" s="57">
        <v>2</v>
      </c>
      <c r="J123" s="58">
        <v>12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6</v>
      </c>
      <c r="R123" s="63"/>
      <c r="S123" s="78"/>
      <c r="T123" s="78"/>
      <c r="U123" s="64">
        <f t="shared" si="5"/>
        <v>0</v>
      </c>
      <c r="V123" s="64">
        <f t="shared" si="6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7"/>
        <v>30191.615999999998</v>
      </c>
      <c r="AC123" s="66">
        <f t="shared" si="9"/>
        <v>0</v>
      </c>
      <c r="AD123" s="66">
        <f t="shared" si="8"/>
        <v>30191.615999999998</v>
      </c>
    </row>
    <row r="124" spans="1:30" ht="24.95" customHeight="1" x14ac:dyDescent="0.4">
      <c r="A124" s="54">
        <v>121</v>
      </c>
      <c r="B124" s="55" t="s">
        <v>37</v>
      </c>
      <c r="C124" s="55" t="s">
        <v>1913</v>
      </c>
      <c r="D124" s="55" t="s">
        <v>35</v>
      </c>
      <c r="E124" s="55" t="s">
        <v>239</v>
      </c>
      <c r="F124" s="55" t="s">
        <v>732</v>
      </c>
      <c r="G124" s="55">
        <v>42</v>
      </c>
      <c r="H124" s="55">
        <v>3</v>
      </c>
      <c r="I124" s="57">
        <v>2</v>
      </c>
      <c r="J124" s="58">
        <v>6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3</v>
      </c>
      <c r="R124" s="63"/>
      <c r="S124" s="78"/>
      <c r="T124" s="78"/>
      <c r="U124" s="64">
        <f t="shared" si="5"/>
        <v>0</v>
      </c>
      <c r="V124" s="64">
        <f t="shared" si="6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7"/>
        <v>15095.807999999999</v>
      </c>
      <c r="AC124" s="66">
        <f t="shared" si="9"/>
        <v>0</v>
      </c>
      <c r="AD124" s="66">
        <f t="shared" si="8"/>
        <v>15095.807999999999</v>
      </c>
    </row>
    <row r="125" spans="1:30" ht="24.95" customHeight="1" x14ac:dyDescent="0.4">
      <c r="A125" s="54">
        <v>122</v>
      </c>
      <c r="B125" s="55" t="s">
        <v>37</v>
      </c>
      <c r="C125" s="55" t="s">
        <v>1914</v>
      </c>
      <c r="D125" s="55" t="s">
        <v>35</v>
      </c>
      <c r="E125" s="55" t="s">
        <v>239</v>
      </c>
      <c r="F125" s="55" t="s">
        <v>732</v>
      </c>
      <c r="G125" s="55">
        <v>42</v>
      </c>
      <c r="H125" s="55">
        <v>2</v>
      </c>
      <c r="I125" s="57">
        <v>2</v>
      </c>
      <c r="J125" s="58">
        <v>4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</v>
      </c>
      <c r="R125" s="63"/>
      <c r="S125" s="78"/>
      <c r="T125" s="78"/>
      <c r="U125" s="64">
        <f t="shared" si="5"/>
        <v>0</v>
      </c>
      <c r="V125" s="64">
        <f t="shared" si="6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7"/>
        <v>10063.871999999999</v>
      </c>
      <c r="AC125" s="66">
        <f t="shared" si="9"/>
        <v>0</v>
      </c>
      <c r="AD125" s="66">
        <f t="shared" si="8"/>
        <v>10063.871999999999</v>
      </c>
    </row>
    <row r="126" spans="1:30" ht="24.95" customHeight="1" x14ac:dyDescent="0.4">
      <c r="A126" s="54">
        <v>123</v>
      </c>
      <c r="B126" s="55" t="s">
        <v>37</v>
      </c>
      <c r="C126" s="55" t="s">
        <v>1915</v>
      </c>
      <c r="D126" s="55" t="s">
        <v>35</v>
      </c>
      <c r="E126" s="55" t="s">
        <v>239</v>
      </c>
      <c r="F126" s="55" t="s">
        <v>729</v>
      </c>
      <c r="G126" s="55">
        <v>42</v>
      </c>
      <c r="H126" s="55">
        <v>8</v>
      </c>
      <c r="I126" s="57">
        <v>1</v>
      </c>
      <c r="J126" s="58">
        <v>8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8</v>
      </c>
      <c r="R126" s="63"/>
      <c r="S126" s="78"/>
      <c r="T126" s="78"/>
      <c r="U126" s="64">
        <f t="shared" si="5"/>
        <v>0</v>
      </c>
      <c r="V126" s="64">
        <f t="shared" si="6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7"/>
        <v>20127.743999999999</v>
      </c>
      <c r="AC126" s="66">
        <f t="shared" si="9"/>
        <v>0</v>
      </c>
      <c r="AD126" s="66">
        <f t="shared" si="8"/>
        <v>20127.743999999999</v>
      </c>
    </row>
    <row r="127" spans="1:30" ht="24.95" customHeight="1" x14ac:dyDescent="0.4">
      <c r="A127" s="54">
        <v>124</v>
      </c>
      <c r="B127" s="55" t="s">
        <v>37</v>
      </c>
      <c r="C127" s="55" t="s">
        <v>1915</v>
      </c>
      <c r="D127" s="55" t="s">
        <v>35</v>
      </c>
      <c r="E127" s="55" t="s">
        <v>239</v>
      </c>
      <c r="F127" s="55" t="s">
        <v>732</v>
      </c>
      <c r="G127" s="55">
        <v>42</v>
      </c>
      <c r="H127" s="55">
        <v>8</v>
      </c>
      <c r="I127" s="57">
        <v>2</v>
      </c>
      <c r="J127" s="58">
        <v>16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8</v>
      </c>
      <c r="R127" s="63"/>
      <c r="S127" s="78"/>
      <c r="T127" s="78"/>
      <c r="U127" s="64">
        <f t="shared" si="5"/>
        <v>0</v>
      </c>
      <c r="V127" s="64">
        <f t="shared" si="6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7"/>
        <v>40255.487999999998</v>
      </c>
      <c r="AC127" s="66">
        <f t="shared" si="9"/>
        <v>0</v>
      </c>
      <c r="AD127" s="66">
        <f t="shared" si="8"/>
        <v>40255.487999999998</v>
      </c>
    </row>
    <row r="128" spans="1:30" ht="24.95" customHeight="1" x14ac:dyDescent="0.4">
      <c r="A128" s="54">
        <v>125</v>
      </c>
      <c r="B128" s="55" t="s">
        <v>37</v>
      </c>
      <c r="C128" s="55" t="s">
        <v>1915</v>
      </c>
      <c r="D128" s="55" t="s">
        <v>35</v>
      </c>
      <c r="E128" s="55" t="s">
        <v>239</v>
      </c>
      <c r="F128" s="55" t="s">
        <v>1177</v>
      </c>
      <c r="G128" s="55">
        <v>42</v>
      </c>
      <c r="H128" s="55">
        <v>2</v>
      </c>
      <c r="I128" s="57">
        <v>1</v>
      </c>
      <c r="J128" s="58">
        <v>2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2</v>
      </c>
      <c r="R128" s="63"/>
      <c r="S128" s="78"/>
      <c r="T128" s="78"/>
      <c r="U128" s="64">
        <f t="shared" si="5"/>
        <v>0</v>
      </c>
      <c r="V128" s="64">
        <f t="shared" si="6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7"/>
        <v>5031.9359999999997</v>
      </c>
      <c r="AC128" s="66">
        <f t="shared" si="9"/>
        <v>0</v>
      </c>
      <c r="AD128" s="66">
        <f t="shared" si="8"/>
        <v>5031.9359999999997</v>
      </c>
    </row>
    <row r="129" spans="1:30" ht="24.95" customHeight="1" x14ac:dyDescent="0.4">
      <c r="A129" s="54">
        <v>126</v>
      </c>
      <c r="B129" s="55" t="s">
        <v>37</v>
      </c>
      <c r="C129" s="55" t="s">
        <v>1916</v>
      </c>
      <c r="D129" s="55" t="s">
        <v>2035</v>
      </c>
      <c r="E129" s="55" t="s">
        <v>248</v>
      </c>
      <c r="F129" s="55" t="s">
        <v>697</v>
      </c>
      <c r="G129" s="55">
        <v>26</v>
      </c>
      <c r="H129" s="55">
        <v>1</v>
      </c>
      <c r="I129" s="57">
        <v>1</v>
      </c>
      <c r="J129" s="58">
        <v>1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si="5"/>
        <v>0</v>
      </c>
      <c r="V129" s="64">
        <f t="shared" si="6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7"/>
        <v>1557.5040000000001</v>
      </c>
      <c r="AC129" s="66">
        <f t="shared" si="9"/>
        <v>0</v>
      </c>
      <c r="AD129" s="66">
        <f t="shared" si="8"/>
        <v>1557.5040000000001</v>
      </c>
    </row>
    <row r="130" spans="1:30" ht="24.95" customHeight="1" x14ac:dyDescent="0.4">
      <c r="A130" s="54">
        <v>127</v>
      </c>
      <c r="B130" s="55" t="s">
        <v>37</v>
      </c>
      <c r="C130" s="55" t="s">
        <v>1917</v>
      </c>
      <c r="D130" s="55" t="s">
        <v>1096</v>
      </c>
      <c r="E130" s="55" t="s">
        <v>248</v>
      </c>
      <c r="F130" s="55" t="s">
        <v>1521</v>
      </c>
      <c r="G130" s="55">
        <v>26</v>
      </c>
      <c r="H130" s="55">
        <v>12</v>
      </c>
      <c r="I130" s="57">
        <v>1</v>
      </c>
      <c r="J130" s="58">
        <v>12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12</v>
      </c>
      <c r="R130" s="63"/>
      <c r="S130" s="78"/>
      <c r="T130" s="78"/>
      <c r="U130" s="64">
        <f t="shared" si="5"/>
        <v>0</v>
      </c>
      <c r="V130" s="64">
        <f t="shared" si="6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7"/>
        <v>18690.047999999999</v>
      </c>
      <c r="AC130" s="66">
        <f t="shared" si="9"/>
        <v>0</v>
      </c>
      <c r="AD130" s="66">
        <f t="shared" si="8"/>
        <v>18690.047999999999</v>
      </c>
    </row>
    <row r="131" spans="1:30" ht="24.95" customHeight="1" x14ac:dyDescent="0.4">
      <c r="A131" s="54">
        <v>128</v>
      </c>
      <c r="B131" s="55" t="s">
        <v>37</v>
      </c>
      <c r="C131" s="55" t="s">
        <v>1918</v>
      </c>
      <c r="D131" s="55" t="s">
        <v>1919</v>
      </c>
      <c r="E131" s="55" t="s">
        <v>248</v>
      </c>
      <c r="F131" s="55" t="s">
        <v>697</v>
      </c>
      <c r="G131" s="55">
        <v>26</v>
      </c>
      <c r="H131" s="55">
        <v>1</v>
      </c>
      <c r="I131" s="57">
        <v>1</v>
      </c>
      <c r="J131" s="58">
        <v>1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1</v>
      </c>
      <c r="R131" s="63"/>
      <c r="S131" s="78"/>
      <c r="T131" s="78"/>
      <c r="U131" s="64">
        <f t="shared" si="5"/>
        <v>0</v>
      </c>
      <c r="V131" s="64">
        <f t="shared" si="6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7"/>
        <v>1557.5040000000001</v>
      </c>
      <c r="AC131" s="66">
        <f t="shared" si="9"/>
        <v>0</v>
      </c>
      <c r="AD131" s="66">
        <f t="shared" si="8"/>
        <v>1557.5040000000001</v>
      </c>
    </row>
    <row r="132" spans="1:30" ht="24.95" customHeight="1" x14ac:dyDescent="0.4">
      <c r="A132" s="54">
        <v>129</v>
      </c>
      <c r="B132" s="55" t="s">
        <v>37</v>
      </c>
      <c r="C132" s="55" t="s">
        <v>1918</v>
      </c>
      <c r="D132" s="55" t="s">
        <v>1096</v>
      </c>
      <c r="E132" s="55" t="s">
        <v>248</v>
      </c>
      <c r="F132" s="55" t="s">
        <v>384</v>
      </c>
      <c r="G132" s="55">
        <v>26</v>
      </c>
      <c r="H132" s="55">
        <v>1</v>
      </c>
      <c r="I132" s="57">
        <v>2</v>
      </c>
      <c r="J132" s="58">
        <v>2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1</v>
      </c>
      <c r="R132" s="63"/>
      <c r="S132" s="78"/>
      <c r="T132" s="78"/>
      <c r="U132" s="64">
        <f t="shared" ref="U132:U195" si="10">S132*Q132</f>
        <v>0</v>
      </c>
      <c r="V132" s="64">
        <f t="shared" ref="V132:V195" si="11">T132*Q132</f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95" si="12">G132*J132*X132*Y132*Z132/1000*$Z$1</f>
        <v>3115.0080000000003</v>
      </c>
      <c r="AC132" s="66">
        <f t="shared" si="9"/>
        <v>0</v>
      </c>
      <c r="AD132" s="66">
        <f t="shared" ref="AD132:AD195" si="13">AB132-AC132</f>
        <v>3115.0080000000003</v>
      </c>
    </row>
    <row r="133" spans="1:30" ht="24.95" customHeight="1" x14ac:dyDescent="0.4">
      <c r="A133" s="54">
        <v>130</v>
      </c>
      <c r="B133" s="55" t="s">
        <v>37</v>
      </c>
      <c r="C133" s="55" t="s">
        <v>1920</v>
      </c>
      <c r="D133" s="55" t="s">
        <v>35</v>
      </c>
      <c r="E133" s="55" t="s">
        <v>248</v>
      </c>
      <c r="F133" s="55" t="s">
        <v>617</v>
      </c>
      <c r="G133" s="55">
        <v>26</v>
      </c>
      <c r="H133" s="55">
        <v>1</v>
      </c>
      <c r="I133" s="57">
        <v>2</v>
      </c>
      <c r="J133" s="58">
        <v>2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1</v>
      </c>
      <c r="R133" s="63"/>
      <c r="S133" s="78"/>
      <c r="T133" s="78"/>
      <c r="U133" s="64">
        <f t="shared" si="10"/>
        <v>0</v>
      </c>
      <c r="V133" s="64">
        <f t="shared" si="11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2"/>
        <v>3115.0080000000003</v>
      </c>
      <c r="AC133" s="66">
        <f t="shared" ref="AC133:AC196" si="14">P133*Q133*X133*Y133*Z133/1000*$Z$1</f>
        <v>0</v>
      </c>
      <c r="AD133" s="66">
        <f t="shared" si="13"/>
        <v>3115.0080000000003</v>
      </c>
    </row>
    <row r="134" spans="1:30" ht="24.95" customHeight="1" x14ac:dyDescent="0.4">
      <c r="A134" s="54">
        <v>131</v>
      </c>
      <c r="B134" s="55" t="s">
        <v>37</v>
      </c>
      <c r="C134" s="55" t="s">
        <v>1920</v>
      </c>
      <c r="D134" s="55" t="s">
        <v>35</v>
      </c>
      <c r="E134" s="55" t="s">
        <v>239</v>
      </c>
      <c r="F134" s="55" t="s">
        <v>240</v>
      </c>
      <c r="G134" s="55">
        <v>42</v>
      </c>
      <c r="H134" s="55">
        <v>2</v>
      </c>
      <c r="I134" s="57">
        <v>1</v>
      </c>
      <c r="J134" s="58">
        <v>2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2</v>
      </c>
      <c r="R134" s="63"/>
      <c r="S134" s="78"/>
      <c r="T134" s="78"/>
      <c r="U134" s="64">
        <f t="shared" si="10"/>
        <v>0</v>
      </c>
      <c r="V134" s="64">
        <f t="shared" si="11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2"/>
        <v>5031.9359999999997</v>
      </c>
      <c r="AC134" s="66">
        <f t="shared" si="14"/>
        <v>0</v>
      </c>
      <c r="AD134" s="66">
        <f t="shared" si="13"/>
        <v>5031.9359999999997</v>
      </c>
    </row>
    <row r="135" spans="1:30" ht="24.95" customHeight="1" x14ac:dyDescent="0.4">
      <c r="A135" s="54">
        <v>132</v>
      </c>
      <c r="B135" s="55" t="s">
        <v>37</v>
      </c>
      <c r="C135" s="55" t="s">
        <v>1921</v>
      </c>
      <c r="D135" s="55" t="s">
        <v>35</v>
      </c>
      <c r="E135" s="55" t="s">
        <v>248</v>
      </c>
      <c r="F135" s="55" t="s">
        <v>617</v>
      </c>
      <c r="G135" s="55">
        <v>26</v>
      </c>
      <c r="H135" s="55">
        <v>1</v>
      </c>
      <c r="I135" s="57">
        <v>2</v>
      </c>
      <c r="J135" s="58">
        <v>2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1</v>
      </c>
      <c r="R135" s="63"/>
      <c r="S135" s="78"/>
      <c r="T135" s="78"/>
      <c r="U135" s="64">
        <f t="shared" si="10"/>
        <v>0</v>
      </c>
      <c r="V135" s="64">
        <f t="shared" si="11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2"/>
        <v>3115.0080000000003</v>
      </c>
      <c r="AC135" s="66">
        <f t="shared" si="14"/>
        <v>0</v>
      </c>
      <c r="AD135" s="66">
        <f t="shared" si="13"/>
        <v>3115.0080000000003</v>
      </c>
    </row>
    <row r="136" spans="1:30" ht="24.95" customHeight="1" x14ac:dyDescent="0.4">
      <c r="A136" s="54">
        <v>133</v>
      </c>
      <c r="B136" s="55" t="s">
        <v>37</v>
      </c>
      <c r="C136" s="55" t="s">
        <v>1921</v>
      </c>
      <c r="D136" s="55" t="s">
        <v>35</v>
      </c>
      <c r="E136" s="55" t="s">
        <v>239</v>
      </c>
      <c r="F136" s="55" t="s">
        <v>240</v>
      </c>
      <c r="G136" s="55">
        <v>42</v>
      </c>
      <c r="H136" s="55">
        <v>2</v>
      </c>
      <c r="I136" s="57">
        <v>1</v>
      </c>
      <c r="J136" s="58">
        <v>2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2</v>
      </c>
      <c r="R136" s="63"/>
      <c r="S136" s="78"/>
      <c r="T136" s="78"/>
      <c r="U136" s="64">
        <f t="shared" si="10"/>
        <v>0</v>
      </c>
      <c r="V136" s="64">
        <f t="shared" si="11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2"/>
        <v>5031.9359999999997</v>
      </c>
      <c r="AC136" s="66">
        <f t="shared" si="14"/>
        <v>0</v>
      </c>
      <c r="AD136" s="66">
        <f t="shared" si="13"/>
        <v>5031.9359999999997</v>
      </c>
    </row>
    <row r="137" spans="1:30" ht="24.95" customHeight="1" x14ac:dyDescent="0.4">
      <c r="A137" s="54">
        <v>134</v>
      </c>
      <c r="B137" s="55" t="s">
        <v>241</v>
      </c>
      <c r="C137" s="55" t="s">
        <v>1922</v>
      </c>
      <c r="D137" s="55" t="s">
        <v>35</v>
      </c>
      <c r="E137" s="55" t="s">
        <v>239</v>
      </c>
      <c r="F137" s="55" t="s">
        <v>732</v>
      </c>
      <c r="G137" s="55">
        <v>42</v>
      </c>
      <c r="H137" s="55">
        <v>8</v>
      </c>
      <c r="I137" s="57">
        <v>2</v>
      </c>
      <c r="J137" s="58">
        <v>16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8</v>
      </c>
      <c r="R137" s="63"/>
      <c r="S137" s="78"/>
      <c r="T137" s="78"/>
      <c r="U137" s="64">
        <f t="shared" si="10"/>
        <v>0</v>
      </c>
      <c r="V137" s="64">
        <f t="shared" si="11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2"/>
        <v>40255.487999999998</v>
      </c>
      <c r="AC137" s="66">
        <f t="shared" si="14"/>
        <v>0</v>
      </c>
      <c r="AD137" s="66">
        <f t="shared" si="13"/>
        <v>40255.487999999998</v>
      </c>
    </row>
    <row r="138" spans="1:30" ht="24.95" customHeight="1" x14ac:dyDescent="0.4">
      <c r="A138" s="54">
        <v>135</v>
      </c>
      <c r="B138" s="55" t="s">
        <v>241</v>
      </c>
      <c r="C138" s="55" t="s">
        <v>1922</v>
      </c>
      <c r="D138" s="55" t="s">
        <v>35</v>
      </c>
      <c r="E138" s="55" t="s">
        <v>239</v>
      </c>
      <c r="F138" s="55" t="s">
        <v>1177</v>
      </c>
      <c r="G138" s="55">
        <v>42</v>
      </c>
      <c r="H138" s="55">
        <v>2</v>
      </c>
      <c r="I138" s="57">
        <v>1</v>
      </c>
      <c r="J138" s="58">
        <v>2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2</v>
      </c>
      <c r="R138" s="63"/>
      <c r="S138" s="78"/>
      <c r="T138" s="78"/>
      <c r="U138" s="64">
        <f t="shared" si="10"/>
        <v>0</v>
      </c>
      <c r="V138" s="64">
        <f t="shared" si="11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2"/>
        <v>5031.9359999999997</v>
      </c>
      <c r="AC138" s="66">
        <f t="shared" si="14"/>
        <v>0</v>
      </c>
      <c r="AD138" s="66">
        <f t="shared" si="13"/>
        <v>5031.9359999999997</v>
      </c>
    </row>
    <row r="139" spans="1:30" ht="24.95" customHeight="1" x14ac:dyDescent="0.4">
      <c r="A139" s="54">
        <v>136</v>
      </c>
      <c r="B139" s="55" t="s">
        <v>241</v>
      </c>
      <c r="C139" s="55" t="s">
        <v>1923</v>
      </c>
      <c r="D139" s="55" t="s">
        <v>35</v>
      </c>
      <c r="E139" s="55" t="s">
        <v>239</v>
      </c>
      <c r="F139" s="55" t="s">
        <v>732</v>
      </c>
      <c r="G139" s="55">
        <v>42</v>
      </c>
      <c r="H139" s="55">
        <v>2</v>
      </c>
      <c r="I139" s="57">
        <v>2</v>
      </c>
      <c r="J139" s="58">
        <v>4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2</v>
      </c>
      <c r="R139" s="63"/>
      <c r="S139" s="78"/>
      <c r="T139" s="78"/>
      <c r="U139" s="64">
        <f t="shared" si="10"/>
        <v>0</v>
      </c>
      <c r="V139" s="64">
        <f t="shared" si="11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2"/>
        <v>10063.871999999999</v>
      </c>
      <c r="AC139" s="66">
        <f t="shared" si="14"/>
        <v>0</v>
      </c>
      <c r="AD139" s="66">
        <f t="shared" si="13"/>
        <v>10063.871999999999</v>
      </c>
    </row>
    <row r="140" spans="1:30" ht="24.95" customHeight="1" x14ac:dyDescent="0.4">
      <c r="A140" s="54">
        <v>137</v>
      </c>
      <c r="B140" s="55" t="s">
        <v>241</v>
      </c>
      <c r="C140" s="55" t="s">
        <v>1924</v>
      </c>
      <c r="D140" s="55" t="s">
        <v>35</v>
      </c>
      <c r="E140" s="55" t="s">
        <v>239</v>
      </c>
      <c r="F140" s="55" t="s">
        <v>732</v>
      </c>
      <c r="G140" s="55">
        <v>42</v>
      </c>
      <c r="H140" s="55">
        <v>9</v>
      </c>
      <c r="I140" s="57">
        <v>2</v>
      </c>
      <c r="J140" s="58">
        <v>18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9</v>
      </c>
      <c r="R140" s="63"/>
      <c r="S140" s="78"/>
      <c r="T140" s="78"/>
      <c r="U140" s="64">
        <f t="shared" si="10"/>
        <v>0</v>
      </c>
      <c r="V140" s="64">
        <f t="shared" si="11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2"/>
        <v>45287.423999999999</v>
      </c>
      <c r="AC140" s="66">
        <f t="shared" si="14"/>
        <v>0</v>
      </c>
      <c r="AD140" s="66">
        <f t="shared" si="13"/>
        <v>45287.423999999999</v>
      </c>
    </row>
    <row r="141" spans="1:30" ht="24.95" customHeight="1" x14ac:dyDescent="0.4">
      <c r="A141" s="54">
        <v>138</v>
      </c>
      <c r="B141" s="55" t="s">
        <v>241</v>
      </c>
      <c r="C141" s="55" t="s">
        <v>1924</v>
      </c>
      <c r="D141" s="55" t="s">
        <v>35</v>
      </c>
      <c r="E141" s="55" t="s">
        <v>239</v>
      </c>
      <c r="F141" s="55" t="s">
        <v>1177</v>
      </c>
      <c r="G141" s="55">
        <v>42</v>
      </c>
      <c r="H141" s="55">
        <v>2</v>
      </c>
      <c r="I141" s="57">
        <v>1</v>
      </c>
      <c r="J141" s="58">
        <v>2</v>
      </c>
      <c r="K141" s="59"/>
      <c r="L141" s="60" t="s">
        <v>222</v>
      </c>
      <c r="M141" s="76"/>
      <c r="N141" s="61" t="s">
        <v>220</v>
      </c>
      <c r="O141" s="77"/>
      <c r="P141" s="76"/>
      <c r="Q141" s="62">
        <v>2</v>
      </c>
      <c r="R141" s="63"/>
      <c r="S141" s="78"/>
      <c r="T141" s="78"/>
      <c r="U141" s="64">
        <f t="shared" si="10"/>
        <v>0</v>
      </c>
      <c r="V141" s="64">
        <f t="shared" si="11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2"/>
        <v>5031.9359999999997</v>
      </c>
      <c r="AC141" s="66">
        <f t="shared" si="14"/>
        <v>0</v>
      </c>
      <c r="AD141" s="66">
        <f t="shared" si="13"/>
        <v>5031.9359999999997</v>
      </c>
    </row>
    <row r="142" spans="1:30" ht="24.95" customHeight="1" x14ac:dyDescent="0.4">
      <c r="A142" s="54">
        <v>139</v>
      </c>
      <c r="B142" s="55" t="s">
        <v>241</v>
      </c>
      <c r="C142" s="55" t="s">
        <v>1925</v>
      </c>
      <c r="D142" s="55" t="s">
        <v>35</v>
      </c>
      <c r="E142" s="55" t="s">
        <v>239</v>
      </c>
      <c r="F142" s="55" t="s">
        <v>732</v>
      </c>
      <c r="G142" s="55">
        <v>42</v>
      </c>
      <c r="H142" s="55">
        <v>2</v>
      </c>
      <c r="I142" s="57">
        <v>2</v>
      </c>
      <c r="J142" s="58">
        <v>4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2</v>
      </c>
      <c r="R142" s="63"/>
      <c r="S142" s="78"/>
      <c r="T142" s="78"/>
      <c r="U142" s="64">
        <f t="shared" si="10"/>
        <v>0</v>
      </c>
      <c r="V142" s="64">
        <f t="shared" si="11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2"/>
        <v>10063.871999999999</v>
      </c>
      <c r="AC142" s="66">
        <f t="shared" si="14"/>
        <v>0</v>
      </c>
      <c r="AD142" s="66">
        <f t="shared" si="13"/>
        <v>10063.871999999999</v>
      </c>
    </row>
    <row r="143" spans="1:30" ht="24.95" customHeight="1" x14ac:dyDescent="0.4">
      <c r="A143" s="54">
        <v>140</v>
      </c>
      <c r="B143" s="55" t="s">
        <v>241</v>
      </c>
      <c r="C143" s="55" t="s">
        <v>1926</v>
      </c>
      <c r="D143" s="55" t="s">
        <v>35</v>
      </c>
      <c r="E143" s="55" t="s">
        <v>239</v>
      </c>
      <c r="F143" s="55" t="s">
        <v>732</v>
      </c>
      <c r="G143" s="55">
        <v>42</v>
      </c>
      <c r="H143" s="55">
        <v>6</v>
      </c>
      <c r="I143" s="57">
        <v>2</v>
      </c>
      <c r="J143" s="58">
        <v>12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6</v>
      </c>
      <c r="R143" s="63"/>
      <c r="S143" s="78"/>
      <c r="T143" s="78"/>
      <c r="U143" s="64">
        <f t="shared" si="10"/>
        <v>0</v>
      </c>
      <c r="V143" s="64">
        <f t="shared" si="11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2"/>
        <v>30191.615999999998</v>
      </c>
      <c r="AC143" s="66">
        <f t="shared" si="14"/>
        <v>0</v>
      </c>
      <c r="AD143" s="66">
        <f t="shared" si="13"/>
        <v>30191.615999999998</v>
      </c>
    </row>
    <row r="144" spans="1:30" ht="24.95" customHeight="1" x14ac:dyDescent="0.4">
      <c r="A144" s="54">
        <v>141</v>
      </c>
      <c r="B144" s="55" t="s">
        <v>241</v>
      </c>
      <c r="C144" s="55" t="s">
        <v>1926</v>
      </c>
      <c r="D144" s="55" t="s">
        <v>35</v>
      </c>
      <c r="E144" s="55" t="s">
        <v>239</v>
      </c>
      <c r="F144" s="55" t="s">
        <v>1177</v>
      </c>
      <c r="G144" s="55">
        <v>42</v>
      </c>
      <c r="H144" s="55">
        <v>2</v>
      </c>
      <c r="I144" s="57">
        <v>1</v>
      </c>
      <c r="J144" s="58">
        <v>2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2</v>
      </c>
      <c r="R144" s="63"/>
      <c r="S144" s="78"/>
      <c r="T144" s="78"/>
      <c r="U144" s="64">
        <f t="shared" si="10"/>
        <v>0</v>
      </c>
      <c r="V144" s="64">
        <f t="shared" si="11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2"/>
        <v>5031.9359999999997</v>
      </c>
      <c r="AC144" s="66">
        <f t="shared" si="14"/>
        <v>0</v>
      </c>
      <c r="AD144" s="66">
        <f t="shared" si="13"/>
        <v>5031.9359999999997</v>
      </c>
    </row>
    <row r="145" spans="1:30" ht="24.95" customHeight="1" x14ac:dyDescent="0.4">
      <c r="A145" s="54">
        <v>142</v>
      </c>
      <c r="B145" s="55" t="s">
        <v>241</v>
      </c>
      <c r="C145" s="55" t="s">
        <v>1927</v>
      </c>
      <c r="D145" s="55" t="s">
        <v>35</v>
      </c>
      <c r="E145" s="55" t="s">
        <v>239</v>
      </c>
      <c r="F145" s="55" t="s">
        <v>732</v>
      </c>
      <c r="G145" s="55">
        <v>42</v>
      </c>
      <c r="H145" s="55">
        <v>6</v>
      </c>
      <c r="I145" s="57">
        <v>2</v>
      </c>
      <c r="J145" s="58">
        <v>12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6</v>
      </c>
      <c r="R145" s="63"/>
      <c r="S145" s="78"/>
      <c r="T145" s="78"/>
      <c r="U145" s="64">
        <f t="shared" si="10"/>
        <v>0</v>
      </c>
      <c r="V145" s="64">
        <f t="shared" si="11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2"/>
        <v>30191.615999999998</v>
      </c>
      <c r="AC145" s="66">
        <f t="shared" si="14"/>
        <v>0</v>
      </c>
      <c r="AD145" s="66">
        <f t="shared" si="13"/>
        <v>30191.615999999998</v>
      </c>
    </row>
    <row r="146" spans="1:30" ht="24.95" customHeight="1" x14ac:dyDescent="0.4">
      <c r="A146" s="54">
        <v>143</v>
      </c>
      <c r="B146" s="55" t="s">
        <v>241</v>
      </c>
      <c r="C146" s="55" t="s">
        <v>1927</v>
      </c>
      <c r="D146" s="55" t="s">
        <v>35</v>
      </c>
      <c r="E146" s="55" t="s">
        <v>239</v>
      </c>
      <c r="F146" s="55" t="s">
        <v>1177</v>
      </c>
      <c r="G146" s="55">
        <v>42</v>
      </c>
      <c r="H146" s="55">
        <v>2</v>
      </c>
      <c r="I146" s="57">
        <v>1</v>
      </c>
      <c r="J146" s="58">
        <v>2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2</v>
      </c>
      <c r="R146" s="63"/>
      <c r="S146" s="78"/>
      <c r="T146" s="78"/>
      <c r="U146" s="64">
        <f t="shared" si="10"/>
        <v>0</v>
      </c>
      <c r="V146" s="64">
        <f t="shared" si="11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2"/>
        <v>5031.9359999999997</v>
      </c>
      <c r="AC146" s="66">
        <f t="shared" si="14"/>
        <v>0</v>
      </c>
      <c r="AD146" s="66">
        <f t="shared" si="13"/>
        <v>5031.9359999999997</v>
      </c>
    </row>
    <row r="147" spans="1:30" ht="24.95" customHeight="1" x14ac:dyDescent="0.4">
      <c r="A147" s="54">
        <v>144</v>
      </c>
      <c r="B147" s="55" t="s">
        <v>241</v>
      </c>
      <c r="C147" s="55" t="s">
        <v>1928</v>
      </c>
      <c r="D147" s="55" t="s">
        <v>35</v>
      </c>
      <c r="E147" s="55" t="s">
        <v>239</v>
      </c>
      <c r="F147" s="55" t="s">
        <v>732</v>
      </c>
      <c r="G147" s="55">
        <v>42</v>
      </c>
      <c r="H147" s="55">
        <v>6</v>
      </c>
      <c r="I147" s="57">
        <v>2</v>
      </c>
      <c r="J147" s="58">
        <v>12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6</v>
      </c>
      <c r="R147" s="63"/>
      <c r="S147" s="78"/>
      <c r="T147" s="78"/>
      <c r="U147" s="64">
        <f t="shared" si="10"/>
        <v>0</v>
      </c>
      <c r="V147" s="64">
        <f t="shared" si="11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2"/>
        <v>30191.615999999998</v>
      </c>
      <c r="AC147" s="66">
        <f t="shared" si="14"/>
        <v>0</v>
      </c>
      <c r="AD147" s="66">
        <f t="shared" si="13"/>
        <v>30191.615999999998</v>
      </c>
    </row>
    <row r="148" spans="1:30" ht="24.95" customHeight="1" x14ac:dyDescent="0.4">
      <c r="A148" s="54">
        <v>145</v>
      </c>
      <c r="B148" s="55" t="s">
        <v>241</v>
      </c>
      <c r="C148" s="55" t="s">
        <v>1928</v>
      </c>
      <c r="D148" s="55" t="s">
        <v>35</v>
      </c>
      <c r="E148" s="55" t="s">
        <v>239</v>
      </c>
      <c r="F148" s="55" t="s">
        <v>1177</v>
      </c>
      <c r="G148" s="55">
        <v>42</v>
      </c>
      <c r="H148" s="55">
        <v>2</v>
      </c>
      <c r="I148" s="57">
        <v>1</v>
      </c>
      <c r="J148" s="58">
        <v>2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2</v>
      </c>
      <c r="R148" s="63"/>
      <c r="S148" s="78"/>
      <c r="T148" s="78"/>
      <c r="U148" s="64">
        <f t="shared" si="10"/>
        <v>0</v>
      </c>
      <c r="V148" s="64">
        <f t="shared" si="11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2"/>
        <v>5031.9359999999997</v>
      </c>
      <c r="AC148" s="66">
        <f t="shared" si="14"/>
        <v>0</v>
      </c>
      <c r="AD148" s="66">
        <f t="shared" si="13"/>
        <v>5031.9359999999997</v>
      </c>
    </row>
    <row r="149" spans="1:30" ht="24.95" customHeight="1" x14ac:dyDescent="0.4">
      <c r="A149" s="54">
        <v>146</v>
      </c>
      <c r="B149" s="55" t="s">
        <v>241</v>
      </c>
      <c r="C149" s="55" t="s">
        <v>1929</v>
      </c>
      <c r="D149" s="55" t="s">
        <v>35</v>
      </c>
      <c r="E149" s="55" t="s">
        <v>239</v>
      </c>
      <c r="F149" s="55" t="s">
        <v>732</v>
      </c>
      <c r="G149" s="55">
        <v>42</v>
      </c>
      <c r="H149" s="55">
        <v>6</v>
      </c>
      <c r="I149" s="57">
        <v>2</v>
      </c>
      <c r="J149" s="58">
        <v>12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6</v>
      </c>
      <c r="R149" s="63"/>
      <c r="S149" s="78"/>
      <c r="T149" s="78"/>
      <c r="U149" s="64">
        <f t="shared" si="10"/>
        <v>0</v>
      </c>
      <c r="V149" s="64">
        <f t="shared" si="11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2"/>
        <v>30191.615999999998</v>
      </c>
      <c r="AC149" s="66">
        <f t="shared" si="14"/>
        <v>0</v>
      </c>
      <c r="AD149" s="66">
        <f t="shared" si="13"/>
        <v>30191.615999999998</v>
      </c>
    </row>
    <row r="150" spans="1:30" ht="24.95" customHeight="1" x14ac:dyDescent="0.4">
      <c r="A150" s="54">
        <v>147</v>
      </c>
      <c r="B150" s="55" t="s">
        <v>241</v>
      </c>
      <c r="C150" s="55" t="s">
        <v>1929</v>
      </c>
      <c r="D150" s="55" t="s">
        <v>35</v>
      </c>
      <c r="E150" s="55" t="s">
        <v>239</v>
      </c>
      <c r="F150" s="55" t="s">
        <v>1177</v>
      </c>
      <c r="G150" s="55">
        <v>42</v>
      </c>
      <c r="H150" s="55">
        <v>2</v>
      </c>
      <c r="I150" s="57">
        <v>1</v>
      </c>
      <c r="J150" s="58">
        <v>2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2</v>
      </c>
      <c r="R150" s="63"/>
      <c r="S150" s="78"/>
      <c r="T150" s="78"/>
      <c r="U150" s="64">
        <f t="shared" si="10"/>
        <v>0</v>
      </c>
      <c r="V150" s="64">
        <f t="shared" si="11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2"/>
        <v>5031.9359999999997</v>
      </c>
      <c r="AC150" s="66">
        <f t="shared" si="14"/>
        <v>0</v>
      </c>
      <c r="AD150" s="66">
        <f t="shared" si="13"/>
        <v>5031.9359999999997</v>
      </c>
    </row>
    <row r="151" spans="1:30" ht="24.95" customHeight="1" x14ac:dyDescent="0.4">
      <c r="A151" s="54">
        <v>148</v>
      </c>
      <c r="B151" s="55" t="s">
        <v>241</v>
      </c>
      <c r="C151" s="55" t="s">
        <v>1930</v>
      </c>
      <c r="D151" s="55" t="s">
        <v>35</v>
      </c>
      <c r="E151" s="55" t="s">
        <v>239</v>
      </c>
      <c r="F151" s="55" t="s">
        <v>732</v>
      </c>
      <c r="G151" s="55">
        <v>42</v>
      </c>
      <c r="H151" s="55">
        <v>6</v>
      </c>
      <c r="I151" s="57">
        <v>2</v>
      </c>
      <c r="J151" s="58">
        <v>12</v>
      </c>
      <c r="K151" s="59"/>
      <c r="L151" s="60" t="s">
        <v>222</v>
      </c>
      <c r="M151" s="76"/>
      <c r="N151" s="61" t="s">
        <v>220</v>
      </c>
      <c r="O151" s="77"/>
      <c r="P151" s="76"/>
      <c r="Q151" s="62">
        <v>6</v>
      </c>
      <c r="R151" s="63"/>
      <c r="S151" s="78"/>
      <c r="T151" s="78"/>
      <c r="U151" s="64">
        <f t="shared" si="10"/>
        <v>0</v>
      </c>
      <c r="V151" s="64">
        <f t="shared" si="11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2"/>
        <v>30191.615999999998</v>
      </c>
      <c r="AC151" s="66">
        <f t="shared" si="14"/>
        <v>0</v>
      </c>
      <c r="AD151" s="66">
        <f t="shared" si="13"/>
        <v>30191.615999999998</v>
      </c>
    </row>
    <row r="152" spans="1:30" ht="24.95" customHeight="1" x14ac:dyDescent="0.4">
      <c r="A152" s="54">
        <v>149</v>
      </c>
      <c r="B152" s="55" t="s">
        <v>241</v>
      </c>
      <c r="C152" s="55" t="s">
        <v>1931</v>
      </c>
      <c r="D152" s="55" t="s">
        <v>35</v>
      </c>
      <c r="E152" s="55" t="s">
        <v>239</v>
      </c>
      <c r="F152" s="55" t="s">
        <v>1177</v>
      </c>
      <c r="G152" s="55">
        <v>42</v>
      </c>
      <c r="H152" s="55">
        <v>2</v>
      </c>
      <c r="I152" s="57">
        <v>1</v>
      </c>
      <c r="J152" s="58">
        <v>2</v>
      </c>
      <c r="K152" s="59"/>
      <c r="L152" s="60" t="s">
        <v>222</v>
      </c>
      <c r="M152" s="76"/>
      <c r="N152" s="61" t="s">
        <v>220</v>
      </c>
      <c r="O152" s="77"/>
      <c r="P152" s="76"/>
      <c r="Q152" s="62">
        <v>2</v>
      </c>
      <c r="R152" s="63"/>
      <c r="S152" s="78"/>
      <c r="T152" s="78"/>
      <c r="U152" s="64">
        <f t="shared" si="10"/>
        <v>0</v>
      </c>
      <c r="V152" s="64">
        <f t="shared" si="11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2"/>
        <v>5031.9359999999997</v>
      </c>
      <c r="AC152" s="66">
        <f t="shared" si="14"/>
        <v>0</v>
      </c>
      <c r="AD152" s="66">
        <f t="shared" si="13"/>
        <v>5031.9359999999997</v>
      </c>
    </row>
    <row r="153" spans="1:30" ht="24.95" customHeight="1" x14ac:dyDescent="0.4">
      <c r="A153" s="54">
        <v>150</v>
      </c>
      <c r="B153" s="55" t="s">
        <v>241</v>
      </c>
      <c r="C153" s="55" t="s">
        <v>1932</v>
      </c>
      <c r="D153" s="55" t="s">
        <v>35</v>
      </c>
      <c r="E153" s="55" t="s">
        <v>239</v>
      </c>
      <c r="F153" s="55" t="s">
        <v>732</v>
      </c>
      <c r="G153" s="55">
        <v>42</v>
      </c>
      <c r="H153" s="55">
        <v>6</v>
      </c>
      <c r="I153" s="57">
        <v>2</v>
      </c>
      <c r="J153" s="58">
        <v>12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6</v>
      </c>
      <c r="R153" s="63"/>
      <c r="S153" s="78"/>
      <c r="T153" s="78"/>
      <c r="U153" s="64">
        <f t="shared" si="10"/>
        <v>0</v>
      </c>
      <c r="V153" s="64">
        <f t="shared" si="11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2"/>
        <v>30191.615999999998</v>
      </c>
      <c r="AC153" s="66">
        <f t="shared" si="14"/>
        <v>0</v>
      </c>
      <c r="AD153" s="66">
        <f t="shared" si="13"/>
        <v>30191.615999999998</v>
      </c>
    </row>
    <row r="154" spans="1:30" ht="24.95" customHeight="1" x14ac:dyDescent="0.4">
      <c r="A154" s="54">
        <v>151</v>
      </c>
      <c r="B154" s="55" t="s">
        <v>241</v>
      </c>
      <c r="C154" s="55" t="s">
        <v>1933</v>
      </c>
      <c r="D154" s="55" t="s">
        <v>35</v>
      </c>
      <c r="E154" s="55" t="s">
        <v>239</v>
      </c>
      <c r="F154" s="55" t="s">
        <v>729</v>
      </c>
      <c r="G154" s="55">
        <v>42</v>
      </c>
      <c r="H154" s="55">
        <v>8</v>
      </c>
      <c r="I154" s="57">
        <v>1</v>
      </c>
      <c r="J154" s="58">
        <v>8</v>
      </c>
      <c r="K154" s="59"/>
      <c r="L154" s="60" t="s">
        <v>222</v>
      </c>
      <c r="M154" s="76"/>
      <c r="N154" s="61" t="s">
        <v>220</v>
      </c>
      <c r="O154" s="77"/>
      <c r="P154" s="76"/>
      <c r="Q154" s="62">
        <v>8</v>
      </c>
      <c r="R154" s="63"/>
      <c r="S154" s="78"/>
      <c r="T154" s="78"/>
      <c r="U154" s="64">
        <f t="shared" si="10"/>
        <v>0</v>
      </c>
      <c r="V154" s="64">
        <f t="shared" si="11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2"/>
        <v>20127.743999999999</v>
      </c>
      <c r="AC154" s="66">
        <f t="shared" si="14"/>
        <v>0</v>
      </c>
      <c r="AD154" s="66">
        <f t="shared" si="13"/>
        <v>20127.743999999999</v>
      </c>
    </row>
    <row r="155" spans="1:30" ht="24.95" customHeight="1" x14ac:dyDescent="0.4">
      <c r="A155" s="54">
        <v>152</v>
      </c>
      <c r="B155" s="55" t="s">
        <v>241</v>
      </c>
      <c r="C155" s="55" t="s">
        <v>1933</v>
      </c>
      <c r="D155" s="55" t="s">
        <v>35</v>
      </c>
      <c r="E155" s="55" t="s">
        <v>239</v>
      </c>
      <c r="F155" s="55" t="s">
        <v>732</v>
      </c>
      <c r="G155" s="55">
        <v>42</v>
      </c>
      <c r="H155" s="55">
        <v>8</v>
      </c>
      <c r="I155" s="57">
        <v>2</v>
      </c>
      <c r="J155" s="58">
        <v>16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8</v>
      </c>
      <c r="R155" s="63"/>
      <c r="S155" s="78"/>
      <c r="T155" s="78"/>
      <c r="U155" s="64">
        <f t="shared" si="10"/>
        <v>0</v>
      </c>
      <c r="V155" s="64">
        <f t="shared" si="11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2"/>
        <v>40255.487999999998</v>
      </c>
      <c r="AC155" s="66">
        <f t="shared" si="14"/>
        <v>0</v>
      </c>
      <c r="AD155" s="66">
        <f t="shared" si="13"/>
        <v>40255.487999999998</v>
      </c>
    </row>
    <row r="156" spans="1:30" ht="24.95" customHeight="1" x14ac:dyDescent="0.4">
      <c r="A156" s="54">
        <v>153</v>
      </c>
      <c r="B156" s="55" t="s">
        <v>241</v>
      </c>
      <c r="C156" s="55" t="s">
        <v>1933</v>
      </c>
      <c r="D156" s="55" t="s">
        <v>35</v>
      </c>
      <c r="E156" s="55" t="s">
        <v>239</v>
      </c>
      <c r="F156" s="55" t="s">
        <v>1177</v>
      </c>
      <c r="G156" s="55">
        <v>42</v>
      </c>
      <c r="H156" s="55">
        <v>2</v>
      </c>
      <c r="I156" s="57">
        <v>1</v>
      </c>
      <c r="J156" s="58">
        <v>2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2</v>
      </c>
      <c r="R156" s="63"/>
      <c r="S156" s="78"/>
      <c r="T156" s="78"/>
      <c r="U156" s="64">
        <f t="shared" si="10"/>
        <v>0</v>
      </c>
      <c r="V156" s="64">
        <f t="shared" si="11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2"/>
        <v>5031.9359999999997</v>
      </c>
      <c r="AC156" s="66">
        <f t="shared" si="14"/>
        <v>0</v>
      </c>
      <c r="AD156" s="66">
        <f t="shared" si="13"/>
        <v>5031.9359999999997</v>
      </c>
    </row>
    <row r="157" spans="1:30" ht="24.95" customHeight="1" x14ac:dyDescent="0.4">
      <c r="A157" s="54">
        <v>154</v>
      </c>
      <c r="B157" s="55" t="s">
        <v>241</v>
      </c>
      <c r="C157" s="55" t="s">
        <v>1916</v>
      </c>
      <c r="D157" s="55" t="s">
        <v>2035</v>
      </c>
      <c r="E157" s="55" t="s">
        <v>248</v>
      </c>
      <c r="F157" s="55" t="s">
        <v>697</v>
      </c>
      <c r="G157" s="55">
        <v>26</v>
      </c>
      <c r="H157" s="55">
        <v>1</v>
      </c>
      <c r="I157" s="57">
        <v>1</v>
      </c>
      <c r="J157" s="58">
        <v>1</v>
      </c>
      <c r="K157" s="59"/>
      <c r="L157" s="60" t="s">
        <v>222</v>
      </c>
      <c r="M157" s="76"/>
      <c r="N157" s="61" t="s">
        <v>220</v>
      </c>
      <c r="O157" s="77"/>
      <c r="P157" s="76"/>
      <c r="Q157" s="62">
        <v>1</v>
      </c>
      <c r="R157" s="63"/>
      <c r="S157" s="78"/>
      <c r="T157" s="78"/>
      <c r="U157" s="64">
        <f t="shared" si="10"/>
        <v>0</v>
      </c>
      <c r="V157" s="64">
        <f t="shared" si="11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2"/>
        <v>1557.5040000000001</v>
      </c>
      <c r="AC157" s="66">
        <f t="shared" si="14"/>
        <v>0</v>
      </c>
      <c r="AD157" s="66">
        <f t="shared" si="13"/>
        <v>1557.5040000000001</v>
      </c>
    </row>
    <row r="158" spans="1:30" ht="24.95" customHeight="1" x14ac:dyDescent="0.4">
      <c r="A158" s="54">
        <v>155</v>
      </c>
      <c r="B158" s="55" t="s">
        <v>241</v>
      </c>
      <c r="C158" s="55" t="s">
        <v>1917</v>
      </c>
      <c r="D158" s="55" t="s">
        <v>35</v>
      </c>
      <c r="E158" s="55" t="s">
        <v>248</v>
      </c>
      <c r="F158" s="55" t="s">
        <v>697</v>
      </c>
      <c r="G158" s="55">
        <v>26</v>
      </c>
      <c r="H158" s="55">
        <v>12</v>
      </c>
      <c r="I158" s="57">
        <v>1</v>
      </c>
      <c r="J158" s="58">
        <v>12</v>
      </c>
      <c r="K158" s="59"/>
      <c r="L158" s="60" t="s">
        <v>222</v>
      </c>
      <c r="M158" s="76"/>
      <c r="N158" s="61" t="s">
        <v>220</v>
      </c>
      <c r="O158" s="77"/>
      <c r="P158" s="76"/>
      <c r="Q158" s="62">
        <v>12</v>
      </c>
      <c r="R158" s="63"/>
      <c r="S158" s="78"/>
      <c r="T158" s="78"/>
      <c r="U158" s="64">
        <f t="shared" si="10"/>
        <v>0</v>
      </c>
      <c r="V158" s="64">
        <f t="shared" si="11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2"/>
        <v>18690.047999999999</v>
      </c>
      <c r="AC158" s="66">
        <f t="shared" si="14"/>
        <v>0</v>
      </c>
      <c r="AD158" s="66">
        <f t="shared" si="13"/>
        <v>18690.047999999999</v>
      </c>
    </row>
    <row r="159" spans="1:30" ht="24.95" customHeight="1" x14ac:dyDescent="0.4">
      <c r="A159" s="54">
        <v>156</v>
      </c>
      <c r="B159" s="55" t="s">
        <v>241</v>
      </c>
      <c r="C159" s="55" t="s">
        <v>1918</v>
      </c>
      <c r="D159" s="55" t="s">
        <v>1919</v>
      </c>
      <c r="E159" s="55" t="s">
        <v>248</v>
      </c>
      <c r="F159" s="55" t="s">
        <v>697</v>
      </c>
      <c r="G159" s="55">
        <v>26</v>
      </c>
      <c r="H159" s="55">
        <v>1</v>
      </c>
      <c r="I159" s="57">
        <v>1</v>
      </c>
      <c r="J159" s="58">
        <v>1</v>
      </c>
      <c r="K159" s="59"/>
      <c r="L159" s="60" t="s">
        <v>222</v>
      </c>
      <c r="M159" s="76"/>
      <c r="N159" s="61" t="s">
        <v>220</v>
      </c>
      <c r="O159" s="77"/>
      <c r="P159" s="76"/>
      <c r="Q159" s="62">
        <v>1</v>
      </c>
      <c r="R159" s="63"/>
      <c r="S159" s="78"/>
      <c r="T159" s="78"/>
      <c r="U159" s="64">
        <f t="shared" si="10"/>
        <v>0</v>
      </c>
      <c r="V159" s="64">
        <f t="shared" si="11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2"/>
        <v>1557.5040000000001</v>
      </c>
      <c r="AC159" s="66">
        <f t="shared" si="14"/>
        <v>0</v>
      </c>
      <c r="AD159" s="66">
        <f t="shared" si="13"/>
        <v>1557.5040000000001</v>
      </c>
    </row>
    <row r="160" spans="1:30" ht="24.95" customHeight="1" x14ac:dyDescent="0.4">
      <c r="A160" s="54">
        <v>157</v>
      </c>
      <c r="B160" s="55" t="s">
        <v>241</v>
      </c>
      <c r="C160" s="55" t="s">
        <v>1920</v>
      </c>
      <c r="D160" s="55" t="s">
        <v>35</v>
      </c>
      <c r="E160" s="55" t="s">
        <v>248</v>
      </c>
      <c r="F160" s="55" t="s">
        <v>617</v>
      </c>
      <c r="G160" s="55">
        <v>26</v>
      </c>
      <c r="H160" s="55">
        <v>1</v>
      </c>
      <c r="I160" s="57">
        <v>2</v>
      </c>
      <c r="J160" s="58">
        <v>2</v>
      </c>
      <c r="K160" s="59"/>
      <c r="L160" s="60" t="s">
        <v>222</v>
      </c>
      <c r="M160" s="76"/>
      <c r="N160" s="61" t="s">
        <v>220</v>
      </c>
      <c r="O160" s="77"/>
      <c r="P160" s="76"/>
      <c r="Q160" s="62">
        <v>1</v>
      </c>
      <c r="R160" s="63"/>
      <c r="S160" s="78"/>
      <c r="T160" s="78"/>
      <c r="U160" s="64">
        <f t="shared" si="10"/>
        <v>0</v>
      </c>
      <c r="V160" s="64">
        <f t="shared" si="11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2"/>
        <v>3115.0080000000003</v>
      </c>
      <c r="AC160" s="66">
        <f t="shared" si="14"/>
        <v>0</v>
      </c>
      <c r="AD160" s="66">
        <f t="shared" si="13"/>
        <v>3115.0080000000003</v>
      </c>
    </row>
    <row r="161" spans="1:30" ht="24.95" customHeight="1" x14ac:dyDescent="0.4">
      <c r="A161" s="54">
        <v>158</v>
      </c>
      <c r="B161" s="55" t="s">
        <v>241</v>
      </c>
      <c r="C161" s="55" t="s">
        <v>1920</v>
      </c>
      <c r="D161" s="55" t="s">
        <v>35</v>
      </c>
      <c r="E161" s="55" t="s">
        <v>239</v>
      </c>
      <c r="F161" s="55" t="s">
        <v>240</v>
      </c>
      <c r="G161" s="55">
        <v>42</v>
      </c>
      <c r="H161" s="55">
        <v>2</v>
      </c>
      <c r="I161" s="57">
        <v>1</v>
      </c>
      <c r="J161" s="58">
        <v>2</v>
      </c>
      <c r="K161" s="59"/>
      <c r="L161" s="60" t="s">
        <v>222</v>
      </c>
      <c r="M161" s="76"/>
      <c r="N161" s="61" t="s">
        <v>220</v>
      </c>
      <c r="O161" s="77"/>
      <c r="P161" s="76"/>
      <c r="Q161" s="62">
        <v>2</v>
      </c>
      <c r="R161" s="63"/>
      <c r="S161" s="78"/>
      <c r="T161" s="78"/>
      <c r="U161" s="64">
        <f t="shared" si="10"/>
        <v>0</v>
      </c>
      <c r="V161" s="64">
        <f t="shared" si="11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2"/>
        <v>5031.9359999999997</v>
      </c>
      <c r="AC161" s="66">
        <f t="shared" si="14"/>
        <v>0</v>
      </c>
      <c r="AD161" s="66">
        <f t="shared" si="13"/>
        <v>5031.9359999999997</v>
      </c>
    </row>
    <row r="162" spans="1:30" ht="24.95" customHeight="1" x14ac:dyDescent="0.4">
      <c r="A162" s="54">
        <v>159</v>
      </c>
      <c r="B162" s="55" t="s">
        <v>241</v>
      </c>
      <c r="C162" s="55" t="s">
        <v>1921</v>
      </c>
      <c r="D162" s="55" t="s">
        <v>35</v>
      </c>
      <c r="E162" s="55" t="s">
        <v>248</v>
      </c>
      <c r="F162" s="55" t="s">
        <v>617</v>
      </c>
      <c r="G162" s="55">
        <v>26</v>
      </c>
      <c r="H162" s="55">
        <v>1</v>
      </c>
      <c r="I162" s="57">
        <v>2</v>
      </c>
      <c r="J162" s="58">
        <v>2</v>
      </c>
      <c r="K162" s="59"/>
      <c r="L162" s="60" t="s">
        <v>222</v>
      </c>
      <c r="M162" s="76"/>
      <c r="N162" s="61" t="s">
        <v>220</v>
      </c>
      <c r="O162" s="77"/>
      <c r="P162" s="76"/>
      <c r="Q162" s="62">
        <v>1</v>
      </c>
      <c r="R162" s="63"/>
      <c r="S162" s="78"/>
      <c r="T162" s="78"/>
      <c r="U162" s="64">
        <f t="shared" si="10"/>
        <v>0</v>
      </c>
      <c r="V162" s="64">
        <f t="shared" si="11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2"/>
        <v>3115.0080000000003</v>
      </c>
      <c r="AC162" s="66">
        <f t="shared" si="14"/>
        <v>0</v>
      </c>
      <c r="AD162" s="66">
        <f t="shared" si="13"/>
        <v>3115.0080000000003</v>
      </c>
    </row>
    <row r="163" spans="1:30" ht="24.95" customHeight="1" x14ac:dyDescent="0.4">
      <c r="A163" s="54">
        <v>160</v>
      </c>
      <c r="B163" s="55" t="s">
        <v>241</v>
      </c>
      <c r="C163" s="55" t="s">
        <v>1921</v>
      </c>
      <c r="D163" s="55" t="s">
        <v>35</v>
      </c>
      <c r="E163" s="55" t="s">
        <v>239</v>
      </c>
      <c r="F163" s="55" t="s">
        <v>240</v>
      </c>
      <c r="G163" s="55">
        <v>42</v>
      </c>
      <c r="H163" s="55">
        <v>2</v>
      </c>
      <c r="I163" s="57">
        <v>1</v>
      </c>
      <c r="J163" s="58">
        <v>2</v>
      </c>
      <c r="K163" s="59"/>
      <c r="L163" s="60" t="s">
        <v>222</v>
      </c>
      <c r="M163" s="76"/>
      <c r="N163" s="61" t="s">
        <v>220</v>
      </c>
      <c r="O163" s="77"/>
      <c r="P163" s="76"/>
      <c r="Q163" s="62">
        <v>2</v>
      </c>
      <c r="R163" s="63"/>
      <c r="S163" s="78"/>
      <c r="T163" s="78"/>
      <c r="U163" s="64">
        <f t="shared" si="10"/>
        <v>0</v>
      </c>
      <c r="V163" s="64">
        <f t="shared" si="11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2"/>
        <v>5031.9359999999997</v>
      </c>
      <c r="AC163" s="66">
        <f t="shared" si="14"/>
        <v>0</v>
      </c>
      <c r="AD163" s="66">
        <f t="shared" si="13"/>
        <v>5031.9359999999997</v>
      </c>
    </row>
    <row r="164" spans="1:30" ht="24.95" customHeight="1" x14ac:dyDescent="0.4">
      <c r="A164" s="54">
        <v>161</v>
      </c>
      <c r="B164" s="55" t="s">
        <v>272</v>
      </c>
      <c r="C164" s="55" t="s">
        <v>1934</v>
      </c>
      <c r="D164" s="55" t="s">
        <v>35</v>
      </c>
      <c r="E164" s="55" t="s">
        <v>239</v>
      </c>
      <c r="F164" s="55" t="s">
        <v>732</v>
      </c>
      <c r="G164" s="55">
        <v>42</v>
      </c>
      <c r="H164" s="55">
        <v>8</v>
      </c>
      <c r="I164" s="57">
        <v>2</v>
      </c>
      <c r="J164" s="58">
        <v>16</v>
      </c>
      <c r="K164" s="59"/>
      <c r="L164" s="60" t="s">
        <v>222</v>
      </c>
      <c r="M164" s="76"/>
      <c r="N164" s="61" t="s">
        <v>220</v>
      </c>
      <c r="O164" s="77"/>
      <c r="P164" s="76"/>
      <c r="Q164" s="62">
        <v>8</v>
      </c>
      <c r="R164" s="63"/>
      <c r="S164" s="78"/>
      <c r="T164" s="78"/>
      <c r="U164" s="64">
        <f t="shared" si="10"/>
        <v>0</v>
      </c>
      <c r="V164" s="64">
        <f t="shared" si="11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si="12"/>
        <v>40255.487999999998</v>
      </c>
      <c r="AC164" s="66">
        <f t="shared" si="14"/>
        <v>0</v>
      </c>
      <c r="AD164" s="66">
        <f t="shared" si="13"/>
        <v>40255.487999999998</v>
      </c>
    </row>
    <row r="165" spans="1:30" ht="24.95" customHeight="1" x14ac:dyDescent="0.4">
      <c r="A165" s="54">
        <v>162</v>
      </c>
      <c r="B165" s="55" t="s">
        <v>272</v>
      </c>
      <c r="C165" s="55" t="s">
        <v>1934</v>
      </c>
      <c r="D165" s="55" t="s">
        <v>35</v>
      </c>
      <c r="E165" s="55" t="s">
        <v>239</v>
      </c>
      <c r="F165" s="55" t="s">
        <v>1177</v>
      </c>
      <c r="G165" s="55">
        <v>42</v>
      </c>
      <c r="H165" s="55">
        <v>2</v>
      </c>
      <c r="I165" s="57">
        <v>1</v>
      </c>
      <c r="J165" s="58">
        <v>2</v>
      </c>
      <c r="K165" s="59"/>
      <c r="L165" s="60" t="s">
        <v>222</v>
      </c>
      <c r="M165" s="76"/>
      <c r="N165" s="61" t="s">
        <v>220</v>
      </c>
      <c r="O165" s="77"/>
      <c r="P165" s="76"/>
      <c r="Q165" s="62">
        <v>2</v>
      </c>
      <c r="R165" s="63"/>
      <c r="S165" s="78"/>
      <c r="T165" s="78"/>
      <c r="U165" s="64">
        <f t="shared" si="10"/>
        <v>0</v>
      </c>
      <c r="V165" s="64">
        <f t="shared" si="11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2"/>
        <v>5031.9359999999997</v>
      </c>
      <c r="AC165" s="66">
        <f t="shared" si="14"/>
        <v>0</v>
      </c>
      <c r="AD165" s="66">
        <f t="shared" si="13"/>
        <v>5031.9359999999997</v>
      </c>
    </row>
    <row r="166" spans="1:30" ht="24.95" customHeight="1" x14ac:dyDescent="0.4">
      <c r="A166" s="54">
        <v>163</v>
      </c>
      <c r="B166" s="55" t="s">
        <v>272</v>
      </c>
      <c r="C166" s="55" t="s">
        <v>1935</v>
      </c>
      <c r="D166" s="55" t="s">
        <v>35</v>
      </c>
      <c r="E166" s="55" t="s">
        <v>239</v>
      </c>
      <c r="F166" s="55" t="s">
        <v>732</v>
      </c>
      <c r="G166" s="55">
        <v>42</v>
      </c>
      <c r="H166" s="55">
        <v>2</v>
      </c>
      <c r="I166" s="57">
        <v>2</v>
      </c>
      <c r="J166" s="58">
        <v>4</v>
      </c>
      <c r="K166" s="59"/>
      <c r="L166" s="60" t="s">
        <v>222</v>
      </c>
      <c r="M166" s="76"/>
      <c r="N166" s="61" t="s">
        <v>220</v>
      </c>
      <c r="O166" s="77"/>
      <c r="P166" s="76"/>
      <c r="Q166" s="62">
        <v>2</v>
      </c>
      <c r="R166" s="63"/>
      <c r="S166" s="78"/>
      <c r="T166" s="78"/>
      <c r="U166" s="64">
        <f t="shared" si="10"/>
        <v>0</v>
      </c>
      <c r="V166" s="64">
        <f t="shared" si="11"/>
        <v>0</v>
      </c>
      <c r="W166" s="65"/>
      <c r="X166" s="58">
        <v>8</v>
      </c>
      <c r="Y166" s="58">
        <v>24</v>
      </c>
      <c r="Z166" s="58">
        <v>12</v>
      </c>
      <c r="AA166" s="65"/>
      <c r="AB166" s="66">
        <f t="shared" si="12"/>
        <v>10063.871999999999</v>
      </c>
      <c r="AC166" s="66">
        <f t="shared" si="14"/>
        <v>0</v>
      </c>
      <c r="AD166" s="66">
        <f t="shared" si="13"/>
        <v>10063.871999999999</v>
      </c>
    </row>
    <row r="167" spans="1:30" ht="24.95" customHeight="1" x14ac:dyDescent="0.4">
      <c r="A167" s="54">
        <v>164</v>
      </c>
      <c r="B167" s="55" t="s">
        <v>272</v>
      </c>
      <c r="C167" s="55" t="s">
        <v>1936</v>
      </c>
      <c r="D167" s="55" t="s">
        <v>35</v>
      </c>
      <c r="E167" s="55" t="s">
        <v>239</v>
      </c>
      <c r="F167" s="55" t="s">
        <v>732</v>
      </c>
      <c r="G167" s="55">
        <v>42</v>
      </c>
      <c r="H167" s="55">
        <v>9</v>
      </c>
      <c r="I167" s="57">
        <v>2</v>
      </c>
      <c r="J167" s="58">
        <v>18</v>
      </c>
      <c r="K167" s="59"/>
      <c r="L167" s="60" t="s">
        <v>222</v>
      </c>
      <c r="M167" s="76"/>
      <c r="N167" s="61" t="s">
        <v>220</v>
      </c>
      <c r="O167" s="77"/>
      <c r="P167" s="76"/>
      <c r="Q167" s="62">
        <v>9</v>
      </c>
      <c r="R167" s="63"/>
      <c r="S167" s="78"/>
      <c r="T167" s="78"/>
      <c r="U167" s="64">
        <f t="shared" si="10"/>
        <v>0</v>
      </c>
      <c r="V167" s="64">
        <f t="shared" si="11"/>
        <v>0</v>
      </c>
      <c r="W167" s="65"/>
      <c r="X167" s="58">
        <v>8</v>
      </c>
      <c r="Y167" s="58">
        <v>24</v>
      </c>
      <c r="Z167" s="58">
        <v>12</v>
      </c>
      <c r="AA167" s="65"/>
      <c r="AB167" s="66">
        <f t="shared" si="12"/>
        <v>45287.423999999999</v>
      </c>
      <c r="AC167" s="66">
        <f t="shared" si="14"/>
        <v>0</v>
      </c>
      <c r="AD167" s="66">
        <f t="shared" si="13"/>
        <v>45287.423999999999</v>
      </c>
    </row>
    <row r="168" spans="1:30" ht="24.95" customHeight="1" x14ac:dyDescent="0.4">
      <c r="A168" s="54">
        <v>165</v>
      </c>
      <c r="B168" s="55" t="s">
        <v>272</v>
      </c>
      <c r="C168" s="55" t="s">
        <v>1936</v>
      </c>
      <c r="D168" s="55" t="s">
        <v>35</v>
      </c>
      <c r="E168" s="55" t="s">
        <v>239</v>
      </c>
      <c r="F168" s="55" t="s">
        <v>1177</v>
      </c>
      <c r="G168" s="55">
        <v>42</v>
      </c>
      <c r="H168" s="55">
        <v>2</v>
      </c>
      <c r="I168" s="57">
        <v>1</v>
      </c>
      <c r="J168" s="58">
        <v>2</v>
      </c>
      <c r="K168" s="59"/>
      <c r="L168" s="60" t="s">
        <v>222</v>
      </c>
      <c r="M168" s="76"/>
      <c r="N168" s="61" t="s">
        <v>220</v>
      </c>
      <c r="O168" s="77"/>
      <c r="P168" s="76"/>
      <c r="Q168" s="62">
        <v>2</v>
      </c>
      <c r="R168" s="63"/>
      <c r="S168" s="78"/>
      <c r="T168" s="78"/>
      <c r="U168" s="64">
        <f t="shared" si="10"/>
        <v>0</v>
      </c>
      <c r="V168" s="64">
        <f t="shared" si="11"/>
        <v>0</v>
      </c>
      <c r="W168" s="65"/>
      <c r="X168" s="58">
        <v>8</v>
      </c>
      <c r="Y168" s="58">
        <v>24</v>
      </c>
      <c r="Z168" s="58">
        <v>12</v>
      </c>
      <c r="AA168" s="65"/>
      <c r="AB168" s="66">
        <f t="shared" si="12"/>
        <v>5031.9359999999997</v>
      </c>
      <c r="AC168" s="66">
        <f t="shared" si="14"/>
        <v>0</v>
      </c>
      <c r="AD168" s="66">
        <f t="shared" si="13"/>
        <v>5031.9359999999997</v>
      </c>
    </row>
    <row r="169" spans="1:30" ht="24.95" customHeight="1" x14ac:dyDescent="0.4">
      <c r="A169" s="54">
        <v>166</v>
      </c>
      <c r="B169" s="55" t="s">
        <v>272</v>
      </c>
      <c r="C169" s="55" t="s">
        <v>1937</v>
      </c>
      <c r="D169" s="55" t="s">
        <v>35</v>
      </c>
      <c r="E169" s="55" t="s">
        <v>239</v>
      </c>
      <c r="F169" s="55" t="s">
        <v>732</v>
      </c>
      <c r="G169" s="55">
        <v>42</v>
      </c>
      <c r="H169" s="55">
        <v>2</v>
      </c>
      <c r="I169" s="57">
        <v>2</v>
      </c>
      <c r="J169" s="58">
        <v>4</v>
      </c>
      <c r="K169" s="59"/>
      <c r="L169" s="60" t="s">
        <v>222</v>
      </c>
      <c r="M169" s="76"/>
      <c r="N169" s="61" t="s">
        <v>220</v>
      </c>
      <c r="O169" s="77"/>
      <c r="P169" s="76"/>
      <c r="Q169" s="62">
        <v>2</v>
      </c>
      <c r="R169" s="63"/>
      <c r="S169" s="78"/>
      <c r="T169" s="78"/>
      <c r="U169" s="64">
        <f t="shared" si="10"/>
        <v>0</v>
      </c>
      <c r="V169" s="64">
        <f t="shared" si="11"/>
        <v>0</v>
      </c>
      <c r="W169" s="65"/>
      <c r="X169" s="58">
        <v>8</v>
      </c>
      <c r="Y169" s="58">
        <v>24</v>
      </c>
      <c r="Z169" s="58">
        <v>12</v>
      </c>
      <c r="AA169" s="65"/>
      <c r="AB169" s="66">
        <f t="shared" si="12"/>
        <v>10063.871999999999</v>
      </c>
      <c r="AC169" s="66">
        <f t="shared" si="14"/>
        <v>0</v>
      </c>
      <c r="AD169" s="66">
        <f t="shared" si="13"/>
        <v>10063.871999999999</v>
      </c>
    </row>
    <row r="170" spans="1:30" ht="24.95" customHeight="1" x14ac:dyDescent="0.4">
      <c r="A170" s="54">
        <v>167</v>
      </c>
      <c r="B170" s="55" t="s">
        <v>272</v>
      </c>
      <c r="C170" s="55" t="s">
        <v>1938</v>
      </c>
      <c r="D170" s="55" t="s">
        <v>35</v>
      </c>
      <c r="E170" s="55" t="s">
        <v>239</v>
      </c>
      <c r="F170" s="55" t="s">
        <v>732</v>
      </c>
      <c r="G170" s="55">
        <v>42</v>
      </c>
      <c r="H170" s="55">
        <v>6</v>
      </c>
      <c r="I170" s="57">
        <v>2</v>
      </c>
      <c r="J170" s="58">
        <v>12</v>
      </c>
      <c r="K170" s="59"/>
      <c r="L170" s="60" t="s">
        <v>222</v>
      </c>
      <c r="M170" s="76"/>
      <c r="N170" s="61" t="s">
        <v>220</v>
      </c>
      <c r="O170" s="77"/>
      <c r="P170" s="76"/>
      <c r="Q170" s="62">
        <v>6</v>
      </c>
      <c r="R170" s="63"/>
      <c r="S170" s="78"/>
      <c r="T170" s="78"/>
      <c r="U170" s="64">
        <f t="shared" si="10"/>
        <v>0</v>
      </c>
      <c r="V170" s="64">
        <f t="shared" si="11"/>
        <v>0</v>
      </c>
      <c r="W170" s="65"/>
      <c r="X170" s="58">
        <v>8</v>
      </c>
      <c r="Y170" s="58">
        <v>24</v>
      </c>
      <c r="Z170" s="58">
        <v>12</v>
      </c>
      <c r="AA170" s="65"/>
      <c r="AB170" s="66">
        <f t="shared" si="12"/>
        <v>30191.615999999998</v>
      </c>
      <c r="AC170" s="66">
        <f t="shared" si="14"/>
        <v>0</v>
      </c>
      <c r="AD170" s="66">
        <f t="shared" si="13"/>
        <v>30191.615999999998</v>
      </c>
    </row>
    <row r="171" spans="1:30" ht="24.95" customHeight="1" x14ac:dyDescent="0.4">
      <c r="A171" s="54">
        <v>168</v>
      </c>
      <c r="B171" s="55" t="s">
        <v>272</v>
      </c>
      <c r="C171" s="55" t="s">
        <v>1938</v>
      </c>
      <c r="D171" s="55" t="s">
        <v>35</v>
      </c>
      <c r="E171" s="55" t="s">
        <v>239</v>
      </c>
      <c r="F171" s="55" t="s">
        <v>1177</v>
      </c>
      <c r="G171" s="55">
        <v>42</v>
      </c>
      <c r="H171" s="55">
        <v>2</v>
      </c>
      <c r="I171" s="57">
        <v>1</v>
      </c>
      <c r="J171" s="58">
        <v>2</v>
      </c>
      <c r="K171" s="59"/>
      <c r="L171" s="60" t="s">
        <v>222</v>
      </c>
      <c r="M171" s="76"/>
      <c r="N171" s="61" t="s">
        <v>220</v>
      </c>
      <c r="O171" s="77"/>
      <c r="P171" s="76"/>
      <c r="Q171" s="62">
        <v>2</v>
      </c>
      <c r="R171" s="63"/>
      <c r="S171" s="78"/>
      <c r="T171" s="78"/>
      <c r="U171" s="64">
        <f t="shared" si="10"/>
        <v>0</v>
      </c>
      <c r="V171" s="64">
        <f t="shared" si="11"/>
        <v>0</v>
      </c>
      <c r="W171" s="65"/>
      <c r="X171" s="58">
        <v>8</v>
      </c>
      <c r="Y171" s="58">
        <v>24</v>
      </c>
      <c r="Z171" s="58">
        <v>12</v>
      </c>
      <c r="AA171" s="65"/>
      <c r="AB171" s="66">
        <f t="shared" si="12"/>
        <v>5031.9359999999997</v>
      </c>
      <c r="AC171" s="66">
        <f t="shared" si="14"/>
        <v>0</v>
      </c>
      <c r="AD171" s="66">
        <f t="shared" si="13"/>
        <v>5031.9359999999997</v>
      </c>
    </row>
    <row r="172" spans="1:30" ht="24.95" customHeight="1" x14ac:dyDescent="0.4">
      <c r="A172" s="54">
        <v>169</v>
      </c>
      <c r="B172" s="55" t="s">
        <v>272</v>
      </c>
      <c r="C172" s="55" t="s">
        <v>1939</v>
      </c>
      <c r="D172" s="55" t="s">
        <v>35</v>
      </c>
      <c r="E172" s="55" t="s">
        <v>239</v>
      </c>
      <c r="F172" s="55" t="s">
        <v>732</v>
      </c>
      <c r="G172" s="55">
        <v>42</v>
      </c>
      <c r="H172" s="55">
        <v>6</v>
      </c>
      <c r="I172" s="57">
        <v>2</v>
      </c>
      <c r="J172" s="58">
        <v>12</v>
      </c>
      <c r="K172" s="59"/>
      <c r="L172" s="60" t="s">
        <v>222</v>
      </c>
      <c r="M172" s="76"/>
      <c r="N172" s="61" t="s">
        <v>220</v>
      </c>
      <c r="O172" s="77"/>
      <c r="P172" s="76"/>
      <c r="Q172" s="62">
        <v>6</v>
      </c>
      <c r="R172" s="63"/>
      <c r="S172" s="78"/>
      <c r="T172" s="78"/>
      <c r="U172" s="64">
        <f t="shared" si="10"/>
        <v>0</v>
      </c>
      <c r="V172" s="64">
        <f t="shared" si="11"/>
        <v>0</v>
      </c>
      <c r="W172" s="65"/>
      <c r="X172" s="58">
        <v>8</v>
      </c>
      <c r="Y172" s="58">
        <v>24</v>
      </c>
      <c r="Z172" s="58">
        <v>12</v>
      </c>
      <c r="AA172" s="65"/>
      <c r="AB172" s="66">
        <f t="shared" si="12"/>
        <v>30191.615999999998</v>
      </c>
      <c r="AC172" s="66">
        <f t="shared" si="14"/>
        <v>0</v>
      </c>
      <c r="AD172" s="66">
        <f t="shared" si="13"/>
        <v>30191.615999999998</v>
      </c>
    </row>
    <row r="173" spans="1:30" ht="24.95" customHeight="1" x14ac:dyDescent="0.4">
      <c r="A173" s="54">
        <v>170</v>
      </c>
      <c r="B173" s="55" t="s">
        <v>272</v>
      </c>
      <c r="C173" s="55" t="s">
        <v>1939</v>
      </c>
      <c r="D173" s="55" t="s">
        <v>35</v>
      </c>
      <c r="E173" s="55" t="s">
        <v>239</v>
      </c>
      <c r="F173" s="55" t="s">
        <v>1177</v>
      </c>
      <c r="G173" s="55">
        <v>42</v>
      </c>
      <c r="H173" s="55">
        <v>2</v>
      </c>
      <c r="I173" s="57">
        <v>1</v>
      </c>
      <c r="J173" s="58">
        <v>2</v>
      </c>
      <c r="K173" s="59"/>
      <c r="L173" s="60" t="s">
        <v>222</v>
      </c>
      <c r="M173" s="76"/>
      <c r="N173" s="61" t="s">
        <v>220</v>
      </c>
      <c r="O173" s="77"/>
      <c r="P173" s="76"/>
      <c r="Q173" s="62">
        <v>2</v>
      </c>
      <c r="R173" s="63"/>
      <c r="S173" s="78"/>
      <c r="T173" s="78"/>
      <c r="U173" s="64">
        <f t="shared" si="10"/>
        <v>0</v>
      </c>
      <c r="V173" s="64">
        <f t="shared" si="11"/>
        <v>0</v>
      </c>
      <c r="W173" s="65"/>
      <c r="X173" s="58">
        <v>8</v>
      </c>
      <c r="Y173" s="58">
        <v>24</v>
      </c>
      <c r="Z173" s="58">
        <v>12</v>
      </c>
      <c r="AA173" s="65"/>
      <c r="AB173" s="66">
        <f t="shared" si="12"/>
        <v>5031.9359999999997</v>
      </c>
      <c r="AC173" s="66">
        <f t="shared" si="14"/>
        <v>0</v>
      </c>
      <c r="AD173" s="66">
        <f t="shared" si="13"/>
        <v>5031.9359999999997</v>
      </c>
    </row>
    <row r="174" spans="1:30" ht="24.95" customHeight="1" x14ac:dyDescent="0.4">
      <c r="A174" s="54">
        <v>171</v>
      </c>
      <c r="B174" s="55" t="s">
        <v>272</v>
      </c>
      <c r="C174" s="55" t="s">
        <v>1940</v>
      </c>
      <c r="D174" s="55" t="s">
        <v>35</v>
      </c>
      <c r="E174" s="55" t="s">
        <v>239</v>
      </c>
      <c r="F174" s="55" t="s">
        <v>732</v>
      </c>
      <c r="G174" s="55">
        <v>42</v>
      </c>
      <c r="H174" s="55">
        <v>6</v>
      </c>
      <c r="I174" s="57">
        <v>2</v>
      </c>
      <c r="J174" s="58">
        <v>12</v>
      </c>
      <c r="K174" s="59"/>
      <c r="L174" s="60" t="s">
        <v>222</v>
      </c>
      <c r="M174" s="76"/>
      <c r="N174" s="61" t="s">
        <v>220</v>
      </c>
      <c r="O174" s="77"/>
      <c r="P174" s="76"/>
      <c r="Q174" s="62">
        <v>6</v>
      </c>
      <c r="R174" s="63"/>
      <c r="S174" s="78"/>
      <c r="T174" s="78"/>
      <c r="U174" s="64">
        <f t="shared" si="10"/>
        <v>0</v>
      </c>
      <c r="V174" s="64">
        <f t="shared" si="11"/>
        <v>0</v>
      </c>
      <c r="W174" s="65"/>
      <c r="X174" s="58">
        <v>8</v>
      </c>
      <c r="Y174" s="58">
        <v>24</v>
      </c>
      <c r="Z174" s="58">
        <v>12</v>
      </c>
      <c r="AA174" s="65"/>
      <c r="AB174" s="66">
        <f t="shared" si="12"/>
        <v>30191.615999999998</v>
      </c>
      <c r="AC174" s="66">
        <f t="shared" si="14"/>
        <v>0</v>
      </c>
      <c r="AD174" s="66">
        <f t="shared" si="13"/>
        <v>30191.615999999998</v>
      </c>
    </row>
    <row r="175" spans="1:30" ht="24.95" customHeight="1" x14ac:dyDescent="0.4">
      <c r="A175" s="54">
        <v>172</v>
      </c>
      <c r="B175" s="55" t="s">
        <v>272</v>
      </c>
      <c r="C175" s="55" t="s">
        <v>1941</v>
      </c>
      <c r="D175" s="55" t="s">
        <v>35</v>
      </c>
      <c r="E175" s="55" t="s">
        <v>239</v>
      </c>
      <c r="F175" s="55" t="s">
        <v>1177</v>
      </c>
      <c r="G175" s="55">
        <v>42</v>
      </c>
      <c r="H175" s="55">
        <v>2</v>
      </c>
      <c r="I175" s="57">
        <v>1</v>
      </c>
      <c r="J175" s="58">
        <v>2</v>
      </c>
      <c r="K175" s="59"/>
      <c r="L175" s="60" t="s">
        <v>222</v>
      </c>
      <c r="M175" s="76"/>
      <c r="N175" s="61" t="s">
        <v>220</v>
      </c>
      <c r="O175" s="77"/>
      <c r="P175" s="76"/>
      <c r="Q175" s="62">
        <v>2</v>
      </c>
      <c r="R175" s="63"/>
      <c r="S175" s="78"/>
      <c r="T175" s="78"/>
      <c r="U175" s="64">
        <f t="shared" si="10"/>
        <v>0</v>
      </c>
      <c r="V175" s="64">
        <f t="shared" si="11"/>
        <v>0</v>
      </c>
      <c r="W175" s="65"/>
      <c r="X175" s="58">
        <v>8</v>
      </c>
      <c r="Y175" s="58">
        <v>24</v>
      </c>
      <c r="Z175" s="58">
        <v>12</v>
      </c>
      <c r="AA175" s="65"/>
      <c r="AB175" s="66">
        <f t="shared" si="12"/>
        <v>5031.9359999999997</v>
      </c>
      <c r="AC175" s="66">
        <f t="shared" si="14"/>
        <v>0</v>
      </c>
      <c r="AD175" s="66">
        <f t="shared" si="13"/>
        <v>5031.9359999999997</v>
      </c>
    </row>
    <row r="176" spans="1:30" ht="24.95" customHeight="1" x14ac:dyDescent="0.4">
      <c r="A176" s="54">
        <v>173</v>
      </c>
      <c r="B176" s="55" t="s">
        <v>272</v>
      </c>
      <c r="C176" s="55" t="s">
        <v>1942</v>
      </c>
      <c r="D176" s="55" t="s">
        <v>35</v>
      </c>
      <c r="E176" s="55" t="s">
        <v>239</v>
      </c>
      <c r="F176" s="55" t="s">
        <v>732</v>
      </c>
      <c r="G176" s="55">
        <v>42</v>
      </c>
      <c r="H176" s="55">
        <v>3</v>
      </c>
      <c r="I176" s="57">
        <v>2</v>
      </c>
      <c r="J176" s="58">
        <v>6</v>
      </c>
      <c r="K176" s="59"/>
      <c r="L176" s="60" t="s">
        <v>222</v>
      </c>
      <c r="M176" s="76"/>
      <c r="N176" s="61" t="s">
        <v>220</v>
      </c>
      <c r="O176" s="77"/>
      <c r="P176" s="76"/>
      <c r="Q176" s="62">
        <v>3</v>
      </c>
      <c r="R176" s="63"/>
      <c r="S176" s="78"/>
      <c r="T176" s="78"/>
      <c r="U176" s="64">
        <f t="shared" si="10"/>
        <v>0</v>
      </c>
      <c r="V176" s="64">
        <f t="shared" si="11"/>
        <v>0</v>
      </c>
      <c r="W176" s="65"/>
      <c r="X176" s="58">
        <v>8</v>
      </c>
      <c r="Y176" s="58">
        <v>24</v>
      </c>
      <c r="Z176" s="58">
        <v>12</v>
      </c>
      <c r="AA176" s="65"/>
      <c r="AB176" s="66">
        <f t="shared" si="12"/>
        <v>15095.807999999999</v>
      </c>
      <c r="AC176" s="66">
        <f t="shared" si="14"/>
        <v>0</v>
      </c>
      <c r="AD176" s="66">
        <f t="shared" si="13"/>
        <v>15095.807999999999</v>
      </c>
    </row>
    <row r="177" spans="1:30" ht="24.95" customHeight="1" x14ac:dyDescent="0.4">
      <c r="A177" s="54">
        <v>174</v>
      </c>
      <c r="B177" s="55" t="s">
        <v>272</v>
      </c>
      <c r="C177" s="55" t="s">
        <v>1943</v>
      </c>
      <c r="D177" s="55" t="s">
        <v>35</v>
      </c>
      <c r="E177" s="55" t="s">
        <v>239</v>
      </c>
      <c r="F177" s="55" t="s">
        <v>732</v>
      </c>
      <c r="G177" s="55">
        <v>42</v>
      </c>
      <c r="H177" s="55">
        <v>3</v>
      </c>
      <c r="I177" s="57">
        <v>2</v>
      </c>
      <c r="J177" s="58">
        <v>6</v>
      </c>
      <c r="K177" s="59"/>
      <c r="L177" s="60" t="s">
        <v>222</v>
      </c>
      <c r="M177" s="76"/>
      <c r="N177" s="61" t="s">
        <v>220</v>
      </c>
      <c r="O177" s="77"/>
      <c r="P177" s="76"/>
      <c r="Q177" s="62">
        <v>3</v>
      </c>
      <c r="R177" s="63"/>
      <c r="S177" s="78"/>
      <c r="T177" s="78"/>
      <c r="U177" s="64">
        <f t="shared" si="10"/>
        <v>0</v>
      </c>
      <c r="V177" s="64">
        <f t="shared" si="11"/>
        <v>0</v>
      </c>
      <c r="W177" s="65"/>
      <c r="X177" s="58">
        <v>8</v>
      </c>
      <c r="Y177" s="58">
        <v>24</v>
      </c>
      <c r="Z177" s="58">
        <v>12</v>
      </c>
      <c r="AA177" s="65"/>
      <c r="AB177" s="66">
        <f t="shared" si="12"/>
        <v>15095.807999999999</v>
      </c>
      <c r="AC177" s="66">
        <f t="shared" si="14"/>
        <v>0</v>
      </c>
      <c r="AD177" s="66">
        <f t="shared" si="13"/>
        <v>15095.807999999999</v>
      </c>
    </row>
    <row r="178" spans="1:30" ht="24.95" customHeight="1" x14ac:dyDescent="0.4">
      <c r="A178" s="54">
        <v>175</v>
      </c>
      <c r="B178" s="55" t="s">
        <v>272</v>
      </c>
      <c r="C178" s="55" t="s">
        <v>1944</v>
      </c>
      <c r="D178" s="55" t="s">
        <v>35</v>
      </c>
      <c r="E178" s="55" t="s">
        <v>239</v>
      </c>
      <c r="F178" s="55" t="s">
        <v>732</v>
      </c>
      <c r="G178" s="55">
        <v>42</v>
      </c>
      <c r="H178" s="55">
        <v>6</v>
      </c>
      <c r="I178" s="57">
        <v>2</v>
      </c>
      <c r="J178" s="58">
        <v>12</v>
      </c>
      <c r="K178" s="59"/>
      <c r="L178" s="60" t="s">
        <v>222</v>
      </c>
      <c r="M178" s="76"/>
      <c r="N178" s="61" t="s">
        <v>220</v>
      </c>
      <c r="O178" s="77"/>
      <c r="P178" s="76"/>
      <c r="Q178" s="62">
        <v>6</v>
      </c>
      <c r="R178" s="63"/>
      <c r="S178" s="78"/>
      <c r="T178" s="78"/>
      <c r="U178" s="64">
        <f t="shared" si="10"/>
        <v>0</v>
      </c>
      <c r="V178" s="64">
        <f t="shared" si="11"/>
        <v>0</v>
      </c>
      <c r="W178" s="65"/>
      <c r="X178" s="58">
        <v>8</v>
      </c>
      <c r="Y178" s="58">
        <v>24</v>
      </c>
      <c r="Z178" s="58">
        <v>12</v>
      </c>
      <c r="AA178" s="65"/>
      <c r="AB178" s="66">
        <f t="shared" si="12"/>
        <v>30191.615999999998</v>
      </c>
      <c r="AC178" s="66">
        <f t="shared" si="14"/>
        <v>0</v>
      </c>
      <c r="AD178" s="66">
        <f t="shared" si="13"/>
        <v>30191.615999999998</v>
      </c>
    </row>
    <row r="179" spans="1:30" ht="24.95" customHeight="1" x14ac:dyDescent="0.4">
      <c r="A179" s="54">
        <v>176</v>
      </c>
      <c r="B179" s="55" t="s">
        <v>272</v>
      </c>
      <c r="C179" s="55" t="s">
        <v>1944</v>
      </c>
      <c r="D179" s="55" t="s">
        <v>35</v>
      </c>
      <c r="E179" s="55" t="s">
        <v>239</v>
      </c>
      <c r="F179" s="55" t="s">
        <v>1177</v>
      </c>
      <c r="G179" s="55">
        <v>42</v>
      </c>
      <c r="H179" s="55">
        <v>2</v>
      </c>
      <c r="I179" s="57">
        <v>1</v>
      </c>
      <c r="J179" s="58">
        <v>2</v>
      </c>
      <c r="K179" s="59"/>
      <c r="L179" s="60" t="s">
        <v>222</v>
      </c>
      <c r="M179" s="76"/>
      <c r="N179" s="61" t="s">
        <v>220</v>
      </c>
      <c r="O179" s="77"/>
      <c r="P179" s="76"/>
      <c r="Q179" s="62">
        <v>2</v>
      </c>
      <c r="R179" s="63"/>
      <c r="S179" s="78"/>
      <c r="T179" s="78"/>
      <c r="U179" s="64">
        <f t="shared" si="10"/>
        <v>0</v>
      </c>
      <c r="V179" s="64">
        <f t="shared" si="11"/>
        <v>0</v>
      </c>
      <c r="W179" s="65"/>
      <c r="X179" s="58">
        <v>8</v>
      </c>
      <c r="Y179" s="58">
        <v>24</v>
      </c>
      <c r="Z179" s="58">
        <v>12</v>
      </c>
      <c r="AA179" s="65"/>
      <c r="AB179" s="66">
        <f t="shared" si="12"/>
        <v>5031.9359999999997</v>
      </c>
      <c r="AC179" s="66">
        <f t="shared" si="14"/>
        <v>0</v>
      </c>
      <c r="AD179" s="66">
        <f t="shared" si="13"/>
        <v>5031.9359999999997</v>
      </c>
    </row>
    <row r="180" spans="1:30" ht="24.95" customHeight="1" x14ac:dyDescent="0.4">
      <c r="A180" s="54">
        <v>177</v>
      </c>
      <c r="B180" s="55" t="s">
        <v>272</v>
      </c>
      <c r="C180" s="55" t="s">
        <v>1945</v>
      </c>
      <c r="D180" s="55" t="s">
        <v>35</v>
      </c>
      <c r="E180" s="55" t="s">
        <v>239</v>
      </c>
      <c r="F180" s="55" t="s">
        <v>732</v>
      </c>
      <c r="G180" s="55">
        <v>42</v>
      </c>
      <c r="H180" s="55">
        <v>6</v>
      </c>
      <c r="I180" s="57">
        <v>2</v>
      </c>
      <c r="J180" s="58">
        <v>12</v>
      </c>
      <c r="K180" s="59"/>
      <c r="L180" s="60" t="s">
        <v>222</v>
      </c>
      <c r="M180" s="76"/>
      <c r="N180" s="61" t="s">
        <v>220</v>
      </c>
      <c r="O180" s="77"/>
      <c r="P180" s="76"/>
      <c r="Q180" s="62">
        <v>6</v>
      </c>
      <c r="R180" s="63"/>
      <c r="S180" s="78"/>
      <c r="T180" s="78"/>
      <c r="U180" s="64">
        <f t="shared" si="10"/>
        <v>0</v>
      </c>
      <c r="V180" s="64">
        <f t="shared" si="11"/>
        <v>0</v>
      </c>
      <c r="W180" s="65"/>
      <c r="X180" s="58">
        <v>8</v>
      </c>
      <c r="Y180" s="58">
        <v>24</v>
      </c>
      <c r="Z180" s="58">
        <v>12</v>
      </c>
      <c r="AA180" s="65"/>
      <c r="AB180" s="66">
        <f t="shared" si="12"/>
        <v>30191.615999999998</v>
      </c>
      <c r="AC180" s="66">
        <f t="shared" si="14"/>
        <v>0</v>
      </c>
      <c r="AD180" s="66">
        <f t="shared" si="13"/>
        <v>30191.615999999998</v>
      </c>
    </row>
    <row r="181" spans="1:30" ht="24.95" customHeight="1" x14ac:dyDescent="0.4">
      <c r="A181" s="54">
        <v>178</v>
      </c>
      <c r="B181" s="55" t="s">
        <v>272</v>
      </c>
      <c r="C181" s="55" t="s">
        <v>1945</v>
      </c>
      <c r="D181" s="55" t="s">
        <v>35</v>
      </c>
      <c r="E181" s="55" t="s">
        <v>239</v>
      </c>
      <c r="F181" s="55" t="s">
        <v>1177</v>
      </c>
      <c r="G181" s="55">
        <v>42</v>
      </c>
      <c r="H181" s="55">
        <v>2</v>
      </c>
      <c r="I181" s="57">
        <v>1</v>
      </c>
      <c r="J181" s="58">
        <v>2</v>
      </c>
      <c r="K181" s="59"/>
      <c r="L181" s="60" t="s">
        <v>222</v>
      </c>
      <c r="M181" s="76"/>
      <c r="N181" s="61" t="s">
        <v>220</v>
      </c>
      <c r="O181" s="77"/>
      <c r="P181" s="76"/>
      <c r="Q181" s="62">
        <v>2</v>
      </c>
      <c r="R181" s="63"/>
      <c r="S181" s="78"/>
      <c r="T181" s="78"/>
      <c r="U181" s="64">
        <f t="shared" si="10"/>
        <v>0</v>
      </c>
      <c r="V181" s="64">
        <f t="shared" si="11"/>
        <v>0</v>
      </c>
      <c r="W181" s="65"/>
      <c r="X181" s="58">
        <v>8</v>
      </c>
      <c r="Y181" s="58">
        <v>24</v>
      </c>
      <c r="Z181" s="58">
        <v>12</v>
      </c>
      <c r="AA181" s="65"/>
      <c r="AB181" s="66">
        <f t="shared" si="12"/>
        <v>5031.9359999999997</v>
      </c>
      <c r="AC181" s="66">
        <f t="shared" si="14"/>
        <v>0</v>
      </c>
      <c r="AD181" s="66">
        <f t="shared" si="13"/>
        <v>5031.9359999999997</v>
      </c>
    </row>
    <row r="182" spans="1:30" ht="24.95" customHeight="1" x14ac:dyDescent="0.4">
      <c r="A182" s="54">
        <v>179</v>
      </c>
      <c r="B182" s="55" t="s">
        <v>272</v>
      </c>
      <c r="C182" s="55" t="s">
        <v>1946</v>
      </c>
      <c r="D182" s="55" t="s">
        <v>35</v>
      </c>
      <c r="E182" s="55" t="s">
        <v>239</v>
      </c>
      <c r="F182" s="55" t="s">
        <v>732</v>
      </c>
      <c r="G182" s="55">
        <v>42</v>
      </c>
      <c r="H182" s="55">
        <v>2</v>
      </c>
      <c r="I182" s="57">
        <v>2</v>
      </c>
      <c r="J182" s="58">
        <v>4</v>
      </c>
      <c r="K182" s="59"/>
      <c r="L182" s="60" t="s">
        <v>222</v>
      </c>
      <c r="M182" s="76"/>
      <c r="N182" s="61" t="s">
        <v>220</v>
      </c>
      <c r="O182" s="77"/>
      <c r="P182" s="76"/>
      <c r="Q182" s="62">
        <v>2</v>
      </c>
      <c r="R182" s="63"/>
      <c r="S182" s="78"/>
      <c r="T182" s="78"/>
      <c r="U182" s="64">
        <f t="shared" si="10"/>
        <v>0</v>
      </c>
      <c r="V182" s="64">
        <f t="shared" si="11"/>
        <v>0</v>
      </c>
      <c r="W182" s="65"/>
      <c r="X182" s="58">
        <v>8</v>
      </c>
      <c r="Y182" s="58">
        <v>24</v>
      </c>
      <c r="Z182" s="58">
        <v>12</v>
      </c>
      <c r="AA182" s="65"/>
      <c r="AB182" s="66">
        <f t="shared" si="12"/>
        <v>10063.871999999999</v>
      </c>
      <c r="AC182" s="66">
        <f t="shared" si="14"/>
        <v>0</v>
      </c>
      <c r="AD182" s="66">
        <f t="shared" si="13"/>
        <v>10063.871999999999</v>
      </c>
    </row>
    <row r="183" spans="1:30" ht="24.95" customHeight="1" x14ac:dyDescent="0.4">
      <c r="A183" s="54">
        <v>180</v>
      </c>
      <c r="B183" s="55" t="s">
        <v>272</v>
      </c>
      <c r="C183" s="55" t="s">
        <v>1947</v>
      </c>
      <c r="D183" s="55" t="s">
        <v>35</v>
      </c>
      <c r="E183" s="55" t="s">
        <v>239</v>
      </c>
      <c r="F183" s="55" t="s">
        <v>732</v>
      </c>
      <c r="G183" s="55">
        <v>42</v>
      </c>
      <c r="H183" s="55">
        <v>8</v>
      </c>
      <c r="I183" s="57">
        <v>2</v>
      </c>
      <c r="J183" s="58">
        <v>16</v>
      </c>
      <c r="K183" s="59"/>
      <c r="L183" s="60" t="s">
        <v>222</v>
      </c>
      <c r="M183" s="76"/>
      <c r="N183" s="61" t="s">
        <v>220</v>
      </c>
      <c r="O183" s="77"/>
      <c r="P183" s="76"/>
      <c r="Q183" s="62">
        <v>8</v>
      </c>
      <c r="R183" s="63"/>
      <c r="S183" s="78"/>
      <c r="T183" s="78"/>
      <c r="U183" s="64">
        <f t="shared" si="10"/>
        <v>0</v>
      </c>
      <c r="V183" s="64">
        <f t="shared" si="11"/>
        <v>0</v>
      </c>
      <c r="W183" s="65"/>
      <c r="X183" s="58">
        <v>8</v>
      </c>
      <c r="Y183" s="58">
        <v>24</v>
      </c>
      <c r="Z183" s="58">
        <v>12</v>
      </c>
      <c r="AA183" s="65"/>
      <c r="AB183" s="66">
        <f t="shared" si="12"/>
        <v>40255.487999999998</v>
      </c>
      <c r="AC183" s="66">
        <f t="shared" si="14"/>
        <v>0</v>
      </c>
      <c r="AD183" s="66">
        <f t="shared" si="13"/>
        <v>40255.487999999998</v>
      </c>
    </row>
    <row r="184" spans="1:30" ht="24.95" customHeight="1" x14ac:dyDescent="0.4">
      <c r="A184" s="54">
        <v>181</v>
      </c>
      <c r="B184" s="55" t="s">
        <v>272</v>
      </c>
      <c r="C184" s="55" t="s">
        <v>1947</v>
      </c>
      <c r="D184" s="55" t="s">
        <v>35</v>
      </c>
      <c r="E184" s="55" t="s">
        <v>239</v>
      </c>
      <c r="F184" s="55" t="s">
        <v>1177</v>
      </c>
      <c r="G184" s="55">
        <v>42</v>
      </c>
      <c r="H184" s="55">
        <v>2</v>
      </c>
      <c r="I184" s="57">
        <v>1</v>
      </c>
      <c r="J184" s="58">
        <v>2</v>
      </c>
      <c r="K184" s="59"/>
      <c r="L184" s="60" t="s">
        <v>222</v>
      </c>
      <c r="M184" s="76"/>
      <c r="N184" s="61" t="s">
        <v>220</v>
      </c>
      <c r="O184" s="77"/>
      <c r="P184" s="76"/>
      <c r="Q184" s="62">
        <v>2</v>
      </c>
      <c r="R184" s="63"/>
      <c r="S184" s="78"/>
      <c r="T184" s="78"/>
      <c r="U184" s="64">
        <f t="shared" si="10"/>
        <v>0</v>
      </c>
      <c r="V184" s="64">
        <f t="shared" si="11"/>
        <v>0</v>
      </c>
      <c r="W184" s="65"/>
      <c r="X184" s="58">
        <v>8</v>
      </c>
      <c r="Y184" s="58">
        <v>24</v>
      </c>
      <c r="Z184" s="58">
        <v>12</v>
      </c>
      <c r="AA184" s="65"/>
      <c r="AB184" s="66">
        <f t="shared" si="12"/>
        <v>5031.9359999999997</v>
      </c>
      <c r="AC184" s="66">
        <f t="shared" si="14"/>
        <v>0</v>
      </c>
      <c r="AD184" s="66">
        <f t="shared" si="13"/>
        <v>5031.9359999999997</v>
      </c>
    </row>
    <row r="185" spans="1:30" ht="24.95" customHeight="1" x14ac:dyDescent="0.4">
      <c r="A185" s="54">
        <v>182</v>
      </c>
      <c r="B185" s="55" t="s">
        <v>272</v>
      </c>
      <c r="C185" s="55" t="s">
        <v>1916</v>
      </c>
      <c r="D185" s="55" t="s">
        <v>35</v>
      </c>
      <c r="E185" s="55" t="s">
        <v>248</v>
      </c>
      <c r="F185" s="55" t="s">
        <v>697</v>
      </c>
      <c r="G185" s="55">
        <v>26</v>
      </c>
      <c r="H185" s="55">
        <v>1</v>
      </c>
      <c r="I185" s="57">
        <v>1</v>
      </c>
      <c r="J185" s="58">
        <v>1</v>
      </c>
      <c r="K185" s="59"/>
      <c r="L185" s="60" t="s">
        <v>222</v>
      </c>
      <c r="M185" s="76"/>
      <c r="N185" s="61" t="s">
        <v>220</v>
      </c>
      <c r="O185" s="77"/>
      <c r="P185" s="76"/>
      <c r="Q185" s="62">
        <v>1</v>
      </c>
      <c r="R185" s="63"/>
      <c r="S185" s="78"/>
      <c r="T185" s="78"/>
      <c r="U185" s="64">
        <f t="shared" si="10"/>
        <v>0</v>
      </c>
      <c r="V185" s="64">
        <f t="shared" si="11"/>
        <v>0</v>
      </c>
      <c r="W185" s="65"/>
      <c r="X185" s="58">
        <v>8</v>
      </c>
      <c r="Y185" s="58">
        <v>24</v>
      </c>
      <c r="Z185" s="58">
        <v>12</v>
      </c>
      <c r="AA185" s="65"/>
      <c r="AB185" s="66">
        <f t="shared" si="12"/>
        <v>1557.5040000000001</v>
      </c>
      <c r="AC185" s="66">
        <f t="shared" si="14"/>
        <v>0</v>
      </c>
      <c r="AD185" s="66">
        <f t="shared" si="13"/>
        <v>1557.5040000000001</v>
      </c>
    </row>
    <row r="186" spans="1:30" ht="24.95" customHeight="1" x14ac:dyDescent="0.4">
      <c r="A186" s="54">
        <v>183</v>
      </c>
      <c r="B186" s="55" t="s">
        <v>272</v>
      </c>
      <c r="C186" s="55" t="s">
        <v>1917</v>
      </c>
      <c r="D186" s="55" t="s">
        <v>1948</v>
      </c>
      <c r="E186" s="55" t="s">
        <v>248</v>
      </c>
      <c r="F186" s="55" t="s">
        <v>697</v>
      </c>
      <c r="G186" s="55">
        <v>26</v>
      </c>
      <c r="H186" s="55">
        <v>7</v>
      </c>
      <c r="I186" s="57">
        <v>1</v>
      </c>
      <c r="J186" s="58">
        <v>7</v>
      </c>
      <c r="K186" s="59"/>
      <c r="L186" s="60" t="s">
        <v>222</v>
      </c>
      <c r="M186" s="76"/>
      <c r="N186" s="61" t="s">
        <v>220</v>
      </c>
      <c r="O186" s="77"/>
      <c r="P186" s="76"/>
      <c r="Q186" s="62">
        <v>7</v>
      </c>
      <c r="R186" s="63"/>
      <c r="S186" s="78"/>
      <c r="T186" s="78"/>
      <c r="U186" s="64">
        <f t="shared" si="10"/>
        <v>0</v>
      </c>
      <c r="V186" s="64">
        <f t="shared" si="11"/>
        <v>0</v>
      </c>
      <c r="W186" s="65"/>
      <c r="X186" s="58">
        <v>8</v>
      </c>
      <c r="Y186" s="58">
        <v>24</v>
      </c>
      <c r="Z186" s="58">
        <v>12</v>
      </c>
      <c r="AA186" s="65"/>
      <c r="AB186" s="66">
        <f t="shared" si="12"/>
        <v>10902.527999999998</v>
      </c>
      <c r="AC186" s="66">
        <f t="shared" si="14"/>
        <v>0</v>
      </c>
      <c r="AD186" s="66">
        <f t="shared" si="13"/>
        <v>10902.527999999998</v>
      </c>
    </row>
    <row r="187" spans="1:30" ht="24.95" customHeight="1" x14ac:dyDescent="0.4">
      <c r="A187" s="54">
        <v>184</v>
      </c>
      <c r="B187" s="55" t="s">
        <v>272</v>
      </c>
      <c r="C187" s="55" t="s">
        <v>1918</v>
      </c>
      <c r="D187" s="55" t="s">
        <v>1919</v>
      </c>
      <c r="E187" s="55" t="s">
        <v>248</v>
      </c>
      <c r="F187" s="55" t="s">
        <v>697</v>
      </c>
      <c r="G187" s="55">
        <v>26</v>
      </c>
      <c r="H187" s="55">
        <v>1</v>
      </c>
      <c r="I187" s="57">
        <v>1</v>
      </c>
      <c r="J187" s="58">
        <v>1</v>
      </c>
      <c r="K187" s="59"/>
      <c r="L187" s="60" t="s">
        <v>222</v>
      </c>
      <c r="M187" s="76"/>
      <c r="N187" s="61" t="s">
        <v>220</v>
      </c>
      <c r="O187" s="77"/>
      <c r="P187" s="76"/>
      <c r="Q187" s="62">
        <v>1</v>
      </c>
      <c r="R187" s="63"/>
      <c r="S187" s="78"/>
      <c r="T187" s="78"/>
      <c r="U187" s="64">
        <f t="shared" si="10"/>
        <v>0</v>
      </c>
      <c r="V187" s="64">
        <f t="shared" si="11"/>
        <v>0</v>
      </c>
      <c r="W187" s="65"/>
      <c r="X187" s="58">
        <v>8</v>
      </c>
      <c r="Y187" s="58">
        <v>24</v>
      </c>
      <c r="Z187" s="58">
        <v>12</v>
      </c>
      <c r="AA187" s="65"/>
      <c r="AB187" s="66">
        <f t="shared" si="12"/>
        <v>1557.5040000000001</v>
      </c>
      <c r="AC187" s="66">
        <f t="shared" si="14"/>
        <v>0</v>
      </c>
      <c r="AD187" s="66">
        <f t="shared" si="13"/>
        <v>1557.5040000000001</v>
      </c>
    </row>
    <row r="188" spans="1:30" ht="24.95" customHeight="1" x14ac:dyDescent="0.4">
      <c r="A188" s="54">
        <v>185</v>
      </c>
      <c r="B188" s="55" t="s">
        <v>272</v>
      </c>
      <c r="C188" s="55" t="s">
        <v>1920</v>
      </c>
      <c r="D188" s="55" t="s">
        <v>35</v>
      </c>
      <c r="E188" s="55" t="s">
        <v>248</v>
      </c>
      <c r="F188" s="55" t="s">
        <v>617</v>
      </c>
      <c r="G188" s="55">
        <v>26</v>
      </c>
      <c r="H188" s="55">
        <v>1</v>
      </c>
      <c r="I188" s="57">
        <v>2</v>
      </c>
      <c r="J188" s="58">
        <v>2</v>
      </c>
      <c r="K188" s="59"/>
      <c r="L188" s="60" t="s">
        <v>222</v>
      </c>
      <c r="M188" s="76"/>
      <c r="N188" s="61" t="s">
        <v>220</v>
      </c>
      <c r="O188" s="77"/>
      <c r="P188" s="76"/>
      <c r="Q188" s="62">
        <v>1</v>
      </c>
      <c r="R188" s="63"/>
      <c r="S188" s="78"/>
      <c r="T188" s="78"/>
      <c r="U188" s="64">
        <f t="shared" si="10"/>
        <v>0</v>
      </c>
      <c r="V188" s="64">
        <f t="shared" si="11"/>
        <v>0</v>
      </c>
      <c r="W188" s="65"/>
      <c r="X188" s="58">
        <v>8</v>
      </c>
      <c r="Y188" s="58">
        <v>24</v>
      </c>
      <c r="Z188" s="58">
        <v>12</v>
      </c>
      <c r="AA188" s="65"/>
      <c r="AB188" s="66">
        <f t="shared" si="12"/>
        <v>3115.0080000000003</v>
      </c>
      <c r="AC188" s="66">
        <f t="shared" si="14"/>
        <v>0</v>
      </c>
      <c r="AD188" s="66">
        <f t="shared" si="13"/>
        <v>3115.0080000000003</v>
      </c>
    </row>
    <row r="189" spans="1:30" ht="24.95" customHeight="1" x14ac:dyDescent="0.4">
      <c r="A189" s="54">
        <v>186</v>
      </c>
      <c r="B189" s="55" t="s">
        <v>272</v>
      </c>
      <c r="C189" s="55" t="s">
        <v>1920</v>
      </c>
      <c r="D189" s="55" t="s">
        <v>35</v>
      </c>
      <c r="E189" s="55" t="s">
        <v>239</v>
      </c>
      <c r="F189" s="55" t="s">
        <v>240</v>
      </c>
      <c r="G189" s="55">
        <v>42</v>
      </c>
      <c r="H189" s="55">
        <v>2</v>
      </c>
      <c r="I189" s="57">
        <v>1</v>
      </c>
      <c r="J189" s="58">
        <v>2</v>
      </c>
      <c r="K189" s="59"/>
      <c r="L189" s="60" t="s">
        <v>222</v>
      </c>
      <c r="M189" s="76"/>
      <c r="N189" s="61" t="s">
        <v>220</v>
      </c>
      <c r="O189" s="77"/>
      <c r="P189" s="76"/>
      <c r="Q189" s="62">
        <v>2</v>
      </c>
      <c r="R189" s="63"/>
      <c r="S189" s="78"/>
      <c r="T189" s="78"/>
      <c r="U189" s="64">
        <f t="shared" si="10"/>
        <v>0</v>
      </c>
      <c r="V189" s="64">
        <f t="shared" si="11"/>
        <v>0</v>
      </c>
      <c r="W189" s="65"/>
      <c r="X189" s="58">
        <v>8</v>
      </c>
      <c r="Y189" s="58">
        <v>24</v>
      </c>
      <c r="Z189" s="58">
        <v>12</v>
      </c>
      <c r="AA189" s="65"/>
      <c r="AB189" s="66">
        <f t="shared" si="12"/>
        <v>5031.9359999999997</v>
      </c>
      <c r="AC189" s="66">
        <f t="shared" si="14"/>
        <v>0</v>
      </c>
      <c r="AD189" s="66">
        <f t="shared" si="13"/>
        <v>5031.9359999999997</v>
      </c>
    </row>
    <row r="190" spans="1:30" ht="24.95" customHeight="1" x14ac:dyDescent="0.4">
      <c r="A190" s="54">
        <v>187</v>
      </c>
      <c r="B190" s="55" t="s">
        <v>272</v>
      </c>
      <c r="C190" s="55" t="s">
        <v>1921</v>
      </c>
      <c r="D190" s="55" t="s">
        <v>35</v>
      </c>
      <c r="E190" s="55" t="s">
        <v>248</v>
      </c>
      <c r="F190" s="55" t="s">
        <v>617</v>
      </c>
      <c r="G190" s="55">
        <v>26</v>
      </c>
      <c r="H190" s="55">
        <v>1</v>
      </c>
      <c r="I190" s="57">
        <v>2</v>
      </c>
      <c r="J190" s="58">
        <v>2</v>
      </c>
      <c r="K190" s="59"/>
      <c r="L190" s="60" t="s">
        <v>222</v>
      </c>
      <c r="M190" s="76"/>
      <c r="N190" s="61" t="s">
        <v>220</v>
      </c>
      <c r="O190" s="77"/>
      <c r="P190" s="76"/>
      <c r="Q190" s="62">
        <v>1</v>
      </c>
      <c r="R190" s="63"/>
      <c r="S190" s="78"/>
      <c r="T190" s="78"/>
      <c r="U190" s="64">
        <f t="shared" si="10"/>
        <v>0</v>
      </c>
      <c r="V190" s="64">
        <f t="shared" si="11"/>
        <v>0</v>
      </c>
      <c r="W190" s="65"/>
      <c r="X190" s="58">
        <v>8</v>
      </c>
      <c r="Y190" s="58">
        <v>24</v>
      </c>
      <c r="Z190" s="58">
        <v>12</v>
      </c>
      <c r="AA190" s="65"/>
      <c r="AB190" s="66">
        <f t="shared" si="12"/>
        <v>3115.0080000000003</v>
      </c>
      <c r="AC190" s="66">
        <f t="shared" si="14"/>
        <v>0</v>
      </c>
      <c r="AD190" s="66">
        <f t="shared" si="13"/>
        <v>3115.0080000000003</v>
      </c>
    </row>
    <row r="191" spans="1:30" ht="24.95" customHeight="1" x14ac:dyDescent="0.4">
      <c r="A191" s="54">
        <v>188</v>
      </c>
      <c r="B191" s="55" t="s">
        <v>272</v>
      </c>
      <c r="C191" s="55" t="s">
        <v>1921</v>
      </c>
      <c r="D191" s="55" t="s">
        <v>35</v>
      </c>
      <c r="E191" s="55" t="s">
        <v>239</v>
      </c>
      <c r="F191" s="55" t="s">
        <v>240</v>
      </c>
      <c r="G191" s="55">
        <v>42</v>
      </c>
      <c r="H191" s="55">
        <v>2</v>
      </c>
      <c r="I191" s="57">
        <v>1</v>
      </c>
      <c r="J191" s="58">
        <v>2</v>
      </c>
      <c r="K191" s="59"/>
      <c r="L191" s="60" t="s">
        <v>222</v>
      </c>
      <c r="M191" s="76"/>
      <c r="N191" s="61" t="s">
        <v>220</v>
      </c>
      <c r="O191" s="77"/>
      <c r="P191" s="76"/>
      <c r="Q191" s="62">
        <v>2</v>
      </c>
      <c r="R191" s="63"/>
      <c r="S191" s="78"/>
      <c r="T191" s="78"/>
      <c r="U191" s="64">
        <f t="shared" si="10"/>
        <v>0</v>
      </c>
      <c r="V191" s="64">
        <f t="shared" si="11"/>
        <v>0</v>
      </c>
      <c r="W191" s="65"/>
      <c r="X191" s="58">
        <v>8</v>
      </c>
      <c r="Y191" s="58">
        <v>24</v>
      </c>
      <c r="Z191" s="58">
        <v>12</v>
      </c>
      <c r="AA191" s="65"/>
      <c r="AB191" s="66">
        <f t="shared" si="12"/>
        <v>5031.9359999999997</v>
      </c>
      <c r="AC191" s="66">
        <f t="shared" si="14"/>
        <v>0</v>
      </c>
      <c r="AD191" s="66">
        <f t="shared" si="13"/>
        <v>5031.9359999999997</v>
      </c>
    </row>
    <row r="192" spans="1:30" ht="24.95" customHeight="1" x14ac:dyDescent="0.4">
      <c r="A192" s="54">
        <v>189</v>
      </c>
      <c r="B192" s="55" t="s">
        <v>289</v>
      </c>
      <c r="C192" s="55" t="s">
        <v>1918</v>
      </c>
      <c r="D192" s="55" t="s">
        <v>35</v>
      </c>
      <c r="E192" s="55" t="s">
        <v>248</v>
      </c>
      <c r="F192" s="55" t="s">
        <v>697</v>
      </c>
      <c r="G192" s="55">
        <v>26</v>
      </c>
      <c r="H192" s="55">
        <v>1</v>
      </c>
      <c r="I192" s="57">
        <v>1</v>
      </c>
      <c r="J192" s="58">
        <v>1</v>
      </c>
      <c r="K192" s="59"/>
      <c r="L192" s="60" t="s">
        <v>222</v>
      </c>
      <c r="M192" s="76"/>
      <c r="N192" s="61" t="s">
        <v>220</v>
      </c>
      <c r="O192" s="77"/>
      <c r="P192" s="76"/>
      <c r="Q192" s="62">
        <v>1</v>
      </c>
      <c r="R192" s="63"/>
      <c r="S192" s="78"/>
      <c r="T192" s="78"/>
      <c r="U192" s="64">
        <f t="shared" si="10"/>
        <v>0</v>
      </c>
      <c r="V192" s="64">
        <f t="shared" si="11"/>
        <v>0</v>
      </c>
      <c r="W192" s="65"/>
      <c r="X192" s="58">
        <v>8</v>
      </c>
      <c r="Y192" s="58">
        <v>24</v>
      </c>
      <c r="Z192" s="58">
        <v>12</v>
      </c>
      <c r="AA192" s="65"/>
      <c r="AB192" s="66">
        <f t="shared" si="12"/>
        <v>1557.5040000000001</v>
      </c>
      <c r="AC192" s="66">
        <f t="shared" si="14"/>
        <v>0</v>
      </c>
      <c r="AD192" s="66">
        <f t="shared" si="13"/>
        <v>1557.5040000000001</v>
      </c>
    </row>
    <row r="193" spans="1:30" ht="24.95" customHeight="1" x14ac:dyDescent="0.4">
      <c r="A193" s="54">
        <v>190</v>
      </c>
      <c r="B193" s="55" t="s">
        <v>1098</v>
      </c>
      <c r="C193" s="55" t="s">
        <v>1949</v>
      </c>
      <c r="D193" s="55" t="s">
        <v>35</v>
      </c>
      <c r="E193" s="55" t="s">
        <v>265</v>
      </c>
      <c r="F193" s="55" t="s">
        <v>730</v>
      </c>
      <c r="G193" s="55">
        <v>60</v>
      </c>
      <c r="H193" s="55">
        <v>1</v>
      </c>
      <c r="I193" s="57">
        <v>1</v>
      </c>
      <c r="J193" s="58">
        <v>1</v>
      </c>
      <c r="K193" s="59"/>
      <c r="L193" s="60" t="s">
        <v>222</v>
      </c>
      <c r="M193" s="76"/>
      <c r="N193" s="61" t="s">
        <v>219</v>
      </c>
      <c r="O193" s="77"/>
      <c r="P193" s="76"/>
      <c r="Q193" s="62">
        <v>1</v>
      </c>
      <c r="R193" s="63"/>
      <c r="S193" s="78"/>
      <c r="T193" s="78"/>
      <c r="U193" s="64">
        <f t="shared" si="10"/>
        <v>0</v>
      </c>
      <c r="V193" s="64">
        <f t="shared" si="11"/>
        <v>0</v>
      </c>
      <c r="W193" s="65"/>
      <c r="X193" s="58">
        <v>8</v>
      </c>
      <c r="Y193" s="58">
        <v>24</v>
      </c>
      <c r="Z193" s="58">
        <v>12</v>
      </c>
      <c r="AA193" s="65"/>
      <c r="AB193" s="66">
        <f t="shared" si="12"/>
        <v>3594.2400000000002</v>
      </c>
      <c r="AC193" s="66">
        <f t="shared" si="14"/>
        <v>0</v>
      </c>
      <c r="AD193" s="66">
        <f t="shared" si="13"/>
        <v>3594.2400000000002</v>
      </c>
    </row>
    <row r="194" spans="1:30" ht="24.95" customHeight="1" x14ac:dyDescent="0.4">
      <c r="A194" s="54">
        <v>191</v>
      </c>
      <c r="B194" s="55" t="s">
        <v>37</v>
      </c>
      <c r="C194" s="55" t="s">
        <v>1950</v>
      </c>
      <c r="D194" s="55" t="s">
        <v>35</v>
      </c>
      <c r="E194" s="55" t="s">
        <v>248</v>
      </c>
      <c r="F194" s="55" t="s">
        <v>764</v>
      </c>
      <c r="G194" s="55">
        <v>26</v>
      </c>
      <c r="H194" s="55">
        <v>2</v>
      </c>
      <c r="I194" s="57">
        <v>1</v>
      </c>
      <c r="J194" s="58">
        <v>2</v>
      </c>
      <c r="K194" s="59"/>
      <c r="L194" s="60" t="s">
        <v>222</v>
      </c>
      <c r="M194" s="76"/>
      <c r="N194" s="61" t="s">
        <v>220</v>
      </c>
      <c r="O194" s="77"/>
      <c r="P194" s="76"/>
      <c r="Q194" s="62">
        <v>2</v>
      </c>
      <c r="R194" s="63"/>
      <c r="S194" s="78"/>
      <c r="T194" s="78"/>
      <c r="U194" s="64">
        <f t="shared" si="10"/>
        <v>0</v>
      </c>
      <c r="V194" s="64">
        <f t="shared" si="11"/>
        <v>0</v>
      </c>
      <c r="W194" s="65"/>
      <c r="X194" s="58">
        <v>8</v>
      </c>
      <c r="Y194" s="58">
        <v>24</v>
      </c>
      <c r="Z194" s="58">
        <v>12</v>
      </c>
      <c r="AA194" s="65"/>
      <c r="AB194" s="66">
        <f t="shared" si="12"/>
        <v>3115.0080000000003</v>
      </c>
      <c r="AC194" s="66">
        <f t="shared" si="14"/>
        <v>0</v>
      </c>
      <c r="AD194" s="66">
        <f t="shared" si="13"/>
        <v>3115.0080000000003</v>
      </c>
    </row>
    <row r="195" spans="1:30" ht="24.95" customHeight="1" x14ac:dyDescent="0.4">
      <c r="A195" s="54">
        <v>192</v>
      </c>
      <c r="B195" s="55" t="s">
        <v>37</v>
      </c>
      <c r="C195" s="55" t="s">
        <v>1950</v>
      </c>
      <c r="D195" s="55" t="s">
        <v>35</v>
      </c>
      <c r="E195" s="55" t="s">
        <v>263</v>
      </c>
      <c r="F195" s="55" t="s">
        <v>541</v>
      </c>
      <c r="G195" s="55">
        <v>28</v>
      </c>
      <c r="H195" s="55">
        <v>2</v>
      </c>
      <c r="I195" s="57">
        <v>1</v>
      </c>
      <c r="J195" s="58">
        <v>2</v>
      </c>
      <c r="K195" s="59"/>
      <c r="L195" s="60" t="s">
        <v>222</v>
      </c>
      <c r="M195" s="76"/>
      <c r="N195" s="61" t="s">
        <v>220</v>
      </c>
      <c r="O195" s="77"/>
      <c r="P195" s="76"/>
      <c r="Q195" s="62">
        <v>2</v>
      </c>
      <c r="R195" s="63"/>
      <c r="S195" s="78"/>
      <c r="T195" s="78"/>
      <c r="U195" s="64">
        <f t="shared" si="10"/>
        <v>0</v>
      </c>
      <c r="V195" s="64">
        <f t="shared" si="11"/>
        <v>0</v>
      </c>
      <c r="W195" s="65"/>
      <c r="X195" s="58">
        <v>8</v>
      </c>
      <c r="Y195" s="58">
        <v>24</v>
      </c>
      <c r="Z195" s="58">
        <v>12</v>
      </c>
      <c r="AA195" s="65"/>
      <c r="AB195" s="66">
        <f t="shared" si="12"/>
        <v>3354.6239999999998</v>
      </c>
      <c r="AC195" s="66">
        <f t="shared" si="14"/>
        <v>0</v>
      </c>
      <c r="AD195" s="66">
        <f t="shared" si="13"/>
        <v>3354.6239999999998</v>
      </c>
    </row>
    <row r="196" spans="1:30" ht="24.95" customHeight="1" x14ac:dyDescent="0.4">
      <c r="A196" s="54">
        <v>193</v>
      </c>
      <c r="B196" s="55" t="s">
        <v>37</v>
      </c>
      <c r="C196" s="55" t="s">
        <v>1612</v>
      </c>
      <c r="D196" s="55" t="s">
        <v>1883</v>
      </c>
      <c r="E196" s="55" t="s">
        <v>239</v>
      </c>
      <c r="F196" s="55" t="s">
        <v>240</v>
      </c>
      <c r="G196" s="55">
        <v>42</v>
      </c>
      <c r="H196" s="55">
        <v>1</v>
      </c>
      <c r="I196" s="57">
        <v>1</v>
      </c>
      <c r="J196" s="58">
        <v>1</v>
      </c>
      <c r="K196" s="59"/>
      <c r="L196" s="60" t="s">
        <v>222</v>
      </c>
      <c r="M196" s="76"/>
      <c r="N196" s="61" t="s">
        <v>220</v>
      </c>
      <c r="O196" s="77"/>
      <c r="P196" s="76"/>
      <c r="Q196" s="62">
        <v>1</v>
      </c>
      <c r="R196" s="63"/>
      <c r="S196" s="78"/>
      <c r="T196" s="78"/>
      <c r="U196" s="64">
        <f t="shared" ref="U196:U213" si="15">S196*Q196</f>
        <v>0</v>
      </c>
      <c r="V196" s="64">
        <f t="shared" ref="V196:V213" si="16">T196*Q196</f>
        <v>0</v>
      </c>
      <c r="W196" s="65"/>
      <c r="X196" s="58">
        <v>8</v>
      </c>
      <c r="Y196" s="58">
        <v>24</v>
      </c>
      <c r="Z196" s="58">
        <v>12</v>
      </c>
      <c r="AA196" s="65"/>
      <c r="AB196" s="66">
        <f t="shared" ref="AB196:AB213" si="17">G196*J196*X196*Y196*Z196/1000*$Z$1</f>
        <v>2515.9679999999998</v>
      </c>
      <c r="AC196" s="66">
        <f t="shared" si="14"/>
        <v>0</v>
      </c>
      <c r="AD196" s="66">
        <f t="shared" ref="AD196:AD213" si="18">AB196-AC196</f>
        <v>2515.9679999999998</v>
      </c>
    </row>
    <row r="197" spans="1:30" ht="24.95" customHeight="1" x14ac:dyDescent="0.4">
      <c r="A197" s="54">
        <v>194</v>
      </c>
      <c r="B197" s="55" t="s">
        <v>37</v>
      </c>
      <c r="C197" s="55" t="s">
        <v>1613</v>
      </c>
      <c r="D197" s="55" t="s">
        <v>1883</v>
      </c>
      <c r="E197" s="55" t="s">
        <v>239</v>
      </c>
      <c r="F197" s="55" t="s">
        <v>240</v>
      </c>
      <c r="G197" s="55">
        <v>42</v>
      </c>
      <c r="H197" s="55">
        <v>1</v>
      </c>
      <c r="I197" s="57">
        <v>1</v>
      </c>
      <c r="J197" s="58">
        <v>1</v>
      </c>
      <c r="K197" s="59"/>
      <c r="L197" s="60" t="s">
        <v>222</v>
      </c>
      <c r="M197" s="76"/>
      <c r="N197" s="61" t="s">
        <v>220</v>
      </c>
      <c r="O197" s="77"/>
      <c r="P197" s="76"/>
      <c r="Q197" s="62">
        <v>1</v>
      </c>
      <c r="R197" s="63"/>
      <c r="S197" s="78"/>
      <c r="T197" s="78"/>
      <c r="U197" s="64">
        <f t="shared" si="15"/>
        <v>0</v>
      </c>
      <c r="V197" s="64">
        <f t="shared" si="16"/>
        <v>0</v>
      </c>
      <c r="W197" s="65"/>
      <c r="X197" s="58">
        <v>8</v>
      </c>
      <c r="Y197" s="58">
        <v>24</v>
      </c>
      <c r="Z197" s="58">
        <v>12</v>
      </c>
      <c r="AA197" s="65"/>
      <c r="AB197" s="66">
        <f t="shared" si="17"/>
        <v>2515.9679999999998</v>
      </c>
      <c r="AC197" s="66">
        <f t="shared" ref="AC197:AC213" si="19">P197*Q197*X197*Y197*Z197/1000*$Z$1</f>
        <v>0</v>
      </c>
      <c r="AD197" s="66">
        <f t="shared" si="18"/>
        <v>2515.9679999999998</v>
      </c>
    </row>
    <row r="198" spans="1:30" ht="24.95" customHeight="1" x14ac:dyDescent="0.4">
      <c r="A198" s="54">
        <v>195</v>
      </c>
      <c r="B198" s="55" t="s">
        <v>37</v>
      </c>
      <c r="C198" s="55" t="s">
        <v>1951</v>
      </c>
      <c r="D198" s="55" t="s">
        <v>35</v>
      </c>
      <c r="E198" s="55" t="s">
        <v>239</v>
      </c>
      <c r="F198" s="55" t="s">
        <v>732</v>
      </c>
      <c r="G198" s="55">
        <v>42</v>
      </c>
      <c r="H198" s="55">
        <v>2</v>
      </c>
      <c r="I198" s="57">
        <v>2</v>
      </c>
      <c r="J198" s="58">
        <v>4</v>
      </c>
      <c r="K198" s="59"/>
      <c r="L198" s="60" t="s">
        <v>222</v>
      </c>
      <c r="M198" s="76"/>
      <c r="N198" s="61" t="s">
        <v>220</v>
      </c>
      <c r="O198" s="77"/>
      <c r="P198" s="76"/>
      <c r="Q198" s="62">
        <v>2</v>
      </c>
      <c r="R198" s="63"/>
      <c r="S198" s="78"/>
      <c r="T198" s="78"/>
      <c r="U198" s="64">
        <f t="shared" si="15"/>
        <v>0</v>
      </c>
      <c r="V198" s="64">
        <f t="shared" si="16"/>
        <v>0</v>
      </c>
      <c r="W198" s="65"/>
      <c r="X198" s="58">
        <v>8</v>
      </c>
      <c r="Y198" s="58">
        <v>24</v>
      </c>
      <c r="Z198" s="58">
        <v>12</v>
      </c>
      <c r="AA198" s="65"/>
      <c r="AB198" s="66">
        <f t="shared" si="17"/>
        <v>10063.871999999999</v>
      </c>
      <c r="AC198" s="66">
        <f t="shared" si="19"/>
        <v>0</v>
      </c>
      <c r="AD198" s="66">
        <f t="shared" si="18"/>
        <v>10063.871999999999</v>
      </c>
    </row>
    <row r="199" spans="1:30" ht="24.95" customHeight="1" x14ac:dyDescent="0.4">
      <c r="A199" s="54">
        <v>196</v>
      </c>
      <c r="B199" s="55" t="s">
        <v>37</v>
      </c>
      <c r="C199" s="55" t="s">
        <v>1952</v>
      </c>
      <c r="D199" s="55" t="s">
        <v>35</v>
      </c>
      <c r="E199" s="55" t="s">
        <v>239</v>
      </c>
      <c r="F199" s="55" t="s">
        <v>240</v>
      </c>
      <c r="G199" s="55">
        <v>42</v>
      </c>
      <c r="H199" s="55">
        <v>2</v>
      </c>
      <c r="I199" s="57">
        <v>1</v>
      </c>
      <c r="J199" s="58">
        <v>2</v>
      </c>
      <c r="K199" s="59"/>
      <c r="L199" s="60" t="s">
        <v>222</v>
      </c>
      <c r="M199" s="76"/>
      <c r="N199" s="61" t="s">
        <v>220</v>
      </c>
      <c r="O199" s="77"/>
      <c r="P199" s="76"/>
      <c r="Q199" s="62">
        <v>2</v>
      </c>
      <c r="R199" s="63"/>
      <c r="S199" s="78"/>
      <c r="T199" s="78"/>
      <c r="U199" s="64">
        <f t="shared" si="15"/>
        <v>0</v>
      </c>
      <c r="V199" s="64">
        <f t="shared" si="16"/>
        <v>0</v>
      </c>
      <c r="W199" s="65"/>
      <c r="X199" s="58">
        <v>8</v>
      </c>
      <c r="Y199" s="58">
        <v>24</v>
      </c>
      <c r="Z199" s="58">
        <v>12</v>
      </c>
      <c r="AA199" s="65"/>
      <c r="AB199" s="66">
        <f t="shared" si="17"/>
        <v>5031.9359999999997</v>
      </c>
      <c r="AC199" s="66">
        <f t="shared" si="19"/>
        <v>0</v>
      </c>
      <c r="AD199" s="66">
        <f t="shared" si="18"/>
        <v>5031.9359999999997</v>
      </c>
    </row>
    <row r="200" spans="1:30" ht="24.95" customHeight="1" x14ac:dyDescent="0.4">
      <c r="A200" s="54">
        <v>197</v>
      </c>
      <c r="B200" s="55" t="s">
        <v>37</v>
      </c>
      <c r="C200" s="55" t="s">
        <v>1953</v>
      </c>
      <c r="D200" s="55" t="s">
        <v>1954</v>
      </c>
      <c r="E200" s="55" t="s">
        <v>652</v>
      </c>
      <c r="F200" s="55" t="s">
        <v>1964</v>
      </c>
      <c r="G200" s="55">
        <v>34</v>
      </c>
      <c r="H200" s="55">
        <v>2</v>
      </c>
      <c r="I200" s="57">
        <v>1</v>
      </c>
      <c r="J200" s="58">
        <v>2</v>
      </c>
      <c r="K200" s="59"/>
      <c r="L200" s="60" t="s">
        <v>222</v>
      </c>
      <c r="M200" s="76"/>
      <c r="N200" s="61" t="s">
        <v>220</v>
      </c>
      <c r="O200" s="77"/>
      <c r="P200" s="76"/>
      <c r="Q200" s="62">
        <v>2</v>
      </c>
      <c r="R200" s="63"/>
      <c r="S200" s="78"/>
      <c r="T200" s="78"/>
      <c r="U200" s="64">
        <f t="shared" si="15"/>
        <v>0</v>
      </c>
      <c r="V200" s="64">
        <f t="shared" si="16"/>
        <v>0</v>
      </c>
      <c r="W200" s="65"/>
      <c r="X200" s="58">
        <v>8</v>
      </c>
      <c r="Y200" s="58">
        <v>24</v>
      </c>
      <c r="Z200" s="58">
        <v>12</v>
      </c>
      <c r="AA200" s="65"/>
      <c r="AB200" s="66">
        <f t="shared" si="17"/>
        <v>4073.4719999999998</v>
      </c>
      <c r="AC200" s="66">
        <f t="shared" si="19"/>
        <v>0</v>
      </c>
      <c r="AD200" s="66">
        <f t="shared" si="18"/>
        <v>4073.4719999999998</v>
      </c>
    </row>
    <row r="201" spans="1:30" ht="24.95" customHeight="1" x14ac:dyDescent="0.4">
      <c r="A201" s="54">
        <v>198</v>
      </c>
      <c r="B201" s="55" t="s">
        <v>37</v>
      </c>
      <c r="C201" s="55" t="s">
        <v>1616</v>
      </c>
      <c r="D201" s="55" t="s">
        <v>2036</v>
      </c>
      <c r="E201" s="55" t="s">
        <v>239</v>
      </c>
      <c r="F201" s="55" t="s">
        <v>729</v>
      </c>
      <c r="G201" s="55">
        <v>42</v>
      </c>
      <c r="H201" s="55">
        <v>8</v>
      </c>
      <c r="I201" s="57">
        <v>1</v>
      </c>
      <c r="J201" s="58">
        <v>8</v>
      </c>
      <c r="K201" s="59"/>
      <c r="L201" s="60" t="s">
        <v>222</v>
      </c>
      <c r="M201" s="76"/>
      <c r="N201" s="61" t="s">
        <v>220</v>
      </c>
      <c r="O201" s="77"/>
      <c r="P201" s="76"/>
      <c r="Q201" s="62">
        <v>8</v>
      </c>
      <c r="R201" s="63"/>
      <c r="S201" s="78"/>
      <c r="T201" s="78"/>
      <c r="U201" s="64">
        <f t="shared" si="15"/>
        <v>0</v>
      </c>
      <c r="V201" s="64">
        <f t="shared" si="16"/>
        <v>0</v>
      </c>
      <c r="W201" s="65"/>
      <c r="X201" s="58">
        <v>8</v>
      </c>
      <c r="Y201" s="58">
        <v>24</v>
      </c>
      <c r="Z201" s="58">
        <v>12</v>
      </c>
      <c r="AA201" s="65"/>
      <c r="AB201" s="66">
        <f t="shared" si="17"/>
        <v>20127.743999999999</v>
      </c>
      <c r="AC201" s="66">
        <f t="shared" si="19"/>
        <v>0</v>
      </c>
      <c r="AD201" s="66">
        <f t="shared" si="18"/>
        <v>20127.743999999999</v>
      </c>
    </row>
    <row r="202" spans="1:30" ht="24.95" customHeight="1" x14ac:dyDescent="0.4">
      <c r="A202" s="54">
        <v>199</v>
      </c>
      <c r="B202" s="55" t="s">
        <v>241</v>
      </c>
      <c r="C202" s="55" t="s">
        <v>1955</v>
      </c>
      <c r="D202" s="55" t="s">
        <v>35</v>
      </c>
      <c r="E202" s="55" t="s">
        <v>239</v>
      </c>
      <c r="F202" s="55" t="s">
        <v>732</v>
      </c>
      <c r="G202" s="55">
        <v>42</v>
      </c>
      <c r="H202" s="55">
        <v>6</v>
      </c>
      <c r="I202" s="57">
        <v>2</v>
      </c>
      <c r="J202" s="58">
        <v>12</v>
      </c>
      <c r="K202" s="59"/>
      <c r="L202" s="60" t="s">
        <v>222</v>
      </c>
      <c r="M202" s="76"/>
      <c r="N202" s="61" t="s">
        <v>220</v>
      </c>
      <c r="O202" s="77"/>
      <c r="P202" s="76"/>
      <c r="Q202" s="62">
        <v>6</v>
      </c>
      <c r="R202" s="63"/>
      <c r="S202" s="78"/>
      <c r="T202" s="78"/>
      <c r="U202" s="64">
        <f t="shared" si="15"/>
        <v>0</v>
      </c>
      <c r="V202" s="64">
        <f t="shared" si="16"/>
        <v>0</v>
      </c>
      <c r="W202" s="65"/>
      <c r="X202" s="58">
        <v>8</v>
      </c>
      <c r="Y202" s="58">
        <v>24</v>
      </c>
      <c r="Z202" s="58">
        <v>12</v>
      </c>
      <c r="AA202" s="65"/>
      <c r="AB202" s="66">
        <f t="shared" si="17"/>
        <v>30191.615999999998</v>
      </c>
      <c r="AC202" s="66">
        <f t="shared" si="19"/>
        <v>0</v>
      </c>
      <c r="AD202" s="66">
        <f t="shared" si="18"/>
        <v>30191.615999999998</v>
      </c>
    </row>
    <row r="203" spans="1:30" ht="24.95" customHeight="1" x14ac:dyDescent="0.4">
      <c r="A203" s="54">
        <v>200</v>
      </c>
      <c r="B203" s="55" t="s">
        <v>241</v>
      </c>
      <c r="C203" s="55" t="s">
        <v>1614</v>
      </c>
      <c r="D203" s="55" t="s">
        <v>35</v>
      </c>
      <c r="E203" s="55" t="s">
        <v>239</v>
      </c>
      <c r="F203" s="55" t="s">
        <v>240</v>
      </c>
      <c r="G203" s="55">
        <v>42</v>
      </c>
      <c r="H203" s="55">
        <v>1</v>
      </c>
      <c r="I203" s="57">
        <v>1</v>
      </c>
      <c r="J203" s="58">
        <v>1</v>
      </c>
      <c r="K203" s="59"/>
      <c r="L203" s="60" t="s">
        <v>222</v>
      </c>
      <c r="M203" s="76"/>
      <c r="N203" s="61" t="s">
        <v>220</v>
      </c>
      <c r="O203" s="77"/>
      <c r="P203" s="76"/>
      <c r="Q203" s="62">
        <v>1</v>
      </c>
      <c r="R203" s="63"/>
      <c r="S203" s="78"/>
      <c r="T203" s="78"/>
      <c r="U203" s="64">
        <f t="shared" si="15"/>
        <v>0</v>
      </c>
      <c r="V203" s="64">
        <f t="shared" si="16"/>
        <v>0</v>
      </c>
      <c r="W203" s="65"/>
      <c r="X203" s="58">
        <v>8</v>
      </c>
      <c r="Y203" s="58">
        <v>24</v>
      </c>
      <c r="Z203" s="58">
        <v>12</v>
      </c>
      <c r="AA203" s="65"/>
      <c r="AB203" s="66">
        <f t="shared" si="17"/>
        <v>2515.9679999999998</v>
      </c>
      <c r="AC203" s="66">
        <f t="shared" si="19"/>
        <v>0</v>
      </c>
      <c r="AD203" s="66">
        <f t="shared" si="18"/>
        <v>2515.9679999999998</v>
      </c>
    </row>
    <row r="204" spans="1:30" ht="24.95" customHeight="1" x14ac:dyDescent="0.4">
      <c r="A204" s="54">
        <v>201</v>
      </c>
      <c r="B204" s="55" t="s">
        <v>241</v>
      </c>
      <c r="C204" s="55" t="s">
        <v>1615</v>
      </c>
      <c r="D204" s="55" t="s">
        <v>35</v>
      </c>
      <c r="E204" s="55" t="s">
        <v>239</v>
      </c>
      <c r="F204" s="55" t="s">
        <v>732</v>
      </c>
      <c r="G204" s="55">
        <v>42</v>
      </c>
      <c r="H204" s="55">
        <v>2</v>
      </c>
      <c r="I204" s="57">
        <v>2</v>
      </c>
      <c r="J204" s="58">
        <v>4</v>
      </c>
      <c r="K204" s="59"/>
      <c r="L204" s="60" t="s">
        <v>222</v>
      </c>
      <c r="M204" s="76"/>
      <c r="N204" s="61" t="s">
        <v>220</v>
      </c>
      <c r="O204" s="77"/>
      <c r="P204" s="76"/>
      <c r="Q204" s="62">
        <v>2</v>
      </c>
      <c r="R204" s="63"/>
      <c r="S204" s="78"/>
      <c r="T204" s="78"/>
      <c r="U204" s="64">
        <f t="shared" si="15"/>
        <v>0</v>
      </c>
      <c r="V204" s="64">
        <f t="shared" si="16"/>
        <v>0</v>
      </c>
      <c r="W204" s="65"/>
      <c r="X204" s="58">
        <v>8</v>
      </c>
      <c r="Y204" s="58">
        <v>24</v>
      </c>
      <c r="Z204" s="58">
        <v>12</v>
      </c>
      <c r="AA204" s="65"/>
      <c r="AB204" s="66">
        <f t="shared" si="17"/>
        <v>10063.871999999999</v>
      </c>
      <c r="AC204" s="66">
        <f t="shared" si="19"/>
        <v>0</v>
      </c>
      <c r="AD204" s="66">
        <f t="shared" si="18"/>
        <v>10063.871999999999</v>
      </c>
    </row>
    <row r="205" spans="1:30" ht="24.95" customHeight="1" x14ac:dyDescent="0.4">
      <c r="A205" s="54">
        <v>202</v>
      </c>
      <c r="B205" s="55" t="s">
        <v>241</v>
      </c>
      <c r="C205" s="55" t="s">
        <v>1956</v>
      </c>
      <c r="D205" s="55" t="s">
        <v>35</v>
      </c>
      <c r="E205" s="55" t="s">
        <v>239</v>
      </c>
      <c r="F205" s="55" t="s">
        <v>240</v>
      </c>
      <c r="G205" s="55">
        <v>42</v>
      </c>
      <c r="H205" s="55">
        <v>1</v>
      </c>
      <c r="I205" s="57">
        <v>1</v>
      </c>
      <c r="J205" s="58">
        <v>1</v>
      </c>
      <c r="K205" s="59"/>
      <c r="L205" s="60" t="s">
        <v>222</v>
      </c>
      <c r="M205" s="76"/>
      <c r="N205" s="61" t="s">
        <v>220</v>
      </c>
      <c r="O205" s="77"/>
      <c r="P205" s="76"/>
      <c r="Q205" s="62">
        <v>1</v>
      </c>
      <c r="R205" s="63"/>
      <c r="S205" s="78"/>
      <c r="T205" s="78"/>
      <c r="U205" s="64">
        <f t="shared" si="15"/>
        <v>0</v>
      </c>
      <c r="V205" s="64">
        <f t="shared" si="16"/>
        <v>0</v>
      </c>
      <c r="W205" s="65"/>
      <c r="X205" s="58">
        <v>8</v>
      </c>
      <c r="Y205" s="58">
        <v>24</v>
      </c>
      <c r="Z205" s="58">
        <v>12</v>
      </c>
      <c r="AA205" s="65"/>
      <c r="AB205" s="66">
        <f t="shared" si="17"/>
        <v>2515.9679999999998</v>
      </c>
      <c r="AC205" s="66">
        <f t="shared" si="19"/>
        <v>0</v>
      </c>
      <c r="AD205" s="66">
        <f t="shared" si="18"/>
        <v>2515.9679999999998</v>
      </c>
    </row>
    <row r="206" spans="1:30" ht="24.95" customHeight="1" x14ac:dyDescent="0.4">
      <c r="A206" s="54">
        <v>203</v>
      </c>
      <c r="B206" s="55" t="s">
        <v>241</v>
      </c>
      <c r="C206" s="55" t="s">
        <v>1957</v>
      </c>
      <c r="D206" s="55" t="s">
        <v>35</v>
      </c>
      <c r="E206" s="55" t="s">
        <v>239</v>
      </c>
      <c r="F206" s="55" t="s">
        <v>240</v>
      </c>
      <c r="G206" s="55">
        <v>42</v>
      </c>
      <c r="H206" s="55">
        <v>1</v>
      </c>
      <c r="I206" s="57">
        <v>1</v>
      </c>
      <c r="J206" s="58">
        <v>1</v>
      </c>
      <c r="K206" s="59"/>
      <c r="L206" s="60" t="s">
        <v>222</v>
      </c>
      <c r="M206" s="76"/>
      <c r="N206" s="61" t="s">
        <v>220</v>
      </c>
      <c r="O206" s="77"/>
      <c r="P206" s="76"/>
      <c r="Q206" s="62">
        <v>1</v>
      </c>
      <c r="R206" s="63"/>
      <c r="S206" s="78"/>
      <c r="T206" s="78"/>
      <c r="U206" s="64">
        <f t="shared" si="15"/>
        <v>0</v>
      </c>
      <c r="V206" s="64">
        <f t="shared" si="16"/>
        <v>0</v>
      </c>
      <c r="W206" s="65"/>
      <c r="X206" s="58">
        <v>8</v>
      </c>
      <c r="Y206" s="58">
        <v>24</v>
      </c>
      <c r="Z206" s="58">
        <v>12</v>
      </c>
      <c r="AA206" s="65"/>
      <c r="AB206" s="66">
        <f t="shared" si="17"/>
        <v>2515.9679999999998</v>
      </c>
      <c r="AC206" s="66">
        <f t="shared" si="19"/>
        <v>0</v>
      </c>
      <c r="AD206" s="66">
        <f t="shared" si="18"/>
        <v>2515.9679999999998</v>
      </c>
    </row>
    <row r="207" spans="1:30" ht="24.95" customHeight="1" x14ac:dyDescent="0.4">
      <c r="A207" s="54">
        <v>204</v>
      </c>
      <c r="B207" s="55" t="s">
        <v>37</v>
      </c>
      <c r="C207" s="55" t="s">
        <v>1618</v>
      </c>
      <c r="D207" s="55" t="s">
        <v>35</v>
      </c>
      <c r="E207" s="55" t="s">
        <v>248</v>
      </c>
      <c r="F207" s="55" t="s">
        <v>673</v>
      </c>
      <c r="G207" s="55">
        <v>26</v>
      </c>
      <c r="H207" s="55">
        <v>4</v>
      </c>
      <c r="I207" s="57">
        <v>1</v>
      </c>
      <c r="J207" s="58">
        <v>4</v>
      </c>
      <c r="K207" s="59"/>
      <c r="L207" s="60" t="s">
        <v>222</v>
      </c>
      <c r="M207" s="76"/>
      <c r="N207" s="61" t="s">
        <v>220</v>
      </c>
      <c r="O207" s="77"/>
      <c r="P207" s="76"/>
      <c r="Q207" s="62">
        <v>4</v>
      </c>
      <c r="R207" s="63"/>
      <c r="S207" s="78"/>
      <c r="T207" s="78"/>
      <c r="U207" s="64">
        <f t="shared" si="15"/>
        <v>0</v>
      </c>
      <c r="V207" s="64">
        <f t="shared" si="16"/>
        <v>0</v>
      </c>
      <c r="W207" s="65"/>
      <c r="X207" s="58">
        <v>8</v>
      </c>
      <c r="Y207" s="58">
        <v>24</v>
      </c>
      <c r="Z207" s="58">
        <v>12</v>
      </c>
      <c r="AA207" s="65"/>
      <c r="AB207" s="66">
        <f t="shared" si="17"/>
        <v>6230.0160000000005</v>
      </c>
      <c r="AC207" s="66">
        <f t="shared" si="19"/>
        <v>0</v>
      </c>
      <c r="AD207" s="66">
        <f t="shared" si="18"/>
        <v>6230.0160000000005</v>
      </c>
    </row>
    <row r="208" spans="1:30" ht="24.95" customHeight="1" x14ac:dyDescent="0.4">
      <c r="A208" s="54">
        <v>205</v>
      </c>
      <c r="B208" s="55" t="s">
        <v>37</v>
      </c>
      <c r="C208" s="55" t="s">
        <v>1165</v>
      </c>
      <c r="D208" s="55" t="s">
        <v>35</v>
      </c>
      <c r="E208" s="55" t="s">
        <v>239</v>
      </c>
      <c r="F208" s="55" t="s">
        <v>732</v>
      </c>
      <c r="G208" s="55">
        <v>42</v>
      </c>
      <c r="H208" s="55">
        <v>1</v>
      </c>
      <c r="I208" s="57">
        <v>2</v>
      </c>
      <c r="J208" s="58">
        <v>2</v>
      </c>
      <c r="K208" s="59"/>
      <c r="L208" s="60" t="s">
        <v>222</v>
      </c>
      <c r="M208" s="76"/>
      <c r="N208" s="61" t="s">
        <v>220</v>
      </c>
      <c r="O208" s="77"/>
      <c r="P208" s="76"/>
      <c r="Q208" s="62">
        <v>1</v>
      </c>
      <c r="R208" s="63"/>
      <c r="S208" s="78"/>
      <c r="T208" s="78"/>
      <c r="U208" s="64">
        <f t="shared" si="15"/>
        <v>0</v>
      </c>
      <c r="V208" s="64">
        <f t="shared" si="16"/>
        <v>0</v>
      </c>
      <c r="W208" s="65"/>
      <c r="X208" s="58">
        <v>8</v>
      </c>
      <c r="Y208" s="58">
        <v>24</v>
      </c>
      <c r="Z208" s="58">
        <v>12</v>
      </c>
      <c r="AA208" s="65"/>
      <c r="AB208" s="66">
        <f t="shared" si="17"/>
        <v>5031.9359999999997</v>
      </c>
      <c r="AC208" s="66">
        <f t="shared" si="19"/>
        <v>0</v>
      </c>
      <c r="AD208" s="66">
        <f t="shared" si="18"/>
        <v>5031.9359999999997</v>
      </c>
    </row>
    <row r="209" spans="1:30" ht="24.95" customHeight="1" x14ac:dyDescent="0.4">
      <c r="A209" s="54">
        <v>206</v>
      </c>
      <c r="B209" s="55" t="s">
        <v>37</v>
      </c>
      <c r="C209" s="55" t="s">
        <v>1609</v>
      </c>
      <c r="D209" s="55" t="s">
        <v>35</v>
      </c>
      <c r="E209" s="55" t="s">
        <v>248</v>
      </c>
      <c r="F209" s="55" t="s">
        <v>697</v>
      </c>
      <c r="G209" s="55">
        <v>26</v>
      </c>
      <c r="H209" s="55">
        <v>2</v>
      </c>
      <c r="I209" s="57">
        <v>1</v>
      </c>
      <c r="J209" s="58">
        <v>2</v>
      </c>
      <c r="K209" s="59"/>
      <c r="L209" s="60" t="s">
        <v>222</v>
      </c>
      <c r="M209" s="76"/>
      <c r="N209" s="61" t="s">
        <v>220</v>
      </c>
      <c r="O209" s="77"/>
      <c r="P209" s="76"/>
      <c r="Q209" s="62">
        <v>2</v>
      </c>
      <c r="R209" s="63"/>
      <c r="S209" s="78"/>
      <c r="T209" s="78"/>
      <c r="U209" s="64">
        <f t="shared" si="15"/>
        <v>0</v>
      </c>
      <c r="V209" s="64">
        <f t="shared" si="16"/>
        <v>0</v>
      </c>
      <c r="W209" s="65"/>
      <c r="X209" s="58">
        <v>8</v>
      </c>
      <c r="Y209" s="58">
        <v>24</v>
      </c>
      <c r="Z209" s="58">
        <v>12</v>
      </c>
      <c r="AA209" s="65"/>
      <c r="AB209" s="66">
        <f t="shared" si="17"/>
        <v>3115.0080000000003</v>
      </c>
      <c r="AC209" s="66">
        <f t="shared" si="19"/>
        <v>0</v>
      </c>
      <c r="AD209" s="66">
        <f t="shared" si="18"/>
        <v>3115.0080000000003</v>
      </c>
    </row>
    <row r="210" spans="1:30" ht="24.95" customHeight="1" x14ac:dyDescent="0.4">
      <c r="A210" s="54">
        <v>207</v>
      </c>
      <c r="B210" s="55" t="s">
        <v>37</v>
      </c>
      <c r="C210" s="55" t="s">
        <v>1958</v>
      </c>
      <c r="D210" s="55" t="s">
        <v>35</v>
      </c>
      <c r="E210" s="55" t="s">
        <v>248</v>
      </c>
      <c r="F210" s="55" t="s">
        <v>697</v>
      </c>
      <c r="G210" s="55">
        <v>26</v>
      </c>
      <c r="H210" s="55">
        <v>2</v>
      </c>
      <c r="I210" s="57">
        <v>1</v>
      </c>
      <c r="J210" s="58">
        <v>2</v>
      </c>
      <c r="K210" s="59"/>
      <c r="L210" s="60" t="s">
        <v>222</v>
      </c>
      <c r="M210" s="76"/>
      <c r="N210" s="61" t="s">
        <v>220</v>
      </c>
      <c r="O210" s="77"/>
      <c r="P210" s="76"/>
      <c r="Q210" s="62">
        <v>2</v>
      </c>
      <c r="R210" s="63"/>
      <c r="S210" s="78"/>
      <c r="T210" s="78"/>
      <c r="U210" s="64">
        <f t="shared" si="15"/>
        <v>0</v>
      </c>
      <c r="V210" s="64">
        <f t="shared" si="16"/>
        <v>0</v>
      </c>
      <c r="W210" s="65"/>
      <c r="X210" s="58">
        <v>8</v>
      </c>
      <c r="Y210" s="58">
        <v>24</v>
      </c>
      <c r="Z210" s="58">
        <v>12</v>
      </c>
      <c r="AA210" s="65"/>
      <c r="AB210" s="66">
        <f t="shared" si="17"/>
        <v>3115.0080000000003</v>
      </c>
      <c r="AC210" s="66">
        <f t="shared" si="19"/>
        <v>0</v>
      </c>
      <c r="AD210" s="66">
        <f t="shared" si="18"/>
        <v>3115.0080000000003</v>
      </c>
    </row>
    <row r="211" spans="1:30" ht="24.95" customHeight="1" x14ac:dyDescent="0.4">
      <c r="A211" s="54">
        <v>208</v>
      </c>
      <c r="B211" s="55" t="s">
        <v>37</v>
      </c>
      <c r="C211" s="55" t="s">
        <v>1959</v>
      </c>
      <c r="D211" s="55" t="s">
        <v>35</v>
      </c>
      <c r="E211" s="55" t="s">
        <v>248</v>
      </c>
      <c r="F211" s="55" t="s">
        <v>673</v>
      </c>
      <c r="G211" s="55">
        <v>26</v>
      </c>
      <c r="H211" s="55">
        <v>1</v>
      </c>
      <c r="I211" s="57">
        <v>1</v>
      </c>
      <c r="J211" s="58">
        <v>1</v>
      </c>
      <c r="K211" s="59"/>
      <c r="L211" s="60" t="s">
        <v>222</v>
      </c>
      <c r="M211" s="76"/>
      <c r="N211" s="61" t="s">
        <v>220</v>
      </c>
      <c r="O211" s="77"/>
      <c r="P211" s="76"/>
      <c r="Q211" s="62">
        <v>1</v>
      </c>
      <c r="R211" s="63"/>
      <c r="S211" s="78"/>
      <c r="T211" s="78"/>
      <c r="U211" s="64">
        <f t="shared" si="15"/>
        <v>0</v>
      </c>
      <c r="V211" s="64">
        <f t="shared" si="16"/>
        <v>0</v>
      </c>
      <c r="W211" s="65"/>
      <c r="X211" s="58">
        <v>8</v>
      </c>
      <c r="Y211" s="58">
        <v>24</v>
      </c>
      <c r="Z211" s="58">
        <v>12</v>
      </c>
      <c r="AA211" s="65"/>
      <c r="AB211" s="66">
        <f t="shared" si="17"/>
        <v>1557.5040000000001</v>
      </c>
      <c r="AC211" s="66">
        <f t="shared" si="19"/>
        <v>0</v>
      </c>
      <c r="AD211" s="66">
        <f t="shared" si="18"/>
        <v>1557.5040000000001</v>
      </c>
    </row>
    <row r="212" spans="1:30" ht="24.95" customHeight="1" x14ac:dyDescent="0.4">
      <c r="A212" s="54">
        <v>209</v>
      </c>
      <c r="B212" s="55" t="s">
        <v>37</v>
      </c>
      <c r="C212" s="55" t="s">
        <v>1960</v>
      </c>
      <c r="D212" s="55" t="s">
        <v>2037</v>
      </c>
      <c r="E212" s="55" t="s">
        <v>1965</v>
      </c>
      <c r="F212" s="55" t="s">
        <v>1966</v>
      </c>
      <c r="G212" s="55">
        <v>315</v>
      </c>
      <c r="H212" s="55">
        <v>8</v>
      </c>
      <c r="I212" s="57">
        <v>1</v>
      </c>
      <c r="J212" s="58">
        <v>8</v>
      </c>
      <c r="K212" s="59"/>
      <c r="L212" s="60" t="s">
        <v>222</v>
      </c>
      <c r="M212" s="76"/>
      <c r="N212" s="61" t="s">
        <v>220</v>
      </c>
      <c r="O212" s="77"/>
      <c r="P212" s="76"/>
      <c r="Q212" s="62">
        <v>8</v>
      </c>
      <c r="R212" s="63"/>
      <c r="S212" s="78"/>
      <c r="T212" s="78"/>
      <c r="U212" s="64">
        <f t="shared" si="15"/>
        <v>0</v>
      </c>
      <c r="V212" s="64">
        <f t="shared" si="16"/>
        <v>0</v>
      </c>
      <c r="W212" s="65"/>
      <c r="X212" s="58">
        <v>8</v>
      </c>
      <c r="Y212" s="58">
        <v>24</v>
      </c>
      <c r="Z212" s="58">
        <v>12</v>
      </c>
      <c r="AA212" s="65"/>
      <c r="AB212" s="66">
        <f t="shared" si="17"/>
        <v>150958.07999999999</v>
      </c>
      <c r="AC212" s="66">
        <f t="shared" si="19"/>
        <v>0</v>
      </c>
      <c r="AD212" s="66">
        <f t="shared" si="18"/>
        <v>150958.07999999999</v>
      </c>
    </row>
    <row r="213" spans="1:30" ht="24.95" customHeight="1" x14ac:dyDescent="0.4">
      <c r="A213" s="54">
        <v>210</v>
      </c>
      <c r="B213" s="55" t="s">
        <v>37</v>
      </c>
      <c r="C213" s="55" t="s">
        <v>369</v>
      </c>
      <c r="D213" s="55" t="s">
        <v>35</v>
      </c>
      <c r="E213" s="55" t="s">
        <v>248</v>
      </c>
      <c r="F213" s="55" t="s">
        <v>673</v>
      </c>
      <c r="G213" s="55">
        <v>26</v>
      </c>
      <c r="H213" s="55">
        <v>15</v>
      </c>
      <c r="I213" s="57">
        <v>1</v>
      </c>
      <c r="J213" s="58">
        <v>15</v>
      </c>
      <c r="K213" s="59"/>
      <c r="L213" s="60" t="s">
        <v>222</v>
      </c>
      <c r="M213" s="76"/>
      <c r="N213" s="61" t="s">
        <v>220</v>
      </c>
      <c r="O213" s="77"/>
      <c r="P213" s="76"/>
      <c r="Q213" s="62">
        <v>15</v>
      </c>
      <c r="R213" s="63"/>
      <c r="S213" s="78"/>
      <c r="T213" s="78"/>
      <c r="U213" s="64">
        <f t="shared" si="15"/>
        <v>0</v>
      </c>
      <c r="V213" s="64">
        <f t="shared" si="16"/>
        <v>0</v>
      </c>
      <c r="W213" s="65"/>
      <c r="X213" s="58">
        <v>8</v>
      </c>
      <c r="Y213" s="58">
        <v>24</v>
      </c>
      <c r="Z213" s="58">
        <v>12</v>
      </c>
      <c r="AA213" s="65"/>
      <c r="AB213" s="66">
        <f t="shared" si="17"/>
        <v>23362.559999999998</v>
      </c>
      <c r="AC213" s="66">
        <f t="shared" si="19"/>
        <v>0</v>
      </c>
      <c r="AD213" s="66">
        <f t="shared" si="18"/>
        <v>23362.559999999998</v>
      </c>
    </row>
    <row r="214" spans="1:30" ht="36.75" customHeight="1" x14ac:dyDescent="0.4">
      <c r="A214" s="68"/>
      <c r="B214" s="69"/>
      <c r="C214" s="69"/>
      <c r="D214" s="69"/>
      <c r="E214" s="69"/>
      <c r="L214" s="70"/>
      <c r="R214" s="71"/>
      <c r="S214" s="71"/>
      <c r="T214" s="71"/>
      <c r="U214" s="72"/>
      <c r="V214" s="72"/>
      <c r="W214" s="65"/>
      <c r="AA214" s="65"/>
      <c r="AB214" s="73">
        <f>SUM(AB4:AB213)</f>
        <v>2666806.2719999999</v>
      </c>
      <c r="AC214" s="73">
        <f>SUM(AC4:AC213)</f>
        <v>0</v>
      </c>
      <c r="AD214" s="73">
        <f>SUM(AD4:AD213)</f>
        <v>2666806.2719999999</v>
      </c>
    </row>
    <row r="216" spans="1:30" x14ac:dyDescent="0.4">
      <c r="T216" s="179" t="s">
        <v>22</v>
      </c>
      <c r="U216" s="180"/>
      <c r="V216" s="181"/>
      <c r="W216" s="75">
        <f>SUM(U4:U213)</f>
        <v>0</v>
      </c>
    </row>
    <row r="217" spans="1:30" x14ac:dyDescent="0.4">
      <c r="T217" s="179" t="s">
        <v>23</v>
      </c>
      <c r="U217" s="180"/>
      <c r="V217" s="181"/>
      <c r="W217" s="75">
        <f>SUM(V4:V213)</f>
        <v>0</v>
      </c>
    </row>
    <row r="218" spans="1:30" x14ac:dyDescent="0.4">
      <c r="T218" s="179" t="s">
        <v>25</v>
      </c>
      <c r="U218" s="180"/>
      <c r="V218" s="181"/>
      <c r="W218" s="83"/>
    </row>
    <row r="219" spans="1:30" x14ac:dyDescent="0.4">
      <c r="T219" s="179" t="s">
        <v>26</v>
      </c>
      <c r="U219" s="180"/>
      <c r="V219" s="181"/>
      <c r="W219" s="83"/>
    </row>
    <row r="220" spans="1:30" x14ac:dyDescent="0.4">
      <c r="T220" s="179" t="s">
        <v>24</v>
      </c>
      <c r="U220" s="180"/>
      <c r="V220" s="181"/>
      <c r="W220" s="83"/>
    </row>
    <row r="221" spans="1:30" x14ac:dyDescent="0.4">
      <c r="T221" s="179" t="s">
        <v>27</v>
      </c>
      <c r="U221" s="180"/>
      <c r="V221" s="181"/>
      <c r="W221" s="83"/>
    </row>
    <row r="222" spans="1:30" x14ac:dyDescent="0.4">
      <c r="T222" s="179" t="s">
        <v>29</v>
      </c>
      <c r="U222" s="180"/>
      <c r="V222" s="181"/>
      <c r="W222" s="75">
        <f>SUM(W216:W221)</f>
        <v>0</v>
      </c>
    </row>
    <row r="223" spans="1:30" x14ac:dyDescent="0.4">
      <c r="T223" s="179" t="s">
        <v>30</v>
      </c>
      <c r="U223" s="180"/>
      <c r="V223" s="181"/>
      <c r="W223" s="75">
        <f>W222*1.1</f>
        <v>0</v>
      </c>
    </row>
  </sheetData>
  <sheetProtection algorithmName="SHA-512" hashValue="BVMXdn3gOnvwAmMKDs28EBadcRib9MSTvlrMqf+C7W4cOvr91MXcJKW+RdMyDJxNi+nK96hQVwV6Zqiwj348bA==" saltValue="R8apB//8EyeV0Ka25Z9q/w==" spinCount="100000" sheet="1" formatCells="0" formatColumns="0" formatRows="0" insertHyperlinks="0" sort="0" autoFilter="0" pivotTables="0"/>
  <autoFilter ref="A3:AD213"/>
  <mergeCells count="12">
    <mergeCell ref="T223:V223"/>
    <mergeCell ref="T218:V218"/>
    <mergeCell ref="T219:V219"/>
    <mergeCell ref="T220:V220"/>
    <mergeCell ref="T221:V221"/>
    <mergeCell ref="T222:V222"/>
    <mergeCell ref="T217:V217"/>
    <mergeCell ref="E2:J2"/>
    <mergeCell ref="L2:Q2"/>
    <mergeCell ref="AB2:AC2"/>
    <mergeCell ref="AD2:AD3"/>
    <mergeCell ref="T216:V216"/>
  </mergeCells>
  <phoneticPr fontId="4"/>
  <conditionalFormatting sqref="B4:J213 X4:Z213 L4:Q213">
    <cfRule type="containsBlanks" dxfId="14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7" tint="0.59999389629810485"/>
    <pageSetUpPr fitToPage="1"/>
  </sheetPr>
  <dimension ref="A1:AD14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2456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1041</v>
      </c>
      <c r="D4" s="55" t="s">
        <v>875</v>
      </c>
      <c r="E4" s="55" t="s">
        <v>239</v>
      </c>
      <c r="F4" s="55" t="s">
        <v>732</v>
      </c>
      <c r="G4" s="55">
        <v>42</v>
      </c>
      <c r="H4" s="56">
        <v>15</v>
      </c>
      <c r="I4" s="57">
        <v>2</v>
      </c>
      <c r="J4" s="58">
        <v>30</v>
      </c>
      <c r="K4" s="59"/>
      <c r="L4" s="60" t="s">
        <v>222</v>
      </c>
      <c r="M4" s="76"/>
      <c r="N4" s="61" t="s">
        <v>220</v>
      </c>
      <c r="O4" s="77"/>
      <c r="P4" s="76"/>
      <c r="Q4" s="62">
        <v>15</v>
      </c>
      <c r="R4" s="63"/>
      <c r="S4" s="78"/>
      <c r="T4" s="78"/>
      <c r="U4" s="64">
        <f t="shared" ref="U4:U64" si="0">S4*Q4</f>
        <v>0</v>
      </c>
      <c r="V4" s="64">
        <f t="shared" ref="V4:V64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75479.039999999994</v>
      </c>
      <c r="AC4" s="66">
        <f>P4*Q4*X4*Y4*Z4/1000*$Z$1</f>
        <v>0</v>
      </c>
      <c r="AD4" s="66">
        <f t="shared" ref="AD4:AD64" si="3">AB4-AC4</f>
        <v>75479.039999999994</v>
      </c>
    </row>
    <row r="5" spans="1:30" ht="24.95" customHeight="1" x14ac:dyDescent="0.4">
      <c r="A5" s="54">
        <v>2</v>
      </c>
      <c r="B5" s="55" t="s">
        <v>37</v>
      </c>
      <c r="C5" s="55" t="s">
        <v>1041</v>
      </c>
      <c r="D5" s="55" t="s">
        <v>35</v>
      </c>
      <c r="E5" s="55" t="s">
        <v>239</v>
      </c>
      <c r="F5" s="55" t="s">
        <v>831</v>
      </c>
      <c r="G5" s="55">
        <v>42</v>
      </c>
      <c r="H5" s="56">
        <v>3</v>
      </c>
      <c r="I5" s="57">
        <v>2</v>
      </c>
      <c r="J5" s="58">
        <v>6</v>
      </c>
      <c r="K5" s="59"/>
      <c r="L5" s="60" t="s">
        <v>222</v>
      </c>
      <c r="M5" s="76"/>
      <c r="N5" s="61" t="s">
        <v>220</v>
      </c>
      <c r="O5" s="77"/>
      <c r="P5" s="76"/>
      <c r="Q5" s="62">
        <v>3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15095.807999999999</v>
      </c>
      <c r="AC5" s="66">
        <f t="shared" ref="AC5:AC68" si="4">P5*Q5*X5*Y5*Z5/1000*$Z$1</f>
        <v>0</v>
      </c>
      <c r="AD5" s="66">
        <f t="shared" si="3"/>
        <v>15095.807999999999</v>
      </c>
    </row>
    <row r="6" spans="1:30" ht="24.95" customHeight="1" x14ac:dyDescent="0.4">
      <c r="A6" s="54">
        <v>3</v>
      </c>
      <c r="B6" s="55" t="s">
        <v>37</v>
      </c>
      <c r="C6" s="55" t="s">
        <v>1046</v>
      </c>
      <c r="D6" s="55" t="s">
        <v>35</v>
      </c>
      <c r="E6" s="55" t="s">
        <v>248</v>
      </c>
      <c r="F6" s="55" t="s">
        <v>225</v>
      </c>
      <c r="G6" s="55">
        <v>26</v>
      </c>
      <c r="H6" s="56">
        <v>1</v>
      </c>
      <c r="I6" s="57">
        <v>1</v>
      </c>
      <c r="J6" s="58">
        <v>1</v>
      </c>
      <c r="K6" s="59"/>
      <c r="L6" s="60" t="s">
        <v>221</v>
      </c>
      <c r="M6" s="76"/>
      <c r="N6" s="61" t="s">
        <v>220</v>
      </c>
      <c r="O6" s="77"/>
      <c r="P6" s="76"/>
      <c r="Q6" s="62">
        <v>1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1557.5040000000001</v>
      </c>
      <c r="AC6" s="66">
        <f t="shared" si="4"/>
        <v>0</v>
      </c>
      <c r="AD6" s="66">
        <f t="shared" si="3"/>
        <v>1557.5040000000001</v>
      </c>
    </row>
    <row r="7" spans="1:30" ht="24.95" customHeight="1" x14ac:dyDescent="0.4">
      <c r="A7" s="54">
        <v>5</v>
      </c>
      <c r="B7" s="55" t="s">
        <v>37</v>
      </c>
      <c r="C7" s="55" t="s">
        <v>1040</v>
      </c>
      <c r="D7" s="55" t="s">
        <v>35</v>
      </c>
      <c r="E7" s="55" t="s">
        <v>42</v>
      </c>
      <c r="F7" s="55" t="s">
        <v>2029</v>
      </c>
      <c r="G7" s="55">
        <v>10</v>
      </c>
      <c r="H7" s="56">
        <v>1</v>
      </c>
      <c r="I7" s="57">
        <v>1</v>
      </c>
      <c r="J7" s="58">
        <v>1</v>
      </c>
      <c r="K7" s="59"/>
      <c r="L7" s="60" t="s">
        <v>221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599.04</v>
      </c>
      <c r="AC7" s="66">
        <f t="shared" si="4"/>
        <v>0</v>
      </c>
      <c r="AD7" s="66">
        <f t="shared" si="3"/>
        <v>599.04</v>
      </c>
    </row>
    <row r="8" spans="1:30" ht="24.95" customHeight="1" x14ac:dyDescent="0.4">
      <c r="A8" s="54">
        <v>6</v>
      </c>
      <c r="B8" s="55" t="s">
        <v>37</v>
      </c>
      <c r="C8" s="55" t="s">
        <v>1040</v>
      </c>
      <c r="D8" s="55" t="s">
        <v>35</v>
      </c>
      <c r="E8" s="55" t="s">
        <v>239</v>
      </c>
      <c r="F8" s="55" t="s">
        <v>2030</v>
      </c>
      <c r="G8" s="55">
        <v>42</v>
      </c>
      <c r="H8" s="56">
        <v>1</v>
      </c>
      <c r="I8" s="57">
        <v>1</v>
      </c>
      <c r="J8" s="58">
        <v>1</v>
      </c>
      <c r="K8" s="59"/>
      <c r="L8" s="60" t="s">
        <v>221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2515.9679999999998</v>
      </c>
      <c r="AC8" s="66">
        <f t="shared" si="4"/>
        <v>0</v>
      </c>
      <c r="AD8" s="66">
        <f t="shared" si="3"/>
        <v>2515.9679999999998</v>
      </c>
    </row>
    <row r="9" spans="1:30" ht="24.95" customHeight="1" x14ac:dyDescent="0.4">
      <c r="A9" s="54">
        <v>7</v>
      </c>
      <c r="B9" s="55" t="s">
        <v>37</v>
      </c>
      <c r="C9" s="55" t="s">
        <v>1040</v>
      </c>
      <c r="D9" s="55" t="s">
        <v>35</v>
      </c>
      <c r="E9" s="55" t="s">
        <v>239</v>
      </c>
      <c r="F9" s="55" t="s">
        <v>1111</v>
      </c>
      <c r="G9" s="55">
        <v>42</v>
      </c>
      <c r="H9" s="56">
        <v>2</v>
      </c>
      <c r="I9" s="57">
        <v>2</v>
      </c>
      <c r="J9" s="58">
        <v>4</v>
      </c>
      <c r="K9" s="59"/>
      <c r="L9" s="60" t="s">
        <v>221</v>
      </c>
      <c r="M9" s="76"/>
      <c r="N9" s="61" t="s">
        <v>220</v>
      </c>
      <c r="O9" s="77"/>
      <c r="P9" s="76"/>
      <c r="Q9" s="62">
        <v>4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10063.871999999999</v>
      </c>
      <c r="AC9" s="66">
        <f t="shared" si="4"/>
        <v>0</v>
      </c>
      <c r="AD9" s="66">
        <f t="shared" si="3"/>
        <v>10063.871999999999</v>
      </c>
    </row>
    <row r="10" spans="1:30" ht="24.95" customHeight="1" x14ac:dyDescent="0.4">
      <c r="A10" s="54">
        <v>8</v>
      </c>
      <c r="B10" s="55" t="s">
        <v>37</v>
      </c>
      <c r="C10" s="55" t="s">
        <v>1040</v>
      </c>
      <c r="D10" s="55" t="s">
        <v>1254</v>
      </c>
      <c r="E10" s="55" t="s">
        <v>239</v>
      </c>
      <c r="F10" s="55" t="s">
        <v>1111</v>
      </c>
      <c r="G10" s="55">
        <v>42</v>
      </c>
      <c r="H10" s="56">
        <v>2</v>
      </c>
      <c r="I10" s="57">
        <v>2</v>
      </c>
      <c r="J10" s="58">
        <v>4</v>
      </c>
      <c r="K10" s="59"/>
      <c r="L10" s="60" t="s">
        <v>221</v>
      </c>
      <c r="M10" s="76"/>
      <c r="N10" s="61" t="s">
        <v>220</v>
      </c>
      <c r="O10" s="77"/>
      <c r="P10" s="76"/>
      <c r="Q10" s="62">
        <v>4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10063.871999999999</v>
      </c>
      <c r="AC10" s="66">
        <f t="shared" si="4"/>
        <v>0</v>
      </c>
      <c r="AD10" s="66">
        <f t="shared" si="3"/>
        <v>10063.871999999999</v>
      </c>
    </row>
    <row r="11" spans="1:30" ht="24.95" customHeight="1" x14ac:dyDescent="0.4">
      <c r="A11" s="54">
        <v>9</v>
      </c>
      <c r="B11" s="55" t="s">
        <v>37</v>
      </c>
      <c r="C11" s="55" t="s">
        <v>1967</v>
      </c>
      <c r="D11" s="55" t="s">
        <v>1968</v>
      </c>
      <c r="E11" s="55" t="s">
        <v>239</v>
      </c>
      <c r="F11" s="55" t="s">
        <v>732</v>
      </c>
      <c r="G11" s="55">
        <v>42</v>
      </c>
      <c r="H11" s="56">
        <v>4</v>
      </c>
      <c r="I11" s="57">
        <v>2</v>
      </c>
      <c r="J11" s="58">
        <v>8</v>
      </c>
      <c r="K11" s="59"/>
      <c r="L11" s="60" t="s">
        <v>222</v>
      </c>
      <c r="M11" s="76"/>
      <c r="N11" s="61" t="s">
        <v>220</v>
      </c>
      <c r="O11" s="77"/>
      <c r="P11" s="76"/>
      <c r="Q11" s="62">
        <v>4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20127.743999999999</v>
      </c>
      <c r="AC11" s="66">
        <f t="shared" si="4"/>
        <v>0</v>
      </c>
      <c r="AD11" s="66">
        <f t="shared" si="3"/>
        <v>20127.743999999999</v>
      </c>
    </row>
    <row r="12" spans="1:30" ht="24.95" customHeight="1" x14ac:dyDescent="0.4">
      <c r="A12" s="54">
        <v>10</v>
      </c>
      <c r="B12" s="55" t="s">
        <v>37</v>
      </c>
      <c r="C12" s="55" t="s">
        <v>1967</v>
      </c>
      <c r="D12" s="55" t="s">
        <v>875</v>
      </c>
      <c r="E12" s="55" t="s">
        <v>248</v>
      </c>
      <c r="F12" s="55" t="s">
        <v>232</v>
      </c>
      <c r="G12" s="55">
        <v>26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1557.5040000000001</v>
      </c>
      <c r="AC12" s="66">
        <f t="shared" si="4"/>
        <v>0</v>
      </c>
      <c r="AD12" s="66">
        <f t="shared" si="3"/>
        <v>1557.5040000000001</v>
      </c>
    </row>
    <row r="13" spans="1:30" ht="24.95" customHeight="1" x14ac:dyDescent="0.4">
      <c r="A13" s="54">
        <v>11</v>
      </c>
      <c r="B13" s="55" t="s">
        <v>37</v>
      </c>
      <c r="C13" s="55" t="s">
        <v>1048</v>
      </c>
      <c r="D13" s="55" t="s">
        <v>35</v>
      </c>
      <c r="E13" s="55" t="s">
        <v>239</v>
      </c>
      <c r="F13" s="55" t="s">
        <v>732</v>
      </c>
      <c r="G13" s="55">
        <v>42</v>
      </c>
      <c r="H13" s="56">
        <v>6</v>
      </c>
      <c r="I13" s="57">
        <v>2</v>
      </c>
      <c r="J13" s="58">
        <v>12</v>
      </c>
      <c r="K13" s="59"/>
      <c r="L13" s="60" t="s">
        <v>222</v>
      </c>
      <c r="M13" s="76"/>
      <c r="N13" s="61" t="s">
        <v>220</v>
      </c>
      <c r="O13" s="77"/>
      <c r="P13" s="76"/>
      <c r="Q13" s="62">
        <v>6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30191.615999999998</v>
      </c>
      <c r="AC13" s="66">
        <f t="shared" si="4"/>
        <v>0</v>
      </c>
      <c r="AD13" s="66">
        <f t="shared" si="3"/>
        <v>30191.615999999998</v>
      </c>
    </row>
    <row r="14" spans="1:30" ht="24.95" customHeight="1" x14ac:dyDescent="0.4">
      <c r="A14" s="54">
        <v>12</v>
      </c>
      <c r="B14" s="55" t="s">
        <v>37</v>
      </c>
      <c r="C14" s="55" t="s">
        <v>1048</v>
      </c>
      <c r="D14" s="55" t="s">
        <v>35</v>
      </c>
      <c r="E14" s="55" t="s">
        <v>239</v>
      </c>
      <c r="F14" s="55" t="s">
        <v>1011</v>
      </c>
      <c r="G14" s="55">
        <v>42</v>
      </c>
      <c r="H14" s="56">
        <v>2</v>
      </c>
      <c r="I14" s="57">
        <v>1</v>
      </c>
      <c r="J14" s="58">
        <v>2</v>
      </c>
      <c r="K14" s="59"/>
      <c r="L14" s="60" t="s">
        <v>221</v>
      </c>
      <c r="M14" s="76"/>
      <c r="N14" s="61" t="s">
        <v>220</v>
      </c>
      <c r="O14" s="77"/>
      <c r="P14" s="76"/>
      <c r="Q14" s="62">
        <v>2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5031.9359999999997</v>
      </c>
      <c r="AC14" s="66">
        <f t="shared" si="4"/>
        <v>0</v>
      </c>
      <c r="AD14" s="66">
        <f t="shared" si="3"/>
        <v>5031.9359999999997</v>
      </c>
    </row>
    <row r="15" spans="1:30" ht="24.95" customHeight="1" x14ac:dyDescent="0.4">
      <c r="A15" s="54">
        <v>13</v>
      </c>
      <c r="B15" s="55" t="s">
        <v>37</v>
      </c>
      <c r="C15" s="55" t="s">
        <v>1969</v>
      </c>
      <c r="D15" s="55" t="s">
        <v>35</v>
      </c>
      <c r="E15" s="55" t="s">
        <v>239</v>
      </c>
      <c r="F15" s="55" t="s">
        <v>732</v>
      </c>
      <c r="G15" s="55">
        <v>42</v>
      </c>
      <c r="H15" s="56">
        <v>3</v>
      </c>
      <c r="I15" s="57">
        <v>2</v>
      </c>
      <c r="J15" s="58">
        <v>6</v>
      </c>
      <c r="K15" s="59"/>
      <c r="L15" s="60" t="s">
        <v>222</v>
      </c>
      <c r="M15" s="76"/>
      <c r="N15" s="61" t="s">
        <v>220</v>
      </c>
      <c r="O15" s="77"/>
      <c r="P15" s="76"/>
      <c r="Q15" s="62">
        <v>3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15095.807999999999</v>
      </c>
      <c r="AC15" s="66">
        <f t="shared" si="4"/>
        <v>0</v>
      </c>
      <c r="AD15" s="66">
        <f t="shared" si="3"/>
        <v>15095.807999999999</v>
      </c>
    </row>
    <row r="16" spans="1:30" ht="24.95" customHeight="1" x14ac:dyDescent="0.4">
      <c r="A16" s="54">
        <v>14</v>
      </c>
      <c r="B16" s="55" t="s">
        <v>37</v>
      </c>
      <c r="C16" s="55" t="s">
        <v>1969</v>
      </c>
      <c r="D16" s="55" t="s">
        <v>35</v>
      </c>
      <c r="E16" s="55" t="s">
        <v>239</v>
      </c>
      <c r="F16" s="55" t="s">
        <v>1011</v>
      </c>
      <c r="G16" s="55">
        <v>42</v>
      </c>
      <c r="H16" s="56">
        <v>2</v>
      </c>
      <c r="I16" s="57">
        <v>1</v>
      </c>
      <c r="J16" s="58">
        <v>2</v>
      </c>
      <c r="K16" s="59"/>
      <c r="L16" s="60" t="s">
        <v>221</v>
      </c>
      <c r="M16" s="76"/>
      <c r="N16" s="61" t="s">
        <v>220</v>
      </c>
      <c r="O16" s="77"/>
      <c r="P16" s="76"/>
      <c r="Q16" s="62">
        <v>2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5031.9359999999997</v>
      </c>
      <c r="AC16" s="66">
        <f t="shared" si="4"/>
        <v>0</v>
      </c>
      <c r="AD16" s="66">
        <f t="shared" si="3"/>
        <v>5031.9359999999997</v>
      </c>
    </row>
    <row r="17" spans="1:30" ht="24.95" customHeight="1" x14ac:dyDescent="0.4">
      <c r="A17" s="54">
        <v>15</v>
      </c>
      <c r="B17" s="55" t="s">
        <v>37</v>
      </c>
      <c r="C17" s="55" t="s">
        <v>1970</v>
      </c>
      <c r="D17" s="55" t="s">
        <v>35</v>
      </c>
      <c r="E17" s="55" t="s">
        <v>239</v>
      </c>
      <c r="F17" s="55" t="s">
        <v>732</v>
      </c>
      <c r="G17" s="55">
        <v>42</v>
      </c>
      <c r="H17" s="56">
        <v>3</v>
      </c>
      <c r="I17" s="57">
        <v>2</v>
      </c>
      <c r="J17" s="58">
        <v>6</v>
      </c>
      <c r="K17" s="59"/>
      <c r="L17" s="60" t="s">
        <v>222</v>
      </c>
      <c r="M17" s="76"/>
      <c r="N17" s="61" t="s">
        <v>220</v>
      </c>
      <c r="O17" s="77"/>
      <c r="P17" s="76"/>
      <c r="Q17" s="62">
        <v>3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15095.807999999999</v>
      </c>
      <c r="AC17" s="66">
        <f t="shared" si="4"/>
        <v>0</v>
      </c>
      <c r="AD17" s="66">
        <f t="shared" si="3"/>
        <v>15095.807999999999</v>
      </c>
    </row>
    <row r="18" spans="1:30" ht="24.95" customHeight="1" x14ac:dyDescent="0.4">
      <c r="A18" s="54">
        <v>17</v>
      </c>
      <c r="B18" s="55" t="s">
        <v>37</v>
      </c>
      <c r="C18" s="55" t="s">
        <v>1971</v>
      </c>
      <c r="D18" s="55" t="s">
        <v>35</v>
      </c>
      <c r="E18" s="55" t="s">
        <v>239</v>
      </c>
      <c r="F18" s="55" t="s">
        <v>732</v>
      </c>
      <c r="G18" s="55">
        <v>42</v>
      </c>
      <c r="H18" s="56">
        <v>6</v>
      </c>
      <c r="I18" s="57">
        <v>2</v>
      </c>
      <c r="J18" s="58">
        <v>12</v>
      </c>
      <c r="K18" s="59"/>
      <c r="L18" s="60" t="s">
        <v>222</v>
      </c>
      <c r="M18" s="76"/>
      <c r="N18" s="61" t="s">
        <v>220</v>
      </c>
      <c r="O18" s="77"/>
      <c r="P18" s="76"/>
      <c r="Q18" s="62">
        <v>6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30191.615999999998</v>
      </c>
      <c r="AC18" s="66">
        <f t="shared" si="4"/>
        <v>0</v>
      </c>
      <c r="AD18" s="66">
        <f t="shared" si="3"/>
        <v>30191.615999999998</v>
      </c>
    </row>
    <row r="19" spans="1:30" ht="24.95" customHeight="1" x14ac:dyDescent="0.4">
      <c r="A19" s="54">
        <v>18</v>
      </c>
      <c r="B19" s="55" t="s">
        <v>37</v>
      </c>
      <c r="C19" s="55" t="s">
        <v>1971</v>
      </c>
      <c r="D19" s="55" t="s">
        <v>35</v>
      </c>
      <c r="E19" s="55" t="s">
        <v>239</v>
      </c>
      <c r="F19" s="55" t="s">
        <v>1011</v>
      </c>
      <c r="G19" s="55">
        <v>42</v>
      </c>
      <c r="H19" s="56">
        <v>2</v>
      </c>
      <c r="I19" s="57">
        <v>1</v>
      </c>
      <c r="J19" s="58">
        <v>2</v>
      </c>
      <c r="K19" s="59"/>
      <c r="L19" s="60" t="s">
        <v>221</v>
      </c>
      <c r="M19" s="76"/>
      <c r="N19" s="61" t="s">
        <v>220</v>
      </c>
      <c r="O19" s="77"/>
      <c r="P19" s="76"/>
      <c r="Q19" s="62">
        <v>2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5031.9359999999997</v>
      </c>
      <c r="AC19" s="66">
        <f t="shared" si="4"/>
        <v>0</v>
      </c>
      <c r="AD19" s="66">
        <f t="shared" si="3"/>
        <v>5031.9359999999997</v>
      </c>
    </row>
    <row r="20" spans="1:30" ht="24.95" customHeight="1" x14ac:dyDescent="0.4">
      <c r="A20" s="54">
        <v>19</v>
      </c>
      <c r="B20" s="55" t="s">
        <v>37</v>
      </c>
      <c r="C20" s="55" t="s">
        <v>1053</v>
      </c>
      <c r="D20" s="55" t="s">
        <v>35</v>
      </c>
      <c r="E20" s="55" t="s">
        <v>239</v>
      </c>
      <c r="F20" s="55" t="s">
        <v>240</v>
      </c>
      <c r="G20" s="55">
        <v>42</v>
      </c>
      <c r="H20" s="56">
        <v>4</v>
      </c>
      <c r="I20" s="57">
        <v>1</v>
      </c>
      <c r="J20" s="58">
        <v>4</v>
      </c>
      <c r="K20" s="59"/>
      <c r="L20" s="60" t="s">
        <v>222</v>
      </c>
      <c r="M20" s="76"/>
      <c r="N20" s="61" t="s">
        <v>220</v>
      </c>
      <c r="O20" s="77"/>
      <c r="P20" s="76"/>
      <c r="Q20" s="62">
        <v>4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10063.871999999999</v>
      </c>
      <c r="AC20" s="66">
        <f t="shared" si="4"/>
        <v>0</v>
      </c>
      <c r="AD20" s="66">
        <f t="shared" si="3"/>
        <v>10063.871999999999</v>
      </c>
    </row>
    <row r="21" spans="1:30" ht="24.95" customHeight="1" x14ac:dyDescent="0.4">
      <c r="A21" s="54">
        <v>21</v>
      </c>
      <c r="B21" s="55" t="s">
        <v>37</v>
      </c>
      <c r="C21" s="55" t="s">
        <v>1054</v>
      </c>
      <c r="D21" s="55" t="s">
        <v>35</v>
      </c>
      <c r="E21" s="55" t="s">
        <v>239</v>
      </c>
      <c r="F21" s="55" t="s">
        <v>2030</v>
      </c>
      <c r="G21" s="55">
        <v>42</v>
      </c>
      <c r="H21" s="56">
        <v>9</v>
      </c>
      <c r="I21" s="57">
        <v>1</v>
      </c>
      <c r="J21" s="58">
        <v>9</v>
      </c>
      <c r="K21" s="59"/>
      <c r="L21" s="60" t="s">
        <v>221</v>
      </c>
      <c r="M21" s="76"/>
      <c r="N21" s="61" t="s">
        <v>220</v>
      </c>
      <c r="O21" s="77"/>
      <c r="P21" s="76"/>
      <c r="Q21" s="62">
        <v>9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22643.712</v>
      </c>
      <c r="AC21" s="66">
        <f t="shared" si="4"/>
        <v>0</v>
      </c>
      <c r="AD21" s="66">
        <f t="shared" si="3"/>
        <v>22643.712</v>
      </c>
    </row>
    <row r="22" spans="1:30" ht="24.95" customHeight="1" x14ac:dyDescent="0.4">
      <c r="A22" s="54">
        <v>22</v>
      </c>
      <c r="B22" s="55" t="s">
        <v>37</v>
      </c>
      <c r="C22" s="55" t="s">
        <v>1054</v>
      </c>
      <c r="D22" s="55" t="s">
        <v>35</v>
      </c>
      <c r="E22" s="55" t="s">
        <v>397</v>
      </c>
      <c r="F22" s="55" t="s">
        <v>725</v>
      </c>
      <c r="G22" s="55">
        <v>14</v>
      </c>
      <c r="H22" s="56">
        <v>2</v>
      </c>
      <c r="I22" s="57">
        <v>1</v>
      </c>
      <c r="J22" s="58">
        <v>2</v>
      </c>
      <c r="K22" s="59"/>
      <c r="L22" s="60" t="s">
        <v>222</v>
      </c>
      <c r="M22" s="76"/>
      <c r="N22" s="61" t="s">
        <v>219</v>
      </c>
      <c r="O22" s="77"/>
      <c r="P22" s="76"/>
      <c r="Q22" s="62">
        <v>2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1677.3119999999999</v>
      </c>
      <c r="AC22" s="66">
        <f t="shared" si="4"/>
        <v>0</v>
      </c>
      <c r="AD22" s="66">
        <f t="shared" si="3"/>
        <v>1677.3119999999999</v>
      </c>
    </row>
    <row r="23" spans="1:30" ht="24.95" customHeight="1" x14ac:dyDescent="0.4">
      <c r="A23" s="54">
        <v>23</v>
      </c>
      <c r="B23" s="55" t="s">
        <v>37</v>
      </c>
      <c r="C23" s="55" t="s">
        <v>1972</v>
      </c>
      <c r="D23" s="55" t="s">
        <v>35</v>
      </c>
      <c r="E23" s="55" t="s">
        <v>239</v>
      </c>
      <c r="F23" s="55" t="s">
        <v>295</v>
      </c>
      <c r="G23" s="55">
        <v>42</v>
      </c>
      <c r="H23" s="56">
        <v>1</v>
      </c>
      <c r="I23" s="57">
        <v>1</v>
      </c>
      <c r="J23" s="58">
        <v>1</v>
      </c>
      <c r="K23" s="59"/>
      <c r="L23" s="60" t="s">
        <v>222</v>
      </c>
      <c r="M23" s="76"/>
      <c r="N23" s="61" t="s">
        <v>220</v>
      </c>
      <c r="O23" s="77"/>
      <c r="P23" s="76"/>
      <c r="Q23" s="62">
        <v>1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2515.9679999999998</v>
      </c>
      <c r="AC23" s="66">
        <f t="shared" si="4"/>
        <v>0</v>
      </c>
      <c r="AD23" s="66">
        <f t="shared" si="3"/>
        <v>2515.9679999999998</v>
      </c>
    </row>
    <row r="24" spans="1:30" ht="24.95" customHeight="1" x14ac:dyDescent="0.4">
      <c r="A24" s="54">
        <v>24</v>
      </c>
      <c r="B24" s="55" t="s">
        <v>37</v>
      </c>
      <c r="C24" s="55" t="s">
        <v>1973</v>
      </c>
      <c r="D24" s="55" t="s">
        <v>35</v>
      </c>
      <c r="E24" s="55" t="s">
        <v>235</v>
      </c>
      <c r="F24" s="55" t="s">
        <v>40</v>
      </c>
      <c r="G24" s="55">
        <v>29</v>
      </c>
      <c r="H24" s="56">
        <v>8</v>
      </c>
      <c r="I24" s="57">
        <v>1</v>
      </c>
      <c r="J24" s="58">
        <v>8</v>
      </c>
      <c r="K24" s="59"/>
      <c r="L24" s="60" t="s">
        <v>222</v>
      </c>
      <c r="M24" s="76"/>
      <c r="N24" s="61" t="s">
        <v>219</v>
      </c>
      <c r="O24" s="77"/>
      <c r="P24" s="76"/>
      <c r="Q24" s="62">
        <v>8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13897.728000000001</v>
      </c>
      <c r="AC24" s="66">
        <f t="shared" si="4"/>
        <v>0</v>
      </c>
      <c r="AD24" s="66">
        <f t="shared" si="3"/>
        <v>13897.728000000001</v>
      </c>
    </row>
    <row r="25" spans="1:30" ht="24.95" customHeight="1" x14ac:dyDescent="0.4">
      <c r="A25" s="54">
        <v>25</v>
      </c>
      <c r="B25" s="55" t="s">
        <v>37</v>
      </c>
      <c r="C25" s="55" t="s">
        <v>1973</v>
      </c>
      <c r="D25" s="55" t="s">
        <v>35</v>
      </c>
      <c r="E25" s="55" t="s">
        <v>235</v>
      </c>
      <c r="F25" s="55" t="s">
        <v>487</v>
      </c>
      <c r="G25" s="55">
        <v>29</v>
      </c>
      <c r="H25" s="56">
        <v>4</v>
      </c>
      <c r="I25" s="57">
        <v>1</v>
      </c>
      <c r="J25" s="58">
        <v>4</v>
      </c>
      <c r="K25" s="59"/>
      <c r="L25" s="60" t="s">
        <v>222</v>
      </c>
      <c r="M25" s="76"/>
      <c r="N25" s="61" t="s">
        <v>219</v>
      </c>
      <c r="O25" s="77"/>
      <c r="P25" s="76"/>
      <c r="Q25" s="62">
        <v>4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6948.8640000000005</v>
      </c>
      <c r="AC25" s="66">
        <f t="shared" si="4"/>
        <v>0</v>
      </c>
      <c r="AD25" s="66">
        <f t="shared" si="3"/>
        <v>6948.8640000000005</v>
      </c>
    </row>
    <row r="26" spans="1:30" ht="24.95" customHeight="1" x14ac:dyDescent="0.4">
      <c r="A26" s="54">
        <v>26</v>
      </c>
      <c r="B26" s="55" t="s">
        <v>37</v>
      </c>
      <c r="C26" s="55" t="s">
        <v>1974</v>
      </c>
      <c r="D26" s="55" t="s">
        <v>35</v>
      </c>
      <c r="E26" s="55" t="s">
        <v>239</v>
      </c>
      <c r="F26" s="55" t="s">
        <v>240</v>
      </c>
      <c r="G26" s="55">
        <v>42</v>
      </c>
      <c r="H26" s="56">
        <v>2</v>
      </c>
      <c r="I26" s="57">
        <v>1</v>
      </c>
      <c r="J26" s="58">
        <v>2</v>
      </c>
      <c r="K26" s="59"/>
      <c r="L26" s="60" t="s">
        <v>222</v>
      </c>
      <c r="M26" s="76"/>
      <c r="N26" s="61" t="s">
        <v>220</v>
      </c>
      <c r="O26" s="77"/>
      <c r="P26" s="76"/>
      <c r="Q26" s="62">
        <v>2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5031.9359999999997</v>
      </c>
      <c r="AC26" s="66">
        <f t="shared" si="4"/>
        <v>0</v>
      </c>
      <c r="AD26" s="66">
        <f t="shared" si="3"/>
        <v>5031.9359999999997</v>
      </c>
    </row>
    <row r="27" spans="1:30" ht="24.95" customHeight="1" x14ac:dyDescent="0.4">
      <c r="A27" s="54">
        <v>27</v>
      </c>
      <c r="B27" s="55" t="s">
        <v>37</v>
      </c>
      <c r="C27" s="55" t="s">
        <v>1974</v>
      </c>
      <c r="D27" s="55" t="s">
        <v>1096</v>
      </c>
      <c r="E27" s="55" t="s">
        <v>248</v>
      </c>
      <c r="F27" s="55" t="s">
        <v>673</v>
      </c>
      <c r="G27" s="55">
        <v>26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1557.5040000000001</v>
      </c>
      <c r="AC27" s="66">
        <f t="shared" si="4"/>
        <v>0</v>
      </c>
      <c r="AD27" s="66">
        <f t="shared" si="3"/>
        <v>1557.5040000000001</v>
      </c>
    </row>
    <row r="28" spans="1:30" ht="24.95" customHeight="1" x14ac:dyDescent="0.4">
      <c r="A28" s="54">
        <v>28</v>
      </c>
      <c r="B28" s="55" t="s">
        <v>241</v>
      </c>
      <c r="C28" s="55" t="s">
        <v>1975</v>
      </c>
      <c r="D28" s="55" t="s">
        <v>1976</v>
      </c>
      <c r="E28" s="55" t="s">
        <v>239</v>
      </c>
      <c r="F28" s="55" t="s">
        <v>732</v>
      </c>
      <c r="G28" s="55">
        <v>42</v>
      </c>
      <c r="H28" s="56">
        <v>5</v>
      </c>
      <c r="I28" s="57">
        <v>2</v>
      </c>
      <c r="J28" s="58">
        <v>10</v>
      </c>
      <c r="K28" s="59"/>
      <c r="L28" s="60" t="s">
        <v>222</v>
      </c>
      <c r="M28" s="76"/>
      <c r="N28" s="61" t="s">
        <v>220</v>
      </c>
      <c r="O28" s="77"/>
      <c r="P28" s="76"/>
      <c r="Q28" s="62">
        <v>5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25159.68</v>
      </c>
      <c r="AC28" s="66">
        <f t="shared" si="4"/>
        <v>0</v>
      </c>
      <c r="AD28" s="66">
        <f t="shared" si="3"/>
        <v>25159.68</v>
      </c>
    </row>
    <row r="29" spans="1:30" ht="24.95" customHeight="1" x14ac:dyDescent="0.4">
      <c r="A29" s="54">
        <v>29</v>
      </c>
      <c r="B29" s="55" t="s">
        <v>241</v>
      </c>
      <c r="C29" s="55" t="s">
        <v>1975</v>
      </c>
      <c r="D29" s="55" t="s">
        <v>35</v>
      </c>
      <c r="E29" s="55" t="s">
        <v>239</v>
      </c>
      <c r="F29" s="55" t="s">
        <v>1011</v>
      </c>
      <c r="G29" s="55">
        <v>42</v>
      </c>
      <c r="H29" s="56">
        <v>2</v>
      </c>
      <c r="I29" s="57">
        <v>1</v>
      </c>
      <c r="J29" s="58">
        <v>2</v>
      </c>
      <c r="K29" s="59"/>
      <c r="L29" s="60" t="s">
        <v>221</v>
      </c>
      <c r="M29" s="76"/>
      <c r="N29" s="61" t="s">
        <v>220</v>
      </c>
      <c r="O29" s="77"/>
      <c r="P29" s="76"/>
      <c r="Q29" s="62">
        <v>2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5031.9359999999997</v>
      </c>
      <c r="AC29" s="66">
        <f t="shared" si="4"/>
        <v>0</v>
      </c>
      <c r="AD29" s="66">
        <f t="shared" si="3"/>
        <v>5031.9359999999997</v>
      </c>
    </row>
    <row r="30" spans="1:30" ht="24.95" customHeight="1" x14ac:dyDescent="0.4">
      <c r="A30" s="54">
        <v>30</v>
      </c>
      <c r="B30" s="55" t="s">
        <v>241</v>
      </c>
      <c r="C30" s="55" t="s">
        <v>1977</v>
      </c>
      <c r="D30" s="55" t="s">
        <v>1978</v>
      </c>
      <c r="E30" s="55" t="s">
        <v>239</v>
      </c>
      <c r="F30" s="55" t="s">
        <v>732</v>
      </c>
      <c r="G30" s="55">
        <v>42</v>
      </c>
      <c r="H30" s="56">
        <v>4</v>
      </c>
      <c r="I30" s="57">
        <v>2</v>
      </c>
      <c r="J30" s="58">
        <v>8</v>
      </c>
      <c r="K30" s="59"/>
      <c r="L30" s="60" t="s">
        <v>222</v>
      </c>
      <c r="M30" s="76"/>
      <c r="N30" s="61" t="s">
        <v>220</v>
      </c>
      <c r="O30" s="77"/>
      <c r="P30" s="76"/>
      <c r="Q30" s="62">
        <v>4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20127.743999999999</v>
      </c>
      <c r="AC30" s="66">
        <f t="shared" si="4"/>
        <v>0</v>
      </c>
      <c r="AD30" s="66">
        <f t="shared" si="3"/>
        <v>20127.743999999999</v>
      </c>
    </row>
    <row r="31" spans="1:30" ht="24.95" customHeight="1" x14ac:dyDescent="0.4">
      <c r="A31" s="54">
        <v>31</v>
      </c>
      <c r="B31" s="55" t="s">
        <v>241</v>
      </c>
      <c r="C31" s="55" t="s">
        <v>1977</v>
      </c>
      <c r="D31" s="55" t="s">
        <v>35</v>
      </c>
      <c r="E31" s="55" t="s">
        <v>239</v>
      </c>
      <c r="F31" s="55" t="s">
        <v>1011</v>
      </c>
      <c r="G31" s="55">
        <v>42</v>
      </c>
      <c r="H31" s="56">
        <v>2</v>
      </c>
      <c r="I31" s="57">
        <v>1</v>
      </c>
      <c r="J31" s="58">
        <v>2</v>
      </c>
      <c r="K31" s="59"/>
      <c r="L31" s="60" t="s">
        <v>221</v>
      </c>
      <c r="M31" s="76"/>
      <c r="N31" s="61" t="s">
        <v>220</v>
      </c>
      <c r="O31" s="77"/>
      <c r="P31" s="76"/>
      <c r="Q31" s="62">
        <v>2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5031.9359999999997</v>
      </c>
      <c r="AC31" s="66">
        <f t="shared" si="4"/>
        <v>0</v>
      </c>
      <c r="AD31" s="66">
        <f t="shared" si="3"/>
        <v>5031.9359999999997</v>
      </c>
    </row>
    <row r="32" spans="1:30" ht="24.95" customHeight="1" x14ac:dyDescent="0.4">
      <c r="A32" s="54">
        <v>32</v>
      </c>
      <c r="B32" s="55" t="s">
        <v>241</v>
      </c>
      <c r="C32" s="55" t="s">
        <v>1979</v>
      </c>
      <c r="D32" s="55" t="s">
        <v>35</v>
      </c>
      <c r="E32" s="55" t="s">
        <v>239</v>
      </c>
      <c r="F32" s="55" t="s">
        <v>732</v>
      </c>
      <c r="G32" s="55">
        <v>42</v>
      </c>
      <c r="H32" s="56">
        <v>6</v>
      </c>
      <c r="I32" s="57">
        <v>2</v>
      </c>
      <c r="J32" s="58">
        <v>12</v>
      </c>
      <c r="K32" s="59"/>
      <c r="L32" s="60" t="s">
        <v>222</v>
      </c>
      <c r="M32" s="76"/>
      <c r="N32" s="61" t="s">
        <v>220</v>
      </c>
      <c r="O32" s="77"/>
      <c r="P32" s="76"/>
      <c r="Q32" s="62">
        <v>6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30191.615999999998</v>
      </c>
      <c r="AC32" s="66">
        <f t="shared" si="4"/>
        <v>0</v>
      </c>
      <c r="AD32" s="66">
        <f t="shared" si="3"/>
        <v>30191.615999999998</v>
      </c>
    </row>
    <row r="33" spans="1:30" ht="24.95" customHeight="1" x14ac:dyDescent="0.4">
      <c r="A33" s="54">
        <v>33</v>
      </c>
      <c r="B33" s="55" t="s">
        <v>241</v>
      </c>
      <c r="C33" s="55" t="s">
        <v>1979</v>
      </c>
      <c r="D33" s="55" t="s">
        <v>35</v>
      </c>
      <c r="E33" s="55" t="s">
        <v>239</v>
      </c>
      <c r="F33" s="55" t="s">
        <v>1011</v>
      </c>
      <c r="G33" s="55">
        <v>42</v>
      </c>
      <c r="H33" s="56">
        <v>2</v>
      </c>
      <c r="I33" s="57">
        <v>1</v>
      </c>
      <c r="J33" s="58">
        <v>2</v>
      </c>
      <c r="K33" s="59"/>
      <c r="L33" s="60" t="s">
        <v>221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5031.9359999999997</v>
      </c>
      <c r="AC33" s="66">
        <f t="shared" si="4"/>
        <v>0</v>
      </c>
      <c r="AD33" s="66">
        <f t="shared" si="3"/>
        <v>5031.9359999999997</v>
      </c>
    </row>
    <row r="34" spans="1:30" ht="24.95" customHeight="1" x14ac:dyDescent="0.4">
      <c r="A34" s="54">
        <v>34</v>
      </c>
      <c r="B34" s="55" t="s">
        <v>241</v>
      </c>
      <c r="C34" s="55" t="s">
        <v>1980</v>
      </c>
      <c r="D34" s="55" t="s">
        <v>35</v>
      </c>
      <c r="E34" s="55" t="s">
        <v>239</v>
      </c>
      <c r="F34" s="55" t="s">
        <v>732</v>
      </c>
      <c r="G34" s="55">
        <v>42</v>
      </c>
      <c r="H34" s="56">
        <v>6</v>
      </c>
      <c r="I34" s="57">
        <v>2</v>
      </c>
      <c r="J34" s="58">
        <v>12</v>
      </c>
      <c r="K34" s="59"/>
      <c r="L34" s="60" t="s">
        <v>222</v>
      </c>
      <c r="M34" s="76"/>
      <c r="N34" s="61" t="s">
        <v>220</v>
      </c>
      <c r="O34" s="77"/>
      <c r="P34" s="76"/>
      <c r="Q34" s="62">
        <v>6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30191.615999999998</v>
      </c>
      <c r="AC34" s="66">
        <f t="shared" si="4"/>
        <v>0</v>
      </c>
      <c r="AD34" s="66">
        <f t="shared" si="3"/>
        <v>30191.615999999998</v>
      </c>
    </row>
    <row r="35" spans="1:30" ht="24.95" customHeight="1" x14ac:dyDescent="0.4">
      <c r="A35" s="54">
        <v>35</v>
      </c>
      <c r="B35" s="55" t="s">
        <v>241</v>
      </c>
      <c r="C35" s="55" t="s">
        <v>1980</v>
      </c>
      <c r="D35" s="55" t="s">
        <v>35</v>
      </c>
      <c r="E35" s="55" t="s">
        <v>239</v>
      </c>
      <c r="F35" s="55" t="s">
        <v>1011</v>
      </c>
      <c r="G35" s="55">
        <v>42</v>
      </c>
      <c r="H35" s="56">
        <v>2</v>
      </c>
      <c r="I35" s="57">
        <v>1</v>
      </c>
      <c r="J35" s="58">
        <v>2</v>
      </c>
      <c r="K35" s="59"/>
      <c r="L35" s="60" t="s">
        <v>221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5031.9359999999997</v>
      </c>
      <c r="AC35" s="66">
        <f t="shared" si="4"/>
        <v>0</v>
      </c>
      <c r="AD35" s="66">
        <f t="shared" si="3"/>
        <v>5031.9359999999997</v>
      </c>
    </row>
    <row r="36" spans="1:30" ht="24.95" customHeight="1" x14ac:dyDescent="0.4">
      <c r="A36" s="54">
        <v>36</v>
      </c>
      <c r="B36" s="55" t="s">
        <v>241</v>
      </c>
      <c r="C36" s="55" t="s">
        <v>1981</v>
      </c>
      <c r="D36" s="55" t="s">
        <v>35</v>
      </c>
      <c r="E36" s="55" t="s">
        <v>239</v>
      </c>
      <c r="F36" s="55" t="s">
        <v>732</v>
      </c>
      <c r="G36" s="55">
        <v>42</v>
      </c>
      <c r="H36" s="56">
        <v>6</v>
      </c>
      <c r="I36" s="57">
        <v>2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30191.615999999998</v>
      </c>
      <c r="AC36" s="66">
        <f t="shared" si="4"/>
        <v>0</v>
      </c>
      <c r="AD36" s="66">
        <f t="shared" si="3"/>
        <v>30191.615999999998</v>
      </c>
    </row>
    <row r="37" spans="1:30" ht="24.95" customHeight="1" x14ac:dyDescent="0.4">
      <c r="A37" s="54">
        <v>37</v>
      </c>
      <c r="B37" s="55" t="s">
        <v>241</v>
      </c>
      <c r="C37" s="55" t="s">
        <v>1981</v>
      </c>
      <c r="D37" s="55" t="s">
        <v>35</v>
      </c>
      <c r="E37" s="55" t="s">
        <v>239</v>
      </c>
      <c r="F37" s="55" t="s">
        <v>1011</v>
      </c>
      <c r="G37" s="55">
        <v>42</v>
      </c>
      <c r="H37" s="55">
        <v>2</v>
      </c>
      <c r="I37" s="57">
        <v>1</v>
      </c>
      <c r="J37" s="58">
        <v>2</v>
      </c>
      <c r="K37" s="59"/>
      <c r="L37" s="60" t="s">
        <v>221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5031.9359999999997</v>
      </c>
      <c r="AC37" s="66">
        <f t="shared" si="4"/>
        <v>0</v>
      </c>
      <c r="AD37" s="66">
        <f t="shared" si="3"/>
        <v>5031.9359999999997</v>
      </c>
    </row>
    <row r="38" spans="1:30" ht="24.95" customHeight="1" x14ac:dyDescent="0.4">
      <c r="A38" s="54">
        <v>38</v>
      </c>
      <c r="B38" s="55" t="s">
        <v>241</v>
      </c>
      <c r="C38" s="55" t="s">
        <v>1982</v>
      </c>
      <c r="D38" s="55" t="s">
        <v>35</v>
      </c>
      <c r="E38" s="55" t="s">
        <v>239</v>
      </c>
      <c r="F38" s="55" t="s">
        <v>732</v>
      </c>
      <c r="G38" s="55">
        <v>42</v>
      </c>
      <c r="H38" s="55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30191.615999999998</v>
      </c>
      <c r="AC38" s="66">
        <f t="shared" si="4"/>
        <v>0</v>
      </c>
      <c r="AD38" s="66">
        <f t="shared" si="3"/>
        <v>30191.615999999998</v>
      </c>
    </row>
    <row r="39" spans="1:30" ht="24.95" customHeight="1" x14ac:dyDescent="0.4">
      <c r="A39" s="54">
        <v>39</v>
      </c>
      <c r="B39" s="55" t="s">
        <v>241</v>
      </c>
      <c r="C39" s="55" t="s">
        <v>1982</v>
      </c>
      <c r="D39" s="55" t="s">
        <v>35</v>
      </c>
      <c r="E39" s="55" t="s">
        <v>239</v>
      </c>
      <c r="F39" s="55" t="s">
        <v>1011</v>
      </c>
      <c r="G39" s="55">
        <v>42</v>
      </c>
      <c r="H39" s="55">
        <v>2</v>
      </c>
      <c r="I39" s="57">
        <v>1</v>
      </c>
      <c r="J39" s="58">
        <v>2</v>
      </c>
      <c r="K39" s="59"/>
      <c r="L39" s="60" t="s">
        <v>221</v>
      </c>
      <c r="M39" s="76"/>
      <c r="N39" s="61" t="s">
        <v>220</v>
      </c>
      <c r="O39" s="77"/>
      <c r="P39" s="76"/>
      <c r="Q39" s="62">
        <v>2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5031.9359999999997</v>
      </c>
      <c r="AC39" s="66">
        <f t="shared" si="4"/>
        <v>0</v>
      </c>
      <c r="AD39" s="66">
        <f t="shared" si="3"/>
        <v>5031.9359999999997</v>
      </c>
    </row>
    <row r="40" spans="1:30" ht="24.95" customHeight="1" x14ac:dyDescent="0.4">
      <c r="A40" s="54">
        <v>40</v>
      </c>
      <c r="B40" s="55" t="s">
        <v>241</v>
      </c>
      <c r="C40" s="55" t="s">
        <v>1983</v>
      </c>
      <c r="D40" s="55" t="s">
        <v>35</v>
      </c>
      <c r="E40" s="55" t="s">
        <v>239</v>
      </c>
      <c r="F40" s="55" t="s">
        <v>732</v>
      </c>
      <c r="G40" s="55">
        <v>42</v>
      </c>
      <c r="H40" s="55">
        <v>6</v>
      </c>
      <c r="I40" s="57">
        <v>2</v>
      </c>
      <c r="J40" s="58">
        <v>12</v>
      </c>
      <c r="K40" s="59"/>
      <c r="L40" s="60" t="s">
        <v>222</v>
      </c>
      <c r="M40" s="76"/>
      <c r="N40" s="61" t="s">
        <v>220</v>
      </c>
      <c r="O40" s="77"/>
      <c r="P40" s="76"/>
      <c r="Q40" s="62">
        <v>6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30191.615999999998</v>
      </c>
      <c r="AC40" s="66">
        <f t="shared" si="4"/>
        <v>0</v>
      </c>
      <c r="AD40" s="66">
        <f t="shared" si="3"/>
        <v>30191.615999999998</v>
      </c>
    </row>
    <row r="41" spans="1:30" ht="24.95" customHeight="1" x14ac:dyDescent="0.4">
      <c r="A41" s="54">
        <v>41</v>
      </c>
      <c r="B41" s="55" t="s">
        <v>241</v>
      </c>
      <c r="C41" s="55" t="s">
        <v>1983</v>
      </c>
      <c r="D41" s="55" t="s">
        <v>35</v>
      </c>
      <c r="E41" s="55" t="s">
        <v>239</v>
      </c>
      <c r="F41" s="55" t="s">
        <v>1011</v>
      </c>
      <c r="G41" s="55">
        <v>42</v>
      </c>
      <c r="H41" s="55">
        <v>2</v>
      </c>
      <c r="I41" s="57">
        <v>1</v>
      </c>
      <c r="J41" s="58">
        <v>2</v>
      </c>
      <c r="K41" s="59"/>
      <c r="L41" s="60" t="s">
        <v>221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5031.9359999999997</v>
      </c>
      <c r="AC41" s="66">
        <f t="shared" si="4"/>
        <v>0</v>
      </c>
      <c r="AD41" s="66">
        <f t="shared" si="3"/>
        <v>5031.9359999999997</v>
      </c>
    </row>
    <row r="42" spans="1:30" ht="24.95" customHeight="1" x14ac:dyDescent="0.4">
      <c r="A42" s="54">
        <v>42</v>
      </c>
      <c r="B42" s="55" t="s">
        <v>241</v>
      </c>
      <c r="C42" s="55" t="s">
        <v>1984</v>
      </c>
      <c r="D42" s="55" t="s">
        <v>35</v>
      </c>
      <c r="E42" s="55" t="s">
        <v>239</v>
      </c>
      <c r="F42" s="55" t="s">
        <v>732</v>
      </c>
      <c r="G42" s="55">
        <v>42</v>
      </c>
      <c r="H42" s="55">
        <v>2</v>
      </c>
      <c r="I42" s="57">
        <v>2</v>
      </c>
      <c r="J42" s="58">
        <v>4</v>
      </c>
      <c r="K42" s="59"/>
      <c r="L42" s="60" t="s">
        <v>222</v>
      </c>
      <c r="M42" s="76"/>
      <c r="N42" s="61" t="s">
        <v>220</v>
      </c>
      <c r="O42" s="77"/>
      <c r="P42" s="76"/>
      <c r="Q42" s="62">
        <v>2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10063.871999999999</v>
      </c>
      <c r="AC42" s="66">
        <f t="shared" si="4"/>
        <v>0</v>
      </c>
      <c r="AD42" s="66">
        <f t="shared" si="3"/>
        <v>10063.871999999999</v>
      </c>
    </row>
    <row r="43" spans="1:30" ht="24.95" customHeight="1" x14ac:dyDescent="0.4">
      <c r="A43" s="54">
        <v>43</v>
      </c>
      <c r="B43" s="55" t="s">
        <v>241</v>
      </c>
      <c r="C43" s="55" t="s">
        <v>1054</v>
      </c>
      <c r="D43" s="55" t="s">
        <v>2032</v>
      </c>
      <c r="E43" s="55" t="s">
        <v>239</v>
      </c>
      <c r="F43" s="55" t="s">
        <v>2030</v>
      </c>
      <c r="G43" s="55">
        <v>42</v>
      </c>
      <c r="H43" s="55">
        <v>9</v>
      </c>
      <c r="I43" s="57">
        <v>1</v>
      </c>
      <c r="J43" s="58">
        <v>9</v>
      </c>
      <c r="K43" s="59"/>
      <c r="L43" s="60" t="s">
        <v>221</v>
      </c>
      <c r="M43" s="76"/>
      <c r="N43" s="61" t="s">
        <v>220</v>
      </c>
      <c r="O43" s="77"/>
      <c r="P43" s="76"/>
      <c r="Q43" s="62">
        <v>9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22643.712</v>
      </c>
      <c r="AC43" s="66">
        <f t="shared" si="4"/>
        <v>0</v>
      </c>
      <c r="AD43" s="66">
        <f t="shared" si="3"/>
        <v>22643.712</v>
      </c>
    </row>
    <row r="44" spans="1:30" ht="24.95" customHeight="1" x14ac:dyDescent="0.4">
      <c r="A44" s="54">
        <v>44</v>
      </c>
      <c r="B44" s="55" t="s">
        <v>241</v>
      </c>
      <c r="C44" s="55" t="s">
        <v>1972</v>
      </c>
      <c r="D44" s="55" t="s">
        <v>2033</v>
      </c>
      <c r="E44" s="55" t="s">
        <v>239</v>
      </c>
      <c r="F44" s="55" t="s">
        <v>295</v>
      </c>
      <c r="G44" s="55">
        <v>42</v>
      </c>
      <c r="H44" s="55">
        <v>2</v>
      </c>
      <c r="I44" s="57">
        <v>1</v>
      </c>
      <c r="J44" s="58">
        <v>2</v>
      </c>
      <c r="K44" s="59"/>
      <c r="L44" s="60" t="s">
        <v>222</v>
      </c>
      <c r="M44" s="76"/>
      <c r="N44" s="61" t="s">
        <v>220</v>
      </c>
      <c r="O44" s="77"/>
      <c r="P44" s="76"/>
      <c r="Q44" s="62">
        <v>2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5031.9359999999997</v>
      </c>
      <c r="AC44" s="66">
        <f t="shared" si="4"/>
        <v>0</v>
      </c>
      <c r="AD44" s="66">
        <f t="shared" si="3"/>
        <v>5031.9359999999997</v>
      </c>
    </row>
    <row r="45" spans="1:30" ht="24.95" customHeight="1" x14ac:dyDescent="0.4">
      <c r="A45" s="54">
        <v>45</v>
      </c>
      <c r="B45" s="55" t="s">
        <v>241</v>
      </c>
      <c r="C45" s="55" t="s">
        <v>1973</v>
      </c>
      <c r="D45" s="55" t="s">
        <v>35</v>
      </c>
      <c r="E45" s="55" t="s">
        <v>235</v>
      </c>
      <c r="F45" s="55" t="s">
        <v>40</v>
      </c>
      <c r="G45" s="55">
        <v>29</v>
      </c>
      <c r="H45" s="55">
        <v>8</v>
      </c>
      <c r="I45" s="57">
        <v>1</v>
      </c>
      <c r="J45" s="58">
        <v>8</v>
      </c>
      <c r="K45" s="59"/>
      <c r="L45" s="60" t="s">
        <v>222</v>
      </c>
      <c r="M45" s="76"/>
      <c r="N45" s="61" t="s">
        <v>219</v>
      </c>
      <c r="O45" s="77"/>
      <c r="P45" s="76"/>
      <c r="Q45" s="62">
        <v>8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13897.728000000001</v>
      </c>
      <c r="AC45" s="66">
        <f t="shared" si="4"/>
        <v>0</v>
      </c>
      <c r="AD45" s="66">
        <f t="shared" si="3"/>
        <v>13897.728000000001</v>
      </c>
    </row>
    <row r="46" spans="1:30" ht="24.95" customHeight="1" x14ac:dyDescent="0.4">
      <c r="A46" s="54">
        <v>46</v>
      </c>
      <c r="B46" s="55" t="s">
        <v>241</v>
      </c>
      <c r="C46" s="55" t="s">
        <v>1973</v>
      </c>
      <c r="D46" s="55" t="s">
        <v>35</v>
      </c>
      <c r="E46" s="55" t="s">
        <v>235</v>
      </c>
      <c r="F46" s="55" t="s">
        <v>487</v>
      </c>
      <c r="G46" s="55">
        <v>29</v>
      </c>
      <c r="H46" s="55">
        <v>3</v>
      </c>
      <c r="I46" s="57">
        <v>1</v>
      </c>
      <c r="J46" s="58">
        <v>3</v>
      </c>
      <c r="K46" s="59"/>
      <c r="L46" s="60" t="s">
        <v>222</v>
      </c>
      <c r="M46" s="76"/>
      <c r="N46" s="61" t="s">
        <v>219</v>
      </c>
      <c r="O46" s="77"/>
      <c r="P46" s="76"/>
      <c r="Q46" s="62">
        <v>3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5211.6480000000001</v>
      </c>
      <c r="AC46" s="66">
        <f t="shared" si="4"/>
        <v>0</v>
      </c>
      <c r="AD46" s="66">
        <f t="shared" si="3"/>
        <v>5211.6480000000001</v>
      </c>
    </row>
    <row r="47" spans="1:30" ht="24.95" customHeight="1" x14ac:dyDescent="0.4">
      <c r="A47" s="54">
        <v>47</v>
      </c>
      <c r="B47" s="55" t="s">
        <v>241</v>
      </c>
      <c r="C47" s="55" t="s">
        <v>1974</v>
      </c>
      <c r="D47" s="55" t="s">
        <v>35</v>
      </c>
      <c r="E47" s="55" t="s">
        <v>235</v>
      </c>
      <c r="F47" s="55" t="s">
        <v>730</v>
      </c>
      <c r="G47" s="55">
        <v>29</v>
      </c>
      <c r="H47" s="55">
        <v>1</v>
      </c>
      <c r="I47" s="57">
        <v>1</v>
      </c>
      <c r="J47" s="58">
        <v>1</v>
      </c>
      <c r="K47" s="59"/>
      <c r="L47" s="60" t="s">
        <v>222</v>
      </c>
      <c r="M47" s="76"/>
      <c r="N47" s="61" t="s">
        <v>219</v>
      </c>
      <c r="O47" s="77"/>
      <c r="P47" s="76"/>
      <c r="Q47" s="62">
        <v>1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1737.2160000000001</v>
      </c>
      <c r="AC47" s="66">
        <f t="shared" si="4"/>
        <v>0</v>
      </c>
      <c r="AD47" s="66">
        <f t="shared" si="3"/>
        <v>1737.2160000000001</v>
      </c>
    </row>
    <row r="48" spans="1:30" ht="24.95" customHeight="1" x14ac:dyDescent="0.4">
      <c r="A48" s="54">
        <v>48</v>
      </c>
      <c r="B48" s="55" t="s">
        <v>272</v>
      </c>
      <c r="C48" s="55" t="s">
        <v>1985</v>
      </c>
      <c r="D48" s="55" t="s">
        <v>1976</v>
      </c>
      <c r="E48" s="55" t="s">
        <v>239</v>
      </c>
      <c r="F48" s="55" t="s">
        <v>732</v>
      </c>
      <c r="G48" s="55">
        <v>42</v>
      </c>
      <c r="H48" s="55">
        <v>5</v>
      </c>
      <c r="I48" s="57">
        <v>2</v>
      </c>
      <c r="J48" s="58">
        <v>10</v>
      </c>
      <c r="K48" s="59"/>
      <c r="L48" s="60" t="s">
        <v>222</v>
      </c>
      <c r="M48" s="76"/>
      <c r="N48" s="61" t="s">
        <v>220</v>
      </c>
      <c r="O48" s="77"/>
      <c r="P48" s="76"/>
      <c r="Q48" s="62">
        <v>5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25159.68</v>
      </c>
      <c r="AC48" s="66">
        <f t="shared" si="4"/>
        <v>0</v>
      </c>
      <c r="AD48" s="66">
        <f t="shared" si="3"/>
        <v>25159.68</v>
      </c>
    </row>
    <row r="49" spans="1:30" ht="24.95" customHeight="1" x14ac:dyDescent="0.4">
      <c r="A49" s="54">
        <v>49</v>
      </c>
      <c r="B49" s="55" t="s">
        <v>272</v>
      </c>
      <c r="C49" s="55" t="s">
        <v>1985</v>
      </c>
      <c r="D49" s="55" t="s">
        <v>35</v>
      </c>
      <c r="E49" s="55" t="s">
        <v>239</v>
      </c>
      <c r="F49" s="55" t="s">
        <v>1011</v>
      </c>
      <c r="G49" s="55">
        <v>42</v>
      </c>
      <c r="H49" s="55">
        <v>2</v>
      </c>
      <c r="I49" s="57">
        <v>1</v>
      </c>
      <c r="J49" s="58">
        <v>2</v>
      </c>
      <c r="K49" s="59"/>
      <c r="L49" s="60" t="s">
        <v>221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5031.9359999999997</v>
      </c>
      <c r="AC49" s="66">
        <f t="shared" si="4"/>
        <v>0</v>
      </c>
      <c r="AD49" s="66">
        <f t="shared" si="3"/>
        <v>5031.9359999999997</v>
      </c>
    </row>
    <row r="50" spans="1:30" ht="24.95" customHeight="1" x14ac:dyDescent="0.4">
      <c r="A50" s="54">
        <v>50</v>
      </c>
      <c r="B50" s="55" t="s">
        <v>272</v>
      </c>
      <c r="C50" s="55" t="s">
        <v>1986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6</v>
      </c>
      <c r="I50" s="57">
        <v>2</v>
      </c>
      <c r="J50" s="58">
        <v>12</v>
      </c>
      <c r="K50" s="59"/>
      <c r="L50" s="60" t="s">
        <v>222</v>
      </c>
      <c r="M50" s="76"/>
      <c r="N50" s="61" t="s">
        <v>220</v>
      </c>
      <c r="O50" s="77"/>
      <c r="P50" s="76"/>
      <c r="Q50" s="62">
        <v>6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30191.615999999998</v>
      </c>
      <c r="AC50" s="66">
        <f t="shared" si="4"/>
        <v>0</v>
      </c>
      <c r="AD50" s="66">
        <f t="shared" si="3"/>
        <v>30191.615999999998</v>
      </c>
    </row>
    <row r="51" spans="1:30" ht="24.95" customHeight="1" x14ac:dyDescent="0.4">
      <c r="A51" s="54">
        <v>51</v>
      </c>
      <c r="B51" s="55" t="s">
        <v>272</v>
      </c>
      <c r="C51" s="55" t="s">
        <v>1986</v>
      </c>
      <c r="D51" s="55" t="s">
        <v>35</v>
      </c>
      <c r="E51" s="55" t="s">
        <v>239</v>
      </c>
      <c r="F51" s="55" t="s">
        <v>1011</v>
      </c>
      <c r="G51" s="55">
        <v>42</v>
      </c>
      <c r="H51" s="55">
        <v>2</v>
      </c>
      <c r="I51" s="57">
        <v>1</v>
      </c>
      <c r="J51" s="58">
        <v>2</v>
      </c>
      <c r="K51" s="59"/>
      <c r="L51" s="60" t="s">
        <v>221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5031.9359999999997</v>
      </c>
      <c r="AC51" s="66">
        <f t="shared" si="4"/>
        <v>0</v>
      </c>
      <c r="AD51" s="66">
        <f t="shared" si="3"/>
        <v>5031.9359999999997</v>
      </c>
    </row>
    <row r="52" spans="1:30" ht="24.95" customHeight="1" x14ac:dyDescent="0.4">
      <c r="A52" s="54">
        <v>52</v>
      </c>
      <c r="B52" s="55" t="s">
        <v>272</v>
      </c>
      <c r="C52" s="55" t="s">
        <v>1987</v>
      </c>
      <c r="D52" s="55" t="s">
        <v>35</v>
      </c>
      <c r="E52" s="55" t="s">
        <v>239</v>
      </c>
      <c r="F52" s="55" t="s">
        <v>732</v>
      </c>
      <c r="G52" s="55">
        <v>42</v>
      </c>
      <c r="H52" s="55">
        <v>6</v>
      </c>
      <c r="I52" s="57">
        <v>2</v>
      </c>
      <c r="J52" s="58">
        <v>12</v>
      </c>
      <c r="K52" s="59"/>
      <c r="L52" s="60" t="s">
        <v>222</v>
      </c>
      <c r="M52" s="76"/>
      <c r="N52" s="61" t="s">
        <v>220</v>
      </c>
      <c r="O52" s="77"/>
      <c r="P52" s="76"/>
      <c r="Q52" s="62">
        <v>6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30191.615999999998</v>
      </c>
      <c r="AC52" s="66">
        <f t="shared" si="4"/>
        <v>0</v>
      </c>
      <c r="AD52" s="66">
        <f t="shared" si="3"/>
        <v>30191.615999999998</v>
      </c>
    </row>
    <row r="53" spans="1:30" ht="24.95" customHeight="1" x14ac:dyDescent="0.4">
      <c r="A53" s="54">
        <v>53</v>
      </c>
      <c r="B53" s="55" t="s">
        <v>272</v>
      </c>
      <c r="C53" s="55" t="s">
        <v>1987</v>
      </c>
      <c r="D53" s="55" t="s">
        <v>35</v>
      </c>
      <c r="E53" s="55" t="s">
        <v>239</v>
      </c>
      <c r="F53" s="55" t="s">
        <v>1011</v>
      </c>
      <c r="G53" s="55">
        <v>42</v>
      </c>
      <c r="H53" s="55">
        <v>2</v>
      </c>
      <c r="I53" s="57">
        <v>1</v>
      </c>
      <c r="J53" s="58">
        <v>2</v>
      </c>
      <c r="K53" s="59"/>
      <c r="L53" s="60" t="s">
        <v>221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5031.9359999999997</v>
      </c>
      <c r="AC53" s="66">
        <f t="shared" si="4"/>
        <v>0</v>
      </c>
      <c r="AD53" s="66">
        <f t="shared" si="3"/>
        <v>5031.9359999999997</v>
      </c>
    </row>
    <row r="54" spans="1:30" ht="24.95" customHeight="1" x14ac:dyDescent="0.4">
      <c r="A54" s="54">
        <v>54</v>
      </c>
      <c r="B54" s="55" t="s">
        <v>272</v>
      </c>
      <c r="C54" s="55" t="s">
        <v>1988</v>
      </c>
      <c r="D54" s="55" t="s">
        <v>35</v>
      </c>
      <c r="E54" s="55" t="s">
        <v>239</v>
      </c>
      <c r="F54" s="55" t="s">
        <v>732</v>
      </c>
      <c r="G54" s="55">
        <v>42</v>
      </c>
      <c r="H54" s="55">
        <v>6</v>
      </c>
      <c r="I54" s="57">
        <v>2</v>
      </c>
      <c r="J54" s="58">
        <v>12</v>
      </c>
      <c r="K54" s="59"/>
      <c r="L54" s="60" t="s">
        <v>222</v>
      </c>
      <c r="M54" s="76"/>
      <c r="N54" s="61" t="s">
        <v>220</v>
      </c>
      <c r="O54" s="77"/>
      <c r="P54" s="76"/>
      <c r="Q54" s="62">
        <v>6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30191.615999999998</v>
      </c>
      <c r="AC54" s="66">
        <f t="shared" si="4"/>
        <v>0</v>
      </c>
      <c r="AD54" s="66">
        <f t="shared" si="3"/>
        <v>30191.615999999998</v>
      </c>
    </row>
    <row r="55" spans="1:30" ht="24.95" customHeight="1" x14ac:dyDescent="0.4">
      <c r="A55" s="54">
        <v>55</v>
      </c>
      <c r="B55" s="55" t="s">
        <v>272</v>
      </c>
      <c r="C55" s="55" t="s">
        <v>1988</v>
      </c>
      <c r="D55" s="55" t="s">
        <v>35</v>
      </c>
      <c r="E55" s="55" t="s">
        <v>239</v>
      </c>
      <c r="F55" s="55" t="s">
        <v>1011</v>
      </c>
      <c r="G55" s="55">
        <v>42</v>
      </c>
      <c r="H55" s="55">
        <v>2</v>
      </c>
      <c r="I55" s="57">
        <v>1</v>
      </c>
      <c r="J55" s="58">
        <v>2</v>
      </c>
      <c r="K55" s="59"/>
      <c r="L55" s="60" t="s">
        <v>221</v>
      </c>
      <c r="M55" s="76"/>
      <c r="N55" s="61" t="s">
        <v>220</v>
      </c>
      <c r="O55" s="77"/>
      <c r="P55" s="76"/>
      <c r="Q55" s="62">
        <v>2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5031.9359999999997</v>
      </c>
      <c r="AC55" s="66">
        <f t="shared" si="4"/>
        <v>0</v>
      </c>
      <c r="AD55" s="66">
        <f t="shared" si="3"/>
        <v>5031.9359999999997</v>
      </c>
    </row>
    <row r="56" spans="1:30" ht="24.95" customHeight="1" x14ac:dyDescent="0.4">
      <c r="A56" s="54">
        <v>56</v>
      </c>
      <c r="B56" s="55" t="s">
        <v>272</v>
      </c>
      <c r="C56" s="55" t="s">
        <v>1989</v>
      </c>
      <c r="D56" s="55" t="s">
        <v>35</v>
      </c>
      <c r="E56" s="55" t="s">
        <v>239</v>
      </c>
      <c r="F56" s="55" t="s">
        <v>732</v>
      </c>
      <c r="G56" s="55">
        <v>42</v>
      </c>
      <c r="H56" s="55">
        <v>6</v>
      </c>
      <c r="I56" s="57">
        <v>2</v>
      </c>
      <c r="J56" s="58">
        <v>12</v>
      </c>
      <c r="K56" s="59"/>
      <c r="L56" s="60" t="s">
        <v>222</v>
      </c>
      <c r="M56" s="76"/>
      <c r="N56" s="61" t="s">
        <v>220</v>
      </c>
      <c r="O56" s="77"/>
      <c r="P56" s="76"/>
      <c r="Q56" s="62">
        <v>6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30191.615999999998</v>
      </c>
      <c r="AC56" s="66">
        <f t="shared" si="4"/>
        <v>0</v>
      </c>
      <c r="AD56" s="66">
        <f t="shared" si="3"/>
        <v>30191.615999999998</v>
      </c>
    </row>
    <row r="57" spans="1:30" ht="24.95" customHeight="1" x14ac:dyDescent="0.4">
      <c r="A57" s="54">
        <v>57</v>
      </c>
      <c r="B57" s="55" t="s">
        <v>272</v>
      </c>
      <c r="C57" s="55" t="s">
        <v>1989</v>
      </c>
      <c r="D57" s="55" t="s">
        <v>35</v>
      </c>
      <c r="E57" s="55" t="s">
        <v>239</v>
      </c>
      <c r="F57" s="55" t="s">
        <v>1011</v>
      </c>
      <c r="G57" s="55">
        <v>42</v>
      </c>
      <c r="H57" s="55">
        <v>2</v>
      </c>
      <c r="I57" s="57">
        <v>1</v>
      </c>
      <c r="J57" s="58">
        <v>2</v>
      </c>
      <c r="K57" s="59"/>
      <c r="L57" s="60" t="s">
        <v>221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5031.9359999999997</v>
      </c>
      <c r="AC57" s="66">
        <f t="shared" si="4"/>
        <v>0</v>
      </c>
      <c r="AD57" s="66">
        <f t="shared" si="3"/>
        <v>5031.9359999999997</v>
      </c>
    </row>
    <row r="58" spans="1:30" ht="24.95" customHeight="1" x14ac:dyDescent="0.4">
      <c r="A58" s="54">
        <v>58</v>
      </c>
      <c r="B58" s="55" t="s">
        <v>272</v>
      </c>
      <c r="C58" s="55" t="s">
        <v>1990</v>
      </c>
      <c r="D58" s="55" t="s">
        <v>1976</v>
      </c>
      <c r="E58" s="55" t="s">
        <v>239</v>
      </c>
      <c r="F58" s="55" t="s">
        <v>732</v>
      </c>
      <c r="G58" s="55">
        <v>42</v>
      </c>
      <c r="H58" s="55">
        <v>5</v>
      </c>
      <c r="I58" s="57">
        <v>2</v>
      </c>
      <c r="J58" s="58">
        <v>10</v>
      </c>
      <c r="K58" s="59"/>
      <c r="L58" s="60" t="s">
        <v>222</v>
      </c>
      <c r="M58" s="76"/>
      <c r="N58" s="61" t="s">
        <v>220</v>
      </c>
      <c r="O58" s="77"/>
      <c r="P58" s="76"/>
      <c r="Q58" s="62">
        <v>5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25159.68</v>
      </c>
      <c r="AC58" s="66">
        <f t="shared" si="4"/>
        <v>0</v>
      </c>
      <c r="AD58" s="66">
        <f t="shared" si="3"/>
        <v>25159.68</v>
      </c>
    </row>
    <row r="59" spans="1:30" ht="24.95" customHeight="1" x14ac:dyDescent="0.4">
      <c r="A59" s="54">
        <v>59</v>
      </c>
      <c r="B59" s="55" t="s">
        <v>272</v>
      </c>
      <c r="C59" s="55" t="s">
        <v>1990</v>
      </c>
      <c r="D59" s="55" t="s">
        <v>35</v>
      </c>
      <c r="E59" s="55" t="s">
        <v>239</v>
      </c>
      <c r="F59" s="55" t="s">
        <v>1011</v>
      </c>
      <c r="G59" s="55">
        <v>42</v>
      </c>
      <c r="H59" s="55">
        <v>2</v>
      </c>
      <c r="I59" s="57">
        <v>1</v>
      </c>
      <c r="J59" s="58">
        <v>2</v>
      </c>
      <c r="K59" s="59"/>
      <c r="L59" s="60" t="s">
        <v>221</v>
      </c>
      <c r="M59" s="76"/>
      <c r="N59" s="61" t="s">
        <v>220</v>
      </c>
      <c r="O59" s="77"/>
      <c r="P59" s="76"/>
      <c r="Q59" s="62">
        <v>2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5031.9359999999997</v>
      </c>
      <c r="AC59" s="66">
        <f t="shared" si="4"/>
        <v>0</v>
      </c>
      <c r="AD59" s="66">
        <f t="shared" si="3"/>
        <v>5031.9359999999997</v>
      </c>
    </row>
    <row r="60" spans="1:30" ht="24.95" customHeight="1" x14ac:dyDescent="0.4">
      <c r="A60" s="54">
        <v>60</v>
      </c>
      <c r="B60" s="55" t="s">
        <v>272</v>
      </c>
      <c r="C60" s="55" t="s">
        <v>1991</v>
      </c>
      <c r="D60" s="55" t="s">
        <v>35</v>
      </c>
      <c r="E60" s="55" t="s">
        <v>239</v>
      </c>
      <c r="F60" s="55" t="s">
        <v>732</v>
      </c>
      <c r="G60" s="55">
        <v>42</v>
      </c>
      <c r="H60" s="55">
        <v>6</v>
      </c>
      <c r="I60" s="57">
        <v>2</v>
      </c>
      <c r="J60" s="58">
        <v>12</v>
      </c>
      <c r="K60" s="59"/>
      <c r="L60" s="60" t="s">
        <v>222</v>
      </c>
      <c r="M60" s="76"/>
      <c r="N60" s="61" t="s">
        <v>220</v>
      </c>
      <c r="O60" s="77"/>
      <c r="P60" s="76"/>
      <c r="Q60" s="62">
        <v>6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30191.615999999998</v>
      </c>
      <c r="AC60" s="66">
        <f t="shared" si="4"/>
        <v>0</v>
      </c>
      <c r="AD60" s="66">
        <f t="shared" si="3"/>
        <v>30191.615999999998</v>
      </c>
    </row>
    <row r="61" spans="1:30" ht="24.95" customHeight="1" x14ac:dyDescent="0.4">
      <c r="A61" s="54">
        <v>61</v>
      </c>
      <c r="B61" s="55" t="s">
        <v>272</v>
      </c>
      <c r="C61" s="55" t="s">
        <v>1991</v>
      </c>
      <c r="D61" s="55" t="s">
        <v>35</v>
      </c>
      <c r="E61" s="55" t="s">
        <v>239</v>
      </c>
      <c r="F61" s="55" t="s">
        <v>1011</v>
      </c>
      <c r="G61" s="55">
        <v>42</v>
      </c>
      <c r="H61" s="55">
        <v>2</v>
      </c>
      <c r="I61" s="57">
        <v>1</v>
      </c>
      <c r="J61" s="58">
        <v>2</v>
      </c>
      <c r="K61" s="59"/>
      <c r="L61" s="60" t="s">
        <v>221</v>
      </c>
      <c r="M61" s="76"/>
      <c r="N61" s="61" t="s">
        <v>220</v>
      </c>
      <c r="O61" s="77"/>
      <c r="P61" s="76"/>
      <c r="Q61" s="62">
        <v>2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5031.9359999999997</v>
      </c>
      <c r="AC61" s="66">
        <f t="shared" si="4"/>
        <v>0</v>
      </c>
      <c r="AD61" s="66">
        <f t="shared" si="3"/>
        <v>5031.9359999999997</v>
      </c>
    </row>
    <row r="62" spans="1:30" ht="24.95" customHeight="1" x14ac:dyDescent="0.4">
      <c r="A62" s="54">
        <v>62</v>
      </c>
      <c r="B62" s="55" t="s">
        <v>272</v>
      </c>
      <c r="C62" s="55" t="s">
        <v>1984</v>
      </c>
      <c r="D62" s="55" t="s">
        <v>35</v>
      </c>
      <c r="E62" s="55" t="s">
        <v>239</v>
      </c>
      <c r="F62" s="55" t="s">
        <v>732</v>
      </c>
      <c r="G62" s="55">
        <v>42</v>
      </c>
      <c r="H62" s="55">
        <v>2</v>
      </c>
      <c r="I62" s="57">
        <v>2</v>
      </c>
      <c r="J62" s="58">
        <v>4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10063.871999999999</v>
      </c>
      <c r="AC62" s="66">
        <f t="shared" si="4"/>
        <v>0</v>
      </c>
      <c r="AD62" s="66">
        <f t="shared" si="3"/>
        <v>10063.871999999999</v>
      </c>
    </row>
    <row r="63" spans="1:30" ht="24.95" customHeight="1" x14ac:dyDescent="0.4">
      <c r="A63" s="54">
        <v>63</v>
      </c>
      <c r="B63" s="55" t="s">
        <v>272</v>
      </c>
      <c r="C63" s="55" t="s">
        <v>1972</v>
      </c>
      <c r="D63" s="55" t="s">
        <v>2033</v>
      </c>
      <c r="E63" s="55" t="s">
        <v>239</v>
      </c>
      <c r="F63" s="55" t="s">
        <v>295</v>
      </c>
      <c r="G63" s="55">
        <v>42</v>
      </c>
      <c r="H63" s="55">
        <v>2</v>
      </c>
      <c r="I63" s="57">
        <v>1</v>
      </c>
      <c r="J63" s="58">
        <v>2</v>
      </c>
      <c r="K63" s="59"/>
      <c r="L63" s="60" t="s">
        <v>222</v>
      </c>
      <c r="M63" s="76"/>
      <c r="N63" s="61" t="s">
        <v>220</v>
      </c>
      <c r="O63" s="77"/>
      <c r="P63" s="76"/>
      <c r="Q63" s="62">
        <v>2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5031.9359999999997</v>
      </c>
      <c r="AC63" s="66">
        <f t="shared" si="4"/>
        <v>0</v>
      </c>
      <c r="AD63" s="66">
        <f t="shared" si="3"/>
        <v>5031.9359999999997</v>
      </c>
    </row>
    <row r="64" spans="1:30" ht="24.95" customHeight="1" x14ac:dyDescent="0.4">
      <c r="A64" s="54">
        <v>64</v>
      </c>
      <c r="B64" s="55" t="s">
        <v>272</v>
      </c>
      <c r="C64" s="55" t="s">
        <v>1974</v>
      </c>
      <c r="D64" s="55" t="s">
        <v>35</v>
      </c>
      <c r="E64" s="55" t="s">
        <v>235</v>
      </c>
      <c r="F64" s="55" t="s">
        <v>730</v>
      </c>
      <c r="G64" s="55">
        <v>29</v>
      </c>
      <c r="H64" s="55">
        <v>1</v>
      </c>
      <c r="I64" s="57">
        <v>1</v>
      </c>
      <c r="J64" s="58">
        <v>1</v>
      </c>
      <c r="K64" s="59"/>
      <c r="L64" s="60" t="s">
        <v>222</v>
      </c>
      <c r="M64" s="76"/>
      <c r="N64" s="61" t="s">
        <v>219</v>
      </c>
      <c r="O64" s="77"/>
      <c r="P64" s="76"/>
      <c r="Q64" s="62">
        <v>1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1737.2160000000001</v>
      </c>
      <c r="AC64" s="66">
        <f t="shared" si="4"/>
        <v>0</v>
      </c>
      <c r="AD64" s="66">
        <f t="shared" si="3"/>
        <v>1737.2160000000001</v>
      </c>
    </row>
    <row r="65" spans="1:30" ht="24.95" customHeight="1" x14ac:dyDescent="0.4">
      <c r="A65" s="54">
        <v>65</v>
      </c>
      <c r="B65" s="55" t="s">
        <v>272</v>
      </c>
      <c r="C65" s="55" t="s">
        <v>1054</v>
      </c>
      <c r="D65" s="55" t="s">
        <v>1992</v>
      </c>
      <c r="E65" s="55" t="s">
        <v>239</v>
      </c>
      <c r="F65" s="55" t="s">
        <v>2030</v>
      </c>
      <c r="G65" s="55">
        <v>42</v>
      </c>
      <c r="H65" s="55">
        <v>8</v>
      </c>
      <c r="I65" s="57">
        <v>1</v>
      </c>
      <c r="J65" s="58">
        <v>8</v>
      </c>
      <c r="K65" s="59"/>
      <c r="L65" s="60" t="s">
        <v>221</v>
      </c>
      <c r="M65" s="76"/>
      <c r="N65" s="61" t="s">
        <v>220</v>
      </c>
      <c r="O65" s="77"/>
      <c r="P65" s="76"/>
      <c r="Q65" s="62">
        <v>8</v>
      </c>
      <c r="R65" s="63"/>
      <c r="S65" s="78"/>
      <c r="T65" s="78"/>
      <c r="U65" s="64">
        <f t="shared" ref="U65:U128" si="6">S65*Q65</f>
        <v>0</v>
      </c>
      <c r="V65" s="64">
        <f t="shared" ref="V65:V128" si="7">T65*Q65</f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20127.743999999999</v>
      </c>
      <c r="AC65" s="66">
        <f t="shared" si="4"/>
        <v>0</v>
      </c>
      <c r="AD65" s="66">
        <f t="shared" ref="AD65:AD128" si="8">AB65-AC65</f>
        <v>20127.743999999999</v>
      </c>
    </row>
    <row r="66" spans="1:30" ht="24.95" customHeight="1" x14ac:dyDescent="0.4">
      <c r="A66" s="54">
        <v>66</v>
      </c>
      <c r="B66" s="55" t="s">
        <v>367</v>
      </c>
      <c r="C66" s="55" t="s">
        <v>1972</v>
      </c>
      <c r="D66" s="55" t="s">
        <v>2033</v>
      </c>
      <c r="E66" s="55" t="s">
        <v>239</v>
      </c>
      <c r="F66" s="55" t="s">
        <v>240</v>
      </c>
      <c r="G66" s="55">
        <v>42</v>
      </c>
      <c r="H66" s="55">
        <v>2</v>
      </c>
      <c r="I66" s="57">
        <v>1</v>
      </c>
      <c r="J66" s="58">
        <v>2</v>
      </c>
      <c r="K66" s="59"/>
      <c r="L66" s="60" t="s">
        <v>222</v>
      </c>
      <c r="M66" s="76"/>
      <c r="N66" s="61" t="s">
        <v>220</v>
      </c>
      <c r="O66" s="77"/>
      <c r="P66" s="76"/>
      <c r="Q66" s="62">
        <v>2</v>
      </c>
      <c r="R66" s="63"/>
      <c r="S66" s="78"/>
      <c r="T66" s="78"/>
      <c r="U66" s="64">
        <f t="shared" si="6"/>
        <v>0</v>
      </c>
      <c r="V66" s="64">
        <f t="shared" si="7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5031.9359999999997</v>
      </c>
      <c r="AC66" s="66">
        <f t="shared" si="4"/>
        <v>0</v>
      </c>
      <c r="AD66" s="66">
        <f t="shared" si="8"/>
        <v>5031.9359999999997</v>
      </c>
    </row>
    <row r="67" spans="1:30" ht="24.95" customHeight="1" x14ac:dyDescent="0.4">
      <c r="A67" s="54">
        <v>67</v>
      </c>
      <c r="B67" s="55" t="s">
        <v>367</v>
      </c>
      <c r="C67" s="55" t="s">
        <v>1972</v>
      </c>
      <c r="D67" s="55" t="s">
        <v>2033</v>
      </c>
      <c r="E67" s="55" t="s">
        <v>248</v>
      </c>
      <c r="F67" s="55" t="s">
        <v>673</v>
      </c>
      <c r="G67" s="55">
        <v>26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6"/>
        <v>0</v>
      </c>
      <c r="V67" s="64">
        <f t="shared" si="7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1557.5040000000001</v>
      </c>
      <c r="AC67" s="66">
        <f t="shared" si="4"/>
        <v>0</v>
      </c>
      <c r="AD67" s="66">
        <f t="shared" si="8"/>
        <v>1557.5040000000001</v>
      </c>
    </row>
    <row r="68" spans="1:30" ht="24.95" customHeight="1" x14ac:dyDescent="0.4">
      <c r="A68" s="54">
        <v>68</v>
      </c>
      <c r="B68" s="55" t="s">
        <v>367</v>
      </c>
      <c r="C68" s="55" t="s">
        <v>1993</v>
      </c>
      <c r="D68" s="55" t="s">
        <v>35</v>
      </c>
      <c r="E68" s="55" t="s">
        <v>239</v>
      </c>
      <c r="F68" s="55" t="s">
        <v>240</v>
      </c>
      <c r="G68" s="55">
        <v>42</v>
      </c>
      <c r="H68" s="55">
        <v>2</v>
      </c>
      <c r="I68" s="57">
        <v>1</v>
      </c>
      <c r="J68" s="58">
        <v>2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5031.9359999999997</v>
      </c>
      <c r="AC68" s="66">
        <f t="shared" si="4"/>
        <v>0</v>
      </c>
      <c r="AD68" s="66">
        <f t="shared" si="8"/>
        <v>5031.9359999999997</v>
      </c>
    </row>
    <row r="69" spans="1:30" ht="24.95" customHeight="1" x14ac:dyDescent="0.4">
      <c r="A69" s="54">
        <v>69</v>
      </c>
      <c r="B69" s="55" t="s">
        <v>37</v>
      </c>
      <c r="C69" s="55" t="s">
        <v>788</v>
      </c>
      <c r="D69" s="55" t="s">
        <v>35</v>
      </c>
      <c r="E69" s="55" t="s">
        <v>239</v>
      </c>
      <c r="F69" s="55" t="s">
        <v>1102</v>
      </c>
      <c r="G69" s="55">
        <v>42</v>
      </c>
      <c r="H69" s="55">
        <v>8</v>
      </c>
      <c r="I69" s="57">
        <v>5</v>
      </c>
      <c r="J69" s="58">
        <v>40</v>
      </c>
      <c r="K69" s="59"/>
      <c r="L69" s="60" t="s">
        <v>222</v>
      </c>
      <c r="M69" s="76"/>
      <c r="N69" s="61" t="s">
        <v>220</v>
      </c>
      <c r="O69" s="77"/>
      <c r="P69" s="76"/>
      <c r="Q69" s="62">
        <v>8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100638.72</v>
      </c>
      <c r="AC69" s="66">
        <f t="shared" ref="AC69:AC130" si="10">P69*Q69*X69*Y69*Z69/1000*$Z$1</f>
        <v>0</v>
      </c>
      <c r="AD69" s="66">
        <f t="shared" si="8"/>
        <v>100638.72</v>
      </c>
    </row>
    <row r="70" spans="1:30" ht="24.95" customHeight="1" x14ac:dyDescent="0.4">
      <c r="A70" s="54">
        <v>70</v>
      </c>
      <c r="B70" s="55" t="s">
        <v>37</v>
      </c>
      <c r="C70" s="55" t="s">
        <v>788</v>
      </c>
      <c r="D70" s="55" t="s">
        <v>35</v>
      </c>
      <c r="E70" s="55" t="s">
        <v>397</v>
      </c>
      <c r="F70" s="55" t="s">
        <v>725</v>
      </c>
      <c r="G70" s="55">
        <v>14</v>
      </c>
      <c r="H70" s="55">
        <v>2</v>
      </c>
      <c r="I70" s="57">
        <v>1</v>
      </c>
      <c r="J70" s="58">
        <v>2</v>
      </c>
      <c r="K70" s="59"/>
      <c r="L70" s="60" t="s">
        <v>222</v>
      </c>
      <c r="M70" s="76"/>
      <c r="N70" s="61" t="s">
        <v>219</v>
      </c>
      <c r="O70" s="77"/>
      <c r="P70" s="76"/>
      <c r="Q70" s="62">
        <v>2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1677.3119999999999</v>
      </c>
      <c r="AC70" s="66">
        <f t="shared" si="10"/>
        <v>0</v>
      </c>
      <c r="AD70" s="66">
        <f t="shared" si="8"/>
        <v>1677.3119999999999</v>
      </c>
    </row>
    <row r="71" spans="1:30" ht="24.95" customHeight="1" x14ac:dyDescent="0.4">
      <c r="A71" s="54">
        <v>71</v>
      </c>
      <c r="B71" s="55" t="s">
        <v>37</v>
      </c>
      <c r="C71" s="55" t="s">
        <v>642</v>
      </c>
      <c r="D71" s="55" t="s">
        <v>35</v>
      </c>
      <c r="E71" s="55" t="s">
        <v>235</v>
      </c>
      <c r="F71" s="55" t="s">
        <v>40</v>
      </c>
      <c r="G71" s="55">
        <v>29</v>
      </c>
      <c r="H71" s="55">
        <v>18</v>
      </c>
      <c r="I71" s="57">
        <v>1</v>
      </c>
      <c r="J71" s="58">
        <v>18</v>
      </c>
      <c r="K71" s="59"/>
      <c r="L71" s="60" t="s">
        <v>222</v>
      </c>
      <c r="M71" s="76"/>
      <c r="N71" s="61" t="s">
        <v>219</v>
      </c>
      <c r="O71" s="77"/>
      <c r="P71" s="76"/>
      <c r="Q71" s="62">
        <v>18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31269.888000000003</v>
      </c>
      <c r="AC71" s="66">
        <f t="shared" si="10"/>
        <v>0</v>
      </c>
      <c r="AD71" s="66">
        <f t="shared" si="8"/>
        <v>31269.888000000003</v>
      </c>
    </row>
    <row r="72" spans="1:30" ht="24.95" customHeight="1" x14ac:dyDescent="0.4">
      <c r="A72" s="54">
        <v>72</v>
      </c>
      <c r="B72" s="55" t="s">
        <v>37</v>
      </c>
      <c r="C72" s="55" t="s">
        <v>642</v>
      </c>
      <c r="D72" s="55" t="s">
        <v>35</v>
      </c>
      <c r="E72" s="55" t="s">
        <v>235</v>
      </c>
      <c r="F72" s="55" t="s">
        <v>487</v>
      </c>
      <c r="G72" s="55">
        <v>29</v>
      </c>
      <c r="H72" s="55">
        <v>2</v>
      </c>
      <c r="I72" s="57">
        <v>1</v>
      </c>
      <c r="J72" s="58">
        <v>2</v>
      </c>
      <c r="K72" s="59"/>
      <c r="L72" s="60" t="s">
        <v>222</v>
      </c>
      <c r="M72" s="76"/>
      <c r="N72" s="61" t="s">
        <v>219</v>
      </c>
      <c r="O72" s="77"/>
      <c r="P72" s="76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3474.4320000000002</v>
      </c>
      <c r="AC72" s="66">
        <f t="shared" si="10"/>
        <v>0</v>
      </c>
      <c r="AD72" s="66">
        <f t="shared" si="8"/>
        <v>3474.4320000000002</v>
      </c>
    </row>
    <row r="73" spans="1:30" ht="24.95" customHeight="1" x14ac:dyDescent="0.4">
      <c r="A73" s="54">
        <v>73</v>
      </c>
      <c r="B73" s="55" t="s">
        <v>37</v>
      </c>
      <c r="C73" s="55" t="s">
        <v>642</v>
      </c>
      <c r="D73" s="55" t="s">
        <v>1994</v>
      </c>
      <c r="E73" s="55" t="s">
        <v>2031</v>
      </c>
      <c r="F73" s="55" t="s">
        <v>730</v>
      </c>
      <c r="G73" s="55">
        <v>12</v>
      </c>
      <c r="H73" s="55">
        <v>3</v>
      </c>
      <c r="I73" s="57">
        <v>1</v>
      </c>
      <c r="J73" s="58">
        <v>3</v>
      </c>
      <c r="K73" s="59"/>
      <c r="L73" s="60" t="s">
        <v>221</v>
      </c>
      <c r="M73" s="76"/>
      <c r="N73" s="61" t="s">
        <v>220</v>
      </c>
      <c r="O73" s="77"/>
      <c r="P73" s="76"/>
      <c r="Q73" s="62">
        <v>3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2156.5439999999999</v>
      </c>
      <c r="AC73" s="66">
        <f t="shared" si="10"/>
        <v>0</v>
      </c>
      <c r="AD73" s="66">
        <f t="shared" si="8"/>
        <v>2156.5439999999999</v>
      </c>
    </row>
    <row r="74" spans="1:30" ht="24.95" customHeight="1" x14ac:dyDescent="0.4">
      <c r="A74" s="54">
        <v>74</v>
      </c>
      <c r="B74" s="55" t="s">
        <v>241</v>
      </c>
      <c r="C74" s="55" t="s">
        <v>1995</v>
      </c>
      <c r="D74" s="55" t="s">
        <v>35</v>
      </c>
      <c r="E74" s="55" t="s">
        <v>239</v>
      </c>
      <c r="F74" s="55" t="s">
        <v>1111</v>
      </c>
      <c r="G74" s="55">
        <v>42</v>
      </c>
      <c r="H74" s="55">
        <v>3</v>
      </c>
      <c r="I74" s="57">
        <v>2</v>
      </c>
      <c r="J74" s="58">
        <v>6</v>
      </c>
      <c r="K74" s="59"/>
      <c r="L74" s="60" t="s">
        <v>221</v>
      </c>
      <c r="M74" s="76"/>
      <c r="N74" s="61" t="s">
        <v>220</v>
      </c>
      <c r="O74" s="77"/>
      <c r="P74" s="76"/>
      <c r="Q74" s="62">
        <v>6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15095.807999999999</v>
      </c>
      <c r="AC74" s="66">
        <f t="shared" si="10"/>
        <v>0</v>
      </c>
      <c r="AD74" s="66">
        <f t="shared" si="8"/>
        <v>15095.807999999999</v>
      </c>
    </row>
    <row r="75" spans="1:30" ht="24.95" customHeight="1" x14ac:dyDescent="0.4">
      <c r="A75" s="54">
        <v>75</v>
      </c>
      <c r="B75" s="55" t="s">
        <v>241</v>
      </c>
      <c r="C75" s="55" t="s">
        <v>546</v>
      </c>
      <c r="D75" s="55" t="s">
        <v>35</v>
      </c>
      <c r="E75" s="55" t="s">
        <v>239</v>
      </c>
      <c r="F75" s="55" t="s">
        <v>1111</v>
      </c>
      <c r="G75" s="55">
        <v>42</v>
      </c>
      <c r="H75" s="55">
        <v>6</v>
      </c>
      <c r="I75" s="57">
        <v>2</v>
      </c>
      <c r="J75" s="58">
        <v>12</v>
      </c>
      <c r="K75" s="59"/>
      <c r="L75" s="60" t="s">
        <v>221</v>
      </c>
      <c r="M75" s="76"/>
      <c r="N75" s="61" t="s">
        <v>220</v>
      </c>
      <c r="O75" s="77"/>
      <c r="P75" s="76"/>
      <c r="Q75" s="62">
        <v>12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30191.615999999998</v>
      </c>
      <c r="AC75" s="66">
        <f t="shared" si="10"/>
        <v>0</v>
      </c>
      <c r="AD75" s="66">
        <f t="shared" si="8"/>
        <v>30191.615999999998</v>
      </c>
    </row>
    <row r="76" spans="1:30" ht="24.95" customHeight="1" x14ac:dyDescent="0.4">
      <c r="A76" s="54">
        <v>76</v>
      </c>
      <c r="B76" s="55" t="s">
        <v>241</v>
      </c>
      <c r="C76" s="55" t="s">
        <v>1797</v>
      </c>
      <c r="D76" s="55" t="s">
        <v>35</v>
      </c>
      <c r="E76" s="55" t="s">
        <v>239</v>
      </c>
      <c r="F76" s="55" t="s">
        <v>2028</v>
      </c>
      <c r="G76" s="55">
        <v>42</v>
      </c>
      <c r="H76" s="55">
        <v>1</v>
      </c>
      <c r="I76" s="57">
        <v>6</v>
      </c>
      <c r="J76" s="58">
        <v>6</v>
      </c>
      <c r="K76" s="59"/>
      <c r="L76" s="60" t="s">
        <v>222</v>
      </c>
      <c r="M76" s="76"/>
      <c r="N76" s="61" t="s">
        <v>220</v>
      </c>
      <c r="O76" s="77"/>
      <c r="P76" s="76"/>
      <c r="Q76" s="62">
        <v>1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15095.807999999999</v>
      </c>
      <c r="AC76" s="66">
        <f t="shared" si="10"/>
        <v>0</v>
      </c>
      <c r="AD76" s="66">
        <f t="shared" si="8"/>
        <v>15095.807999999999</v>
      </c>
    </row>
    <row r="77" spans="1:30" ht="24.95" customHeight="1" x14ac:dyDescent="0.4">
      <c r="A77" s="54">
        <v>77</v>
      </c>
      <c r="B77" s="55" t="s">
        <v>241</v>
      </c>
      <c r="C77" s="55" t="s">
        <v>1996</v>
      </c>
      <c r="D77" s="55" t="s">
        <v>35</v>
      </c>
      <c r="E77" s="55" t="s">
        <v>239</v>
      </c>
      <c r="F77" s="55" t="s">
        <v>2028</v>
      </c>
      <c r="G77" s="55">
        <v>42</v>
      </c>
      <c r="H77" s="55">
        <v>1</v>
      </c>
      <c r="I77" s="57">
        <v>6</v>
      </c>
      <c r="J77" s="58">
        <v>6</v>
      </c>
      <c r="K77" s="59"/>
      <c r="L77" s="60" t="s">
        <v>222</v>
      </c>
      <c r="M77" s="76"/>
      <c r="N77" s="61" t="s">
        <v>220</v>
      </c>
      <c r="O77" s="77"/>
      <c r="P77" s="76"/>
      <c r="Q77" s="62">
        <v>1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15095.807999999999</v>
      </c>
      <c r="AC77" s="66">
        <f t="shared" si="10"/>
        <v>0</v>
      </c>
      <c r="AD77" s="66">
        <f t="shared" si="8"/>
        <v>15095.807999999999</v>
      </c>
    </row>
    <row r="78" spans="1:30" ht="24.95" customHeight="1" x14ac:dyDescent="0.4">
      <c r="A78" s="54">
        <v>78</v>
      </c>
      <c r="B78" s="55" t="s">
        <v>241</v>
      </c>
      <c r="C78" s="55" t="s">
        <v>1997</v>
      </c>
      <c r="D78" s="55" t="s">
        <v>35</v>
      </c>
      <c r="E78" s="55" t="s">
        <v>235</v>
      </c>
      <c r="F78" s="55" t="s">
        <v>40</v>
      </c>
      <c r="G78" s="55">
        <v>29</v>
      </c>
      <c r="H78" s="55">
        <v>18</v>
      </c>
      <c r="I78" s="57">
        <v>1</v>
      </c>
      <c r="J78" s="58">
        <v>18</v>
      </c>
      <c r="K78" s="59"/>
      <c r="L78" s="60" t="s">
        <v>222</v>
      </c>
      <c r="M78" s="76"/>
      <c r="N78" s="61" t="s">
        <v>219</v>
      </c>
      <c r="O78" s="77"/>
      <c r="P78" s="76"/>
      <c r="Q78" s="62">
        <v>18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31269.888000000003</v>
      </c>
      <c r="AC78" s="66">
        <f t="shared" si="10"/>
        <v>0</v>
      </c>
      <c r="AD78" s="66">
        <f t="shared" si="8"/>
        <v>31269.888000000003</v>
      </c>
    </row>
    <row r="79" spans="1:30" ht="24.95" customHeight="1" x14ac:dyDescent="0.4">
      <c r="A79" s="54">
        <v>79</v>
      </c>
      <c r="B79" s="55" t="s">
        <v>241</v>
      </c>
      <c r="C79" s="55" t="s">
        <v>1997</v>
      </c>
      <c r="D79" s="55" t="s">
        <v>35</v>
      </c>
      <c r="E79" s="55" t="s">
        <v>235</v>
      </c>
      <c r="F79" s="55" t="s">
        <v>487</v>
      </c>
      <c r="G79" s="55">
        <v>29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219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3474.4320000000002</v>
      </c>
      <c r="AC79" s="66">
        <f t="shared" si="10"/>
        <v>0</v>
      </c>
      <c r="AD79" s="66">
        <f t="shared" si="8"/>
        <v>3474.4320000000002</v>
      </c>
    </row>
    <row r="80" spans="1:30" ht="24.95" customHeight="1" x14ac:dyDescent="0.4">
      <c r="A80" s="54">
        <v>80</v>
      </c>
      <c r="B80" s="55" t="s">
        <v>37</v>
      </c>
      <c r="C80" s="55" t="s">
        <v>1998</v>
      </c>
      <c r="D80" s="55" t="s">
        <v>35</v>
      </c>
      <c r="E80" s="55" t="s">
        <v>239</v>
      </c>
      <c r="F80" s="55" t="s">
        <v>732</v>
      </c>
      <c r="G80" s="55">
        <v>42</v>
      </c>
      <c r="H80" s="55">
        <v>6</v>
      </c>
      <c r="I80" s="57">
        <v>2</v>
      </c>
      <c r="J80" s="58">
        <v>12</v>
      </c>
      <c r="K80" s="59"/>
      <c r="L80" s="60" t="s">
        <v>222</v>
      </c>
      <c r="M80" s="76"/>
      <c r="N80" s="61" t="s">
        <v>220</v>
      </c>
      <c r="O80" s="77"/>
      <c r="P80" s="76"/>
      <c r="Q80" s="62">
        <v>6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30191.615999999998</v>
      </c>
      <c r="AC80" s="66">
        <f t="shared" si="10"/>
        <v>0</v>
      </c>
      <c r="AD80" s="66">
        <f t="shared" si="8"/>
        <v>30191.615999999998</v>
      </c>
    </row>
    <row r="81" spans="1:30" ht="24.95" customHeight="1" x14ac:dyDescent="0.4">
      <c r="A81" s="54">
        <v>81</v>
      </c>
      <c r="B81" s="55" t="s">
        <v>37</v>
      </c>
      <c r="C81" s="55" t="s">
        <v>1999</v>
      </c>
      <c r="D81" s="55" t="s">
        <v>35</v>
      </c>
      <c r="E81" s="55" t="s">
        <v>239</v>
      </c>
      <c r="F81" s="55" t="s">
        <v>732</v>
      </c>
      <c r="G81" s="55">
        <v>42</v>
      </c>
      <c r="H81" s="55">
        <v>2</v>
      </c>
      <c r="I81" s="57">
        <v>2</v>
      </c>
      <c r="J81" s="58">
        <v>4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10063.871999999999</v>
      </c>
      <c r="AC81" s="66">
        <f t="shared" si="10"/>
        <v>0</v>
      </c>
      <c r="AD81" s="66">
        <f t="shared" si="8"/>
        <v>10063.871999999999</v>
      </c>
    </row>
    <row r="82" spans="1:30" ht="24.95" customHeight="1" x14ac:dyDescent="0.4">
      <c r="A82" s="54">
        <v>82</v>
      </c>
      <c r="B82" s="55" t="s">
        <v>37</v>
      </c>
      <c r="C82" s="55" t="s">
        <v>1999</v>
      </c>
      <c r="D82" s="55" t="s">
        <v>35</v>
      </c>
      <c r="E82" s="55" t="s">
        <v>239</v>
      </c>
      <c r="F82" s="55" t="s">
        <v>1011</v>
      </c>
      <c r="G82" s="55">
        <v>42</v>
      </c>
      <c r="H82" s="55">
        <v>2</v>
      </c>
      <c r="I82" s="57">
        <v>1</v>
      </c>
      <c r="J82" s="58">
        <v>2</v>
      </c>
      <c r="K82" s="59"/>
      <c r="L82" s="60" t="s">
        <v>221</v>
      </c>
      <c r="M82" s="76"/>
      <c r="N82" s="61" t="s">
        <v>220</v>
      </c>
      <c r="O82" s="77"/>
      <c r="P82" s="76"/>
      <c r="Q82" s="62">
        <v>2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5031.9359999999997</v>
      </c>
      <c r="AC82" s="66">
        <f t="shared" si="10"/>
        <v>0</v>
      </c>
      <c r="AD82" s="66">
        <f t="shared" si="8"/>
        <v>5031.9359999999997</v>
      </c>
    </row>
    <row r="83" spans="1:30" ht="24.95" customHeight="1" x14ac:dyDescent="0.4">
      <c r="A83" s="54">
        <v>83</v>
      </c>
      <c r="B83" s="55" t="s">
        <v>37</v>
      </c>
      <c r="C83" s="55" t="s">
        <v>2000</v>
      </c>
      <c r="D83" s="55" t="s">
        <v>1992</v>
      </c>
      <c r="E83" s="55" t="s">
        <v>239</v>
      </c>
      <c r="F83" s="55" t="s">
        <v>732</v>
      </c>
      <c r="G83" s="55">
        <v>42</v>
      </c>
      <c r="H83" s="55">
        <v>8</v>
      </c>
      <c r="I83" s="57">
        <v>2</v>
      </c>
      <c r="J83" s="58">
        <v>16</v>
      </c>
      <c r="K83" s="59"/>
      <c r="L83" s="60" t="s">
        <v>222</v>
      </c>
      <c r="M83" s="76"/>
      <c r="N83" s="61" t="s">
        <v>220</v>
      </c>
      <c r="O83" s="77"/>
      <c r="P83" s="76"/>
      <c r="Q83" s="62">
        <v>8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40255.487999999998</v>
      </c>
      <c r="AC83" s="66">
        <f t="shared" si="10"/>
        <v>0</v>
      </c>
      <c r="AD83" s="66">
        <f t="shared" si="8"/>
        <v>40255.487999999998</v>
      </c>
    </row>
    <row r="84" spans="1:30" ht="24.95" customHeight="1" x14ac:dyDescent="0.4">
      <c r="A84" s="54">
        <v>84</v>
      </c>
      <c r="B84" s="55" t="s">
        <v>37</v>
      </c>
      <c r="C84" s="55" t="s">
        <v>2000</v>
      </c>
      <c r="D84" s="55" t="s">
        <v>35</v>
      </c>
      <c r="E84" s="55" t="s">
        <v>239</v>
      </c>
      <c r="F84" s="55" t="s">
        <v>1011</v>
      </c>
      <c r="G84" s="55">
        <v>42</v>
      </c>
      <c r="H84" s="55">
        <v>2</v>
      </c>
      <c r="I84" s="57">
        <v>1</v>
      </c>
      <c r="J84" s="58">
        <v>2</v>
      </c>
      <c r="K84" s="59"/>
      <c r="L84" s="60" t="s">
        <v>221</v>
      </c>
      <c r="M84" s="76"/>
      <c r="N84" s="61" t="s">
        <v>220</v>
      </c>
      <c r="O84" s="77"/>
      <c r="P84" s="76"/>
      <c r="Q84" s="62">
        <v>2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5031.9359999999997</v>
      </c>
      <c r="AC84" s="66">
        <f t="shared" si="10"/>
        <v>0</v>
      </c>
      <c r="AD84" s="66">
        <f t="shared" si="8"/>
        <v>5031.9359999999997</v>
      </c>
    </row>
    <row r="85" spans="1:30" ht="24.95" customHeight="1" x14ac:dyDescent="0.4">
      <c r="A85" s="54">
        <v>85</v>
      </c>
      <c r="B85" s="55" t="s">
        <v>37</v>
      </c>
      <c r="C85" s="55" t="s">
        <v>2001</v>
      </c>
      <c r="D85" s="55" t="s">
        <v>35</v>
      </c>
      <c r="E85" s="55" t="s">
        <v>239</v>
      </c>
      <c r="F85" s="55" t="s">
        <v>732</v>
      </c>
      <c r="G85" s="55">
        <v>42</v>
      </c>
      <c r="H85" s="55">
        <v>3</v>
      </c>
      <c r="I85" s="57">
        <v>2</v>
      </c>
      <c r="J85" s="58">
        <v>6</v>
      </c>
      <c r="K85" s="59"/>
      <c r="L85" s="60" t="s">
        <v>222</v>
      </c>
      <c r="M85" s="76"/>
      <c r="N85" s="61" t="s">
        <v>220</v>
      </c>
      <c r="O85" s="77"/>
      <c r="P85" s="76"/>
      <c r="Q85" s="62">
        <v>3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15095.807999999999</v>
      </c>
      <c r="AC85" s="66">
        <f t="shared" si="10"/>
        <v>0</v>
      </c>
      <c r="AD85" s="66">
        <f t="shared" si="8"/>
        <v>15095.807999999999</v>
      </c>
    </row>
    <row r="86" spans="1:30" ht="24.95" customHeight="1" x14ac:dyDescent="0.4">
      <c r="A86" s="54">
        <v>86</v>
      </c>
      <c r="B86" s="55" t="s">
        <v>37</v>
      </c>
      <c r="C86" s="55" t="s">
        <v>2002</v>
      </c>
      <c r="D86" s="55" t="s">
        <v>1992</v>
      </c>
      <c r="E86" s="55" t="s">
        <v>239</v>
      </c>
      <c r="F86" s="55" t="s">
        <v>732</v>
      </c>
      <c r="G86" s="55">
        <v>42</v>
      </c>
      <c r="H86" s="55">
        <v>8</v>
      </c>
      <c r="I86" s="57">
        <v>2</v>
      </c>
      <c r="J86" s="58">
        <v>16</v>
      </c>
      <c r="K86" s="59"/>
      <c r="L86" s="60" t="s">
        <v>222</v>
      </c>
      <c r="M86" s="76"/>
      <c r="N86" s="61" t="s">
        <v>220</v>
      </c>
      <c r="O86" s="77"/>
      <c r="P86" s="76"/>
      <c r="Q86" s="62">
        <v>8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40255.487999999998</v>
      </c>
      <c r="AC86" s="66">
        <f t="shared" si="10"/>
        <v>0</v>
      </c>
      <c r="AD86" s="66">
        <f t="shared" si="8"/>
        <v>40255.487999999998</v>
      </c>
    </row>
    <row r="87" spans="1:30" ht="24.95" customHeight="1" x14ac:dyDescent="0.4">
      <c r="A87" s="54">
        <v>87</v>
      </c>
      <c r="B87" s="55" t="s">
        <v>37</v>
      </c>
      <c r="C87" s="55" t="s">
        <v>2002</v>
      </c>
      <c r="D87" s="55" t="s">
        <v>35</v>
      </c>
      <c r="E87" s="55" t="s">
        <v>239</v>
      </c>
      <c r="F87" s="55" t="s">
        <v>1011</v>
      </c>
      <c r="G87" s="55">
        <v>42</v>
      </c>
      <c r="H87" s="55">
        <v>2</v>
      </c>
      <c r="I87" s="57">
        <v>1</v>
      </c>
      <c r="J87" s="58">
        <v>2</v>
      </c>
      <c r="K87" s="59"/>
      <c r="L87" s="60" t="s">
        <v>221</v>
      </c>
      <c r="M87" s="76"/>
      <c r="N87" s="61" t="s">
        <v>220</v>
      </c>
      <c r="O87" s="77"/>
      <c r="P87" s="76"/>
      <c r="Q87" s="62">
        <v>2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5031.9359999999997</v>
      </c>
      <c r="AC87" s="66">
        <f t="shared" si="10"/>
        <v>0</v>
      </c>
      <c r="AD87" s="66">
        <f t="shared" si="8"/>
        <v>5031.9359999999997</v>
      </c>
    </row>
    <row r="88" spans="1:30" ht="24.95" customHeight="1" x14ac:dyDescent="0.4">
      <c r="A88" s="54">
        <v>88</v>
      </c>
      <c r="B88" s="55" t="s">
        <v>37</v>
      </c>
      <c r="C88" s="55" t="s">
        <v>2003</v>
      </c>
      <c r="D88" s="55" t="s">
        <v>35</v>
      </c>
      <c r="E88" s="55" t="s">
        <v>239</v>
      </c>
      <c r="F88" s="55" t="s">
        <v>732</v>
      </c>
      <c r="G88" s="55">
        <v>42</v>
      </c>
      <c r="H88" s="55">
        <v>3</v>
      </c>
      <c r="I88" s="57">
        <v>2</v>
      </c>
      <c r="J88" s="58">
        <v>6</v>
      </c>
      <c r="K88" s="59"/>
      <c r="L88" s="60" t="s">
        <v>222</v>
      </c>
      <c r="M88" s="76"/>
      <c r="N88" s="61" t="s">
        <v>220</v>
      </c>
      <c r="O88" s="77"/>
      <c r="P88" s="76"/>
      <c r="Q88" s="62">
        <v>3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15095.807999999999</v>
      </c>
      <c r="AC88" s="66">
        <f t="shared" si="10"/>
        <v>0</v>
      </c>
      <c r="AD88" s="66">
        <f t="shared" si="8"/>
        <v>15095.807999999999</v>
      </c>
    </row>
    <row r="89" spans="1:30" ht="24.95" customHeight="1" x14ac:dyDescent="0.4">
      <c r="A89" s="54">
        <v>89</v>
      </c>
      <c r="B89" s="55" t="s">
        <v>37</v>
      </c>
      <c r="C89" s="55" t="s">
        <v>2004</v>
      </c>
      <c r="D89" s="55" t="s">
        <v>35</v>
      </c>
      <c r="E89" s="55" t="s">
        <v>239</v>
      </c>
      <c r="F89" s="55" t="s">
        <v>732</v>
      </c>
      <c r="G89" s="55">
        <v>42</v>
      </c>
      <c r="H89" s="55">
        <v>9</v>
      </c>
      <c r="I89" s="57">
        <v>2</v>
      </c>
      <c r="J89" s="58">
        <v>18</v>
      </c>
      <c r="K89" s="59"/>
      <c r="L89" s="60" t="s">
        <v>222</v>
      </c>
      <c r="M89" s="76"/>
      <c r="N89" s="61" t="s">
        <v>220</v>
      </c>
      <c r="O89" s="77"/>
      <c r="P89" s="76"/>
      <c r="Q89" s="62">
        <v>9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45287.423999999999</v>
      </c>
      <c r="AC89" s="66">
        <f t="shared" si="10"/>
        <v>0</v>
      </c>
      <c r="AD89" s="66">
        <f t="shared" si="8"/>
        <v>45287.423999999999</v>
      </c>
    </row>
    <row r="90" spans="1:30" ht="24.95" customHeight="1" x14ac:dyDescent="0.4">
      <c r="A90" s="54">
        <v>90</v>
      </c>
      <c r="B90" s="55" t="s">
        <v>37</v>
      </c>
      <c r="C90" s="55" t="s">
        <v>2004</v>
      </c>
      <c r="D90" s="55" t="s">
        <v>35</v>
      </c>
      <c r="E90" s="55" t="s">
        <v>239</v>
      </c>
      <c r="F90" s="55" t="s">
        <v>1011</v>
      </c>
      <c r="G90" s="55">
        <v>42</v>
      </c>
      <c r="H90" s="55">
        <v>2</v>
      </c>
      <c r="I90" s="57">
        <v>1</v>
      </c>
      <c r="J90" s="58">
        <v>2</v>
      </c>
      <c r="K90" s="59"/>
      <c r="L90" s="60" t="s">
        <v>221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5031.9359999999997</v>
      </c>
      <c r="AC90" s="66">
        <f t="shared" si="10"/>
        <v>0</v>
      </c>
      <c r="AD90" s="66">
        <f t="shared" si="8"/>
        <v>5031.9359999999997</v>
      </c>
    </row>
    <row r="91" spans="1:30" ht="24.95" customHeight="1" x14ac:dyDescent="0.4">
      <c r="A91" s="54">
        <v>91</v>
      </c>
      <c r="B91" s="55" t="s">
        <v>37</v>
      </c>
      <c r="C91" s="55" t="s">
        <v>2005</v>
      </c>
      <c r="D91" s="55" t="s">
        <v>35</v>
      </c>
      <c r="E91" s="55" t="s">
        <v>239</v>
      </c>
      <c r="F91" s="55" t="s">
        <v>732</v>
      </c>
      <c r="G91" s="55">
        <v>42</v>
      </c>
      <c r="H91" s="55">
        <v>4</v>
      </c>
      <c r="I91" s="57">
        <v>2</v>
      </c>
      <c r="J91" s="58">
        <v>8</v>
      </c>
      <c r="K91" s="59"/>
      <c r="L91" s="60" t="s">
        <v>222</v>
      </c>
      <c r="M91" s="76"/>
      <c r="N91" s="61" t="s">
        <v>220</v>
      </c>
      <c r="O91" s="77"/>
      <c r="P91" s="76"/>
      <c r="Q91" s="62">
        <v>4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20127.743999999999</v>
      </c>
      <c r="AC91" s="66">
        <f t="shared" si="10"/>
        <v>0</v>
      </c>
      <c r="AD91" s="66">
        <f t="shared" si="8"/>
        <v>20127.743999999999</v>
      </c>
    </row>
    <row r="92" spans="1:30" ht="24.95" customHeight="1" x14ac:dyDescent="0.4">
      <c r="A92" s="54">
        <v>92</v>
      </c>
      <c r="B92" s="55" t="s">
        <v>37</v>
      </c>
      <c r="C92" s="55" t="s">
        <v>2006</v>
      </c>
      <c r="D92" s="55" t="s">
        <v>35</v>
      </c>
      <c r="E92" s="55" t="s">
        <v>239</v>
      </c>
      <c r="F92" s="55" t="s">
        <v>732</v>
      </c>
      <c r="G92" s="55">
        <v>42</v>
      </c>
      <c r="H92" s="55">
        <v>16</v>
      </c>
      <c r="I92" s="57">
        <v>2</v>
      </c>
      <c r="J92" s="58">
        <v>32</v>
      </c>
      <c r="K92" s="59"/>
      <c r="L92" s="60" t="s">
        <v>222</v>
      </c>
      <c r="M92" s="76"/>
      <c r="N92" s="61" t="s">
        <v>220</v>
      </c>
      <c r="O92" s="77"/>
      <c r="P92" s="76"/>
      <c r="Q92" s="62">
        <v>16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80510.975999999995</v>
      </c>
      <c r="AC92" s="66">
        <f t="shared" si="10"/>
        <v>0</v>
      </c>
      <c r="AD92" s="66">
        <f t="shared" si="8"/>
        <v>80510.975999999995</v>
      </c>
    </row>
    <row r="93" spans="1:30" ht="24.95" customHeight="1" x14ac:dyDescent="0.4">
      <c r="A93" s="54">
        <v>93</v>
      </c>
      <c r="B93" s="55" t="s">
        <v>37</v>
      </c>
      <c r="C93" s="55" t="s">
        <v>2006</v>
      </c>
      <c r="D93" s="55" t="s">
        <v>35</v>
      </c>
      <c r="E93" s="55" t="s">
        <v>239</v>
      </c>
      <c r="F93" s="55" t="s">
        <v>1011</v>
      </c>
      <c r="G93" s="55">
        <v>42</v>
      </c>
      <c r="H93" s="55">
        <v>2</v>
      </c>
      <c r="I93" s="57">
        <v>1</v>
      </c>
      <c r="J93" s="58">
        <v>2</v>
      </c>
      <c r="K93" s="59"/>
      <c r="L93" s="60" t="s">
        <v>221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5031.9359999999997</v>
      </c>
      <c r="AC93" s="66">
        <f t="shared" si="10"/>
        <v>0</v>
      </c>
      <c r="AD93" s="66">
        <f t="shared" si="8"/>
        <v>5031.9359999999997</v>
      </c>
    </row>
    <row r="94" spans="1:30" ht="24.95" customHeight="1" x14ac:dyDescent="0.4">
      <c r="A94" s="54">
        <v>94</v>
      </c>
      <c r="B94" s="55" t="s">
        <v>37</v>
      </c>
      <c r="C94" s="55" t="s">
        <v>2007</v>
      </c>
      <c r="D94" s="55" t="s">
        <v>35</v>
      </c>
      <c r="E94" s="55" t="s">
        <v>239</v>
      </c>
      <c r="F94" s="55" t="s">
        <v>732</v>
      </c>
      <c r="G94" s="55">
        <v>42</v>
      </c>
      <c r="H94" s="55">
        <v>12</v>
      </c>
      <c r="I94" s="57">
        <v>2</v>
      </c>
      <c r="J94" s="58">
        <v>24</v>
      </c>
      <c r="K94" s="59"/>
      <c r="L94" s="60" t="s">
        <v>222</v>
      </c>
      <c r="M94" s="76"/>
      <c r="N94" s="61" t="s">
        <v>220</v>
      </c>
      <c r="O94" s="77"/>
      <c r="P94" s="76"/>
      <c r="Q94" s="62">
        <v>12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60383.231999999996</v>
      </c>
      <c r="AC94" s="66">
        <f t="shared" si="10"/>
        <v>0</v>
      </c>
      <c r="AD94" s="66">
        <f t="shared" si="8"/>
        <v>60383.231999999996</v>
      </c>
    </row>
    <row r="95" spans="1:30" ht="24.95" customHeight="1" x14ac:dyDescent="0.4">
      <c r="A95" s="54">
        <v>95</v>
      </c>
      <c r="B95" s="55" t="s">
        <v>37</v>
      </c>
      <c r="C95" s="55" t="s">
        <v>2007</v>
      </c>
      <c r="D95" s="55" t="s">
        <v>35</v>
      </c>
      <c r="E95" s="55" t="s">
        <v>239</v>
      </c>
      <c r="F95" s="55" t="s">
        <v>1011</v>
      </c>
      <c r="G95" s="55">
        <v>42</v>
      </c>
      <c r="H95" s="55">
        <v>2</v>
      </c>
      <c r="I95" s="57">
        <v>1</v>
      </c>
      <c r="J95" s="58">
        <v>2</v>
      </c>
      <c r="K95" s="59"/>
      <c r="L95" s="60" t="s">
        <v>221</v>
      </c>
      <c r="M95" s="76"/>
      <c r="N95" s="61" t="s">
        <v>220</v>
      </c>
      <c r="O95" s="77"/>
      <c r="P95" s="76"/>
      <c r="Q95" s="62">
        <v>2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5031.9359999999997</v>
      </c>
      <c r="AC95" s="66">
        <f t="shared" si="10"/>
        <v>0</v>
      </c>
      <c r="AD95" s="66">
        <f t="shared" si="8"/>
        <v>5031.9359999999997</v>
      </c>
    </row>
    <row r="96" spans="1:30" ht="24.95" customHeight="1" x14ac:dyDescent="0.4">
      <c r="A96" s="54">
        <v>96</v>
      </c>
      <c r="B96" s="55" t="s">
        <v>37</v>
      </c>
      <c r="C96" s="55" t="s">
        <v>1082</v>
      </c>
      <c r="D96" s="55" t="s">
        <v>35</v>
      </c>
      <c r="E96" s="55" t="s">
        <v>239</v>
      </c>
      <c r="F96" s="55" t="s">
        <v>2030</v>
      </c>
      <c r="G96" s="55">
        <v>42</v>
      </c>
      <c r="H96" s="55">
        <v>7</v>
      </c>
      <c r="I96" s="57">
        <v>1</v>
      </c>
      <c r="J96" s="58">
        <v>7</v>
      </c>
      <c r="K96" s="59"/>
      <c r="L96" s="60" t="s">
        <v>221</v>
      </c>
      <c r="M96" s="76"/>
      <c r="N96" s="61" t="s">
        <v>220</v>
      </c>
      <c r="O96" s="77"/>
      <c r="P96" s="76"/>
      <c r="Q96" s="62">
        <v>7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17611.775999999998</v>
      </c>
      <c r="AC96" s="66">
        <f t="shared" si="10"/>
        <v>0</v>
      </c>
      <c r="AD96" s="66">
        <f t="shared" si="8"/>
        <v>17611.775999999998</v>
      </c>
    </row>
    <row r="97" spans="1:30" ht="24.95" customHeight="1" x14ac:dyDescent="0.4">
      <c r="A97" s="54">
        <v>97</v>
      </c>
      <c r="B97" s="55" t="s">
        <v>37</v>
      </c>
      <c r="C97" s="55" t="s">
        <v>1082</v>
      </c>
      <c r="D97" s="55" t="s">
        <v>35</v>
      </c>
      <c r="E97" s="55" t="s">
        <v>239</v>
      </c>
      <c r="F97" s="55" t="s">
        <v>1102</v>
      </c>
      <c r="G97" s="55">
        <v>42</v>
      </c>
      <c r="H97" s="55">
        <v>3</v>
      </c>
      <c r="I97" s="57">
        <v>5</v>
      </c>
      <c r="J97" s="58">
        <v>15</v>
      </c>
      <c r="K97" s="59"/>
      <c r="L97" s="60" t="s">
        <v>222</v>
      </c>
      <c r="M97" s="76"/>
      <c r="N97" s="61" t="s">
        <v>220</v>
      </c>
      <c r="O97" s="77"/>
      <c r="P97" s="76"/>
      <c r="Q97" s="62">
        <v>3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37739.519999999997</v>
      </c>
      <c r="AC97" s="66">
        <f t="shared" si="10"/>
        <v>0</v>
      </c>
      <c r="AD97" s="66">
        <f t="shared" si="8"/>
        <v>37739.519999999997</v>
      </c>
    </row>
    <row r="98" spans="1:30" ht="24.95" customHeight="1" x14ac:dyDescent="0.4">
      <c r="A98" s="54">
        <v>98</v>
      </c>
      <c r="B98" s="55" t="s">
        <v>37</v>
      </c>
      <c r="C98" s="55" t="s">
        <v>1082</v>
      </c>
      <c r="D98" s="55" t="s">
        <v>35</v>
      </c>
      <c r="E98" s="55" t="s">
        <v>397</v>
      </c>
      <c r="F98" s="55" t="s">
        <v>725</v>
      </c>
      <c r="G98" s="55">
        <v>14</v>
      </c>
      <c r="H98" s="55">
        <v>1</v>
      </c>
      <c r="I98" s="57">
        <v>1</v>
      </c>
      <c r="J98" s="58">
        <v>1</v>
      </c>
      <c r="K98" s="59"/>
      <c r="L98" s="60" t="s">
        <v>222</v>
      </c>
      <c r="M98" s="76"/>
      <c r="N98" s="61" t="s">
        <v>219</v>
      </c>
      <c r="O98" s="77"/>
      <c r="P98" s="76"/>
      <c r="Q98" s="62">
        <v>1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838.65599999999995</v>
      </c>
      <c r="AC98" s="66">
        <f t="shared" si="10"/>
        <v>0</v>
      </c>
      <c r="AD98" s="66">
        <f t="shared" si="8"/>
        <v>838.65599999999995</v>
      </c>
    </row>
    <row r="99" spans="1:30" ht="24.95" customHeight="1" x14ac:dyDescent="0.4">
      <c r="A99" s="54">
        <v>99</v>
      </c>
      <c r="B99" s="55" t="s">
        <v>37</v>
      </c>
      <c r="C99" s="55" t="s">
        <v>2008</v>
      </c>
      <c r="D99" s="55" t="s">
        <v>35</v>
      </c>
      <c r="E99" s="55" t="s">
        <v>239</v>
      </c>
      <c r="F99" s="55" t="s">
        <v>1102</v>
      </c>
      <c r="G99" s="55">
        <v>42</v>
      </c>
      <c r="H99" s="55">
        <v>7</v>
      </c>
      <c r="I99" s="57">
        <v>5</v>
      </c>
      <c r="J99" s="58">
        <v>35</v>
      </c>
      <c r="K99" s="59"/>
      <c r="L99" s="60" t="s">
        <v>222</v>
      </c>
      <c r="M99" s="76"/>
      <c r="N99" s="61" t="s">
        <v>220</v>
      </c>
      <c r="O99" s="77"/>
      <c r="P99" s="76"/>
      <c r="Q99" s="62">
        <v>7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88058.880000000005</v>
      </c>
      <c r="AC99" s="66">
        <f t="shared" si="10"/>
        <v>0</v>
      </c>
      <c r="AD99" s="66">
        <f t="shared" si="8"/>
        <v>88058.880000000005</v>
      </c>
    </row>
    <row r="100" spans="1:30" ht="24.95" customHeight="1" x14ac:dyDescent="0.4">
      <c r="A100" s="54">
        <v>100</v>
      </c>
      <c r="B100" s="55" t="s">
        <v>37</v>
      </c>
      <c r="C100" s="55" t="s">
        <v>2008</v>
      </c>
      <c r="D100" s="55" t="s">
        <v>35</v>
      </c>
      <c r="E100" s="55" t="s">
        <v>2408</v>
      </c>
      <c r="F100" s="55" t="s">
        <v>1180</v>
      </c>
      <c r="G100" s="55">
        <v>100</v>
      </c>
      <c r="H100" s="55">
        <v>9</v>
      </c>
      <c r="I100" s="57">
        <v>1</v>
      </c>
      <c r="J100" s="58">
        <v>9</v>
      </c>
      <c r="K100" s="59"/>
      <c r="L100" s="60" t="s">
        <v>222</v>
      </c>
      <c r="M100" s="76"/>
      <c r="N100" s="61" t="s">
        <v>516</v>
      </c>
      <c r="O100" s="77"/>
      <c r="P100" s="76"/>
      <c r="Q100" s="62">
        <v>9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0" si="11">G100*J100*X100*Y100*Z100/1000*$Z$1</f>
        <v>53913.599999999999</v>
      </c>
      <c r="AC100" s="66">
        <f t="shared" si="10"/>
        <v>0</v>
      </c>
      <c r="AD100" s="66">
        <f t="shared" si="8"/>
        <v>53913.599999999999</v>
      </c>
    </row>
    <row r="101" spans="1:30" ht="24.95" customHeight="1" x14ac:dyDescent="0.4">
      <c r="A101" s="54">
        <v>101</v>
      </c>
      <c r="B101" s="55" t="s">
        <v>37</v>
      </c>
      <c r="C101" s="55" t="s">
        <v>2008</v>
      </c>
      <c r="D101" s="55" t="s">
        <v>35</v>
      </c>
      <c r="E101" s="55" t="s">
        <v>235</v>
      </c>
      <c r="F101" s="55" t="s">
        <v>40</v>
      </c>
      <c r="G101" s="55">
        <v>29</v>
      </c>
      <c r="H101" s="55">
        <v>8</v>
      </c>
      <c r="I101" s="57">
        <v>1</v>
      </c>
      <c r="J101" s="58">
        <v>8</v>
      </c>
      <c r="K101" s="59"/>
      <c r="L101" s="60" t="s">
        <v>222</v>
      </c>
      <c r="M101" s="76"/>
      <c r="N101" s="61" t="s">
        <v>219</v>
      </c>
      <c r="O101" s="77"/>
      <c r="P101" s="76"/>
      <c r="Q101" s="62">
        <v>8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13897.728000000001</v>
      </c>
      <c r="AC101" s="66">
        <f t="shared" si="10"/>
        <v>0</v>
      </c>
      <c r="AD101" s="66">
        <f t="shared" si="8"/>
        <v>13897.728000000001</v>
      </c>
    </row>
    <row r="102" spans="1:30" ht="24.95" customHeight="1" x14ac:dyDescent="0.4">
      <c r="A102" s="54">
        <v>102</v>
      </c>
      <c r="B102" s="55" t="s">
        <v>37</v>
      </c>
      <c r="C102" s="55" t="s">
        <v>2009</v>
      </c>
      <c r="D102" s="55" t="s">
        <v>35</v>
      </c>
      <c r="E102" s="55" t="s">
        <v>235</v>
      </c>
      <c r="F102" s="55" t="s">
        <v>730</v>
      </c>
      <c r="G102" s="55">
        <v>29</v>
      </c>
      <c r="H102" s="55">
        <v>1</v>
      </c>
      <c r="I102" s="57">
        <v>1</v>
      </c>
      <c r="J102" s="58">
        <v>1</v>
      </c>
      <c r="K102" s="59"/>
      <c r="L102" s="60" t="s">
        <v>222</v>
      </c>
      <c r="M102" s="76"/>
      <c r="N102" s="61" t="s">
        <v>219</v>
      </c>
      <c r="O102" s="77"/>
      <c r="P102" s="76"/>
      <c r="Q102" s="62">
        <v>1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1737.2160000000001</v>
      </c>
      <c r="AC102" s="66">
        <f t="shared" si="10"/>
        <v>0</v>
      </c>
      <c r="AD102" s="66">
        <f t="shared" si="8"/>
        <v>1737.2160000000001</v>
      </c>
    </row>
    <row r="103" spans="1:30" ht="24.95" customHeight="1" x14ac:dyDescent="0.4">
      <c r="A103" s="54">
        <v>103</v>
      </c>
      <c r="B103" s="55" t="s">
        <v>241</v>
      </c>
      <c r="C103" s="55" t="s">
        <v>2010</v>
      </c>
      <c r="D103" s="55" t="s">
        <v>35</v>
      </c>
      <c r="E103" s="55" t="s">
        <v>239</v>
      </c>
      <c r="F103" s="55" t="s">
        <v>1111</v>
      </c>
      <c r="G103" s="55">
        <v>42</v>
      </c>
      <c r="H103" s="55">
        <v>12</v>
      </c>
      <c r="I103" s="57">
        <v>2</v>
      </c>
      <c r="J103" s="58">
        <v>24</v>
      </c>
      <c r="K103" s="59"/>
      <c r="L103" s="60" t="s">
        <v>221</v>
      </c>
      <c r="M103" s="76"/>
      <c r="N103" s="61" t="s">
        <v>220</v>
      </c>
      <c r="O103" s="77"/>
      <c r="P103" s="76"/>
      <c r="Q103" s="62">
        <v>24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60383.231999999996</v>
      </c>
      <c r="AC103" s="66">
        <f t="shared" si="10"/>
        <v>0</v>
      </c>
      <c r="AD103" s="66">
        <f t="shared" si="8"/>
        <v>60383.231999999996</v>
      </c>
    </row>
    <row r="104" spans="1:30" ht="24.95" customHeight="1" x14ac:dyDescent="0.4">
      <c r="A104" s="54">
        <v>104</v>
      </c>
      <c r="B104" s="55" t="s">
        <v>241</v>
      </c>
      <c r="C104" s="55" t="s">
        <v>2010</v>
      </c>
      <c r="D104" s="55" t="s">
        <v>35</v>
      </c>
      <c r="E104" s="55" t="s">
        <v>239</v>
      </c>
      <c r="F104" s="55" t="s">
        <v>1851</v>
      </c>
      <c r="G104" s="55">
        <v>42</v>
      </c>
      <c r="H104" s="55">
        <v>4</v>
      </c>
      <c r="I104" s="57">
        <v>1</v>
      </c>
      <c r="J104" s="58">
        <v>4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4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10063.871999999999</v>
      </c>
      <c r="AC104" s="66">
        <f t="shared" si="10"/>
        <v>0</v>
      </c>
      <c r="AD104" s="66">
        <f t="shared" si="8"/>
        <v>10063.871999999999</v>
      </c>
    </row>
    <row r="105" spans="1:30" ht="24.95" customHeight="1" x14ac:dyDescent="0.4">
      <c r="A105" s="54">
        <v>105</v>
      </c>
      <c r="B105" s="55" t="s">
        <v>241</v>
      </c>
      <c r="C105" s="55" t="s">
        <v>2011</v>
      </c>
      <c r="D105" s="55" t="s">
        <v>1560</v>
      </c>
      <c r="E105" s="55" t="s">
        <v>239</v>
      </c>
      <c r="F105" s="55" t="s">
        <v>1111</v>
      </c>
      <c r="G105" s="55">
        <v>42</v>
      </c>
      <c r="H105" s="55">
        <v>36</v>
      </c>
      <c r="I105" s="57">
        <v>2</v>
      </c>
      <c r="J105" s="58">
        <v>72</v>
      </c>
      <c r="K105" s="59"/>
      <c r="L105" s="60" t="s">
        <v>221</v>
      </c>
      <c r="M105" s="76"/>
      <c r="N105" s="61" t="s">
        <v>220</v>
      </c>
      <c r="O105" s="77"/>
      <c r="P105" s="76"/>
      <c r="Q105" s="62">
        <v>72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181149.696</v>
      </c>
      <c r="AC105" s="66">
        <f t="shared" si="10"/>
        <v>0</v>
      </c>
      <c r="AD105" s="66">
        <f t="shared" si="8"/>
        <v>181149.696</v>
      </c>
    </row>
    <row r="106" spans="1:30" ht="24.95" customHeight="1" x14ac:dyDescent="0.4">
      <c r="A106" s="54">
        <v>106</v>
      </c>
      <c r="B106" s="55" t="s">
        <v>241</v>
      </c>
      <c r="C106" s="55" t="s">
        <v>2012</v>
      </c>
      <c r="D106" s="55" t="s">
        <v>1560</v>
      </c>
      <c r="E106" s="55" t="s">
        <v>239</v>
      </c>
      <c r="F106" s="55" t="s">
        <v>1111</v>
      </c>
      <c r="G106" s="55">
        <v>42</v>
      </c>
      <c r="H106" s="55">
        <v>12</v>
      </c>
      <c r="I106" s="57">
        <v>2</v>
      </c>
      <c r="J106" s="58">
        <v>24</v>
      </c>
      <c r="K106" s="59"/>
      <c r="L106" s="60" t="s">
        <v>221</v>
      </c>
      <c r="M106" s="76"/>
      <c r="N106" s="61" t="s">
        <v>220</v>
      </c>
      <c r="O106" s="77"/>
      <c r="P106" s="76"/>
      <c r="Q106" s="62">
        <v>24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60383.231999999996</v>
      </c>
      <c r="AC106" s="66">
        <f t="shared" si="10"/>
        <v>0</v>
      </c>
      <c r="AD106" s="66">
        <f t="shared" si="8"/>
        <v>60383.231999999996</v>
      </c>
    </row>
    <row r="107" spans="1:30" ht="24.95" customHeight="1" x14ac:dyDescent="0.4">
      <c r="A107" s="54">
        <v>107</v>
      </c>
      <c r="B107" s="55" t="s">
        <v>241</v>
      </c>
      <c r="C107" s="55" t="s">
        <v>2013</v>
      </c>
      <c r="D107" s="55" t="s">
        <v>35</v>
      </c>
      <c r="E107" s="55" t="s">
        <v>239</v>
      </c>
      <c r="F107" s="55" t="s">
        <v>2028</v>
      </c>
      <c r="G107" s="55">
        <v>42</v>
      </c>
      <c r="H107" s="55">
        <v>2</v>
      </c>
      <c r="I107" s="57">
        <v>6</v>
      </c>
      <c r="J107" s="58">
        <v>12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2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30191.615999999998</v>
      </c>
      <c r="AC107" s="66">
        <f t="shared" si="10"/>
        <v>0</v>
      </c>
      <c r="AD107" s="66">
        <f t="shared" si="8"/>
        <v>30191.615999999998</v>
      </c>
    </row>
    <row r="108" spans="1:30" ht="24.95" customHeight="1" x14ac:dyDescent="0.4">
      <c r="A108" s="54">
        <v>108</v>
      </c>
      <c r="B108" s="55" t="s">
        <v>241</v>
      </c>
      <c r="C108" s="55" t="s">
        <v>2014</v>
      </c>
      <c r="D108" s="55" t="s">
        <v>35</v>
      </c>
      <c r="E108" s="55" t="s">
        <v>239</v>
      </c>
      <c r="F108" s="55" t="s">
        <v>1011</v>
      </c>
      <c r="G108" s="55">
        <v>42</v>
      </c>
      <c r="H108" s="55">
        <v>2</v>
      </c>
      <c r="I108" s="57">
        <v>1</v>
      </c>
      <c r="J108" s="58">
        <v>2</v>
      </c>
      <c r="K108" s="59"/>
      <c r="L108" s="60" t="s">
        <v>221</v>
      </c>
      <c r="M108" s="76"/>
      <c r="N108" s="61" t="s">
        <v>220</v>
      </c>
      <c r="O108" s="77"/>
      <c r="P108" s="76"/>
      <c r="Q108" s="62">
        <v>2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5031.9359999999997</v>
      </c>
      <c r="AC108" s="66">
        <f t="shared" si="10"/>
        <v>0</v>
      </c>
      <c r="AD108" s="66">
        <f t="shared" si="8"/>
        <v>5031.9359999999997</v>
      </c>
    </row>
    <row r="109" spans="1:30" ht="24.95" customHeight="1" x14ac:dyDescent="0.4">
      <c r="A109" s="54">
        <v>109</v>
      </c>
      <c r="B109" s="55" t="s">
        <v>241</v>
      </c>
      <c r="C109" s="55" t="s">
        <v>2014</v>
      </c>
      <c r="D109" s="55" t="s">
        <v>35</v>
      </c>
      <c r="E109" s="55" t="s">
        <v>239</v>
      </c>
      <c r="F109" s="55" t="s">
        <v>1111</v>
      </c>
      <c r="G109" s="55">
        <v>42</v>
      </c>
      <c r="H109" s="55">
        <v>12</v>
      </c>
      <c r="I109" s="57">
        <v>2</v>
      </c>
      <c r="J109" s="58">
        <v>24</v>
      </c>
      <c r="K109" s="59"/>
      <c r="L109" s="60" t="s">
        <v>221</v>
      </c>
      <c r="M109" s="76"/>
      <c r="N109" s="61" t="s">
        <v>220</v>
      </c>
      <c r="O109" s="77"/>
      <c r="P109" s="76"/>
      <c r="Q109" s="62">
        <v>24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60383.231999999996</v>
      </c>
      <c r="AC109" s="66">
        <f t="shared" si="10"/>
        <v>0</v>
      </c>
      <c r="AD109" s="66">
        <f t="shared" si="8"/>
        <v>60383.231999999996</v>
      </c>
    </row>
    <row r="110" spans="1:30" ht="24.95" customHeight="1" x14ac:dyDescent="0.4">
      <c r="A110" s="54">
        <v>110</v>
      </c>
      <c r="B110" s="55" t="s">
        <v>241</v>
      </c>
      <c r="C110" s="55" t="s">
        <v>2015</v>
      </c>
      <c r="D110" s="55" t="s">
        <v>35</v>
      </c>
      <c r="E110" s="55" t="s">
        <v>239</v>
      </c>
      <c r="F110" s="55" t="s">
        <v>732</v>
      </c>
      <c r="G110" s="55">
        <v>42</v>
      </c>
      <c r="H110" s="55">
        <v>3</v>
      </c>
      <c r="I110" s="57">
        <v>2</v>
      </c>
      <c r="J110" s="58">
        <v>6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3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15095.807999999999</v>
      </c>
      <c r="AC110" s="66">
        <f t="shared" si="10"/>
        <v>0</v>
      </c>
      <c r="AD110" s="66">
        <f t="shared" si="8"/>
        <v>15095.807999999999</v>
      </c>
    </row>
    <row r="111" spans="1:30" ht="24.95" customHeight="1" x14ac:dyDescent="0.4">
      <c r="A111" s="54">
        <v>111</v>
      </c>
      <c r="B111" s="55" t="s">
        <v>241</v>
      </c>
      <c r="C111" s="55" t="s">
        <v>2016</v>
      </c>
      <c r="D111" s="55" t="s">
        <v>35</v>
      </c>
      <c r="E111" s="55" t="s">
        <v>239</v>
      </c>
      <c r="F111" s="55" t="s">
        <v>1011</v>
      </c>
      <c r="G111" s="55">
        <v>42</v>
      </c>
      <c r="H111" s="55">
        <v>2</v>
      </c>
      <c r="I111" s="57">
        <v>1</v>
      </c>
      <c r="J111" s="58">
        <v>2</v>
      </c>
      <c r="K111" s="59"/>
      <c r="L111" s="60" t="s">
        <v>221</v>
      </c>
      <c r="M111" s="76"/>
      <c r="N111" s="61" t="s">
        <v>220</v>
      </c>
      <c r="O111" s="77"/>
      <c r="P111" s="76"/>
      <c r="Q111" s="62">
        <v>2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5031.9359999999997</v>
      </c>
      <c r="AC111" s="66">
        <f t="shared" si="10"/>
        <v>0</v>
      </c>
      <c r="AD111" s="66">
        <f t="shared" si="8"/>
        <v>5031.9359999999997</v>
      </c>
    </row>
    <row r="112" spans="1:30" ht="24.95" customHeight="1" x14ac:dyDescent="0.4">
      <c r="A112" s="54">
        <v>112</v>
      </c>
      <c r="B112" s="55" t="s">
        <v>241</v>
      </c>
      <c r="C112" s="55" t="s">
        <v>2016</v>
      </c>
      <c r="D112" s="55" t="s">
        <v>35</v>
      </c>
      <c r="E112" s="55" t="s">
        <v>239</v>
      </c>
      <c r="F112" s="55" t="s">
        <v>1111</v>
      </c>
      <c r="G112" s="55">
        <v>42</v>
      </c>
      <c r="H112" s="55">
        <v>12</v>
      </c>
      <c r="I112" s="57">
        <v>2</v>
      </c>
      <c r="J112" s="58">
        <v>24</v>
      </c>
      <c r="K112" s="59"/>
      <c r="L112" s="60" t="s">
        <v>221</v>
      </c>
      <c r="M112" s="76"/>
      <c r="N112" s="61" t="s">
        <v>220</v>
      </c>
      <c r="O112" s="77"/>
      <c r="P112" s="76"/>
      <c r="Q112" s="62">
        <v>24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60383.231999999996</v>
      </c>
      <c r="AC112" s="66">
        <f t="shared" si="10"/>
        <v>0</v>
      </c>
      <c r="AD112" s="66">
        <f t="shared" si="8"/>
        <v>60383.231999999996</v>
      </c>
    </row>
    <row r="113" spans="1:30" ht="24.95" customHeight="1" x14ac:dyDescent="0.4">
      <c r="A113" s="54">
        <v>113</v>
      </c>
      <c r="B113" s="55" t="s">
        <v>241</v>
      </c>
      <c r="C113" s="55" t="s">
        <v>2017</v>
      </c>
      <c r="D113" s="55" t="s">
        <v>35</v>
      </c>
      <c r="E113" s="55" t="s">
        <v>239</v>
      </c>
      <c r="F113" s="55" t="s">
        <v>732</v>
      </c>
      <c r="G113" s="55">
        <v>42</v>
      </c>
      <c r="H113" s="55">
        <v>4</v>
      </c>
      <c r="I113" s="57">
        <v>2</v>
      </c>
      <c r="J113" s="58">
        <v>8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4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20127.743999999999</v>
      </c>
      <c r="AC113" s="66">
        <f t="shared" si="10"/>
        <v>0</v>
      </c>
      <c r="AD113" s="66">
        <f t="shared" si="8"/>
        <v>20127.743999999999</v>
      </c>
    </row>
    <row r="114" spans="1:30" ht="24.95" customHeight="1" x14ac:dyDescent="0.4">
      <c r="A114" s="54">
        <v>114</v>
      </c>
      <c r="B114" s="55" t="s">
        <v>241</v>
      </c>
      <c r="C114" s="55" t="s">
        <v>2018</v>
      </c>
      <c r="D114" s="55" t="s">
        <v>35</v>
      </c>
      <c r="E114" s="55" t="s">
        <v>239</v>
      </c>
      <c r="F114" s="55" t="s">
        <v>1177</v>
      </c>
      <c r="G114" s="55">
        <v>42</v>
      </c>
      <c r="H114" s="55">
        <v>2</v>
      </c>
      <c r="I114" s="57">
        <v>1</v>
      </c>
      <c r="J114" s="58">
        <v>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2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5031.9359999999997</v>
      </c>
      <c r="AC114" s="66">
        <f t="shared" si="10"/>
        <v>0</v>
      </c>
      <c r="AD114" s="66">
        <f t="shared" si="8"/>
        <v>5031.9359999999997</v>
      </c>
    </row>
    <row r="115" spans="1:30" ht="24.95" customHeight="1" x14ac:dyDescent="0.4">
      <c r="A115" s="54">
        <v>115</v>
      </c>
      <c r="B115" s="55" t="s">
        <v>241</v>
      </c>
      <c r="C115" s="55" t="s">
        <v>2019</v>
      </c>
      <c r="D115" s="55" t="s">
        <v>2034</v>
      </c>
      <c r="E115" s="55" t="s">
        <v>239</v>
      </c>
      <c r="F115" s="55" t="s">
        <v>1111</v>
      </c>
      <c r="G115" s="55">
        <v>42</v>
      </c>
      <c r="H115" s="55">
        <v>20</v>
      </c>
      <c r="I115" s="57">
        <v>2</v>
      </c>
      <c r="J115" s="58">
        <v>40</v>
      </c>
      <c r="K115" s="59"/>
      <c r="L115" s="60" t="s">
        <v>221</v>
      </c>
      <c r="M115" s="76"/>
      <c r="N115" s="61" t="s">
        <v>220</v>
      </c>
      <c r="O115" s="77"/>
      <c r="P115" s="76"/>
      <c r="Q115" s="62">
        <v>40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100638.72</v>
      </c>
      <c r="AC115" s="66">
        <f t="shared" si="10"/>
        <v>0</v>
      </c>
      <c r="AD115" s="66">
        <f t="shared" si="8"/>
        <v>100638.72</v>
      </c>
    </row>
    <row r="116" spans="1:30" ht="24.95" customHeight="1" x14ac:dyDescent="0.4">
      <c r="A116" s="54">
        <v>116</v>
      </c>
      <c r="B116" s="55" t="s">
        <v>241</v>
      </c>
      <c r="C116" s="55" t="s">
        <v>2019</v>
      </c>
      <c r="D116" s="55" t="s">
        <v>2032</v>
      </c>
      <c r="E116" s="55" t="s">
        <v>239</v>
      </c>
      <c r="F116" s="55" t="s">
        <v>1851</v>
      </c>
      <c r="G116" s="55">
        <v>42</v>
      </c>
      <c r="H116" s="55">
        <v>4</v>
      </c>
      <c r="I116" s="57">
        <v>1</v>
      </c>
      <c r="J116" s="58">
        <v>4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4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10063.871999999999</v>
      </c>
      <c r="AC116" s="66">
        <f t="shared" si="10"/>
        <v>0</v>
      </c>
      <c r="AD116" s="66">
        <f t="shared" si="8"/>
        <v>10063.871999999999</v>
      </c>
    </row>
    <row r="117" spans="1:30" ht="24.95" customHeight="1" x14ac:dyDescent="0.4">
      <c r="A117" s="54">
        <v>117</v>
      </c>
      <c r="B117" s="55" t="s">
        <v>241</v>
      </c>
      <c r="C117" s="55" t="s">
        <v>2020</v>
      </c>
      <c r="D117" s="55" t="s">
        <v>2032</v>
      </c>
      <c r="E117" s="55" t="s">
        <v>239</v>
      </c>
      <c r="F117" s="55" t="s">
        <v>1011</v>
      </c>
      <c r="G117" s="55">
        <v>42</v>
      </c>
      <c r="H117" s="55">
        <v>2</v>
      </c>
      <c r="I117" s="57">
        <v>1</v>
      </c>
      <c r="J117" s="58">
        <v>2</v>
      </c>
      <c r="K117" s="59"/>
      <c r="L117" s="60" t="s">
        <v>221</v>
      </c>
      <c r="M117" s="76"/>
      <c r="N117" s="61" t="s">
        <v>220</v>
      </c>
      <c r="O117" s="77"/>
      <c r="P117" s="76"/>
      <c r="Q117" s="62">
        <v>2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5031.9359999999997</v>
      </c>
      <c r="AC117" s="66">
        <f t="shared" si="10"/>
        <v>0</v>
      </c>
      <c r="AD117" s="66">
        <f t="shared" si="8"/>
        <v>5031.9359999999997</v>
      </c>
    </row>
    <row r="118" spans="1:30" ht="24.95" customHeight="1" x14ac:dyDescent="0.4">
      <c r="A118" s="54">
        <v>118</v>
      </c>
      <c r="B118" s="55" t="s">
        <v>241</v>
      </c>
      <c r="C118" s="55" t="s">
        <v>2020</v>
      </c>
      <c r="D118" s="55" t="s">
        <v>35</v>
      </c>
      <c r="E118" s="55" t="s">
        <v>239</v>
      </c>
      <c r="F118" s="55" t="s">
        <v>1111</v>
      </c>
      <c r="G118" s="55">
        <v>42</v>
      </c>
      <c r="H118" s="55">
        <v>12</v>
      </c>
      <c r="I118" s="57">
        <v>2</v>
      </c>
      <c r="J118" s="58">
        <v>24</v>
      </c>
      <c r="K118" s="59"/>
      <c r="L118" s="60" t="s">
        <v>221</v>
      </c>
      <c r="M118" s="76"/>
      <c r="N118" s="61" t="s">
        <v>220</v>
      </c>
      <c r="O118" s="77"/>
      <c r="P118" s="76"/>
      <c r="Q118" s="62">
        <v>24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60383.231999999996</v>
      </c>
      <c r="AC118" s="66">
        <f t="shared" si="10"/>
        <v>0</v>
      </c>
      <c r="AD118" s="66">
        <f t="shared" si="8"/>
        <v>60383.231999999996</v>
      </c>
    </row>
    <row r="119" spans="1:30" ht="24.95" customHeight="1" x14ac:dyDescent="0.4">
      <c r="A119" s="54">
        <v>119</v>
      </c>
      <c r="B119" s="55" t="s">
        <v>241</v>
      </c>
      <c r="C119" s="55" t="s">
        <v>1082</v>
      </c>
      <c r="D119" s="55" t="s">
        <v>35</v>
      </c>
      <c r="E119" s="55" t="s">
        <v>239</v>
      </c>
      <c r="F119" s="55" t="s">
        <v>2030</v>
      </c>
      <c r="G119" s="55">
        <v>42</v>
      </c>
      <c r="H119" s="55">
        <v>5</v>
      </c>
      <c r="I119" s="57">
        <v>1</v>
      </c>
      <c r="J119" s="58">
        <v>5</v>
      </c>
      <c r="K119" s="59"/>
      <c r="L119" s="60" t="s">
        <v>221</v>
      </c>
      <c r="M119" s="76"/>
      <c r="N119" s="61" t="s">
        <v>220</v>
      </c>
      <c r="O119" s="77"/>
      <c r="P119" s="76"/>
      <c r="Q119" s="62">
        <v>5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12579.84</v>
      </c>
      <c r="AC119" s="66">
        <f t="shared" si="10"/>
        <v>0</v>
      </c>
      <c r="AD119" s="66">
        <f t="shared" si="8"/>
        <v>12579.84</v>
      </c>
    </row>
    <row r="120" spans="1:30" ht="24.95" customHeight="1" x14ac:dyDescent="0.4">
      <c r="A120" s="54">
        <v>120</v>
      </c>
      <c r="B120" s="55" t="s">
        <v>241</v>
      </c>
      <c r="C120" s="55" t="s">
        <v>1082</v>
      </c>
      <c r="D120" s="55" t="s">
        <v>35</v>
      </c>
      <c r="E120" s="55" t="s">
        <v>239</v>
      </c>
      <c r="F120" s="55" t="s">
        <v>1851</v>
      </c>
      <c r="G120" s="55">
        <v>42</v>
      </c>
      <c r="H120" s="55">
        <v>6</v>
      </c>
      <c r="I120" s="57">
        <v>1</v>
      </c>
      <c r="J120" s="58">
        <v>6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6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15095.807999999999</v>
      </c>
      <c r="AC120" s="66">
        <f t="shared" si="10"/>
        <v>0</v>
      </c>
      <c r="AD120" s="66">
        <f t="shared" si="8"/>
        <v>15095.807999999999</v>
      </c>
    </row>
    <row r="121" spans="1:30" ht="24.95" customHeight="1" x14ac:dyDescent="0.4">
      <c r="A121" s="54">
        <v>121</v>
      </c>
      <c r="B121" s="55" t="s">
        <v>241</v>
      </c>
      <c r="C121" s="55" t="s">
        <v>2021</v>
      </c>
      <c r="D121" s="55" t="s">
        <v>35</v>
      </c>
      <c r="E121" s="55" t="s">
        <v>239</v>
      </c>
      <c r="F121" s="55" t="s">
        <v>2028</v>
      </c>
      <c r="G121" s="55">
        <v>42</v>
      </c>
      <c r="H121" s="55">
        <v>2</v>
      </c>
      <c r="I121" s="57">
        <v>6</v>
      </c>
      <c r="J121" s="58">
        <v>12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2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30191.615999999998</v>
      </c>
      <c r="AC121" s="66">
        <f t="shared" si="10"/>
        <v>0</v>
      </c>
      <c r="AD121" s="66">
        <f t="shared" si="8"/>
        <v>30191.615999999998</v>
      </c>
    </row>
    <row r="122" spans="1:30" ht="24.95" customHeight="1" x14ac:dyDescent="0.4">
      <c r="A122" s="54">
        <v>122</v>
      </c>
      <c r="B122" s="55" t="s">
        <v>241</v>
      </c>
      <c r="C122" s="55" t="s">
        <v>2021</v>
      </c>
      <c r="D122" s="55" t="s">
        <v>2022</v>
      </c>
      <c r="E122" s="55" t="s">
        <v>235</v>
      </c>
      <c r="F122" s="55" t="s">
        <v>725</v>
      </c>
      <c r="G122" s="55">
        <v>29</v>
      </c>
      <c r="H122" s="55">
        <v>16</v>
      </c>
      <c r="I122" s="57">
        <v>1</v>
      </c>
      <c r="J122" s="58">
        <v>16</v>
      </c>
      <c r="K122" s="59"/>
      <c r="L122" s="60" t="s">
        <v>222</v>
      </c>
      <c r="M122" s="76"/>
      <c r="N122" s="61" t="s">
        <v>219</v>
      </c>
      <c r="O122" s="77"/>
      <c r="P122" s="76"/>
      <c r="Q122" s="62">
        <v>16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27795.456000000002</v>
      </c>
      <c r="AC122" s="66">
        <f t="shared" si="10"/>
        <v>0</v>
      </c>
      <c r="AD122" s="66">
        <f t="shared" si="8"/>
        <v>27795.456000000002</v>
      </c>
    </row>
    <row r="123" spans="1:30" ht="24.95" customHeight="1" x14ac:dyDescent="0.4">
      <c r="A123" s="54">
        <v>123</v>
      </c>
      <c r="B123" s="55" t="s">
        <v>241</v>
      </c>
      <c r="C123" s="55" t="s">
        <v>2021</v>
      </c>
      <c r="D123" s="55" t="s">
        <v>35</v>
      </c>
      <c r="E123" s="55" t="s">
        <v>239</v>
      </c>
      <c r="F123" s="55" t="s">
        <v>1851</v>
      </c>
      <c r="G123" s="55">
        <v>42</v>
      </c>
      <c r="H123" s="55">
        <v>5</v>
      </c>
      <c r="I123" s="57">
        <v>1</v>
      </c>
      <c r="J123" s="58">
        <v>5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5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12579.84</v>
      </c>
      <c r="AC123" s="66">
        <f t="shared" si="10"/>
        <v>0</v>
      </c>
      <c r="AD123" s="66">
        <f t="shared" si="8"/>
        <v>12579.84</v>
      </c>
    </row>
    <row r="124" spans="1:30" ht="24.95" customHeight="1" x14ac:dyDescent="0.4">
      <c r="A124" s="54">
        <v>124</v>
      </c>
      <c r="B124" s="55" t="s">
        <v>241</v>
      </c>
      <c r="C124" s="55" t="s">
        <v>2009</v>
      </c>
      <c r="D124" s="55" t="s">
        <v>35</v>
      </c>
      <c r="E124" s="55" t="s">
        <v>235</v>
      </c>
      <c r="F124" s="55" t="s">
        <v>730</v>
      </c>
      <c r="G124" s="55">
        <v>29</v>
      </c>
      <c r="H124" s="55">
        <v>1</v>
      </c>
      <c r="I124" s="57">
        <v>1</v>
      </c>
      <c r="J124" s="58">
        <v>1</v>
      </c>
      <c r="K124" s="59"/>
      <c r="L124" s="60" t="s">
        <v>222</v>
      </c>
      <c r="M124" s="76"/>
      <c r="N124" s="61" t="s">
        <v>219</v>
      </c>
      <c r="O124" s="77"/>
      <c r="P124" s="76"/>
      <c r="Q124" s="62">
        <v>1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1737.2160000000001</v>
      </c>
      <c r="AC124" s="66">
        <f t="shared" si="10"/>
        <v>0</v>
      </c>
      <c r="AD124" s="66">
        <f t="shared" si="8"/>
        <v>1737.2160000000001</v>
      </c>
    </row>
    <row r="125" spans="1:30" ht="24.95" customHeight="1" x14ac:dyDescent="0.4">
      <c r="A125" s="54">
        <v>125</v>
      </c>
      <c r="B125" s="55" t="s">
        <v>37</v>
      </c>
      <c r="C125" s="55" t="s">
        <v>2023</v>
      </c>
      <c r="D125" s="55" t="s">
        <v>2024</v>
      </c>
      <c r="E125" s="55" t="s">
        <v>204</v>
      </c>
      <c r="F125" s="55" t="s">
        <v>40</v>
      </c>
      <c r="G125" s="55">
        <v>19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2276.3520000000003</v>
      </c>
      <c r="AC125" s="66">
        <f t="shared" si="10"/>
        <v>0</v>
      </c>
      <c r="AD125" s="66">
        <f t="shared" si="8"/>
        <v>2276.3520000000003</v>
      </c>
    </row>
    <row r="126" spans="1:30" ht="24.95" customHeight="1" x14ac:dyDescent="0.4">
      <c r="A126" s="54">
        <v>126</v>
      </c>
      <c r="B126" s="55" t="s">
        <v>37</v>
      </c>
      <c r="C126" s="55" t="s">
        <v>425</v>
      </c>
      <c r="D126" s="55" t="s">
        <v>2024</v>
      </c>
      <c r="E126" s="55" t="s">
        <v>204</v>
      </c>
      <c r="F126" s="55" t="s">
        <v>40</v>
      </c>
      <c r="G126" s="55">
        <v>19</v>
      </c>
      <c r="H126" s="55">
        <v>8</v>
      </c>
      <c r="I126" s="57">
        <v>1</v>
      </c>
      <c r="J126" s="58">
        <v>8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8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9105.4080000000013</v>
      </c>
      <c r="AC126" s="66">
        <f t="shared" si="10"/>
        <v>0</v>
      </c>
      <c r="AD126" s="66">
        <f t="shared" si="8"/>
        <v>9105.4080000000013</v>
      </c>
    </row>
    <row r="127" spans="1:30" ht="24.95" customHeight="1" x14ac:dyDescent="0.4">
      <c r="A127" s="54">
        <v>127</v>
      </c>
      <c r="B127" s="55" t="s">
        <v>37</v>
      </c>
      <c r="C127" s="55" t="s">
        <v>2025</v>
      </c>
      <c r="D127" s="55" t="s">
        <v>2024</v>
      </c>
      <c r="E127" s="55" t="s">
        <v>204</v>
      </c>
      <c r="F127" s="55" t="s">
        <v>40</v>
      </c>
      <c r="G127" s="55">
        <v>19</v>
      </c>
      <c r="H127" s="55">
        <v>2</v>
      </c>
      <c r="I127" s="57">
        <v>1</v>
      </c>
      <c r="J127" s="58">
        <v>2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2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2276.3520000000003</v>
      </c>
      <c r="AC127" s="66">
        <f t="shared" si="10"/>
        <v>0</v>
      </c>
      <c r="AD127" s="66">
        <f t="shared" si="8"/>
        <v>2276.3520000000003</v>
      </c>
    </row>
    <row r="128" spans="1:30" ht="24.95" customHeight="1" x14ac:dyDescent="0.4">
      <c r="A128" s="54">
        <v>128</v>
      </c>
      <c r="B128" s="55" t="s">
        <v>37</v>
      </c>
      <c r="C128" s="55" t="s">
        <v>2026</v>
      </c>
      <c r="D128" s="55" t="s">
        <v>35</v>
      </c>
      <c r="E128" s="55" t="s">
        <v>239</v>
      </c>
      <c r="F128" s="55" t="s">
        <v>729</v>
      </c>
      <c r="G128" s="55">
        <v>42</v>
      </c>
      <c r="H128" s="55">
        <v>1</v>
      </c>
      <c r="I128" s="57">
        <v>2</v>
      </c>
      <c r="J128" s="58">
        <v>2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1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5031.9359999999997</v>
      </c>
      <c r="AC128" s="66">
        <f t="shared" si="10"/>
        <v>0</v>
      </c>
      <c r="AD128" s="66">
        <f t="shared" si="8"/>
        <v>5031.9359999999997</v>
      </c>
    </row>
    <row r="129" spans="1:30" ht="24.95" customHeight="1" x14ac:dyDescent="0.4">
      <c r="A129" s="54">
        <v>129</v>
      </c>
      <c r="B129" s="55" t="s">
        <v>37</v>
      </c>
      <c r="C129" s="55" t="s">
        <v>2027</v>
      </c>
      <c r="D129" s="55" t="s">
        <v>35</v>
      </c>
      <c r="E129" s="55" t="s">
        <v>239</v>
      </c>
      <c r="F129" s="55" t="s">
        <v>729</v>
      </c>
      <c r="G129" s="55">
        <v>42</v>
      </c>
      <c r="H129" s="55">
        <v>1</v>
      </c>
      <c r="I129" s="57">
        <v>2</v>
      </c>
      <c r="J129" s="58">
        <v>2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ref="U129:U130" si="12">S129*Q129</f>
        <v>0</v>
      </c>
      <c r="V129" s="64">
        <f t="shared" ref="V129:V130" si="13">T129*Q129</f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5031.9359999999997</v>
      </c>
      <c r="AC129" s="66">
        <f t="shared" si="10"/>
        <v>0</v>
      </c>
      <c r="AD129" s="66">
        <f t="shared" ref="AD129:AD130" si="14">AB129-AC129</f>
        <v>5031.9359999999997</v>
      </c>
    </row>
    <row r="130" spans="1:30" ht="24.95" customHeight="1" x14ac:dyDescent="0.4">
      <c r="A130" s="54">
        <v>130</v>
      </c>
      <c r="B130" s="55" t="s">
        <v>37</v>
      </c>
      <c r="C130" s="55" t="s">
        <v>1344</v>
      </c>
      <c r="D130" s="55" t="s">
        <v>35</v>
      </c>
      <c r="E130" s="55" t="s">
        <v>239</v>
      </c>
      <c r="F130" s="55" t="s">
        <v>729</v>
      </c>
      <c r="G130" s="55">
        <v>42</v>
      </c>
      <c r="H130" s="55">
        <v>1</v>
      </c>
      <c r="I130" s="57">
        <v>2</v>
      </c>
      <c r="J130" s="58">
        <v>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1</v>
      </c>
      <c r="R130" s="63"/>
      <c r="S130" s="78"/>
      <c r="T130" s="78"/>
      <c r="U130" s="64">
        <f t="shared" si="12"/>
        <v>0</v>
      </c>
      <c r="V130" s="64">
        <f t="shared" si="13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5031.9359999999997</v>
      </c>
      <c r="AC130" s="66">
        <f t="shared" si="10"/>
        <v>0</v>
      </c>
      <c r="AD130" s="66">
        <f t="shared" si="14"/>
        <v>5031.9359999999997</v>
      </c>
    </row>
    <row r="131" spans="1:30" ht="36.75" customHeight="1" x14ac:dyDescent="0.4">
      <c r="A131" s="68"/>
      <c r="B131" s="69"/>
      <c r="C131" s="69"/>
      <c r="D131" s="69"/>
      <c r="E131" s="69"/>
      <c r="L131" s="70"/>
      <c r="R131" s="71"/>
      <c r="S131" s="71"/>
      <c r="T131" s="71"/>
      <c r="U131" s="72"/>
      <c r="V131" s="72"/>
      <c r="W131" s="65"/>
      <c r="AA131" s="65"/>
      <c r="AB131" s="73">
        <f>SUM(AB4:AB130)</f>
        <v>2551011.8400000003</v>
      </c>
      <c r="AC131" s="73">
        <f>SUM(AC4:AC130)</f>
        <v>0</v>
      </c>
      <c r="AD131" s="73">
        <f>SUM(AD4:AD130)</f>
        <v>2551011.8400000003</v>
      </c>
    </row>
    <row r="133" spans="1:30" x14ac:dyDescent="0.4">
      <c r="T133" s="179" t="s">
        <v>22</v>
      </c>
      <c r="U133" s="180"/>
      <c r="V133" s="181"/>
      <c r="W133" s="75">
        <f>SUM(U4:U130)</f>
        <v>0</v>
      </c>
    </row>
    <row r="134" spans="1:30" x14ac:dyDescent="0.4">
      <c r="T134" s="179" t="s">
        <v>23</v>
      </c>
      <c r="U134" s="180"/>
      <c r="V134" s="181"/>
      <c r="W134" s="75">
        <f>SUM(V4:V130)</f>
        <v>0</v>
      </c>
    </row>
    <row r="135" spans="1:30" x14ac:dyDescent="0.4">
      <c r="T135" s="179" t="s">
        <v>25</v>
      </c>
      <c r="U135" s="180"/>
      <c r="V135" s="181"/>
      <c r="W135" s="83"/>
    </row>
    <row r="136" spans="1:30" x14ac:dyDescent="0.4">
      <c r="T136" s="179" t="s">
        <v>26</v>
      </c>
      <c r="U136" s="180"/>
      <c r="V136" s="181"/>
      <c r="W136" s="83"/>
    </row>
    <row r="137" spans="1:30" x14ac:dyDescent="0.4">
      <c r="T137" s="179" t="s">
        <v>24</v>
      </c>
      <c r="U137" s="180"/>
      <c r="V137" s="181"/>
      <c r="W137" s="83"/>
    </row>
    <row r="138" spans="1:30" x14ac:dyDescent="0.4">
      <c r="T138" s="179" t="s">
        <v>27</v>
      </c>
      <c r="U138" s="180"/>
      <c r="V138" s="181"/>
      <c r="W138" s="83"/>
    </row>
    <row r="139" spans="1:30" x14ac:dyDescent="0.4">
      <c r="T139" s="179" t="s">
        <v>29</v>
      </c>
      <c r="U139" s="180"/>
      <c r="V139" s="181"/>
      <c r="W139" s="75">
        <f>SUM(W133:W138)</f>
        <v>0</v>
      </c>
    </row>
    <row r="140" spans="1:30" x14ac:dyDescent="0.4">
      <c r="T140" s="179" t="s">
        <v>30</v>
      </c>
      <c r="U140" s="180"/>
      <c r="V140" s="181"/>
      <c r="W140" s="75">
        <f>W139*1.1</f>
        <v>0</v>
      </c>
    </row>
  </sheetData>
  <sheetProtection algorithmName="SHA-512" hashValue="H6j/RciWLDTt4d2DnPcnPZbhpynWetc0tQkufSzMU5/7rrHlawd/26MdbS3mSFWBnnxeQQ6Crzkop1IGNpttpA==" saltValue="B0FYtCpfPPdq0ZJ9F9KHtg==" spinCount="100000" sheet="1" formatCells="0" formatColumns="0" formatRows="0" insertHyperlinks="0" sort="0" autoFilter="0" pivotTables="0"/>
  <autoFilter ref="A3:AD130"/>
  <mergeCells count="12">
    <mergeCell ref="T140:V140"/>
    <mergeCell ref="T135:V135"/>
    <mergeCell ref="T136:V136"/>
    <mergeCell ref="T137:V137"/>
    <mergeCell ref="T138:V138"/>
    <mergeCell ref="T139:V139"/>
    <mergeCell ref="T134:V134"/>
    <mergeCell ref="E2:J2"/>
    <mergeCell ref="L2:Q2"/>
    <mergeCell ref="AB2:AC2"/>
    <mergeCell ref="AD2:AD3"/>
    <mergeCell ref="T133:V133"/>
  </mergeCells>
  <phoneticPr fontId="4"/>
  <conditionalFormatting sqref="B4:J130 X4:Z130 L4:Q130">
    <cfRule type="containsBlanks" dxfId="13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7" tint="0.59999389629810485"/>
    <pageSetUpPr fitToPage="1"/>
  </sheetPr>
  <dimension ref="A1:AD175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2457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2049</v>
      </c>
      <c r="D4" s="55" t="s">
        <v>35</v>
      </c>
      <c r="E4" s="55" t="s">
        <v>652</v>
      </c>
      <c r="F4" s="55" t="s">
        <v>655</v>
      </c>
      <c r="G4" s="55">
        <v>34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220</v>
      </c>
      <c r="O4" s="77"/>
      <c r="P4" s="76"/>
      <c r="Q4" s="62">
        <v>1</v>
      </c>
      <c r="R4" s="63"/>
      <c r="S4" s="78"/>
      <c r="T4" s="78"/>
      <c r="U4" s="64">
        <f t="shared" ref="U4:U64" si="0">S4*Q4</f>
        <v>0</v>
      </c>
      <c r="V4" s="64">
        <f t="shared" ref="V4:V64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2036.7359999999999</v>
      </c>
      <c r="AC4" s="66">
        <f>P4*Q4*X4*Y4*Z4/1000*$Z$1</f>
        <v>0</v>
      </c>
      <c r="AD4" s="66">
        <f t="shared" ref="AD4:AD64" si="3">AB4-AC4</f>
        <v>2036.7359999999999</v>
      </c>
    </row>
    <row r="5" spans="1:30" ht="24.95" customHeight="1" x14ac:dyDescent="0.4">
      <c r="A5" s="54">
        <v>2</v>
      </c>
      <c r="B5" s="55" t="s">
        <v>37</v>
      </c>
      <c r="C5" s="55" t="s">
        <v>1031</v>
      </c>
      <c r="D5" s="55" t="s">
        <v>35</v>
      </c>
      <c r="E5" s="55" t="s">
        <v>652</v>
      </c>
      <c r="F5" s="55" t="s">
        <v>657</v>
      </c>
      <c r="G5" s="55">
        <v>34</v>
      </c>
      <c r="H5" s="56">
        <v>1</v>
      </c>
      <c r="I5" s="57">
        <v>2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4073.4719999999998</v>
      </c>
      <c r="AC5" s="66">
        <f t="shared" ref="AC5:AC68" si="4">P5*Q5*X5*Y5*Z5/1000*$Z$1</f>
        <v>0</v>
      </c>
      <c r="AD5" s="66">
        <f t="shared" si="3"/>
        <v>4073.4719999999998</v>
      </c>
    </row>
    <row r="6" spans="1:30" ht="24.95" customHeight="1" x14ac:dyDescent="0.4">
      <c r="A6" s="54">
        <v>3</v>
      </c>
      <c r="B6" s="55" t="s">
        <v>37</v>
      </c>
      <c r="C6" s="55" t="s">
        <v>881</v>
      </c>
      <c r="D6" s="55" t="s">
        <v>35</v>
      </c>
      <c r="E6" s="55" t="s">
        <v>415</v>
      </c>
      <c r="F6" s="55" t="s">
        <v>40</v>
      </c>
      <c r="G6" s="55">
        <v>26</v>
      </c>
      <c r="H6" s="56">
        <v>2</v>
      </c>
      <c r="I6" s="57">
        <v>1</v>
      </c>
      <c r="J6" s="58">
        <v>2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3115.0080000000003</v>
      </c>
      <c r="AC6" s="66">
        <f t="shared" si="4"/>
        <v>0</v>
      </c>
      <c r="AD6" s="66">
        <f t="shared" si="3"/>
        <v>3115.0080000000003</v>
      </c>
    </row>
    <row r="7" spans="1:30" ht="24.95" customHeight="1" x14ac:dyDescent="0.4">
      <c r="A7" s="54">
        <v>4</v>
      </c>
      <c r="B7" s="55" t="s">
        <v>37</v>
      </c>
      <c r="C7" s="55" t="s">
        <v>881</v>
      </c>
      <c r="D7" s="55" t="s">
        <v>35</v>
      </c>
      <c r="E7" s="55" t="s">
        <v>652</v>
      </c>
      <c r="F7" s="55" t="s">
        <v>655</v>
      </c>
      <c r="G7" s="55">
        <v>34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4073.4719999999998</v>
      </c>
      <c r="AC7" s="66">
        <f t="shared" si="4"/>
        <v>0</v>
      </c>
      <c r="AD7" s="66">
        <f t="shared" si="3"/>
        <v>4073.4719999999998</v>
      </c>
    </row>
    <row r="8" spans="1:30" ht="24.95" customHeight="1" x14ac:dyDescent="0.4">
      <c r="A8" s="54">
        <v>5</v>
      </c>
      <c r="B8" s="55" t="s">
        <v>37</v>
      </c>
      <c r="C8" s="55" t="s">
        <v>881</v>
      </c>
      <c r="D8" s="55" t="s">
        <v>35</v>
      </c>
      <c r="E8" s="55" t="s">
        <v>2105</v>
      </c>
      <c r="F8" s="55" t="s">
        <v>730</v>
      </c>
      <c r="G8" s="55">
        <v>15</v>
      </c>
      <c r="H8" s="56">
        <v>1</v>
      </c>
      <c r="I8" s="57">
        <v>1</v>
      </c>
      <c r="J8" s="58">
        <v>1</v>
      </c>
      <c r="K8" s="59"/>
      <c r="L8" s="60" t="s">
        <v>221</v>
      </c>
      <c r="M8" s="76"/>
      <c r="N8" s="61" t="s">
        <v>219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898.56000000000006</v>
      </c>
      <c r="AC8" s="66">
        <f t="shared" si="4"/>
        <v>0</v>
      </c>
      <c r="AD8" s="66">
        <f t="shared" si="3"/>
        <v>898.56000000000006</v>
      </c>
    </row>
    <row r="9" spans="1:30" ht="24.95" customHeight="1" x14ac:dyDescent="0.4">
      <c r="A9" s="54">
        <v>6</v>
      </c>
      <c r="B9" s="55" t="s">
        <v>37</v>
      </c>
      <c r="C9" s="55" t="s">
        <v>880</v>
      </c>
      <c r="D9" s="55" t="s">
        <v>35</v>
      </c>
      <c r="E9" s="55" t="s">
        <v>415</v>
      </c>
      <c r="F9" s="55" t="s">
        <v>40</v>
      </c>
      <c r="G9" s="55">
        <v>26</v>
      </c>
      <c r="H9" s="56">
        <v>2</v>
      </c>
      <c r="I9" s="57">
        <v>1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2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3115.0080000000003</v>
      </c>
      <c r="AC9" s="66">
        <f t="shared" si="4"/>
        <v>0</v>
      </c>
      <c r="AD9" s="66">
        <f t="shared" si="3"/>
        <v>3115.0080000000003</v>
      </c>
    </row>
    <row r="10" spans="1:30" ht="24.95" customHeight="1" x14ac:dyDescent="0.4">
      <c r="A10" s="54">
        <v>7</v>
      </c>
      <c r="B10" s="55" t="s">
        <v>37</v>
      </c>
      <c r="C10" s="55" t="s">
        <v>880</v>
      </c>
      <c r="D10" s="55" t="s">
        <v>35</v>
      </c>
      <c r="E10" s="55" t="s">
        <v>652</v>
      </c>
      <c r="F10" s="55" t="s">
        <v>655</v>
      </c>
      <c r="G10" s="55">
        <v>34</v>
      </c>
      <c r="H10" s="56">
        <v>2</v>
      </c>
      <c r="I10" s="57">
        <v>1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4073.4719999999998</v>
      </c>
      <c r="AC10" s="66">
        <f t="shared" si="4"/>
        <v>0</v>
      </c>
      <c r="AD10" s="66">
        <f t="shared" si="3"/>
        <v>4073.4719999999998</v>
      </c>
    </row>
    <row r="11" spans="1:30" ht="24.95" customHeight="1" x14ac:dyDescent="0.4">
      <c r="A11" s="54">
        <v>8</v>
      </c>
      <c r="B11" s="55" t="s">
        <v>37</v>
      </c>
      <c r="C11" s="55" t="s">
        <v>880</v>
      </c>
      <c r="D11" s="55" t="s">
        <v>35</v>
      </c>
      <c r="E11" s="55" t="s">
        <v>2105</v>
      </c>
      <c r="F11" s="55" t="s">
        <v>730</v>
      </c>
      <c r="G11" s="55">
        <v>15</v>
      </c>
      <c r="H11" s="56">
        <v>1</v>
      </c>
      <c r="I11" s="57">
        <v>1</v>
      </c>
      <c r="J11" s="58">
        <v>1</v>
      </c>
      <c r="K11" s="59"/>
      <c r="L11" s="60" t="s">
        <v>221</v>
      </c>
      <c r="M11" s="76"/>
      <c r="N11" s="61" t="s">
        <v>219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898.56000000000006</v>
      </c>
      <c r="AC11" s="66">
        <f t="shared" si="4"/>
        <v>0</v>
      </c>
      <c r="AD11" s="66">
        <f t="shared" si="3"/>
        <v>898.56000000000006</v>
      </c>
    </row>
    <row r="12" spans="1:30" ht="24.95" customHeight="1" x14ac:dyDescent="0.4">
      <c r="A12" s="54">
        <v>9</v>
      </c>
      <c r="B12" s="55" t="s">
        <v>37</v>
      </c>
      <c r="C12" s="55" t="s">
        <v>2050</v>
      </c>
      <c r="D12" s="55" t="s">
        <v>35</v>
      </c>
      <c r="E12" s="55" t="s">
        <v>2106</v>
      </c>
      <c r="F12" s="55" t="s">
        <v>2107</v>
      </c>
      <c r="G12" s="55">
        <v>25</v>
      </c>
      <c r="H12" s="56">
        <v>1</v>
      </c>
      <c r="I12" s="57">
        <v>1</v>
      </c>
      <c r="J12" s="58">
        <v>1</v>
      </c>
      <c r="K12" s="59"/>
      <c r="L12" s="60" t="s">
        <v>221</v>
      </c>
      <c r="M12" s="76"/>
      <c r="N12" s="61" t="s">
        <v>219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1497.6000000000001</v>
      </c>
      <c r="AC12" s="66">
        <f t="shared" si="4"/>
        <v>0</v>
      </c>
      <c r="AD12" s="66">
        <f t="shared" si="3"/>
        <v>1497.6000000000001</v>
      </c>
    </row>
    <row r="13" spans="1:30" ht="24.95" customHeight="1" x14ac:dyDescent="0.4">
      <c r="A13" s="54">
        <v>11</v>
      </c>
      <c r="B13" s="55" t="s">
        <v>37</v>
      </c>
      <c r="C13" s="55" t="s">
        <v>1206</v>
      </c>
      <c r="D13" s="55" t="s">
        <v>35</v>
      </c>
      <c r="E13" s="55" t="s">
        <v>41</v>
      </c>
      <c r="F13" s="55" t="s">
        <v>225</v>
      </c>
      <c r="G13" s="55">
        <v>15</v>
      </c>
      <c r="H13" s="56">
        <v>1</v>
      </c>
      <c r="I13" s="57">
        <v>1</v>
      </c>
      <c r="J13" s="58">
        <v>1</v>
      </c>
      <c r="K13" s="59"/>
      <c r="L13" s="60" t="s">
        <v>221</v>
      </c>
      <c r="M13" s="76"/>
      <c r="N13" s="61" t="s">
        <v>220</v>
      </c>
      <c r="O13" s="77"/>
      <c r="P13" s="76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898.56000000000006</v>
      </c>
      <c r="AC13" s="66">
        <f t="shared" si="4"/>
        <v>0</v>
      </c>
      <c r="AD13" s="66">
        <f t="shared" si="3"/>
        <v>898.56000000000006</v>
      </c>
    </row>
    <row r="14" spans="1:30" ht="24.95" customHeight="1" x14ac:dyDescent="0.4">
      <c r="A14" s="54">
        <v>13</v>
      </c>
      <c r="B14" s="55" t="s">
        <v>37</v>
      </c>
      <c r="C14" s="55" t="s">
        <v>230</v>
      </c>
      <c r="D14" s="55" t="s">
        <v>35</v>
      </c>
      <c r="E14" s="55" t="s">
        <v>41</v>
      </c>
      <c r="F14" s="55" t="s">
        <v>225</v>
      </c>
      <c r="G14" s="55">
        <v>15</v>
      </c>
      <c r="H14" s="56">
        <v>1</v>
      </c>
      <c r="I14" s="57">
        <v>1</v>
      </c>
      <c r="J14" s="58">
        <v>1</v>
      </c>
      <c r="K14" s="59"/>
      <c r="L14" s="60" t="s">
        <v>221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898.56000000000006</v>
      </c>
      <c r="AC14" s="66">
        <f t="shared" si="4"/>
        <v>0</v>
      </c>
      <c r="AD14" s="66">
        <f t="shared" si="3"/>
        <v>898.56000000000006</v>
      </c>
    </row>
    <row r="15" spans="1:30" ht="24.95" customHeight="1" x14ac:dyDescent="0.4">
      <c r="A15" s="54">
        <v>15</v>
      </c>
      <c r="B15" s="55" t="s">
        <v>37</v>
      </c>
      <c r="C15" s="55" t="s">
        <v>2051</v>
      </c>
      <c r="D15" s="55" t="s">
        <v>35</v>
      </c>
      <c r="E15" s="55" t="s">
        <v>652</v>
      </c>
      <c r="F15" s="55" t="s">
        <v>2108</v>
      </c>
      <c r="G15" s="55">
        <v>34</v>
      </c>
      <c r="H15" s="56">
        <v>1</v>
      </c>
      <c r="I15" s="57">
        <v>1</v>
      </c>
      <c r="J15" s="58">
        <v>1</v>
      </c>
      <c r="K15" s="59"/>
      <c r="L15" s="60" t="s">
        <v>222</v>
      </c>
      <c r="M15" s="76"/>
      <c r="N15" s="61" t="s">
        <v>220</v>
      </c>
      <c r="O15" s="77"/>
      <c r="P15" s="76"/>
      <c r="Q15" s="62">
        <v>1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2036.7359999999999</v>
      </c>
      <c r="AC15" s="66">
        <f t="shared" si="4"/>
        <v>0</v>
      </c>
      <c r="AD15" s="66">
        <f t="shared" si="3"/>
        <v>2036.7359999999999</v>
      </c>
    </row>
    <row r="16" spans="1:30" ht="24.95" customHeight="1" x14ac:dyDescent="0.4">
      <c r="A16" s="54">
        <v>16</v>
      </c>
      <c r="B16" s="55" t="s">
        <v>37</v>
      </c>
      <c r="C16" s="55" t="s">
        <v>1211</v>
      </c>
      <c r="D16" s="55" t="s">
        <v>35</v>
      </c>
      <c r="E16" s="55" t="s">
        <v>652</v>
      </c>
      <c r="F16" s="55" t="s">
        <v>798</v>
      </c>
      <c r="G16" s="55">
        <v>34</v>
      </c>
      <c r="H16" s="56">
        <v>3</v>
      </c>
      <c r="I16" s="57">
        <v>2</v>
      </c>
      <c r="J16" s="58">
        <v>6</v>
      </c>
      <c r="K16" s="59"/>
      <c r="L16" s="60" t="s">
        <v>222</v>
      </c>
      <c r="M16" s="76"/>
      <c r="N16" s="61" t="s">
        <v>220</v>
      </c>
      <c r="O16" s="77"/>
      <c r="P16" s="76"/>
      <c r="Q16" s="62">
        <v>3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12220.416000000001</v>
      </c>
      <c r="AC16" s="66">
        <f t="shared" si="4"/>
        <v>0</v>
      </c>
      <c r="AD16" s="66">
        <f t="shared" si="3"/>
        <v>12220.416000000001</v>
      </c>
    </row>
    <row r="17" spans="1:30" ht="24.95" customHeight="1" x14ac:dyDescent="0.4">
      <c r="A17" s="54">
        <v>17</v>
      </c>
      <c r="B17" s="55" t="s">
        <v>37</v>
      </c>
      <c r="C17" s="55" t="s">
        <v>334</v>
      </c>
      <c r="D17" s="55" t="s">
        <v>35</v>
      </c>
      <c r="E17" s="55" t="s">
        <v>652</v>
      </c>
      <c r="F17" s="55" t="s">
        <v>657</v>
      </c>
      <c r="G17" s="55">
        <v>34</v>
      </c>
      <c r="H17" s="56">
        <v>3</v>
      </c>
      <c r="I17" s="57">
        <v>2</v>
      </c>
      <c r="J17" s="58">
        <v>6</v>
      </c>
      <c r="K17" s="59"/>
      <c r="L17" s="60" t="s">
        <v>222</v>
      </c>
      <c r="M17" s="76"/>
      <c r="N17" s="61" t="s">
        <v>220</v>
      </c>
      <c r="O17" s="77"/>
      <c r="P17" s="76"/>
      <c r="Q17" s="62">
        <v>3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12220.416000000001</v>
      </c>
      <c r="AC17" s="66">
        <f t="shared" si="4"/>
        <v>0</v>
      </c>
      <c r="AD17" s="66">
        <f t="shared" si="3"/>
        <v>12220.416000000001</v>
      </c>
    </row>
    <row r="18" spans="1:30" ht="24.95" customHeight="1" x14ac:dyDescent="0.4">
      <c r="A18" s="54">
        <v>18</v>
      </c>
      <c r="B18" s="55" t="s">
        <v>37</v>
      </c>
      <c r="C18" s="55" t="s">
        <v>1377</v>
      </c>
      <c r="D18" s="55" t="s">
        <v>1310</v>
      </c>
      <c r="E18" s="55" t="s">
        <v>505</v>
      </c>
      <c r="F18" s="55" t="s">
        <v>254</v>
      </c>
      <c r="G18" s="55">
        <v>48</v>
      </c>
      <c r="H18" s="56">
        <v>12</v>
      </c>
      <c r="I18" s="57">
        <v>4</v>
      </c>
      <c r="J18" s="58">
        <v>48</v>
      </c>
      <c r="K18" s="59"/>
      <c r="L18" s="60" t="s">
        <v>222</v>
      </c>
      <c r="M18" s="76"/>
      <c r="N18" s="61" t="s">
        <v>220</v>
      </c>
      <c r="O18" s="77"/>
      <c r="P18" s="76"/>
      <c r="Q18" s="62">
        <v>12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138018.81599999999</v>
      </c>
      <c r="AC18" s="66">
        <f t="shared" si="4"/>
        <v>0</v>
      </c>
      <c r="AD18" s="66">
        <f t="shared" si="3"/>
        <v>138018.81599999999</v>
      </c>
    </row>
    <row r="19" spans="1:30" ht="24.95" customHeight="1" x14ac:dyDescent="0.4">
      <c r="A19" s="54">
        <v>19</v>
      </c>
      <c r="B19" s="55" t="s">
        <v>37</v>
      </c>
      <c r="C19" s="55" t="s">
        <v>1377</v>
      </c>
      <c r="D19" s="55" t="s">
        <v>35</v>
      </c>
      <c r="E19" s="55" t="s">
        <v>652</v>
      </c>
      <c r="F19" s="55" t="s">
        <v>1852</v>
      </c>
      <c r="G19" s="55">
        <v>34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2036.7359999999999</v>
      </c>
      <c r="AC19" s="66">
        <f t="shared" si="4"/>
        <v>0</v>
      </c>
      <c r="AD19" s="66">
        <f t="shared" si="3"/>
        <v>2036.7359999999999</v>
      </c>
    </row>
    <row r="20" spans="1:30" ht="24.95" customHeight="1" x14ac:dyDescent="0.4">
      <c r="A20" s="54">
        <v>20</v>
      </c>
      <c r="B20" s="55" t="s">
        <v>37</v>
      </c>
      <c r="C20" s="55" t="s">
        <v>2052</v>
      </c>
      <c r="D20" s="55" t="s">
        <v>35</v>
      </c>
      <c r="E20" s="55" t="s">
        <v>652</v>
      </c>
      <c r="F20" s="55" t="s">
        <v>657</v>
      </c>
      <c r="G20" s="55">
        <v>34</v>
      </c>
      <c r="H20" s="56">
        <v>3</v>
      </c>
      <c r="I20" s="57">
        <v>2</v>
      </c>
      <c r="J20" s="58">
        <v>6</v>
      </c>
      <c r="K20" s="59"/>
      <c r="L20" s="60" t="s">
        <v>222</v>
      </c>
      <c r="M20" s="76"/>
      <c r="N20" s="61" t="s">
        <v>220</v>
      </c>
      <c r="O20" s="77"/>
      <c r="P20" s="76"/>
      <c r="Q20" s="62">
        <v>3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12220.416000000001</v>
      </c>
      <c r="AC20" s="66">
        <f t="shared" si="4"/>
        <v>0</v>
      </c>
      <c r="AD20" s="66">
        <f t="shared" si="3"/>
        <v>12220.416000000001</v>
      </c>
    </row>
    <row r="21" spans="1:30" ht="24.95" customHeight="1" x14ac:dyDescent="0.4">
      <c r="A21" s="54">
        <v>21</v>
      </c>
      <c r="B21" s="55" t="s">
        <v>37</v>
      </c>
      <c r="C21" s="55" t="s">
        <v>2052</v>
      </c>
      <c r="D21" s="55" t="s">
        <v>2053</v>
      </c>
      <c r="E21" s="55" t="s">
        <v>652</v>
      </c>
      <c r="F21" s="55" t="s">
        <v>674</v>
      </c>
      <c r="G21" s="55">
        <v>34</v>
      </c>
      <c r="H21" s="56">
        <v>1</v>
      </c>
      <c r="I21" s="57">
        <v>2</v>
      </c>
      <c r="J21" s="58">
        <v>2</v>
      </c>
      <c r="K21" s="59"/>
      <c r="L21" s="60" t="s">
        <v>222</v>
      </c>
      <c r="M21" s="76"/>
      <c r="N21" s="61" t="s">
        <v>220</v>
      </c>
      <c r="O21" s="77"/>
      <c r="P21" s="76"/>
      <c r="Q21" s="62">
        <v>1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4073.4719999999998</v>
      </c>
      <c r="AC21" s="66">
        <f t="shared" si="4"/>
        <v>0</v>
      </c>
      <c r="AD21" s="66">
        <f t="shared" si="3"/>
        <v>4073.4719999999998</v>
      </c>
    </row>
    <row r="22" spans="1:30" ht="24.95" customHeight="1" x14ac:dyDescent="0.4">
      <c r="A22" s="54">
        <v>22</v>
      </c>
      <c r="B22" s="55" t="s">
        <v>37</v>
      </c>
      <c r="C22" s="55" t="s">
        <v>2052</v>
      </c>
      <c r="D22" s="55" t="s">
        <v>35</v>
      </c>
      <c r="E22" s="55" t="s">
        <v>652</v>
      </c>
      <c r="F22" s="55" t="s">
        <v>1852</v>
      </c>
      <c r="G22" s="55">
        <v>34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2036.7359999999999</v>
      </c>
      <c r="AC22" s="66">
        <f t="shared" si="4"/>
        <v>0</v>
      </c>
      <c r="AD22" s="66">
        <f t="shared" si="3"/>
        <v>2036.7359999999999</v>
      </c>
    </row>
    <row r="23" spans="1:30" ht="24.95" customHeight="1" x14ac:dyDescent="0.4">
      <c r="A23" s="54">
        <v>23</v>
      </c>
      <c r="B23" s="55" t="s">
        <v>37</v>
      </c>
      <c r="C23" s="55" t="s">
        <v>2052</v>
      </c>
      <c r="D23" s="55" t="s">
        <v>35</v>
      </c>
      <c r="E23" s="55" t="s">
        <v>2105</v>
      </c>
      <c r="F23" s="55" t="s">
        <v>225</v>
      </c>
      <c r="G23" s="55">
        <v>15</v>
      </c>
      <c r="H23" s="56">
        <v>1</v>
      </c>
      <c r="I23" s="57">
        <v>2</v>
      </c>
      <c r="J23" s="58">
        <v>2</v>
      </c>
      <c r="K23" s="59"/>
      <c r="L23" s="60" t="s">
        <v>221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1797.1200000000001</v>
      </c>
      <c r="AC23" s="66">
        <f t="shared" si="4"/>
        <v>0</v>
      </c>
      <c r="AD23" s="66">
        <f t="shared" si="3"/>
        <v>1797.1200000000001</v>
      </c>
    </row>
    <row r="24" spans="1:30" ht="24.95" customHeight="1" x14ac:dyDescent="0.4">
      <c r="A24" s="54">
        <v>24</v>
      </c>
      <c r="B24" s="55" t="s">
        <v>37</v>
      </c>
      <c r="C24" s="55" t="s">
        <v>2054</v>
      </c>
      <c r="D24" s="55" t="s">
        <v>35</v>
      </c>
      <c r="E24" s="55" t="s">
        <v>652</v>
      </c>
      <c r="F24" s="55" t="s">
        <v>657</v>
      </c>
      <c r="G24" s="55">
        <v>34</v>
      </c>
      <c r="H24" s="56">
        <v>3</v>
      </c>
      <c r="I24" s="57">
        <v>2</v>
      </c>
      <c r="J24" s="58">
        <v>6</v>
      </c>
      <c r="K24" s="59"/>
      <c r="L24" s="60" t="s">
        <v>222</v>
      </c>
      <c r="M24" s="76"/>
      <c r="N24" s="61" t="s">
        <v>220</v>
      </c>
      <c r="O24" s="77"/>
      <c r="P24" s="76"/>
      <c r="Q24" s="62">
        <v>3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12220.416000000001</v>
      </c>
      <c r="AC24" s="66">
        <f t="shared" si="4"/>
        <v>0</v>
      </c>
      <c r="AD24" s="66">
        <f t="shared" si="3"/>
        <v>12220.416000000001</v>
      </c>
    </row>
    <row r="25" spans="1:30" ht="24.95" customHeight="1" x14ac:dyDescent="0.4">
      <c r="A25" s="54">
        <v>25</v>
      </c>
      <c r="B25" s="55" t="s">
        <v>37</v>
      </c>
      <c r="C25" s="55" t="s">
        <v>2054</v>
      </c>
      <c r="D25" s="55" t="s">
        <v>2053</v>
      </c>
      <c r="E25" s="55" t="s">
        <v>652</v>
      </c>
      <c r="F25" s="55" t="s">
        <v>674</v>
      </c>
      <c r="G25" s="55">
        <v>34</v>
      </c>
      <c r="H25" s="56">
        <v>1</v>
      </c>
      <c r="I25" s="57">
        <v>2</v>
      </c>
      <c r="J25" s="58">
        <v>2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4073.4719999999998</v>
      </c>
      <c r="AC25" s="66">
        <f t="shared" si="4"/>
        <v>0</v>
      </c>
      <c r="AD25" s="66">
        <f t="shared" si="3"/>
        <v>4073.4719999999998</v>
      </c>
    </row>
    <row r="26" spans="1:30" ht="24.95" customHeight="1" x14ac:dyDescent="0.4">
      <c r="A26" s="54">
        <v>26</v>
      </c>
      <c r="B26" s="55" t="s">
        <v>37</v>
      </c>
      <c r="C26" s="55" t="s">
        <v>2054</v>
      </c>
      <c r="D26" s="55" t="s">
        <v>35</v>
      </c>
      <c r="E26" s="55" t="s">
        <v>652</v>
      </c>
      <c r="F26" s="55" t="s">
        <v>1852</v>
      </c>
      <c r="G26" s="55">
        <v>34</v>
      </c>
      <c r="H26" s="56">
        <v>1</v>
      </c>
      <c r="I26" s="57">
        <v>1</v>
      </c>
      <c r="J26" s="58">
        <v>1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2036.7359999999999</v>
      </c>
      <c r="AC26" s="66">
        <f t="shared" si="4"/>
        <v>0</v>
      </c>
      <c r="AD26" s="66">
        <f t="shared" si="3"/>
        <v>2036.7359999999999</v>
      </c>
    </row>
    <row r="27" spans="1:30" ht="24.95" customHeight="1" x14ac:dyDescent="0.4">
      <c r="A27" s="54">
        <v>27</v>
      </c>
      <c r="B27" s="55" t="s">
        <v>37</v>
      </c>
      <c r="C27" s="55" t="s">
        <v>2054</v>
      </c>
      <c r="D27" s="55" t="s">
        <v>35</v>
      </c>
      <c r="E27" s="55" t="s">
        <v>2105</v>
      </c>
      <c r="F27" s="55" t="s">
        <v>225</v>
      </c>
      <c r="G27" s="55">
        <v>15</v>
      </c>
      <c r="H27" s="56">
        <v>1</v>
      </c>
      <c r="I27" s="57">
        <v>2</v>
      </c>
      <c r="J27" s="58">
        <v>2</v>
      </c>
      <c r="K27" s="59"/>
      <c r="L27" s="60" t="s">
        <v>221</v>
      </c>
      <c r="M27" s="76"/>
      <c r="N27" s="61" t="s">
        <v>220</v>
      </c>
      <c r="O27" s="77"/>
      <c r="P27" s="76"/>
      <c r="Q27" s="62">
        <v>2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1797.1200000000001</v>
      </c>
      <c r="AC27" s="66">
        <f t="shared" si="4"/>
        <v>0</v>
      </c>
      <c r="AD27" s="66">
        <f t="shared" si="3"/>
        <v>1797.1200000000001</v>
      </c>
    </row>
    <row r="28" spans="1:30" ht="24.95" customHeight="1" x14ac:dyDescent="0.4">
      <c r="A28" s="54">
        <v>28</v>
      </c>
      <c r="B28" s="55" t="s">
        <v>37</v>
      </c>
      <c r="C28" s="55" t="s">
        <v>315</v>
      </c>
      <c r="D28" s="55" t="s">
        <v>35</v>
      </c>
      <c r="E28" s="55" t="s">
        <v>652</v>
      </c>
      <c r="F28" s="55" t="s">
        <v>798</v>
      </c>
      <c r="G28" s="55">
        <v>34</v>
      </c>
      <c r="H28" s="56">
        <v>6</v>
      </c>
      <c r="I28" s="57">
        <v>2</v>
      </c>
      <c r="J28" s="58">
        <v>12</v>
      </c>
      <c r="K28" s="59"/>
      <c r="L28" s="60" t="s">
        <v>222</v>
      </c>
      <c r="M28" s="76"/>
      <c r="N28" s="61" t="s">
        <v>220</v>
      </c>
      <c r="O28" s="77"/>
      <c r="P28" s="76"/>
      <c r="Q28" s="62">
        <v>6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24440.832000000002</v>
      </c>
      <c r="AC28" s="66">
        <f t="shared" si="4"/>
        <v>0</v>
      </c>
      <c r="AD28" s="66">
        <f t="shared" si="3"/>
        <v>24440.832000000002</v>
      </c>
    </row>
    <row r="29" spans="1:30" ht="24.95" customHeight="1" x14ac:dyDescent="0.4">
      <c r="A29" s="54">
        <v>29</v>
      </c>
      <c r="B29" s="55" t="s">
        <v>37</v>
      </c>
      <c r="C29" s="55" t="s">
        <v>2055</v>
      </c>
      <c r="D29" s="55" t="s">
        <v>35</v>
      </c>
      <c r="E29" s="55" t="s">
        <v>652</v>
      </c>
      <c r="F29" s="55" t="s">
        <v>657</v>
      </c>
      <c r="G29" s="55">
        <v>34</v>
      </c>
      <c r="H29" s="56">
        <v>4</v>
      </c>
      <c r="I29" s="57">
        <v>2</v>
      </c>
      <c r="J29" s="58">
        <v>8</v>
      </c>
      <c r="K29" s="59"/>
      <c r="L29" s="60" t="s">
        <v>222</v>
      </c>
      <c r="M29" s="76"/>
      <c r="N29" s="61" t="s">
        <v>220</v>
      </c>
      <c r="O29" s="77"/>
      <c r="P29" s="76"/>
      <c r="Q29" s="62">
        <v>4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16293.887999999999</v>
      </c>
      <c r="AC29" s="66">
        <f t="shared" si="4"/>
        <v>0</v>
      </c>
      <c r="AD29" s="66">
        <f t="shared" si="3"/>
        <v>16293.887999999999</v>
      </c>
    </row>
    <row r="30" spans="1:30" ht="24.95" customHeight="1" x14ac:dyDescent="0.4">
      <c r="A30" s="54">
        <v>30</v>
      </c>
      <c r="B30" s="55" t="s">
        <v>37</v>
      </c>
      <c r="C30" s="55" t="s">
        <v>2056</v>
      </c>
      <c r="D30" s="55" t="s">
        <v>35</v>
      </c>
      <c r="E30" s="55" t="s">
        <v>652</v>
      </c>
      <c r="F30" s="55" t="s">
        <v>657</v>
      </c>
      <c r="G30" s="55">
        <v>34</v>
      </c>
      <c r="H30" s="56">
        <v>20</v>
      </c>
      <c r="I30" s="57">
        <v>2</v>
      </c>
      <c r="J30" s="58">
        <v>40</v>
      </c>
      <c r="K30" s="59"/>
      <c r="L30" s="60" t="s">
        <v>222</v>
      </c>
      <c r="M30" s="76"/>
      <c r="N30" s="61" t="s">
        <v>220</v>
      </c>
      <c r="O30" s="77"/>
      <c r="P30" s="76"/>
      <c r="Q30" s="62">
        <v>20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81469.440000000002</v>
      </c>
      <c r="AC30" s="66">
        <f t="shared" si="4"/>
        <v>0</v>
      </c>
      <c r="AD30" s="66">
        <f t="shared" si="3"/>
        <v>81469.440000000002</v>
      </c>
    </row>
    <row r="31" spans="1:30" ht="24.95" customHeight="1" x14ac:dyDescent="0.4">
      <c r="A31" s="54">
        <v>31</v>
      </c>
      <c r="B31" s="55" t="s">
        <v>37</v>
      </c>
      <c r="C31" s="55" t="s">
        <v>2056</v>
      </c>
      <c r="D31" s="55" t="s">
        <v>2053</v>
      </c>
      <c r="E31" s="55" t="s">
        <v>652</v>
      </c>
      <c r="F31" s="55" t="s">
        <v>674</v>
      </c>
      <c r="G31" s="55">
        <v>34</v>
      </c>
      <c r="H31" s="56">
        <v>4</v>
      </c>
      <c r="I31" s="57">
        <v>2</v>
      </c>
      <c r="J31" s="58">
        <v>8</v>
      </c>
      <c r="K31" s="59"/>
      <c r="L31" s="60" t="s">
        <v>222</v>
      </c>
      <c r="M31" s="76"/>
      <c r="N31" s="61" t="s">
        <v>220</v>
      </c>
      <c r="O31" s="77"/>
      <c r="P31" s="76"/>
      <c r="Q31" s="62">
        <v>4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16293.887999999999</v>
      </c>
      <c r="AC31" s="66">
        <f t="shared" si="4"/>
        <v>0</v>
      </c>
      <c r="AD31" s="66">
        <f t="shared" si="3"/>
        <v>16293.887999999999</v>
      </c>
    </row>
    <row r="32" spans="1:30" ht="24.95" customHeight="1" x14ac:dyDescent="0.4">
      <c r="A32" s="54">
        <v>32</v>
      </c>
      <c r="B32" s="55" t="s">
        <v>37</v>
      </c>
      <c r="C32" s="55" t="s">
        <v>2056</v>
      </c>
      <c r="D32" s="55" t="s">
        <v>35</v>
      </c>
      <c r="E32" s="55" t="s">
        <v>652</v>
      </c>
      <c r="F32" s="55" t="s">
        <v>1852</v>
      </c>
      <c r="G32" s="55">
        <v>34</v>
      </c>
      <c r="H32" s="56">
        <v>2</v>
      </c>
      <c r="I32" s="57">
        <v>1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2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4073.4719999999998</v>
      </c>
      <c r="AC32" s="66">
        <f t="shared" si="4"/>
        <v>0</v>
      </c>
      <c r="AD32" s="66">
        <f t="shared" si="3"/>
        <v>4073.4719999999998</v>
      </c>
    </row>
    <row r="33" spans="1:30" ht="24.95" customHeight="1" x14ac:dyDescent="0.4">
      <c r="A33" s="54">
        <v>33</v>
      </c>
      <c r="B33" s="55" t="s">
        <v>37</v>
      </c>
      <c r="C33" s="55" t="s">
        <v>2057</v>
      </c>
      <c r="D33" s="55" t="s">
        <v>35</v>
      </c>
      <c r="E33" s="55" t="s">
        <v>652</v>
      </c>
      <c r="F33" s="55" t="s">
        <v>657</v>
      </c>
      <c r="G33" s="55">
        <v>34</v>
      </c>
      <c r="H33" s="56">
        <v>2</v>
      </c>
      <c r="I33" s="57">
        <v>2</v>
      </c>
      <c r="J33" s="58">
        <v>4</v>
      </c>
      <c r="K33" s="59"/>
      <c r="L33" s="60" t="s">
        <v>222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8146.9439999999995</v>
      </c>
      <c r="AC33" s="66">
        <f t="shared" si="4"/>
        <v>0</v>
      </c>
      <c r="AD33" s="66">
        <f t="shared" si="3"/>
        <v>8146.9439999999995</v>
      </c>
    </row>
    <row r="34" spans="1:30" ht="24.95" customHeight="1" x14ac:dyDescent="0.4">
      <c r="A34" s="54">
        <v>34</v>
      </c>
      <c r="B34" s="55" t="s">
        <v>37</v>
      </c>
      <c r="C34" s="55" t="s">
        <v>2058</v>
      </c>
      <c r="D34" s="55" t="s">
        <v>35</v>
      </c>
      <c r="E34" s="55" t="s">
        <v>652</v>
      </c>
      <c r="F34" s="55" t="s">
        <v>655</v>
      </c>
      <c r="G34" s="55">
        <v>34</v>
      </c>
      <c r="H34" s="56">
        <v>1</v>
      </c>
      <c r="I34" s="57">
        <v>1</v>
      </c>
      <c r="J34" s="58">
        <v>1</v>
      </c>
      <c r="K34" s="59"/>
      <c r="L34" s="60" t="s">
        <v>222</v>
      </c>
      <c r="M34" s="76"/>
      <c r="N34" s="61" t="s">
        <v>220</v>
      </c>
      <c r="O34" s="77"/>
      <c r="P34" s="76"/>
      <c r="Q34" s="62">
        <v>1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2036.7359999999999</v>
      </c>
      <c r="AC34" s="66">
        <f t="shared" si="4"/>
        <v>0</v>
      </c>
      <c r="AD34" s="66">
        <f t="shared" si="3"/>
        <v>2036.7359999999999</v>
      </c>
    </row>
    <row r="35" spans="1:30" ht="24.95" customHeight="1" x14ac:dyDescent="0.4">
      <c r="A35" s="54">
        <v>35</v>
      </c>
      <c r="B35" s="55" t="s">
        <v>37</v>
      </c>
      <c r="C35" s="55" t="s">
        <v>1033</v>
      </c>
      <c r="D35" s="55" t="s">
        <v>35</v>
      </c>
      <c r="E35" s="55" t="s">
        <v>652</v>
      </c>
      <c r="F35" s="55" t="s">
        <v>657</v>
      </c>
      <c r="G35" s="55">
        <v>34</v>
      </c>
      <c r="H35" s="56">
        <v>1</v>
      </c>
      <c r="I35" s="57">
        <v>2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4073.4719999999998</v>
      </c>
      <c r="AC35" s="66">
        <f t="shared" si="4"/>
        <v>0</v>
      </c>
      <c r="AD35" s="66">
        <f t="shared" si="3"/>
        <v>4073.4719999999998</v>
      </c>
    </row>
    <row r="36" spans="1:30" ht="24.95" customHeight="1" x14ac:dyDescent="0.4">
      <c r="A36" s="54">
        <v>36</v>
      </c>
      <c r="B36" s="55" t="s">
        <v>37</v>
      </c>
      <c r="C36" s="55" t="s">
        <v>744</v>
      </c>
      <c r="D36" s="55" t="s">
        <v>1310</v>
      </c>
      <c r="E36" s="55" t="s">
        <v>492</v>
      </c>
      <c r="F36" s="55" t="s">
        <v>2109</v>
      </c>
      <c r="G36" s="55">
        <v>34</v>
      </c>
      <c r="H36" s="56">
        <v>4</v>
      </c>
      <c r="I36" s="57">
        <v>3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4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24440.832000000002</v>
      </c>
      <c r="AC36" s="66">
        <f t="shared" si="4"/>
        <v>0</v>
      </c>
      <c r="AD36" s="66">
        <f t="shared" si="3"/>
        <v>24440.832000000002</v>
      </c>
    </row>
    <row r="37" spans="1:30" ht="24.95" customHeight="1" x14ac:dyDescent="0.4">
      <c r="A37" s="54">
        <v>37</v>
      </c>
      <c r="B37" s="55" t="s">
        <v>37</v>
      </c>
      <c r="C37" s="55" t="s">
        <v>342</v>
      </c>
      <c r="D37" s="55" t="s">
        <v>35</v>
      </c>
      <c r="E37" s="55" t="s">
        <v>2110</v>
      </c>
      <c r="F37" s="55" t="s">
        <v>730</v>
      </c>
      <c r="G37" s="55">
        <v>20</v>
      </c>
      <c r="H37" s="55">
        <v>2</v>
      </c>
      <c r="I37" s="57">
        <v>1</v>
      </c>
      <c r="J37" s="58">
        <v>2</v>
      </c>
      <c r="K37" s="59"/>
      <c r="L37" s="60" t="s">
        <v>222</v>
      </c>
      <c r="M37" s="76"/>
      <c r="N37" s="61" t="s">
        <v>220</v>
      </c>
      <c r="O37" s="77"/>
      <c r="P37" s="76"/>
      <c r="Q37" s="62">
        <v>2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2396.16</v>
      </c>
      <c r="AC37" s="66">
        <f t="shared" si="4"/>
        <v>0</v>
      </c>
      <c r="AD37" s="66">
        <f t="shared" si="3"/>
        <v>2396.16</v>
      </c>
    </row>
    <row r="38" spans="1:30" ht="24.95" customHeight="1" x14ac:dyDescent="0.4">
      <c r="A38" s="54">
        <v>38</v>
      </c>
      <c r="B38" s="55" t="s">
        <v>37</v>
      </c>
      <c r="C38" s="55" t="s">
        <v>2059</v>
      </c>
      <c r="D38" s="55" t="s">
        <v>35</v>
      </c>
      <c r="E38" s="55" t="s">
        <v>415</v>
      </c>
      <c r="F38" s="55" t="s">
        <v>40</v>
      </c>
      <c r="G38" s="55">
        <v>26</v>
      </c>
      <c r="H38" s="55">
        <v>2</v>
      </c>
      <c r="I38" s="57">
        <v>1</v>
      </c>
      <c r="J38" s="58">
        <v>2</v>
      </c>
      <c r="K38" s="59"/>
      <c r="L38" s="60" t="s">
        <v>222</v>
      </c>
      <c r="M38" s="76"/>
      <c r="N38" s="61" t="s">
        <v>220</v>
      </c>
      <c r="O38" s="77"/>
      <c r="P38" s="76"/>
      <c r="Q38" s="62">
        <v>2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3115.0080000000003</v>
      </c>
      <c r="AC38" s="66">
        <f t="shared" si="4"/>
        <v>0</v>
      </c>
      <c r="AD38" s="66">
        <f t="shared" si="3"/>
        <v>3115.0080000000003</v>
      </c>
    </row>
    <row r="39" spans="1:30" ht="24.95" customHeight="1" x14ac:dyDescent="0.4">
      <c r="A39" s="54">
        <v>39</v>
      </c>
      <c r="B39" s="55" t="s">
        <v>37</v>
      </c>
      <c r="C39" s="55" t="s">
        <v>2060</v>
      </c>
      <c r="D39" s="55" t="s">
        <v>35</v>
      </c>
      <c r="E39" s="55" t="s">
        <v>415</v>
      </c>
      <c r="F39" s="55" t="s">
        <v>40</v>
      </c>
      <c r="G39" s="55">
        <v>26</v>
      </c>
      <c r="H39" s="55">
        <v>4</v>
      </c>
      <c r="I39" s="57">
        <v>1</v>
      </c>
      <c r="J39" s="58">
        <v>4</v>
      </c>
      <c r="K39" s="59"/>
      <c r="L39" s="60" t="s">
        <v>222</v>
      </c>
      <c r="M39" s="76"/>
      <c r="N39" s="61" t="s">
        <v>220</v>
      </c>
      <c r="O39" s="77"/>
      <c r="P39" s="76"/>
      <c r="Q39" s="62">
        <v>4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6230.0160000000005</v>
      </c>
      <c r="AC39" s="66">
        <f t="shared" si="4"/>
        <v>0</v>
      </c>
      <c r="AD39" s="66">
        <f t="shared" si="3"/>
        <v>6230.0160000000005</v>
      </c>
    </row>
    <row r="40" spans="1:30" ht="24.95" customHeight="1" x14ac:dyDescent="0.4">
      <c r="A40" s="54">
        <v>40</v>
      </c>
      <c r="B40" s="55" t="s">
        <v>37</v>
      </c>
      <c r="C40" s="55" t="s">
        <v>328</v>
      </c>
      <c r="D40" s="55" t="s">
        <v>35</v>
      </c>
      <c r="E40" s="55" t="s">
        <v>415</v>
      </c>
      <c r="F40" s="55" t="s">
        <v>40</v>
      </c>
      <c r="G40" s="55">
        <v>26</v>
      </c>
      <c r="H40" s="55">
        <v>6</v>
      </c>
      <c r="I40" s="57">
        <v>1</v>
      </c>
      <c r="J40" s="58">
        <v>6</v>
      </c>
      <c r="K40" s="59"/>
      <c r="L40" s="60" t="s">
        <v>222</v>
      </c>
      <c r="M40" s="76"/>
      <c r="N40" s="61" t="s">
        <v>220</v>
      </c>
      <c r="O40" s="77"/>
      <c r="P40" s="76"/>
      <c r="Q40" s="62">
        <v>6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9345.0239999999994</v>
      </c>
      <c r="AC40" s="66">
        <f t="shared" si="4"/>
        <v>0</v>
      </c>
      <c r="AD40" s="66">
        <f t="shared" si="3"/>
        <v>9345.0239999999994</v>
      </c>
    </row>
    <row r="41" spans="1:30" ht="24.95" customHeight="1" x14ac:dyDescent="0.4">
      <c r="A41" s="54">
        <v>41</v>
      </c>
      <c r="B41" s="55" t="s">
        <v>37</v>
      </c>
      <c r="C41" s="55" t="s">
        <v>2061</v>
      </c>
      <c r="D41" s="55" t="s">
        <v>35</v>
      </c>
      <c r="E41" s="55" t="s">
        <v>415</v>
      </c>
      <c r="F41" s="55" t="s">
        <v>40</v>
      </c>
      <c r="G41" s="55">
        <v>26</v>
      </c>
      <c r="H41" s="55">
        <v>2</v>
      </c>
      <c r="I41" s="57">
        <v>1</v>
      </c>
      <c r="J41" s="58">
        <v>2</v>
      </c>
      <c r="K41" s="59"/>
      <c r="L41" s="60" t="s">
        <v>222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3115.0080000000003</v>
      </c>
      <c r="AC41" s="66">
        <f t="shared" si="4"/>
        <v>0</v>
      </c>
      <c r="AD41" s="66">
        <f t="shared" si="3"/>
        <v>3115.0080000000003</v>
      </c>
    </row>
    <row r="42" spans="1:30" ht="24.95" customHeight="1" x14ac:dyDescent="0.4">
      <c r="A42" s="54">
        <v>42</v>
      </c>
      <c r="B42" s="55" t="s">
        <v>37</v>
      </c>
      <c r="C42" s="55" t="s">
        <v>2062</v>
      </c>
      <c r="D42" s="55" t="s">
        <v>35</v>
      </c>
      <c r="E42" s="55" t="s">
        <v>415</v>
      </c>
      <c r="F42" s="55" t="s">
        <v>40</v>
      </c>
      <c r="G42" s="55">
        <v>26</v>
      </c>
      <c r="H42" s="55">
        <v>4</v>
      </c>
      <c r="I42" s="57">
        <v>1</v>
      </c>
      <c r="J42" s="58">
        <v>4</v>
      </c>
      <c r="K42" s="59"/>
      <c r="L42" s="60" t="s">
        <v>222</v>
      </c>
      <c r="M42" s="76"/>
      <c r="N42" s="61" t="s">
        <v>220</v>
      </c>
      <c r="O42" s="77"/>
      <c r="P42" s="76"/>
      <c r="Q42" s="62">
        <v>4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6230.0160000000005</v>
      </c>
      <c r="AC42" s="66">
        <f t="shared" si="4"/>
        <v>0</v>
      </c>
      <c r="AD42" s="66">
        <f t="shared" si="3"/>
        <v>6230.0160000000005</v>
      </c>
    </row>
    <row r="43" spans="1:30" ht="24.95" customHeight="1" x14ac:dyDescent="0.4">
      <c r="A43" s="54">
        <v>43</v>
      </c>
      <c r="B43" s="55" t="s">
        <v>37</v>
      </c>
      <c r="C43" s="55" t="s">
        <v>330</v>
      </c>
      <c r="D43" s="55" t="s">
        <v>35</v>
      </c>
      <c r="E43" s="55" t="s">
        <v>415</v>
      </c>
      <c r="F43" s="55" t="s">
        <v>40</v>
      </c>
      <c r="G43" s="55">
        <v>26</v>
      </c>
      <c r="H43" s="55">
        <v>6</v>
      </c>
      <c r="I43" s="57">
        <v>1</v>
      </c>
      <c r="J43" s="58">
        <v>6</v>
      </c>
      <c r="K43" s="59"/>
      <c r="L43" s="60" t="s">
        <v>222</v>
      </c>
      <c r="M43" s="76"/>
      <c r="N43" s="61" t="s">
        <v>220</v>
      </c>
      <c r="O43" s="77"/>
      <c r="P43" s="76"/>
      <c r="Q43" s="62">
        <v>6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9345.0239999999994</v>
      </c>
      <c r="AC43" s="66">
        <f t="shared" si="4"/>
        <v>0</v>
      </c>
      <c r="AD43" s="66">
        <f t="shared" si="3"/>
        <v>9345.0239999999994</v>
      </c>
    </row>
    <row r="44" spans="1:30" ht="24.95" customHeight="1" x14ac:dyDescent="0.4">
      <c r="A44" s="54">
        <v>44</v>
      </c>
      <c r="B44" s="55" t="s">
        <v>37</v>
      </c>
      <c r="C44" s="55" t="s">
        <v>1803</v>
      </c>
      <c r="D44" s="55" t="s">
        <v>1310</v>
      </c>
      <c r="E44" s="55" t="s">
        <v>492</v>
      </c>
      <c r="F44" s="55" t="s">
        <v>2109</v>
      </c>
      <c r="G44" s="55">
        <v>34</v>
      </c>
      <c r="H44" s="55">
        <v>12</v>
      </c>
      <c r="I44" s="57">
        <v>3</v>
      </c>
      <c r="J44" s="58">
        <v>36</v>
      </c>
      <c r="K44" s="59"/>
      <c r="L44" s="60" t="s">
        <v>222</v>
      </c>
      <c r="M44" s="76"/>
      <c r="N44" s="61" t="s">
        <v>220</v>
      </c>
      <c r="O44" s="77"/>
      <c r="P44" s="76"/>
      <c r="Q44" s="62">
        <v>12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73322.495999999999</v>
      </c>
      <c r="AC44" s="66">
        <f t="shared" si="4"/>
        <v>0</v>
      </c>
      <c r="AD44" s="66">
        <f t="shared" si="3"/>
        <v>73322.495999999999</v>
      </c>
    </row>
    <row r="45" spans="1:30" ht="24.95" customHeight="1" x14ac:dyDescent="0.4">
      <c r="A45" s="54">
        <v>45</v>
      </c>
      <c r="B45" s="55" t="s">
        <v>37</v>
      </c>
      <c r="C45" s="55" t="s">
        <v>339</v>
      </c>
      <c r="D45" s="55" t="s">
        <v>35</v>
      </c>
      <c r="E45" s="55" t="s">
        <v>652</v>
      </c>
      <c r="F45" s="55" t="s">
        <v>2108</v>
      </c>
      <c r="G45" s="55">
        <v>34</v>
      </c>
      <c r="H45" s="55">
        <v>15</v>
      </c>
      <c r="I45" s="57">
        <v>1</v>
      </c>
      <c r="J45" s="58">
        <v>15</v>
      </c>
      <c r="K45" s="59"/>
      <c r="L45" s="60" t="s">
        <v>222</v>
      </c>
      <c r="M45" s="76"/>
      <c r="N45" s="61" t="s">
        <v>220</v>
      </c>
      <c r="O45" s="77"/>
      <c r="P45" s="76"/>
      <c r="Q45" s="62">
        <v>15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30551.040000000001</v>
      </c>
      <c r="AC45" s="66">
        <f t="shared" si="4"/>
        <v>0</v>
      </c>
      <c r="AD45" s="66">
        <f t="shared" si="3"/>
        <v>30551.040000000001</v>
      </c>
    </row>
    <row r="46" spans="1:30" ht="24.95" customHeight="1" x14ac:dyDescent="0.4">
      <c r="A46" s="54">
        <v>46</v>
      </c>
      <c r="B46" s="55" t="s">
        <v>37</v>
      </c>
      <c r="C46" s="55" t="s">
        <v>606</v>
      </c>
      <c r="D46" s="55" t="s">
        <v>35</v>
      </c>
      <c r="E46" s="55" t="s">
        <v>2105</v>
      </c>
      <c r="F46" s="55" t="s">
        <v>730</v>
      </c>
      <c r="G46" s="55">
        <v>15</v>
      </c>
      <c r="H46" s="55">
        <v>14</v>
      </c>
      <c r="I46" s="57">
        <v>1</v>
      </c>
      <c r="J46" s="58">
        <v>14</v>
      </c>
      <c r="K46" s="59"/>
      <c r="L46" s="60" t="s">
        <v>222</v>
      </c>
      <c r="M46" s="76"/>
      <c r="N46" s="61" t="s">
        <v>220</v>
      </c>
      <c r="O46" s="77"/>
      <c r="P46" s="76"/>
      <c r="Q46" s="62">
        <v>14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12579.84</v>
      </c>
      <c r="AC46" s="66">
        <f t="shared" si="4"/>
        <v>0</v>
      </c>
      <c r="AD46" s="66">
        <f t="shared" si="3"/>
        <v>12579.84</v>
      </c>
    </row>
    <row r="47" spans="1:30" ht="24.95" customHeight="1" x14ac:dyDescent="0.4">
      <c r="A47" s="54">
        <v>47</v>
      </c>
      <c r="B47" s="55" t="s">
        <v>241</v>
      </c>
      <c r="C47" s="55" t="s">
        <v>1031</v>
      </c>
      <c r="D47" s="55" t="s">
        <v>35</v>
      </c>
      <c r="E47" s="55" t="s">
        <v>652</v>
      </c>
      <c r="F47" s="55" t="s">
        <v>657</v>
      </c>
      <c r="G47" s="55">
        <v>34</v>
      </c>
      <c r="H47" s="55">
        <v>2</v>
      </c>
      <c r="I47" s="57">
        <v>2</v>
      </c>
      <c r="J47" s="58">
        <v>4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8146.9439999999995</v>
      </c>
      <c r="AC47" s="66">
        <f t="shared" si="4"/>
        <v>0</v>
      </c>
      <c r="AD47" s="66">
        <f t="shared" si="3"/>
        <v>8146.9439999999995</v>
      </c>
    </row>
    <row r="48" spans="1:30" ht="24.95" customHeight="1" x14ac:dyDescent="0.4">
      <c r="A48" s="54">
        <v>48</v>
      </c>
      <c r="B48" s="55" t="s">
        <v>241</v>
      </c>
      <c r="C48" s="55" t="s">
        <v>2063</v>
      </c>
      <c r="D48" s="55" t="s">
        <v>35</v>
      </c>
      <c r="E48" s="55" t="s">
        <v>652</v>
      </c>
      <c r="F48" s="55" t="s">
        <v>798</v>
      </c>
      <c r="G48" s="55">
        <v>34</v>
      </c>
      <c r="H48" s="55">
        <v>6</v>
      </c>
      <c r="I48" s="57">
        <v>2</v>
      </c>
      <c r="J48" s="58">
        <v>12</v>
      </c>
      <c r="K48" s="59"/>
      <c r="L48" s="60" t="s">
        <v>222</v>
      </c>
      <c r="M48" s="76"/>
      <c r="N48" s="61" t="s">
        <v>220</v>
      </c>
      <c r="O48" s="77"/>
      <c r="P48" s="76"/>
      <c r="Q48" s="62">
        <v>6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24440.832000000002</v>
      </c>
      <c r="AC48" s="66">
        <f t="shared" si="4"/>
        <v>0</v>
      </c>
      <c r="AD48" s="66">
        <f t="shared" si="3"/>
        <v>24440.832000000002</v>
      </c>
    </row>
    <row r="49" spans="1:30" ht="24.95" customHeight="1" x14ac:dyDescent="0.4">
      <c r="A49" s="54">
        <v>49</v>
      </c>
      <c r="B49" s="55" t="s">
        <v>241</v>
      </c>
      <c r="C49" s="55" t="s">
        <v>2064</v>
      </c>
      <c r="D49" s="55" t="s">
        <v>35</v>
      </c>
      <c r="E49" s="55" t="s">
        <v>652</v>
      </c>
      <c r="F49" s="55" t="s">
        <v>657</v>
      </c>
      <c r="G49" s="55">
        <v>34</v>
      </c>
      <c r="H49" s="55">
        <v>6</v>
      </c>
      <c r="I49" s="57">
        <v>2</v>
      </c>
      <c r="J49" s="58">
        <v>12</v>
      </c>
      <c r="K49" s="59"/>
      <c r="L49" s="60" t="s">
        <v>222</v>
      </c>
      <c r="M49" s="76"/>
      <c r="N49" s="61" t="s">
        <v>220</v>
      </c>
      <c r="O49" s="77"/>
      <c r="P49" s="76"/>
      <c r="Q49" s="62">
        <v>6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24440.832000000002</v>
      </c>
      <c r="AC49" s="66">
        <f t="shared" si="4"/>
        <v>0</v>
      </c>
      <c r="AD49" s="66">
        <f t="shared" si="3"/>
        <v>24440.832000000002</v>
      </c>
    </row>
    <row r="50" spans="1:30" ht="24.95" customHeight="1" x14ac:dyDescent="0.4">
      <c r="A50" s="54">
        <v>50</v>
      </c>
      <c r="B50" s="55" t="s">
        <v>241</v>
      </c>
      <c r="C50" s="55" t="s">
        <v>2064</v>
      </c>
      <c r="D50" s="55" t="s">
        <v>2053</v>
      </c>
      <c r="E50" s="55" t="s">
        <v>652</v>
      </c>
      <c r="F50" s="55" t="s">
        <v>674</v>
      </c>
      <c r="G50" s="55">
        <v>34</v>
      </c>
      <c r="H50" s="55">
        <v>2</v>
      </c>
      <c r="I50" s="57">
        <v>2</v>
      </c>
      <c r="J50" s="58">
        <v>4</v>
      </c>
      <c r="K50" s="59"/>
      <c r="L50" s="60" t="s">
        <v>222</v>
      </c>
      <c r="M50" s="76"/>
      <c r="N50" s="61" t="s">
        <v>220</v>
      </c>
      <c r="O50" s="77"/>
      <c r="P50" s="76"/>
      <c r="Q50" s="62">
        <v>2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8146.9439999999995</v>
      </c>
      <c r="AC50" s="66">
        <f t="shared" si="4"/>
        <v>0</v>
      </c>
      <c r="AD50" s="66">
        <f t="shared" si="3"/>
        <v>8146.9439999999995</v>
      </c>
    </row>
    <row r="51" spans="1:30" ht="24.95" customHeight="1" x14ac:dyDescent="0.4">
      <c r="A51" s="54">
        <v>51</v>
      </c>
      <c r="B51" s="55" t="s">
        <v>241</v>
      </c>
      <c r="C51" s="55" t="s">
        <v>2064</v>
      </c>
      <c r="D51" s="55" t="s">
        <v>35</v>
      </c>
      <c r="E51" s="55" t="s">
        <v>652</v>
      </c>
      <c r="F51" s="55" t="s">
        <v>1852</v>
      </c>
      <c r="G51" s="55">
        <v>34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4073.4719999999998</v>
      </c>
      <c r="AC51" s="66">
        <f t="shared" si="4"/>
        <v>0</v>
      </c>
      <c r="AD51" s="66">
        <f t="shared" si="3"/>
        <v>4073.4719999999998</v>
      </c>
    </row>
    <row r="52" spans="1:30" ht="24.95" customHeight="1" x14ac:dyDescent="0.4">
      <c r="A52" s="54">
        <v>52</v>
      </c>
      <c r="B52" s="55" t="s">
        <v>241</v>
      </c>
      <c r="C52" s="55" t="s">
        <v>2065</v>
      </c>
      <c r="D52" s="55" t="s">
        <v>35</v>
      </c>
      <c r="E52" s="55" t="s">
        <v>652</v>
      </c>
      <c r="F52" s="55" t="s">
        <v>657</v>
      </c>
      <c r="G52" s="55">
        <v>34</v>
      </c>
      <c r="H52" s="55">
        <v>6</v>
      </c>
      <c r="I52" s="57">
        <v>2</v>
      </c>
      <c r="J52" s="58">
        <v>12</v>
      </c>
      <c r="K52" s="59"/>
      <c r="L52" s="60" t="s">
        <v>222</v>
      </c>
      <c r="M52" s="76"/>
      <c r="N52" s="61" t="s">
        <v>220</v>
      </c>
      <c r="O52" s="77"/>
      <c r="P52" s="76"/>
      <c r="Q52" s="62">
        <v>6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24440.832000000002</v>
      </c>
      <c r="AC52" s="66">
        <f t="shared" si="4"/>
        <v>0</v>
      </c>
      <c r="AD52" s="66">
        <f t="shared" si="3"/>
        <v>24440.832000000002</v>
      </c>
    </row>
    <row r="53" spans="1:30" ht="24.95" customHeight="1" x14ac:dyDescent="0.4">
      <c r="A53" s="54">
        <v>53</v>
      </c>
      <c r="B53" s="55" t="s">
        <v>241</v>
      </c>
      <c r="C53" s="55" t="s">
        <v>2065</v>
      </c>
      <c r="D53" s="55" t="s">
        <v>2053</v>
      </c>
      <c r="E53" s="55" t="s">
        <v>652</v>
      </c>
      <c r="F53" s="55" t="s">
        <v>674</v>
      </c>
      <c r="G53" s="55">
        <v>34</v>
      </c>
      <c r="H53" s="55">
        <v>2</v>
      </c>
      <c r="I53" s="57">
        <v>2</v>
      </c>
      <c r="J53" s="58">
        <v>4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8146.9439999999995</v>
      </c>
      <c r="AC53" s="66">
        <f t="shared" si="4"/>
        <v>0</v>
      </c>
      <c r="AD53" s="66">
        <f t="shared" si="3"/>
        <v>8146.9439999999995</v>
      </c>
    </row>
    <row r="54" spans="1:30" ht="24.95" customHeight="1" x14ac:dyDescent="0.4">
      <c r="A54" s="54">
        <v>54</v>
      </c>
      <c r="B54" s="55" t="s">
        <v>241</v>
      </c>
      <c r="C54" s="55" t="s">
        <v>2065</v>
      </c>
      <c r="D54" s="55" t="s">
        <v>35</v>
      </c>
      <c r="E54" s="55" t="s">
        <v>652</v>
      </c>
      <c r="F54" s="55" t="s">
        <v>1852</v>
      </c>
      <c r="G54" s="55">
        <v>34</v>
      </c>
      <c r="H54" s="55">
        <v>2</v>
      </c>
      <c r="I54" s="57">
        <v>1</v>
      </c>
      <c r="J54" s="58">
        <v>2</v>
      </c>
      <c r="K54" s="59"/>
      <c r="L54" s="60" t="s">
        <v>222</v>
      </c>
      <c r="M54" s="76"/>
      <c r="N54" s="61" t="s">
        <v>220</v>
      </c>
      <c r="O54" s="77"/>
      <c r="P54" s="76"/>
      <c r="Q54" s="62">
        <v>2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4073.4719999999998</v>
      </c>
      <c r="AC54" s="66">
        <f t="shared" si="4"/>
        <v>0</v>
      </c>
      <c r="AD54" s="66">
        <f t="shared" si="3"/>
        <v>4073.4719999999998</v>
      </c>
    </row>
    <row r="55" spans="1:30" ht="24.95" customHeight="1" x14ac:dyDescent="0.4">
      <c r="A55" s="54">
        <v>55</v>
      </c>
      <c r="B55" s="55" t="s">
        <v>241</v>
      </c>
      <c r="C55" s="55" t="s">
        <v>2066</v>
      </c>
      <c r="D55" s="55" t="s">
        <v>35</v>
      </c>
      <c r="E55" s="55" t="s">
        <v>652</v>
      </c>
      <c r="F55" s="55" t="s">
        <v>657</v>
      </c>
      <c r="G55" s="55">
        <v>34</v>
      </c>
      <c r="H55" s="55">
        <v>3</v>
      </c>
      <c r="I55" s="57">
        <v>2</v>
      </c>
      <c r="J55" s="58">
        <v>6</v>
      </c>
      <c r="K55" s="59"/>
      <c r="L55" s="60" t="s">
        <v>222</v>
      </c>
      <c r="M55" s="76"/>
      <c r="N55" s="61" t="s">
        <v>220</v>
      </c>
      <c r="O55" s="77"/>
      <c r="P55" s="76"/>
      <c r="Q55" s="62">
        <v>3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12220.416000000001</v>
      </c>
      <c r="AC55" s="66">
        <f t="shared" si="4"/>
        <v>0</v>
      </c>
      <c r="AD55" s="66">
        <f t="shared" si="3"/>
        <v>12220.416000000001</v>
      </c>
    </row>
    <row r="56" spans="1:30" ht="24.95" customHeight="1" x14ac:dyDescent="0.4">
      <c r="A56" s="54">
        <v>56</v>
      </c>
      <c r="B56" s="55" t="s">
        <v>241</v>
      </c>
      <c r="C56" s="55" t="s">
        <v>316</v>
      </c>
      <c r="D56" s="55" t="s">
        <v>35</v>
      </c>
      <c r="E56" s="55" t="s">
        <v>652</v>
      </c>
      <c r="F56" s="55" t="s">
        <v>657</v>
      </c>
      <c r="G56" s="55">
        <v>34</v>
      </c>
      <c r="H56" s="55">
        <v>3</v>
      </c>
      <c r="I56" s="57">
        <v>2</v>
      </c>
      <c r="J56" s="58">
        <v>6</v>
      </c>
      <c r="K56" s="59"/>
      <c r="L56" s="60" t="s">
        <v>222</v>
      </c>
      <c r="M56" s="76"/>
      <c r="N56" s="61" t="s">
        <v>220</v>
      </c>
      <c r="O56" s="77"/>
      <c r="P56" s="76"/>
      <c r="Q56" s="62">
        <v>3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12220.416000000001</v>
      </c>
      <c r="AC56" s="66">
        <f t="shared" si="4"/>
        <v>0</v>
      </c>
      <c r="AD56" s="66">
        <f t="shared" si="3"/>
        <v>12220.416000000001</v>
      </c>
    </row>
    <row r="57" spans="1:30" ht="24.95" customHeight="1" x14ac:dyDescent="0.4">
      <c r="A57" s="54">
        <v>57</v>
      </c>
      <c r="B57" s="55" t="s">
        <v>241</v>
      </c>
      <c r="C57" s="55" t="s">
        <v>316</v>
      </c>
      <c r="D57" s="55" t="s">
        <v>2053</v>
      </c>
      <c r="E57" s="55" t="s">
        <v>652</v>
      </c>
      <c r="F57" s="55" t="s">
        <v>674</v>
      </c>
      <c r="G57" s="55">
        <v>34</v>
      </c>
      <c r="H57" s="55">
        <v>1</v>
      </c>
      <c r="I57" s="57">
        <v>2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76"/>
      <c r="Q57" s="62">
        <v>1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4073.4719999999998</v>
      </c>
      <c r="AC57" s="66">
        <f t="shared" si="4"/>
        <v>0</v>
      </c>
      <c r="AD57" s="66">
        <f t="shared" si="3"/>
        <v>4073.4719999999998</v>
      </c>
    </row>
    <row r="58" spans="1:30" ht="24.95" customHeight="1" x14ac:dyDescent="0.4">
      <c r="A58" s="54">
        <v>58</v>
      </c>
      <c r="B58" s="55" t="s">
        <v>241</v>
      </c>
      <c r="C58" s="55" t="s">
        <v>316</v>
      </c>
      <c r="D58" s="55" t="s">
        <v>35</v>
      </c>
      <c r="E58" s="55" t="s">
        <v>652</v>
      </c>
      <c r="F58" s="55" t="s">
        <v>1852</v>
      </c>
      <c r="G58" s="55">
        <v>34</v>
      </c>
      <c r="H58" s="55">
        <v>1</v>
      </c>
      <c r="I58" s="57">
        <v>1</v>
      </c>
      <c r="J58" s="58">
        <v>1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2036.7359999999999</v>
      </c>
      <c r="AC58" s="66">
        <f t="shared" si="4"/>
        <v>0</v>
      </c>
      <c r="AD58" s="66">
        <f t="shared" si="3"/>
        <v>2036.7359999999999</v>
      </c>
    </row>
    <row r="59" spans="1:30" ht="24.95" customHeight="1" x14ac:dyDescent="0.4">
      <c r="A59" s="54">
        <v>59</v>
      </c>
      <c r="B59" s="55" t="s">
        <v>241</v>
      </c>
      <c r="C59" s="55" t="s">
        <v>2067</v>
      </c>
      <c r="D59" s="55" t="s">
        <v>35</v>
      </c>
      <c r="E59" s="55" t="s">
        <v>652</v>
      </c>
      <c r="F59" s="55" t="s">
        <v>657</v>
      </c>
      <c r="G59" s="55">
        <v>34</v>
      </c>
      <c r="H59" s="55">
        <v>6</v>
      </c>
      <c r="I59" s="57">
        <v>2</v>
      </c>
      <c r="J59" s="58">
        <v>12</v>
      </c>
      <c r="K59" s="59"/>
      <c r="L59" s="60" t="s">
        <v>222</v>
      </c>
      <c r="M59" s="76"/>
      <c r="N59" s="61" t="s">
        <v>220</v>
      </c>
      <c r="O59" s="77"/>
      <c r="P59" s="76"/>
      <c r="Q59" s="62">
        <v>6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24440.832000000002</v>
      </c>
      <c r="AC59" s="66">
        <f t="shared" si="4"/>
        <v>0</v>
      </c>
      <c r="AD59" s="66">
        <f t="shared" si="3"/>
        <v>24440.832000000002</v>
      </c>
    </row>
    <row r="60" spans="1:30" ht="24.95" customHeight="1" x14ac:dyDescent="0.4">
      <c r="A60" s="54">
        <v>60</v>
      </c>
      <c r="B60" s="55" t="s">
        <v>241</v>
      </c>
      <c r="C60" s="55" t="s">
        <v>2067</v>
      </c>
      <c r="D60" s="55" t="s">
        <v>2053</v>
      </c>
      <c r="E60" s="55" t="s">
        <v>652</v>
      </c>
      <c r="F60" s="55" t="s">
        <v>674</v>
      </c>
      <c r="G60" s="55">
        <v>34</v>
      </c>
      <c r="H60" s="55">
        <v>2</v>
      </c>
      <c r="I60" s="57">
        <v>2</v>
      </c>
      <c r="J60" s="58">
        <v>4</v>
      </c>
      <c r="K60" s="59"/>
      <c r="L60" s="60" t="s">
        <v>222</v>
      </c>
      <c r="M60" s="76"/>
      <c r="N60" s="61" t="s">
        <v>220</v>
      </c>
      <c r="O60" s="77"/>
      <c r="P60" s="76"/>
      <c r="Q60" s="62">
        <v>2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8146.9439999999995</v>
      </c>
      <c r="AC60" s="66">
        <f t="shared" si="4"/>
        <v>0</v>
      </c>
      <c r="AD60" s="66">
        <f t="shared" si="3"/>
        <v>8146.9439999999995</v>
      </c>
    </row>
    <row r="61" spans="1:30" ht="24.95" customHeight="1" x14ac:dyDescent="0.4">
      <c r="A61" s="54">
        <v>61</v>
      </c>
      <c r="B61" s="55" t="s">
        <v>241</v>
      </c>
      <c r="C61" s="55" t="s">
        <v>2067</v>
      </c>
      <c r="D61" s="55" t="s">
        <v>35</v>
      </c>
      <c r="E61" s="55" t="s">
        <v>652</v>
      </c>
      <c r="F61" s="55" t="s">
        <v>1852</v>
      </c>
      <c r="G61" s="55">
        <v>34</v>
      </c>
      <c r="H61" s="55">
        <v>2</v>
      </c>
      <c r="I61" s="57">
        <v>1</v>
      </c>
      <c r="J61" s="58">
        <v>2</v>
      </c>
      <c r="K61" s="59"/>
      <c r="L61" s="60" t="s">
        <v>222</v>
      </c>
      <c r="M61" s="76"/>
      <c r="N61" s="61" t="s">
        <v>220</v>
      </c>
      <c r="O61" s="77"/>
      <c r="P61" s="76"/>
      <c r="Q61" s="62">
        <v>2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4073.4719999999998</v>
      </c>
      <c r="AC61" s="66">
        <f t="shared" si="4"/>
        <v>0</v>
      </c>
      <c r="AD61" s="66">
        <f t="shared" si="3"/>
        <v>4073.4719999999998</v>
      </c>
    </row>
    <row r="62" spans="1:30" ht="24.95" customHeight="1" x14ac:dyDescent="0.4">
      <c r="A62" s="54">
        <v>62</v>
      </c>
      <c r="B62" s="55" t="s">
        <v>241</v>
      </c>
      <c r="C62" s="55" t="s">
        <v>2068</v>
      </c>
      <c r="D62" s="55" t="s">
        <v>35</v>
      </c>
      <c r="E62" s="55" t="s">
        <v>652</v>
      </c>
      <c r="F62" s="55" t="s">
        <v>657</v>
      </c>
      <c r="G62" s="55">
        <v>34</v>
      </c>
      <c r="H62" s="55">
        <v>6</v>
      </c>
      <c r="I62" s="57">
        <v>2</v>
      </c>
      <c r="J62" s="58">
        <v>12</v>
      </c>
      <c r="K62" s="59"/>
      <c r="L62" s="60" t="s">
        <v>222</v>
      </c>
      <c r="M62" s="76"/>
      <c r="N62" s="61" t="s">
        <v>220</v>
      </c>
      <c r="O62" s="77"/>
      <c r="P62" s="76"/>
      <c r="Q62" s="62">
        <v>6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24440.832000000002</v>
      </c>
      <c r="AC62" s="66">
        <f t="shared" si="4"/>
        <v>0</v>
      </c>
      <c r="AD62" s="66">
        <f t="shared" si="3"/>
        <v>24440.832000000002</v>
      </c>
    </row>
    <row r="63" spans="1:30" ht="24.95" customHeight="1" x14ac:dyDescent="0.4">
      <c r="A63" s="54">
        <v>63</v>
      </c>
      <c r="B63" s="55" t="s">
        <v>241</v>
      </c>
      <c r="C63" s="55" t="s">
        <v>2068</v>
      </c>
      <c r="D63" s="55" t="s">
        <v>2053</v>
      </c>
      <c r="E63" s="55" t="s">
        <v>652</v>
      </c>
      <c r="F63" s="55" t="s">
        <v>674</v>
      </c>
      <c r="G63" s="55">
        <v>34</v>
      </c>
      <c r="H63" s="55">
        <v>2</v>
      </c>
      <c r="I63" s="57">
        <v>2</v>
      </c>
      <c r="J63" s="58">
        <v>4</v>
      </c>
      <c r="K63" s="59"/>
      <c r="L63" s="60" t="s">
        <v>222</v>
      </c>
      <c r="M63" s="76"/>
      <c r="N63" s="61" t="s">
        <v>220</v>
      </c>
      <c r="O63" s="77"/>
      <c r="P63" s="76"/>
      <c r="Q63" s="62">
        <v>2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8146.9439999999995</v>
      </c>
      <c r="AC63" s="66">
        <f t="shared" si="4"/>
        <v>0</v>
      </c>
      <c r="AD63" s="66">
        <f t="shared" si="3"/>
        <v>8146.9439999999995</v>
      </c>
    </row>
    <row r="64" spans="1:30" ht="24.95" customHeight="1" x14ac:dyDescent="0.4">
      <c r="A64" s="54">
        <v>64</v>
      </c>
      <c r="B64" s="55" t="s">
        <v>241</v>
      </c>
      <c r="C64" s="55" t="s">
        <v>2068</v>
      </c>
      <c r="D64" s="55" t="s">
        <v>35</v>
      </c>
      <c r="E64" s="55" t="s">
        <v>652</v>
      </c>
      <c r="F64" s="55" t="s">
        <v>1852</v>
      </c>
      <c r="G64" s="55">
        <v>34</v>
      </c>
      <c r="H64" s="55">
        <v>2</v>
      </c>
      <c r="I64" s="57">
        <v>1</v>
      </c>
      <c r="J64" s="58">
        <v>2</v>
      </c>
      <c r="K64" s="59"/>
      <c r="L64" s="60" t="s">
        <v>222</v>
      </c>
      <c r="M64" s="76"/>
      <c r="N64" s="61" t="s">
        <v>220</v>
      </c>
      <c r="O64" s="77"/>
      <c r="P64" s="76"/>
      <c r="Q64" s="62">
        <v>2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4073.4719999999998</v>
      </c>
      <c r="AC64" s="66">
        <f t="shared" si="4"/>
        <v>0</v>
      </c>
      <c r="AD64" s="66">
        <f t="shared" si="3"/>
        <v>4073.4719999999998</v>
      </c>
    </row>
    <row r="65" spans="1:30" ht="24.95" customHeight="1" x14ac:dyDescent="0.4">
      <c r="A65" s="54">
        <v>65</v>
      </c>
      <c r="B65" s="55" t="s">
        <v>241</v>
      </c>
      <c r="C65" s="55" t="s">
        <v>603</v>
      </c>
      <c r="D65" s="55" t="s">
        <v>35</v>
      </c>
      <c r="E65" s="55" t="s">
        <v>652</v>
      </c>
      <c r="F65" s="55" t="s">
        <v>798</v>
      </c>
      <c r="G65" s="55">
        <v>34</v>
      </c>
      <c r="H65" s="55">
        <v>24</v>
      </c>
      <c r="I65" s="57">
        <v>2</v>
      </c>
      <c r="J65" s="58">
        <v>48</v>
      </c>
      <c r="K65" s="59"/>
      <c r="L65" s="60" t="s">
        <v>222</v>
      </c>
      <c r="M65" s="76"/>
      <c r="N65" s="61" t="s">
        <v>220</v>
      </c>
      <c r="O65" s="77"/>
      <c r="P65" s="76"/>
      <c r="Q65" s="62">
        <v>24</v>
      </c>
      <c r="R65" s="63"/>
      <c r="S65" s="78"/>
      <c r="T65" s="78"/>
      <c r="U65" s="64">
        <f t="shared" ref="U65:U128" si="6">S65*Q65</f>
        <v>0</v>
      </c>
      <c r="V65" s="64">
        <f t="shared" ref="V65:V128" si="7">T65*Q65</f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97763.328000000009</v>
      </c>
      <c r="AC65" s="66">
        <f t="shared" si="4"/>
        <v>0</v>
      </c>
      <c r="AD65" s="66">
        <f t="shared" ref="AD65:AD128" si="8">AB65-AC65</f>
        <v>97763.328000000009</v>
      </c>
    </row>
    <row r="66" spans="1:30" ht="24.95" customHeight="1" x14ac:dyDescent="0.4">
      <c r="A66" s="54">
        <v>66</v>
      </c>
      <c r="B66" s="55" t="s">
        <v>241</v>
      </c>
      <c r="C66" s="55" t="s">
        <v>2069</v>
      </c>
      <c r="D66" s="55" t="s">
        <v>35</v>
      </c>
      <c r="E66" s="55" t="s">
        <v>652</v>
      </c>
      <c r="F66" s="55" t="s">
        <v>657</v>
      </c>
      <c r="G66" s="55">
        <v>34</v>
      </c>
      <c r="H66" s="55">
        <v>3</v>
      </c>
      <c r="I66" s="57">
        <v>2</v>
      </c>
      <c r="J66" s="58">
        <v>6</v>
      </c>
      <c r="K66" s="59"/>
      <c r="L66" s="60" t="s">
        <v>222</v>
      </c>
      <c r="M66" s="76"/>
      <c r="N66" s="61" t="s">
        <v>220</v>
      </c>
      <c r="O66" s="77"/>
      <c r="P66" s="76"/>
      <c r="Q66" s="62">
        <v>3</v>
      </c>
      <c r="R66" s="63"/>
      <c r="S66" s="78"/>
      <c r="T66" s="78"/>
      <c r="U66" s="64">
        <f t="shared" si="6"/>
        <v>0</v>
      </c>
      <c r="V66" s="64">
        <f t="shared" si="7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12220.416000000001</v>
      </c>
      <c r="AC66" s="66">
        <f t="shared" si="4"/>
        <v>0</v>
      </c>
      <c r="AD66" s="66">
        <f t="shared" si="8"/>
        <v>12220.416000000001</v>
      </c>
    </row>
    <row r="67" spans="1:30" ht="24.95" customHeight="1" x14ac:dyDescent="0.4">
      <c r="A67" s="54">
        <v>67</v>
      </c>
      <c r="B67" s="55" t="s">
        <v>241</v>
      </c>
      <c r="C67" s="55" t="s">
        <v>2070</v>
      </c>
      <c r="D67" s="55" t="s">
        <v>35</v>
      </c>
      <c r="E67" s="55" t="s">
        <v>652</v>
      </c>
      <c r="F67" s="55" t="s">
        <v>657</v>
      </c>
      <c r="G67" s="55">
        <v>34</v>
      </c>
      <c r="H67" s="55">
        <v>20</v>
      </c>
      <c r="I67" s="57">
        <v>2</v>
      </c>
      <c r="J67" s="58">
        <v>40</v>
      </c>
      <c r="K67" s="59"/>
      <c r="L67" s="60" t="s">
        <v>222</v>
      </c>
      <c r="M67" s="76"/>
      <c r="N67" s="61" t="s">
        <v>220</v>
      </c>
      <c r="O67" s="77"/>
      <c r="P67" s="76"/>
      <c r="Q67" s="62">
        <v>20</v>
      </c>
      <c r="R67" s="63"/>
      <c r="S67" s="78"/>
      <c r="T67" s="78"/>
      <c r="U67" s="64">
        <f t="shared" si="6"/>
        <v>0</v>
      </c>
      <c r="V67" s="64">
        <f t="shared" si="7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81469.440000000002</v>
      </c>
      <c r="AC67" s="66">
        <f t="shared" si="4"/>
        <v>0</v>
      </c>
      <c r="AD67" s="66">
        <f t="shared" si="8"/>
        <v>81469.440000000002</v>
      </c>
    </row>
    <row r="68" spans="1:30" ht="24.95" customHeight="1" x14ac:dyDescent="0.4">
      <c r="A68" s="54">
        <v>68</v>
      </c>
      <c r="B68" s="55" t="s">
        <v>241</v>
      </c>
      <c r="C68" s="55" t="s">
        <v>2070</v>
      </c>
      <c r="D68" s="55" t="s">
        <v>2053</v>
      </c>
      <c r="E68" s="55" t="s">
        <v>652</v>
      </c>
      <c r="F68" s="55" t="s">
        <v>674</v>
      </c>
      <c r="G68" s="55">
        <v>34</v>
      </c>
      <c r="H68" s="55">
        <v>4</v>
      </c>
      <c r="I68" s="57">
        <v>2</v>
      </c>
      <c r="J68" s="58">
        <v>8</v>
      </c>
      <c r="K68" s="59"/>
      <c r="L68" s="60" t="s">
        <v>222</v>
      </c>
      <c r="M68" s="76"/>
      <c r="N68" s="61" t="s">
        <v>220</v>
      </c>
      <c r="O68" s="77"/>
      <c r="P68" s="76"/>
      <c r="Q68" s="62">
        <v>4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16293.887999999999</v>
      </c>
      <c r="AC68" s="66">
        <f t="shared" si="4"/>
        <v>0</v>
      </c>
      <c r="AD68" s="66">
        <f t="shared" si="8"/>
        <v>16293.887999999999</v>
      </c>
    </row>
    <row r="69" spans="1:30" ht="24.95" customHeight="1" x14ac:dyDescent="0.4">
      <c r="A69" s="54">
        <v>69</v>
      </c>
      <c r="B69" s="55" t="s">
        <v>241</v>
      </c>
      <c r="C69" s="55" t="s">
        <v>2070</v>
      </c>
      <c r="D69" s="55" t="s">
        <v>35</v>
      </c>
      <c r="E69" s="55" t="s">
        <v>652</v>
      </c>
      <c r="F69" s="55" t="s">
        <v>1852</v>
      </c>
      <c r="G69" s="55">
        <v>34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4073.4719999999998</v>
      </c>
      <c r="AC69" s="66">
        <f t="shared" ref="AC69:AC132" si="10">P69*Q69*X69*Y69*Z69/1000*$Z$1</f>
        <v>0</v>
      </c>
      <c r="AD69" s="66">
        <f t="shared" si="8"/>
        <v>4073.4719999999998</v>
      </c>
    </row>
    <row r="70" spans="1:30" ht="24.95" customHeight="1" x14ac:dyDescent="0.4">
      <c r="A70" s="54">
        <v>70</v>
      </c>
      <c r="B70" s="55" t="s">
        <v>241</v>
      </c>
      <c r="C70" s="55" t="s">
        <v>1214</v>
      </c>
      <c r="D70" s="55" t="s">
        <v>35</v>
      </c>
      <c r="E70" s="55" t="s">
        <v>652</v>
      </c>
      <c r="F70" s="55" t="s">
        <v>798</v>
      </c>
      <c r="G70" s="55">
        <v>34</v>
      </c>
      <c r="H70" s="55">
        <v>4</v>
      </c>
      <c r="I70" s="57">
        <v>2</v>
      </c>
      <c r="J70" s="58">
        <v>8</v>
      </c>
      <c r="K70" s="59"/>
      <c r="L70" s="60" t="s">
        <v>222</v>
      </c>
      <c r="M70" s="76"/>
      <c r="N70" s="61" t="s">
        <v>220</v>
      </c>
      <c r="O70" s="77"/>
      <c r="P70" s="76"/>
      <c r="Q70" s="62">
        <v>4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16293.887999999999</v>
      </c>
      <c r="AC70" s="66">
        <f t="shared" si="10"/>
        <v>0</v>
      </c>
      <c r="AD70" s="66">
        <f t="shared" si="8"/>
        <v>16293.887999999999</v>
      </c>
    </row>
    <row r="71" spans="1:30" ht="24.95" customHeight="1" x14ac:dyDescent="0.4">
      <c r="A71" s="54">
        <v>71</v>
      </c>
      <c r="B71" s="55" t="s">
        <v>241</v>
      </c>
      <c r="C71" s="55" t="s">
        <v>1460</v>
      </c>
      <c r="D71" s="55" t="s">
        <v>35</v>
      </c>
      <c r="E71" s="55" t="s">
        <v>652</v>
      </c>
      <c r="F71" s="55" t="s">
        <v>657</v>
      </c>
      <c r="G71" s="55">
        <v>34</v>
      </c>
      <c r="H71" s="55">
        <v>2</v>
      </c>
      <c r="I71" s="57">
        <v>2</v>
      </c>
      <c r="J71" s="58">
        <v>4</v>
      </c>
      <c r="K71" s="59"/>
      <c r="L71" s="60" t="s">
        <v>222</v>
      </c>
      <c r="M71" s="76"/>
      <c r="N71" s="61" t="s">
        <v>220</v>
      </c>
      <c r="O71" s="77"/>
      <c r="P71" s="76"/>
      <c r="Q71" s="62">
        <v>2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8146.9439999999995</v>
      </c>
      <c r="AC71" s="66">
        <f t="shared" si="10"/>
        <v>0</v>
      </c>
      <c r="AD71" s="66">
        <f t="shared" si="8"/>
        <v>8146.9439999999995</v>
      </c>
    </row>
    <row r="72" spans="1:30" ht="24.95" customHeight="1" x14ac:dyDescent="0.4">
      <c r="A72" s="54">
        <v>72</v>
      </c>
      <c r="B72" s="55" t="s">
        <v>241</v>
      </c>
      <c r="C72" s="55" t="s">
        <v>2060</v>
      </c>
      <c r="D72" s="55" t="s">
        <v>35</v>
      </c>
      <c r="E72" s="55" t="s">
        <v>415</v>
      </c>
      <c r="F72" s="55" t="s">
        <v>40</v>
      </c>
      <c r="G72" s="55">
        <v>26</v>
      </c>
      <c r="H72" s="55">
        <v>4</v>
      </c>
      <c r="I72" s="57">
        <v>1</v>
      </c>
      <c r="J72" s="58">
        <v>4</v>
      </c>
      <c r="K72" s="59"/>
      <c r="L72" s="60" t="s">
        <v>222</v>
      </c>
      <c r="M72" s="76"/>
      <c r="N72" s="61" t="s">
        <v>220</v>
      </c>
      <c r="O72" s="77"/>
      <c r="P72" s="76"/>
      <c r="Q72" s="62">
        <v>4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6230.0160000000005</v>
      </c>
      <c r="AC72" s="66">
        <f t="shared" si="10"/>
        <v>0</v>
      </c>
      <c r="AD72" s="66">
        <f t="shared" si="8"/>
        <v>6230.0160000000005</v>
      </c>
    </row>
    <row r="73" spans="1:30" ht="24.95" customHeight="1" x14ac:dyDescent="0.4">
      <c r="A73" s="54">
        <v>73</v>
      </c>
      <c r="B73" s="55" t="s">
        <v>241</v>
      </c>
      <c r="C73" s="55" t="s">
        <v>328</v>
      </c>
      <c r="D73" s="55" t="s">
        <v>35</v>
      </c>
      <c r="E73" s="55" t="s">
        <v>415</v>
      </c>
      <c r="F73" s="55" t="s">
        <v>40</v>
      </c>
      <c r="G73" s="55">
        <v>26</v>
      </c>
      <c r="H73" s="55">
        <v>6</v>
      </c>
      <c r="I73" s="57">
        <v>1</v>
      </c>
      <c r="J73" s="58">
        <v>6</v>
      </c>
      <c r="K73" s="59"/>
      <c r="L73" s="60" t="s">
        <v>222</v>
      </c>
      <c r="M73" s="76"/>
      <c r="N73" s="61" t="s">
        <v>220</v>
      </c>
      <c r="O73" s="77"/>
      <c r="P73" s="76"/>
      <c r="Q73" s="62">
        <v>6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9345.0239999999994</v>
      </c>
      <c r="AC73" s="66">
        <f t="shared" si="10"/>
        <v>0</v>
      </c>
      <c r="AD73" s="66">
        <f t="shared" si="8"/>
        <v>9345.0239999999994</v>
      </c>
    </row>
    <row r="74" spans="1:30" ht="24.95" customHeight="1" x14ac:dyDescent="0.4">
      <c r="A74" s="54">
        <v>74</v>
      </c>
      <c r="B74" s="55" t="s">
        <v>241</v>
      </c>
      <c r="C74" s="55" t="s">
        <v>2062</v>
      </c>
      <c r="D74" s="55" t="s">
        <v>35</v>
      </c>
      <c r="E74" s="55" t="s">
        <v>415</v>
      </c>
      <c r="F74" s="55" t="s">
        <v>40</v>
      </c>
      <c r="G74" s="55">
        <v>26</v>
      </c>
      <c r="H74" s="55">
        <v>4</v>
      </c>
      <c r="I74" s="57">
        <v>1</v>
      </c>
      <c r="J74" s="58">
        <v>4</v>
      </c>
      <c r="K74" s="59"/>
      <c r="L74" s="60" t="s">
        <v>222</v>
      </c>
      <c r="M74" s="76"/>
      <c r="N74" s="61" t="s">
        <v>220</v>
      </c>
      <c r="O74" s="77"/>
      <c r="P74" s="76"/>
      <c r="Q74" s="62">
        <v>4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6230.0160000000005</v>
      </c>
      <c r="AC74" s="66">
        <f t="shared" si="10"/>
        <v>0</v>
      </c>
      <c r="AD74" s="66">
        <f t="shared" si="8"/>
        <v>6230.0160000000005</v>
      </c>
    </row>
    <row r="75" spans="1:30" ht="24.95" customHeight="1" x14ac:dyDescent="0.4">
      <c r="A75" s="54">
        <v>75</v>
      </c>
      <c r="B75" s="55" t="s">
        <v>241</v>
      </c>
      <c r="C75" s="55" t="s">
        <v>330</v>
      </c>
      <c r="D75" s="55" t="s">
        <v>35</v>
      </c>
      <c r="E75" s="55" t="s">
        <v>415</v>
      </c>
      <c r="F75" s="55" t="s">
        <v>40</v>
      </c>
      <c r="G75" s="55">
        <v>26</v>
      </c>
      <c r="H75" s="55">
        <v>7</v>
      </c>
      <c r="I75" s="57">
        <v>1</v>
      </c>
      <c r="J75" s="58">
        <v>7</v>
      </c>
      <c r="K75" s="59"/>
      <c r="L75" s="60" t="s">
        <v>222</v>
      </c>
      <c r="M75" s="76"/>
      <c r="N75" s="61" t="s">
        <v>220</v>
      </c>
      <c r="O75" s="77"/>
      <c r="P75" s="76"/>
      <c r="Q75" s="62">
        <v>7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10902.527999999998</v>
      </c>
      <c r="AC75" s="66">
        <f t="shared" si="10"/>
        <v>0</v>
      </c>
      <c r="AD75" s="66">
        <f t="shared" si="8"/>
        <v>10902.527999999998</v>
      </c>
    </row>
    <row r="76" spans="1:30" ht="24.95" customHeight="1" x14ac:dyDescent="0.4">
      <c r="A76" s="54">
        <v>76</v>
      </c>
      <c r="B76" s="55" t="s">
        <v>241</v>
      </c>
      <c r="C76" s="55" t="s">
        <v>339</v>
      </c>
      <c r="D76" s="55" t="s">
        <v>35</v>
      </c>
      <c r="E76" s="55" t="s">
        <v>652</v>
      </c>
      <c r="F76" s="55" t="s">
        <v>2108</v>
      </c>
      <c r="G76" s="55">
        <v>34</v>
      </c>
      <c r="H76" s="55">
        <v>16</v>
      </c>
      <c r="I76" s="57">
        <v>1</v>
      </c>
      <c r="J76" s="58">
        <v>16</v>
      </c>
      <c r="K76" s="59"/>
      <c r="L76" s="60" t="s">
        <v>222</v>
      </c>
      <c r="M76" s="76"/>
      <c r="N76" s="61" t="s">
        <v>220</v>
      </c>
      <c r="O76" s="77"/>
      <c r="P76" s="76"/>
      <c r="Q76" s="62">
        <v>16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32587.775999999998</v>
      </c>
      <c r="AC76" s="66">
        <f t="shared" si="10"/>
        <v>0</v>
      </c>
      <c r="AD76" s="66">
        <f t="shared" si="8"/>
        <v>32587.775999999998</v>
      </c>
    </row>
    <row r="77" spans="1:30" ht="24.95" customHeight="1" x14ac:dyDescent="0.4">
      <c r="A77" s="54">
        <v>77</v>
      </c>
      <c r="B77" s="55" t="s">
        <v>272</v>
      </c>
      <c r="C77" s="55" t="s">
        <v>1031</v>
      </c>
      <c r="D77" s="55" t="s">
        <v>35</v>
      </c>
      <c r="E77" s="55" t="s">
        <v>652</v>
      </c>
      <c r="F77" s="55" t="s">
        <v>657</v>
      </c>
      <c r="G77" s="55">
        <v>34</v>
      </c>
      <c r="H77" s="55">
        <v>2</v>
      </c>
      <c r="I77" s="57">
        <v>2</v>
      </c>
      <c r="J77" s="58">
        <v>4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8146.9439999999995</v>
      </c>
      <c r="AC77" s="66">
        <f t="shared" si="10"/>
        <v>0</v>
      </c>
      <c r="AD77" s="66">
        <f t="shared" si="8"/>
        <v>8146.9439999999995</v>
      </c>
    </row>
    <row r="78" spans="1:30" ht="24.95" customHeight="1" x14ac:dyDescent="0.4">
      <c r="A78" s="54">
        <v>78</v>
      </c>
      <c r="B78" s="55" t="s">
        <v>272</v>
      </c>
      <c r="C78" s="55" t="s">
        <v>1214</v>
      </c>
      <c r="D78" s="55" t="s">
        <v>35</v>
      </c>
      <c r="E78" s="55" t="s">
        <v>652</v>
      </c>
      <c r="F78" s="55" t="s">
        <v>657</v>
      </c>
      <c r="G78" s="55">
        <v>34</v>
      </c>
      <c r="H78" s="55">
        <v>3</v>
      </c>
      <c r="I78" s="57">
        <v>2</v>
      </c>
      <c r="J78" s="58">
        <v>6</v>
      </c>
      <c r="K78" s="59"/>
      <c r="L78" s="60" t="s">
        <v>222</v>
      </c>
      <c r="M78" s="76"/>
      <c r="N78" s="61" t="s">
        <v>220</v>
      </c>
      <c r="O78" s="77"/>
      <c r="P78" s="76"/>
      <c r="Q78" s="62">
        <v>3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12220.416000000001</v>
      </c>
      <c r="AC78" s="66">
        <f t="shared" si="10"/>
        <v>0</v>
      </c>
      <c r="AD78" s="66">
        <f t="shared" si="8"/>
        <v>12220.416000000001</v>
      </c>
    </row>
    <row r="79" spans="1:30" ht="24.95" customHeight="1" x14ac:dyDescent="0.4">
      <c r="A79" s="54">
        <v>79</v>
      </c>
      <c r="B79" s="55" t="s">
        <v>272</v>
      </c>
      <c r="C79" s="55" t="s">
        <v>2071</v>
      </c>
      <c r="D79" s="55" t="s">
        <v>35</v>
      </c>
      <c r="E79" s="55" t="s">
        <v>652</v>
      </c>
      <c r="F79" s="55" t="s">
        <v>657</v>
      </c>
      <c r="G79" s="55">
        <v>34</v>
      </c>
      <c r="H79" s="55">
        <v>6</v>
      </c>
      <c r="I79" s="57">
        <v>2</v>
      </c>
      <c r="J79" s="58">
        <v>12</v>
      </c>
      <c r="K79" s="59"/>
      <c r="L79" s="60" t="s">
        <v>222</v>
      </c>
      <c r="M79" s="76"/>
      <c r="N79" s="61" t="s">
        <v>220</v>
      </c>
      <c r="O79" s="77"/>
      <c r="P79" s="76"/>
      <c r="Q79" s="62">
        <v>6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24440.832000000002</v>
      </c>
      <c r="AC79" s="66">
        <f t="shared" si="10"/>
        <v>0</v>
      </c>
      <c r="AD79" s="66">
        <f t="shared" si="8"/>
        <v>24440.832000000002</v>
      </c>
    </row>
    <row r="80" spans="1:30" ht="24.95" customHeight="1" x14ac:dyDescent="0.4">
      <c r="A80" s="54">
        <v>80</v>
      </c>
      <c r="B80" s="55" t="s">
        <v>272</v>
      </c>
      <c r="C80" s="55" t="s">
        <v>2071</v>
      </c>
      <c r="D80" s="55" t="s">
        <v>2053</v>
      </c>
      <c r="E80" s="55" t="s">
        <v>652</v>
      </c>
      <c r="F80" s="55" t="s">
        <v>674</v>
      </c>
      <c r="G80" s="55">
        <v>34</v>
      </c>
      <c r="H80" s="55">
        <v>2</v>
      </c>
      <c r="I80" s="57">
        <v>2</v>
      </c>
      <c r="J80" s="58">
        <v>4</v>
      </c>
      <c r="K80" s="59"/>
      <c r="L80" s="60" t="s">
        <v>222</v>
      </c>
      <c r="M80" s="76"/>
      <c r="N80" s="61" t="s">
        <v>220</v>
      </c>
      <c r="O80" s="77"/>
      <c r="P80" s="76"/>
      <c r="Q80" s="62">
        <v>2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8146.9439999999995</v>
      </c>
      <c r="AC80" s="66">
        <f t="shared" si="10"/>
        <v>0</v>
      </c>
      <c r="AD80" s="66">
        <f t="shared" si="8"/>
        <v>8146.9439999999995</v>
      </c>
    </row>
    <row r="81" spans="1:30" ht="24.95" customHeight="1" x14ac:dyDescent="0.4">
      <c r="A81" s="54">
        <v>81</v>
      </c>
      <c r="B81" s="55" t="s">
        <v>272</v>
      </c>
      <c r="C81" s="55" t="s">
        <v>2071</v>
      </c>
      <c r="D81" s="55" t="s">
        <v>35</v>
      </c>
      <c r="E81" s="55" t="s">
        <v>652</v>
      </c>
      <c r="F81" s="55" t="s">
        <v>1852</v>
      </c>
      <c r="G81" s="55">
        <v>34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4073.4719999999998</v>
      </c>
      <c r="AC81" s="66">
        <f t="shared" si="10"/>
        <v>0</v>
      </c>
      <c r="AD81" s="66">
        <f t="shared" si="8"/>
        <v>4073.4719999999998</v>
      </c>
    </row>
    <row r="82" spans="1:30" ht="24.95" customHeight="1" x14ac:dyDescent="0.4">
      <c r="A82" s="54">
        <v>82</v>
      </c>
      <c r="B82" s="55" t="s">
        <v>272</v>
      </c>
      <c r="C82" s="55" t="s">
        <v>2072</v>
      </c>
      <c r="D82" s="55" t="s">
        <v>35</v>
      </c>
      <c r="E82" s="55" t="s">
        <v>652</v>
      </c>
      <c r="F82" s="55" t="s">
        <v>657</v>
      </c>
      <c r="G82" s="55">
        <v>34</v>
      </c>
      <c r="H82" s="55">
        <v>6</v>
      </c>
      <c r="I82" s="57">
        <v>2</v>
      </c>
      <c r="J82" s="58">
        <v>12</v>
      </c>
      <c r="K82" s="59"/>
      <c r="L82" s="60" t="s">
        <v>222</v>
      </c>
      <c r="M82" s="76"/>
      <c r="N82" s="61" t="s">
        <v>220</v>
      </c>
      <c r="O82" s="77"/>
      <c r="P82" s="76"/>
      <c r="Q82" s="62">
        <v>6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24440.832000000002</v>
      </c>
      <c r="AC82" s="66">
        <f t="shared" si="10"/>
        <v>0</v>
      </c>
      <c r="AD82" s="66">
        <f t="shared" si="8"/>
        <v>24440.832000000002</v>
      </c>
    </row>
    <row r="83" spans="1:30" ht="24.95" customHeight="1" x14ac:dyDescent="0.4">
      <c r="A83" s="54">
        <v>83</v>
      </c>
      <c r="B83" s="55" t="s">
        <v>272</v>
      </c>
      <c r="C83" s="55" t="s">
        <v>2072</v>
      </c>
      <c r="D83" s="55" t="s">
        <v>2053</v>
      </c>
      <c r="E83" s="55" t="s">
        <v>652</v>
      </c>
      <c r="F83" s="55" t="s">
        <v>674</v>
      </c>
      <c r="G83" s="55">
        <v>34</v>
      </c>
      <c r="H83" s="55">
        <v>2</v>
      </c>
      <c r="I83" s="57">
        <v>2</v>
      </c>
      <c r="J83" s="58">
        <v>4</v>
      </c>
      <c r="K83" s="59"/>
      <c r="L83" s="60" t="s">
        <v>222</v>
      </c>
      <c r="M83" s="76"/>
      <c r="N83" s="61" t="s">
        <v>220</v>
      </c>
      <c r="O83" s="77"/>
      <c r="P83" s="76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8146.9439999999995</v>
      </c>
      <c r="AC83" s="66">
        <f t="shared" si="10"/>
        <v>0</v>
      </c>
      <c r="AD83" s="66">
        <f t="shared" si="8"/>
        <v>8146.9439999999995</v>
      </c>
    </row>
    <row r="84" spans="1:30" ht="24.95" customHeight="1" x14ac:dyDescent="0.4">
      <c r="A84" s="54">
        <v>84</v>
      </c>
      <c r="B84" s="55" t="s">
        <v>272</v>
      </c>
      <c r="C84" s="55" t="s">
        <v>2072</v>
      </c>
      <c r="D84" s="55" t="s">
        <v>35</v>
      </c>
      <c r="E84" s="55" t="s">
        <v>652</v>
      </c>
      <c r="F84" s="55" t="s">
        <v>1852</v>
      </c>
      <c r="G84" s="55">
        <v>34</v>
      </c>
      <c r="H84" s="55">
        <v>2</v>
      </c>
      <c r="I84" s="57">
        <v>1</v>
      </c>
      <c r="J84" s="58">
        <v>2</v>
      </c>
      <c r="K84" s="59"/>
      <c r="L84" s="60" t="s">
        <v>222</v>
      </c>
      <c r="M84" s="76"/>
      <c r="N84" s="61" t="s">
        <v>220</v>
      </c>
      <c r="O84" s="77"/>
      <c r="P84" s="76"/>
      <c r="Q84" s="62">
        <v>2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4073.4719999999998</v>
      </c>
      <c r="AC84" s="66">
        <f t="shared" si="10"/>
        <v>0</v>
      </c>
      <c r="AD84" s="66">
        <f t="shared" si="8"/>
        <v>4073.4719999999998</v>
      </c>
    </row>
    <row r="85" spans="1:30" ht="24.95" customHeight="1" x14ac:dyDescent="0.4">
      <c r="A85" s="54">
        <v>85</v>
      </c>
      <c r="B85" s="55" t="s">
        <v>272</v>
      </c>
      <c r="C85" s="55" t="s">
        <v>2073</v>
      </c>
      <c r="D85" s="55" t="s">
        <v>35</v>
      </c>
      <c r="E85" s="55" t="s">
        <v>652</v>
      </c>
      <c r="F85" s="55" t="s">
        <v>657</v>
      </c>
      <c r="G85" s="55">
        <v>34</v>
      </c>
      <c r="H85" s="55">
        <v>6</v>
      </c>
      <c r="I85" s="57">
        <v>2</v>
      </c>
      <c r="J85" s="58">
        <v>12</v>
      </c>
      <c r="K85" s="59"/>
      <c r="L85" s="60" t="s">
        <v>222</v>
      </c>
      <c r="M85" s="76"/>
      <c r="N85" s="61" t="s">
        <v>220</v>
      </c>
      <c r="O85" s="77"/>
      <c r="P85" s="76"/>
      <c r="Q85" s="62">
        <v>6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24440.832000000002</v>
      </c>
      <c r="AC85" s="66">
        <f t="shared" si="10"/>
        <v>0</v>
      </c>
      <c r="AD85" s="66">
        <f t="shared" si="8"/>
        <v>24440.832000000002</v>
      </c>
    </row>
    <row r="86" spans="1:30" ht="24.95" customHeight="1" x14ac:dyDescent="0.4">
      <c r="A86" s="54">
        <v>86</v>
      </c>
      <c r="B86" s="55" t="s">
        <v>272</v>
      </c>
      <c r="C86" s="55" t="s">
        <v>2073</v>
      </c>
      <c r="D86" s="55" t="s">
        <v>2053</v>
      </c>
      <c r="E86" s="55" t="s">
        <v>652</v>
      </c>
      <c r="F86" s="55" t="s">
        <v>674</v>
      </c>
      <c r="G86" s="55">
        <v>34</v>
      </c>
      <c r="H86" s="55">
        <v>2</v>
      </c>
      <c r="I86" s="57">
        <v>2</v>
      </c>
      <c r="J86" s="58">
        <v>4</v>
      </c>
      <c r="K86" s="59"/>
      <c r="L86" s="60" t="s">
        <v>222</v>
      </c>
      <c r="M86" s="76"/>
      <c r="N86" s="61" t="s">
        <v>220</v>
      </c>
      <c r="O86" s="77"/>
      <c r="P86" s="76"/>
      <c r="Q86" s="62">
        <v>2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8146.9439999999995</v>
      </c>
      <c r="AC86" s="66">
        <f t="shared" si="10"/>
        <v>0</v>
      </c>
      <c r="AD86" s="66">
        <f t="shared" si="8"/>
        <v>8146.9439999999995</v>
      </c>
    </row>
    <row r="87" spans="1:30" ht="24.95" customHeight="1" x14ac:dyDescent="0.4">
      <c r="A87" s="54">
        <v>87</v>
      </c>
      <c r="B87" s="55" t="s">
        <v>272</v>
      </c>
      <c r="C87" s="55" t="s">
        <v>2073</v>
      </c>
      <c r="D87" s="55" t="s">
        <v>35</v>
      </c>
      <c r="E87" s="55" t="s">
        <v>652</v>
      </c>
      <c r="F87" s="55" t="s">
        <v>1852</v>
      </c>
      <c r="G87" s="55">
        <v>34</v>
      </c>
      <c r="H87" s="55">
        <v>2</v>
      </c>
      <c r="I87" s="57">
        <v>1</v>
      </c>
      <c r="J87" s="58">
        <v>2</v>
      </c>
      <c r="K87" s="59"/>
      <c r="L87" s="60" t="s">
        <v>222</v>
      </c>
      <c r="M87" s="76"/>
      <c r="N87" s="61" t="s">
        <v>220</v>
      </c>
      <c r="O87" s="77"/>
      <c r="P87" s="76"/>
      <c r="Q87" s="62">
        <v>2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4073.4719999999998</v>
      </c>
      <c r="AC87" s="66">
        <f t="shared" si="10"/>
        <v>0</v>
      </c>
      <c r="AD87" s="66">
        <f t="shared" si="8"/>
        <v>4073.4719999999998</v>
      </c>
    </row>
    <row r="88" spans="1:30" ht="24.95" customHeight="1" x14ac:dyDescent="0.4">
      <c r="A88" s="54">
        <v>88</v>
      </c>
      <c r="B88" s="55" t="s">
        <v>272</v>
      </c>
      <c r="C88" s="55" t="s">
        <v>824</v>
      </c>
      <c r="D88" s="55" t="s">
        <v>35</v>
      </c>
      <c r="E88" s="55" t="s">
        <v>652</v>
      </c>
      <c r="F88" s="55" t="s">
        <v>657</v>
      </c>
      <c r="G88" s="55">
        <v>34</v>
      </c>
      <c r="H88" s="55">
        <v>6</v>
      </c>
      <c r="I88" s="57">
        <v>2</v>
      </c>
      <c r="J88" s="58">
        <v>12</v>
      </c>
      <c r="K88" s="59"/>
      <c r="L88" s="60" t="s">
        <v>222</v>
      </c>
      <c r="M88" s="76"/>
      <c r="N88" s="61" t="s">
        <v>220</v>
      </c>
      <c r="O88" s="77"/>
      <c r="P88" s="76"/>
      <c r="Q88" s="62">
        <v>6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24440.832000000002</v>
      </c>
      <c r="AC88" s="66">
        <f t="shared" si="10"/>
        <v>0</v>
      </c>
      <c r="AD88" s="66">
        <f t="shared" si="8"/>
        <v>24440.832000000002</v>
      </c>
    </row>
    <row r="89" spans="1:30" ht="24.95" customHeight="1" x14ac:dyDescent="0.4">
      <c r="A89" s="54">
        <v>89</v>
      </c>
      <c r="B89" s="55" t="s">
        <v>272</v>
      </c>
      <c r="C89" s="55" t="s">
        <v>824</v>
      </c>
      <c r="D89" s="55" t="s">
        <v>2053</v>
      </c>
      <c r="E89" s="55" t="s">
        <v>652</v>
      </c>
      <c r="F89" s="55" t="s">
        <v>674</v>
      </c>
      <c r="G89" s="55">
        <v>34</v>
      </c>
      <c r="H89" s="55">
        <v>2</v>
      </c>
      <c r="I89" s="57">
        <v>2</v>
      </c>
      <c r="J89" s="58">
        <v>4</v>
      </c>
      <c r="K89" s="59"/>
      <c r="L89" s="60" t="s">
        <v>222</v>
      </c>
      <c r="M89" s="76"/>
      <c r="N89" s="61" t="s">
        <v>220</v>
      </c>
      <c r="O89" s="77"/>
      <c r="P89" s="76"/>
      <c r="Q89" s="62">
        <v>2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8146.9439999999995</v>
      </c>
      <c r="AC89" s="66">
        <f t="shared" si="10"/>
        <v>0</v>
      </c>
      <c r="AD89" s="66">
        <f t="shared" si="8"/>
        <v>8146.9439999999995</v>
      </c>
    </row>
    <row r="90" spans="1:30" ht="24.95" customHeight="1" x14ac:dyDescent="0.4">
      <c r="A90" s="54">
        <v>90</v>
      </c>
      <c r="B90" s="55" t="s">
        <v>272</v>
      </c>
      <c r="C90" s="55" t="s">
        <v>824</v>
      </c>
      <c r="D90" s="55" t="s">
        <v>35</v>
      </c>
      <c r="E90" s="55" t="s">
        <v>652</v>
      </c>
      <c r="F90" s="55" t="s">
        <v>1852</v>
      </c>
      <c r="G90" s="55">
        <v>34</v>
      </c>
      <c r="H90" s="55">
        <v>2</v>
      </c>
      <c r="I90" s="57">
        <v>1</v>
      </c>
      <c r="J90" s="58">
        <v>2</v>
      </c>
      <c r="K90" s="59"/>
      <c r="L90" s="60" t="s">
        <v>222</v>
      </c>
      <c r="M90" s="76"/>
      <c r="N90" s="61" t="s">
        <v>220</v>
      </c>
      <c r="O90" s="77"/>
      <c r="P90" s="76"/>
      <c r="Q90" s="62">
        <v>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4073.4719999999998</v>
      </c>
      <c r="AC90" s="66">
        <f t="shared" si="10"/>
        <v>0</v>
      </c>
      <c r="AD90" s="66">
        <f t="shared" si="8"/>
        <v>4073.4719999999998</v>
      </c>
    </row>
    <row r="91" spans="1:30" ht="24.95" customHeight="1" x14ac:dyDescent="0.4">
      <c r="A91" s="54">
        <v>91</v>
      </c>
      <c r="B91" s="55" t="s">
        <v>272</v>
      </c>
      <c r="C91" s="55" t="s">
        <v>2074</v>
      </c>
      <c r="D91" s="55" t="s">
        <v>35</v>
      </c>
      <c r="E91" s="55" t="s">
        <v>652</v>
      </c>
      <c r="F91" s="55" t="s">
        <v>657</v>
      </c>
      <c r="G91" s="55">
        <v>34</v>
      </c>
      <c r="H91" s="55">
        <v>6</v>
      </c>
      <c r="I91" s="57">
        <v>2</v>
      </c>
      <c r="J91" s="58">
        <v>12</v>
      </c>
      <c r="K91" s="59"/>
      <c r="L91" s="60" t="s">
        <v>222</v>
      </c>
      <c r="M91" s="76"/>
      <c r="N91" s="61" t="s">
        <v>220</v>
      </c>
      <c r="O91" s="77"/>
      <c r="P91" s="76"/>
      <c r="Q91" s="62">
        <v>6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24440.832000000002</v>
      </c>
      <c r="AC91" s="66">
        <f t="shared" si="10"/>
        <v>0</v>
      </c>
      <c r="AD91" s="66">
        <f t="shared" si="8"/>
        <v>24440.832000000002</v>
      </c>
    </row>
    <row r="92" spans="1:30" ht="24.95" customHeight="1" x14ac:dyDescent="0.4">
      <c r="A92" s="54">
        <v>92</v>
      </c>
      <c r="B92" s="55" t="s">
        <v>272</v>
      </c>
      <c r="C92" s="55" t="s">
        <v>2074</v>
      </c>
      <c r="D92" s="55" t="s">
        <v>2053</v>
      </c>
      <c r="E92" s="55" t="s">
        <v>652</v>
      </c>
      <c r="F92" s="55" t="s">
        <v>674</v>
      </c>
      <c r="G92" s="55">
        <v>34</v>
      </c>
      <c r="H92" s="55">
        <v>2</v>
      </c>
      <c r="I92" s="57">
        <v>2</v>
      </c>
      <c r="J92" s="58">
        <v>4</v>
      </c>
      <c r="K92" s="59"/>
      <c r="L92" s="60" t="s">
        <v>222</v>
      </c>
      <c r="M92" s="76"/>
      <c r="N92" s="61" t="s">
        <v>220</v>
      </c>
      <c r="O92" s="77"/>
      <c r="P92" s="76"/>
      <c r="Q92" s="62">
        <v>2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8146.9439999999995</v>
      </c>
      <c r="AC92" s="66">
        <f t="shared" si="10"/>
        <v>0</v>
      </c>
      <c r="AD92" s="66">
        <f t="shared" si="8"/>
        <v>8146.9439999999995</v>
      </c>
    </row>
    <row r="93" spans="1:30" ht="24.95" customHeight="1" x14ac:dyDescent="0.4">
      <c r="A93" s="54">
        <v>93</v>
      </c>
      <c r="B93" s="55" t="s">
        <v>272</v>
      </c>
      <c r="C93" s="55" t="s">
        <v>2074</v>
      </c>
      <c r="D93" s="55" t="s">
        <v>35</v>
      </c>
      <c r="E93" s="55" t="s">
        <v>652</v>
      </c>
      <c r="F93" s="55" t="s">
        <v>1852</v>
      </c>
      <c r="G93" s="55">
        <v>34</v>
      </c>
      <c r="H93" s="55">
        <v>2</v>
      </c>
      <c r="I93" s="57">
        <v>1</v>
      </c>
      <c r="J93" s="58">
        <v>2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4073.4719999999998</v>
      </c>
      <c r="AC93" s="66">
        <f t="shared" si="10"/>
        <v>0</v>
      </c>
      <c r="AD93" s="66">
        <f t="shared" si="8"/>
        <v>4073.4719999999998</v>
      </c>
    </row>
    <row r="94" spans="1:30" ht="24.95" customHeight="1" x14ac:dyDescent="0.4">
      <c r="A94" s="54">
        <v>94</v>
      </c>
      <c r="B94" s="55" t="s">
        <v>272</v>
      </c>
      <c r="C94" s="55" t="s">
        <v>1220</v>
      </c>
      <c r="D94" s="55" t="s">
        <v>35</v>
      </c>
      <c r="E94" s="55" t="s">
        <v>652</v>
      </c>
      <c r="F94" s="55" t="s">
        <v>657</v>
      </c>
      <c r="G94" s="55">
        <v>34</v>
      </c>
      <c r="H94" s="55">
        <v>3</v>
      </c>
      <c r="I94" s="57">
        <v>2</v>
      </c>
      <c r="J94" s="58">
        <v>6</v>
      </c>
      <c r="K94" s="59"/>
      <c r="L94" s="60" t="s">
        <v>222</v>
      </c>
      <c r="M94" s="76"/>
      <c r="N94" s="61" t="s">
        <v>220</v>
      </c>
      <c r="O94" s="77"/>
      <c r="P94" s="76"/>
      <c r="Q94" s="62">
        <v>3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12220.416000000001</v>
      </c>
      <c r="AC94" s="66">
        <f t="shared" si="10"/>
        <v>0</v>
      </c>
      <c r="AD94" s="66">
        <f t="shared" si="8"/>
        <v>12220.416000000001</v>
      </c>
    </row>
    <row r="95" spans="1:30" ht="24.95" customHeight="1" x14ac:dyDescent="0.4">
      <c r="A95" s="54">
        <v>95</v>
      </c>
      <c r="B95" s="55" t="s">
        <v>272</v>
      </c>
      <c r="C95" s="55" t="s">
        <v>1221</v>
      </c>
      <c r="D95" s="55" t="s">
        <v>35</v>
      </c>
      <c r="E95" s="55" t="s">
        <v>652</v>
      </c>
      <c r="F95" s="55" t="s">
        <v>657</v>
      </c>
      <c r="G95" s="55">
        <v>34</v>
      </c>
      <c r="H95" s="55">
        <v>12</v>
      </c>
      <c r="I95" s="57">
        <v>2</v>
      </c>
      <c r="J95" s="58">
        <v>24</v>
      </c>
      <c r="K95" s="59"/>
      <c r="L95" s="60" t="s">
        <v>222</v>
      </c>
      <c r="M95" s="76"/>
      <c r="N95" s="61" t="s">
        <v>220</v>
      </c>
      <c r="O95" s="77"/>
      <c r="P95" s="76"/>
      <c r="Q95" s="62">
        <v>12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48881.664000000004</v>
      </c>
      <c r="AC95" s="66">
        <f t="shared" si="10"/>
        <v>0</v>
      </c>
      <c r="AD95" s="66">
        <f t="shared" si="8"/>
        <v>48881.664000000004</v>
      </c>
    </row>
    <row r="96" spans="1:30" ht="24.95" customHeight="1" x14ac:dyDescent="0.4">
      <c r="A96" s="54">
        <v>96</v>
      </c>
      <c r="B96" s="55" t="s">
        <v>272</v>
      </c>
      <c r="C96" s="55" t="s">
        <v>1221</v>
      </c>
      <c r="D96" s="55" t="s">
        <v>2053</v>
      </c>
      <c r="E96" s="55" t="s">
        <v>652</v>
      </c>
      <c r="F96" s="55" t="s">
        <v>674</v>
      </c>
      <c r="G96" s="55">
        <v>34</v>
      </c>
      <c r="H96" s="55">
        <v>4</v>
      </c>
      <c r="I96" s="57">
        <v>2</v>
      </c>
      <c r="J96" s="58">
        <v>8</v>
      </c>
      <c r="K96" s="59"/>
      <c r="L96" s="60" t="s">
        <v>222</v>
      </c>
      <c r="M96" s="76"/>
      <c r="N96" s="61" t="s">
        <v>220</v>
      </c>
      <c r="O96" s="77"/>
      <c r="P96" s="76"/>
      <c r="Q96" s="62">
        <v>4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16293.887999999999</v>
      </c>
      <c r="AC96" s="66">
        <f t="shared" si="10"/>
        <v>0</v>
      </c>
      <c r="AD96" s="66">
        <f t="shared" si="8"/>
        <v>16293.887999999999</v>
      </c>
    </row>
    <row r="97" spans="1:30" ht="24.95" customHeight="1" x14ac:dyDescent="0.4">
      <c r="A97" s="54">
        <v>97</v>
      </c>
      <c r="B97" s="55" t="s">
        <v>272</v>
      </c>
      <c r="C97" s="55" t="s">
        <v>1221</v>
      </c>
      <c r="D97" s="55" t="s">
        <v>35</v>
      </c>
      <c r="E97" s="55" t="s">
        <v>652</v>
      </c>
      <c r="F97" s="55" t="s">
        <v>1852</v>
      </c>
      <c r="G97" s="55">
        <v>34</v>
      </c>
      <c r="H97" s="55">
        <v>2</v>
      </c>
      <c r="I97" s="57">
        <v>1</v>
      </c>
      <c r="J97" s="58">
        <v>2</v>
      </c>
      <c r="K97" s="59"/>
      <c r="L97" s="60" t="s">
        <v>222</v>
      </c>
      <c r="M97" s="76"/>
      <c r="N97" s="61" t="s">
        <v>220</v>
      </c>
      <c r="O97" s="77"/>
      <c r="P97" s="76"/>
      <c r="Q97" s="62">
        <v>2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4073.4719999999998</v>
      </c>
      <c r="AC97" s="66">
        <f t="shared" si="10"/>
        <v>0</v>
      </c>
      <c r="AD97" s="66">
        <f t="shared" si="8"/>
        <v>4073.4719999999998</v>
      </c>
    </row>
    <row r="98" spans="1:30" ht="24.95" customHeight="1" x14ac:dyDescent="0.4">
      <c r="A98" s="54">
        <v>98</v>
      </c>
      <c r="B98" s="55" t="s">
        <v>272</v>
      </c>
      <c r="C98" s="55" t="s">
        <v>1461</v>
      </c>
      <c r="D98" s="55" t="s">
        <v>35</v>
      </c>
      <c r="E98" s="55" t="s">
        <v>652</v>
      </c>
      <c r="F98" s="55" t="s">
        <v>657</v>
      </c>
      <c r="G98" s="55">
        <v>34</v>
      </c>
      <c r="H98" s="55">
        <v>3</v>
      </c>
      <c r="I98" s="57">
        <v>2</v>
      </c>
      <c r="J98" s="58">
        <v>6</v>
      </c>
      <c r="K98" s="59"/>
      <c r="L98" s="60" t="s">
        <v>222</v>
      </c>
      <c r="M98" s="76"/>
      <c r="N98" s="61" t="s">
        <v>220</v>
      </c>
      <c r="O98" s="77"/>
      <c r="P98" s="76"/>
      <c r="Q98" s="62">
        <v>3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12220.416000000001</v>
      </c>
      <c r="AC98" s="66">
        <f t="shared" si="10"/>
        <v>0</v>
      </c>
      <c r="AD98" s="66">
        <f t="shared" si="8"/>
        <v>12220.416000000001</v>
      </c>
    </row>
    <row r="99" spans="1:30" ht="24.95" customHeight="1" x14ac:dyDescent="0.4">
      <c r="A99" s="54">
        <v>99</v>
      </c>
      <c r="B99" s="55" t="s">
        <v>272</v>
      </c>
      <c r="C99" s="55" t="s">
        <v>1397</v>
      </c>
      <c r="D99" s="55" t="s">
        <v>35</v>
      </c>
      <c r="E99" s="55" t="s">
        <v>652</v>
      </c>
      <c r="F99" s="55" t="s">
        <v>798</v>
      </c>
      <c r="G99" s="55">
        <v>34</v>
      </c>
      <c r="H99" s="55">
        <v>24</v>
      </c>
      <c r="I99" s="57">
        <v>2</v>
      </c>
      <c r="J99" s="58">
        <v>48</v>
      </c>
      <c r="K99" s="59"/>
      <c r="L99" s="60" t="s">
        <v>222</v>
      </c>
      <c r="M99" s="76"/>
      <c r="N99" s="61" t="s">
        <v>220</v>
      </c>
      <c r="O99" s="77"/>
      <c r="P99" s="76"/>
      <c r="Q99" s="62">
        <v>24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97763.328000000009</v>
      </c>
      <c r="AC99" s="66">
        <f t="shared" si="10"/>
        <v>0</v>
      </c>
      <c r="AD99" s="66">
        <f t="shared" si="8"/>
        <v>97763.328000000009</v>
      </c>
    </row>
    <row r="100" spans="1:30" ht="24.95" customHeight="1" x14ac:dyDescent="0.4">
      <c r="A100" s="54">
        <v>100</v>
      </c>
      <c r="B100" s="55" t="s">
        <v>272</v>
      </c>
      <c r="C100" s="55" t="s">
        <v>1397</v>
      </c>
      <c r="D100" s="55" t="s">
        <v>35</v>
      </c>
      <c r="E100" s="55" t="s">
        <v>652</v>
      </c>
      <c r="F100" s="55" t="s">
        <v>1852</v>
      </c>
      <c r="G100" s="55">
        <v>34</v>
      </c>
      <c r="H100" s="55">
        <v>2</v>
      </c>
      <c r="I100" s="57">
        <v>1</v>
      </c>
      <c r="J100" s="58">
        <v>2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2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4073.4719999999998</v>
      </c>
      <c r="AC100" s="66">
        <f t="shared" si="10"/>
        <v>0</v>
      </c>
      <c r="AD100" s="66">
        <f t="shared" si="8"/>
        <v>4073.4719999999998</v>
      </c>
    </row>
    <row r="101" spans="1:30" ht="24.95" customHeight="1" x14ac:dyDescent="0.4">
      <c r="A101" s="54">
        <v>101</v>
      </c>
      <c r="B101" s="55" t="s">
        <v>272</v>
      </c>
      <c r="C101" s="55" t="s">
        <v>1460</v>
      </c>
      <c r="D101" s="55" t="s">
        <v>35</v>
      </c>
      <c r="E101" s="55" t="s">
        <v>652</v>
      </c>
      <c r="F101" s="55" t="s">
        <v>657</v>
      </c>
      <c r="G101" s="55">
        <v>34</v>
      </c>
      <c r="H101" s="55">
        <v>2</v>
      </c>
      <c r="I101" s="57">
        <v>2</v>
      </c>
      <c r="J101" s="58">
        <v>4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2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8146.9439999999995</v>
      </c>
      <c r="AC101" s="66">
        <f t="shared" si="10"/>
        <v>0</v>
      </c>
      <c r="AD101" s="66">
        <f t="shared" si="8"/>
        <v>8146.9439999999995</v>
      </c>
    </row>
    <row r="102" spans="1:30" ht="24.95" customHeight="1" x14ac:dyDescent="0.4">
      <c r="A102" s="54">
        <v>102</v>
      </c>
      <c r="B102" s="55" t="s">
        <v>272</v>
      </c>
      <c r="C102" s="55" t="s">
        <v>2060</v>
      </c>
      <c r="D102" s="55" t="s">
        <v>35</v>
      </c>
      <c r="E102" s="55" t="s">
        <v>415</v>
      </c>
      <c r="F102" s="55" t="s">
        <v>40</v>
      </c>
      <c r="G102" s="55">
        <v>26</v>
      </c>
      <c r="H102" s="55">
        <v>4</v>
      </c>
      <c r="I102" s="57">
        <v>1</v>
      </c>
      <c r="J102" s="58">
        <v>4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4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6230.0160000000005</v>
      </c>
      <c r="AC102" s="66">
        <f t="shared" si="10"/>
        <v>0</v>
      </c>
      <c r="AD102" s="66">
        <f t="shared" si="8"/>
        <v>6230.0160000000005</v>
      </c>
    </row>
    <row r="103" spans="1:30" ht="24.95" customHeight="1" x14ac:dyDescent="0.4">
      <c r="A103" s="54">
        <v>103</v>
      </c>
      <c r="B103" s="55" t="s">
        <v>272</v>
      </c>
      <c r="C103" s="55" t="s">
        <v>328</v>
      </c>
      <c r="D103" s="55" t="s">
        <v>35</v>
      </c>
      <c r="E103" s="55" t="s">
        <v>415</v>
      </c>
      <c r="F103" s="55" t="s">
        <v>40</v>
      </c>
      <c r="G103" s="55">
        <v>26</v>
      </c>
      <c r="H103" s="55">
        <v>6</v>
      </c>
      <c r="I103" s="57">
        <v>1</v>
      </c>
      <c r="J103" s="58">
        <v>6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6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9345.0239999999994</v>
      </c>
      <c r="AC103" s="66">
        <f t="shared" si="10"/>
        <v>0</v>
      </c>
      <c r="AD103" s="66">
        <f t="shared" si="8"/>
        <v>9345.0239999999994</v>
      </c>
    </row>
    <row r="104" spans="1:30" ht="24.95" customHeight="1" x14ac:dyDescent="0.4">
      <c r="A104" s="54">
        <v>104</v>
      </c>
      <c r="B104" s="55" t="s">
        <v>272</v>
      </c>
      <c r="C104" s="55" t="s">
        <v>2062</v>
      </c>
      <c r="D104" s="55" t="s">
        <v>35</v>
      </c>
      <c r="E104" s="55" t="s">
        <v>415</v>
      </c>
      <c r="F104" s="55" t="s">
        <v>40</v>
      </c>
      <c r="G104" s="55">
        <v>26</v>
      </c>
      <c r="H104" s="55">
        <v>4</v>
      </c>
      <c r="I104" s="57">
        <v>1</v>
      </c>
      <c r="J104" s="58">
        <v>4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4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6230.0160000000005</v>
      </c>
      <c r="AC104" s="66">
        <f t="shared" si="10"/>
        <v>0</v>
      </c>
      <c r="AD104" s="66">
        <f t="shared" si="8"/>
        <v>6230.0160000000005</v>
      </c>
    </row>
    <row r="105" spans="1:30" ht="24.95" customHeight="1" x14ac:dyDescent="0.4">
      <c r="A105" s="54">
        <v>105</v>
      </c>
      <c r="B105" s="55" t="s">
        <v>272</v>
      </c>
      <c r="C105" s="55" t="s">
        <v>330</v>
      </c>
      <c r="D105" s="55" t="s">
        <v>35</v>
      </c>
      <c r="E105" s="55" t="s">
        <v>415</v>
      </c>
      <c r="F105" s="55" t="s">
        <v>40</v>
      </c>
      <c r="G105" s="55">
        <v>26</v>
      </c>
      <c r="H105" s="55">
        <v>7</v>
      </c>
      <c r="I105" s="57">
        <v>1</v>
      </c>
      <c r="J105" s="58">
        <v>7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7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10902.527999999998</v>
      </c>
      <c r="AC105" s="66">
        <f t="shared" si="10"/>
        <v>0</v>
      </c>
      <c r="AD105" s="66">
        <f t="shared" si="8"/>
        <v>10902.527999999998</v>
      </c>
    </row>
    <row r="106" spans="1:30" ht="24.95" customHeight="1" x14ac:dyDescent="0.4">
      <c r="A106" s="54">
        <v>106</v>
      </c>
      <c r="B106" s="55" t="s">
        <v>272</v>
      </c>
      <c r="C106" s="55" t="s">
        <v>339</v>
      </c>
      <c r="D106" s="55" t="s">
        <v>35</v>
      </c>
      <c r="E106" s="55" t="s">
        <v>652</v>
      </c>
      <c r="F106" s="55" t="s">
        <v>2108</v>
      </c>
      <c r="G106" s="55">
        <v>34</v>
      </c>
      <c r="H106" s="55">
        <v>16</v>
      </c>
      <c r="I106" s="57">
        <v>1</v>
      </c>
      <c r="J106" s="58">
        <v>16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16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32587.775999999998</v>
      </c>
      <c r="AC106" s="66">
        <f t="shared" si="10"/>
        <v>0</v>
      </c>
      <c r="AD106" s="66">
        <f t="shared" si="8"/>
        <v>32587.775999999998</v>
      </c>
    </row>
    <row r="107" spans="1:30" ht="24.95" customHeight="1" x14ac:dyDescent="0.4">
      <c r="A107" s="54">
        <v>107</v>
      </c>
      <c r="B107" s="55" t="s">
        <v>809</v>
      </c>
      <c r="C107" s="55" t="s">
        <v>1031</v>
      </c>
      <c r="D107" s="55" t="s">
        <v>35</v>
      </c>
      <c r="E107" s="55" t="s">
        <v>652</v>
      </c>
      <c r="F107" s="55" t="s">
        <v>657</v>
      </c>
      <c r="G107" s="55">
        <v>34</v>
      </c>
      <c r="H107" s="55">
        <v>2</v>
      </c>
      <c r="I107" s="57">
        <v>2</v>
      </c>
      <c r="J107" s="58">
        <v>4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2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8146.9439999999995</v>
      </c>
      <c r="AC107" s="66">
        <f t="shared" si="10"/>
        <v>0</v>
      </c>
      <c r="AD107" s="66">
        <f t="shared" si="8"/>
        <v>8146.9439999999995</v>
      </c>
    </row>
    <row r="108" spans="1:30" ht="24.95" customHeight="1" x14ac:dyDescent="0.4">
      <c r="A108" s="54">
        <v>108</v>
      </c>
      <c r="B108" s="55" t="s">
        <v>809</v>
      </c>
      <c r="C108" s="55" t="s">
        <v>2075</v>
      </c>
      <c r="D108" s="55" t="s">
        <v>35</v>
      </c>
      <c r="E108" s="55" t="s">
        <v>652</v>
      </c>
      <c r="F108" s="55" t="s">
        <v>657</v>
      </c>
      <c r="G108" s="55">
        <v>34</v>
      </c>
      <c r="H108" s="55">
        <v>3</v>
      </c>
      <c r="I108" s="57">
        <v>2</v>
      </c>
      <c r="J108" s="58">
        <v>6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3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12220.416000000001</v>
      </c>
      <c r="AC108" s="66">
        <f t="shared" si="10"/>
        <v>0</v>
      </c>
      <c r="AD108" s="66">
        <f t="shared" si="8"/>
        <v>12220.416000000001</v>
      </c>
    </row>
    <row r="109" spans="1:30" ht="24.95" customHeight="1" x14ac:dyDescent="0.4">
      <c r="A109" s="54">
        <v>109</v>
      </c>
      <c r="B109" s="55" t="s">
        <v>809</v>
      </c>
      <c r="C109" s="55" t="s">
        <v>893</v>
      </c>
      <c r="D109" s="55" t="s">
        <v>35</v>
      </c>
      <c r="E109" s="55" t="s">
        <v>652</v>
      </c>
      <c r="F109" s="55" t="s">
        <v>657</v>
      </c>
      <c r="G109" s="55">
        <v>34</v>
      </c>
      <c r="H109" s="55">
        <v>12</v>
      </c>
      <c r="I109" s="57">
        <v>2</v>
      </c>
      <c r="J109" s="58">
        <v>24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12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48881.664000000004</v>
      </c>
      <c r="AC109" s="66">
        <f t="shared" si="10"/>
        <v>0</v>
      </c>
      <c r="AD109" s="66">
        <f t="shared" si="8"/>
        <v>48881.664000000004</v>
      </c>
    </row>
    <row r="110" spans="1:30" ht="24.95" customHeight="1" x14ac:dyDescent="0.4">
      <c r="A110" s="54">
        <v>110</v>
      </c>
      <c r="B110" s="55" t="s">
        <v>809</v>
      </c>
      <c r="C110" s="55" t="s">
        <v>893</v>
      </c>
      <c r="D110" s="55" t="s">
        <v>2053</v>
      </c>
      <c r="E110" s="55" t="s">
        <v>652</v>
      </c>
      <c r="F110" s="55" t="s">
        <v>674</v>
      </c>
      <c r="G110" s="55">
        <v>34</v>
      </c>
      <c r="H110" s="55">
        <v>4</v>
      </c>
      <c r="I110" s="57">
        <v>2</v>
      </c>
      <c r="J110" s="58">
        <v>8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4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16293.887999999999</v>
      </c>
      <c r="AC110" s="66">
        <f t="shared" si="10"/>
        <v>0</v>
      </c>
      <c r="AD110" s="66">
        <f t="shared" si="8"/>
        <v>16293.887999999999</v>
      </c>
    </row>
    <row r="111" spans="1:30" ht="24.95" customHeight="1" x14ac:dyDescent="0.4">
      <c r="A111" s="54">
        <v>111</v>
      </c>
      <c r="B111" s="55" t="s">
        <v>809</v>
      </c>
      <c r="C111" s="55" t="s">
        <v>893</v>
      </c>
      <c r="D111" s="55" t="s">
        <v>35</v>
      </c>
      <c r="E111" s="55" t="s">
        <v>652</v>
      </c>
      <c r="F111" s="55" t="s">
        <v>1852</v>
      </c>
      <c r="G111" s="55">
        <v>34</v>
      </c>
      <c r="H111" s="55">
        <v>2</v>
      </c>
      <c r="I111" s="57">
        <v>1</v>
      </c>
      <c r="J111" s="58">
        <v>2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2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4073.4719999999998</v>
      </c>
      <c r="AC111" s="66">
        <f t="shared" si="10"/>
        <v>0</v>
      </c>
      <c r="AD111" s="66">
        <f t="shared" si="8"/>
        <v>4073.4719999999998</v>
      </c>
    </row>
    <row r="112" spans="1:30" ht="24.95" customHeight="1" x14ac:dyDescent="0.4">
      <c r="A112" s="54">
        <v>112</v>
      </c>
      <c r="B112" s="55" t="s">
        <v>809</v>
      </c>
      <c r="C112" s="55" t="s">
        <v>2076</v>
      </c>
      <c r="D112" s="55" t="s">
        <v>35</v>
      </c>
      <c r="E112" s="55" t="s">
        <v>652</v>
      </c>
      <c r="F112" s="55" t="s">
        <v>657</v>
      </c>
      <c r="G112" s="55">
        <v>34</v>
      </c>
      <c r="H112" s="55">
        <v>3</v>
      </c>
      <c r="I112" s="57">
        <v>2</v>
      </c>
      <c r="J112" s="58">
        <v>6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3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12220.416000000001</v>
      </c>
      <c r="AC112" s="66">
        <f t="shared" si="10"/>
        <v>0</v>
      </c>
      <c r="AD112" s="66">
        <f t="shared" si="8"/>
        <v>12220.416000000001</v>
      </c>
    </row>
    <row r="113" spans="1:30" ht="24.95" customHeight="1" x14ac:dyDescent="0.4">
      <c r="A113" s="54">
        <v>113</v>
      </c>
      <c r="B113" s="55" t="s">
        <v>809</v>
      </c>
      <c r="C113" s="55" t="s">
        <v>2077</v>
      </c>
      <c r="D113" s="55" t="s">
        <v>35</v>
      </c>
      <c r="E113" s="55" t="s">
        <v>652</v>
      </c>
      <c r="F113" s="55" t="s">
        <v>657</v>
      </c>
      <c r="G113" s="55">
        <v>34</v>
      </c>
      <c r="H113" s="55">
        <v>12</v>
      </c>
      <c r="I113" s="57">
        <v>2</v>
      </c>
      <c r="J113" s="58">
        <v>24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12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48881.664000000004</v>
      </c>
      <c r="AC113" s="66">
        <f t="shared" si="10"/>
        <v>0</v>
      </c>
      <c r="AD113" s="66">
        <f t="shared" si="8"/>
        <v>48881.664000000004</v>
      </c>
    </row>
    <row r="114" spans="1:30" ht="24.95" customHeight="1" x14ac:dyDescent="0.4">
      <c r="A114" s="54">
        <v>114</v>
      </c>
      <c r="B114" s="55" t="s">
        <v>809</v>
      </c>
      <c r="C114" s="55" t="s">
        <v>2077</v>
      </c>
      <c r="D114" s="55" t="s">
        <v>2053</v>
      </c>
      <c r="E114" s="55" t="s">
        <v>652</v>
      </c>
      <c r="F114" s="55" t="s">
        <v>674</v>
      </c>
      <c r="G114" s="55">
        <v>34</v>
      </c>
      <c r="H114" s="55">
        <v>4</v>
      </c>
      <c r="I114" s="57">
        <v>2</v>
      </c>
      <c r="J114" s="58">
        <v>8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4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16293.887999999999</v>
      </c>
      <c r="AC114" s="66">
        <f t="shared" si="10"/>
        <v>0</v>
      </c>
      <c r="AD114" s="66">
        <f t="shared" si="8"/>
        <v>16293.887999999999</v>
      </c>
    </row>
    <row r="115" spans="1:30" ht="24.95" customHeight="1" x14ac:dyDescent="0.4">
      <c r="A115" s="54">
        <v>115</v>
      </c>
      <c r="B115" s="55" t="s">
        <v>809</v>
      </c>
      <c r="C115" s="55" t="s">
        <v>2077</v>
      </c>
      <c r="D115" s="55" t="s">
        <v>35</v>
      </c>
      <c r="E115" s="55" t="s">
        <v>652</v>
      </c>
      <c r="F115" s="55" t="s">
        <v>1852</v>
      </c>
      <c r="G115" s="55">
        <v>34</v>
      </c>
      <c r="H115" s="55">
        <v>2</v>
      </c>
      <c r="I115" s="57">
        <v>1</v>
      </c>
      <c r="J115" s="58">
        <v>2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2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4073.4719999999998</v>
      </c>
      <c r="AC115" s="66">
        <f t="shared" si="10"/>
        <v>0</v>
      </c>
      <c r="AD115" s="66">
        <f t="shared" si="8"/>
        <v>4073.4719999999998</v>
      </c>
    </row>
    <row r="116" spans="1:30" ht="24.95" customHeight="1" x14ac:dyDescent="0.4">
      <c r="A116" s="54">
        <v>116</v>
      </c>
      <c r="B116" s="55" t="s">
        <v>809</v>
      </c>
      <c r="C116" s="55" t="s">
        <v>1246</v>
      </c>
      <c r="D116" s="55" t="s">
        <v>1310</v>
      </c>
      <c r="E116" s="55" t="s">
        <v>652</v>
      </c>
      <c r="F116" s="55" t="s">
        <v>798</v>
      </c>
      <c r="G116" s="55">
        <v>34</v>
      </c>
      <c r="H116" s="55">
        <v>12</v>
      </c>
      <c r="I116" s="57">
        <v>2</v>
      </c>
      <c r="J116" s="58">
        <v>24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12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48881.664000000004</v>
      </c>
      <c r="AC116" s="66">
        <f t="shared" si="10"/>
        <v>0</v>
      </c>
      <c r="AD116" s="66">
        <f t="shared" si="8"/>
        <v>48881.664000000004</v>
      </c>
    </row>
    <row r="117" spans="1:30" ht="24.95" customHeight="1" x14ac:dyDescent="0.4">
      <c r="A117" s="54">
        <v>117</v>
      </c>
      <c r="B117" s="55" t="s">
        <v>809</v>
      </c>
      <c r="C117" s="55" t="s">
        <v>1246</v>
      </c>
      <c r="D117" s="55" t="s">
        <v>35</v>
      </c>
      <c r="E117" s="55" t="s">
        <v>652</v>
      </c>
      <c r="F117" s="55" t="s">
        <v>1852</v>
      </c>
      <c r="G117" s="55">
        <v>34</v>
      </c>
      <c r="H117" s="55">
        <v>2</v>
      </c>
      <c r="I117" s="57">
        <v>1</v>
      </c>
      <c r="J117" s="58">
        <v>2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2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4073.4719999999998</v>
      </c>
      <c r="AC117" s="66">
        <f t="shared" si="10"/>
        <v>0</v>
      </c>
      <c r="AD117" s="66">
        <f t="shared" si="8"/>
        <v>4073.4719999999998</v>
      </c>
    </row>
    <row r="118" spans="1:30" ht="24.95" customHeight="1" x14ac:dyDescent="0.4">
      <c r="A118" s="54">
        <v>118</v>
      </c>
      <c r="B118" s="55" t="s">
        <v>809</v>
      </c>
      <c r="C118" s="55" t="s">
        <v>2078</v>
      </c>
      <c r="D118" s="55" t="s">
        <v>35</v>
      </c>
      <c r="E118" s="55" t="s">
        <v>652</v>
      </c>
      <c r="F118" s="55" t="s">
        <v>657</v>
      </c>
      <c r="G118" s="55">
        <v>34</v>
      </c>
      <c r="H118" s="55">
        <v>3</v>
      </c>
      <c r="I118" s="57">
        <v>2</v>
      </c>
      <c r="J118" s="58">
        <v>6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3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12220.416000000001</v>
      </c>
      <c r="AC118" s="66">
        <f t="shared" si="10"/>
        <v>0</v>
      </c>
      <c r="AD118" s="66">
        <f t="shared" si="8"/>
        <v>12220.416000000001</v>
      </c>
    </row>
    <row r="119" spans="1:30" ht="24.95" customHeight="1" x14ac:dyDescent="0.4">
      <c r="A119" s="54">
        <v>119</v>
      </c>
      <c r="B119" s="55" t="s">
        <v>809</v>
      </c>
      <c r="C119" s="55" t="s">
        <v>2079</v>
      </c>
      <c r="D119" s="55" t="s">
        <v>35</v>
      </c>
      <c r="E119" s="55" t="s">
        <v>652</v>
      </c>
      <c r="F119" s="55" t="s">
        <v>657</v>
      </c>
      <c r="G119" s="55">
        <v>34</v>
      </c>
      <c r="H119" s="55">
        <v>12</v>
      </c>
      <c r="I119" s="57">
        <v>2</v>
      </c>
      <c r="J119" s="58">
        <v>24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12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48881.664000000004</v>
      </c>
      <c r="AC119" s="66">
        <f t="shared" si="10"/>
        <v>0</v>
      </c>
      <c r="AD119" s="66">
        <f t="shared" si="8"/>
        <v>48881.664000000004</v>
      </c>
    </row>
    <row r="120" spans="1:30" ht="24.95" customHeight="1" x14ac:dyDescent="0.4">
      <c r="A120" s="54">
        <v>120</v>
      </c>
      <c r="B120" s="55" t="s">
        <v>809</v>
      </c>
      <c r="C120" s="55" t="s">
        <v>2079</v>
      </c>
      <c r="D120" s="55" t="s">
        <v>2053</v>
      </c>
      <c r="E120" s="55" t="s">
        <v>652</v>
      </c>
      <c r="F120" s="55" t="s">
        <v>674</v>
      </c>
      <c r="G120" s="55">
        <v>34</v>
      </c>
      <c r="H120" s="55">
        <v>4</v>
      </c>
      <c r="I120" s="57">
        <v>2</v>
      </c>
      <c r="J120" s="58">
        <v>8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4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16293.887999999999</v>
      </c>
      <c r="AC120" s="66">
        <f t="shared" si="10"/>
        <v>0</v>
      </c>
      <c r="AD120" s="66">
        <f t="shared" si="8"/>
        <v>16293.887999999999</v>
      </c>
    </row>
    <row r="121" spans="1:30" ht="24.95" customHeight="1" x14ac:dyDescent="0.4">
      <c r="A121" s="54">
        <v>121</v>
      </c>
      <c r="B121" s="55" t="s">
        <v>809</v>
      </c>
      <c r="C121" s="55" t="s">
        <v>2079</v>
      </c>
      <c r="D121" s="55" t="s">
        <v>35</v>
      </c>
      <c r="E121" s="55" t="s">
        <v>652</v>
      </c>
      <c r="F121" s="55" t="s">
        <v>1852</v>
      </c>
      <c r="G121" s="55">
        <v>34</v>
      </c>
      <c r="H121" s="55">
        <v>2</v>
      </c>
      <c r="I121" s="57">
        <v>1</v>
      </c>
      <c r="J121" s="58">
        <v>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2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4073.4719999999998</v>
      </c>
      <c r="AC121" s="66">
        <f t="shared" si="10"/>
        <v>0</v>
      </c>
      <c r="AD121" s="66">
        <f t="shared" si="8"/>
        <v>4073.4719999999998</v>
      </c>
    </row>
    <row r="122" spans="1:30" ht="24.95" customHeight="1" x14ac:dyDescent="0.4">
      <c r="A122" s="54">
        <v>122</v>
      </c>
      <c r="B122" s="55" t="s">
        <v>809</v>
      </c>
      <c r="C122" s="55" t="s">
        <v>1460</v>
      </c>
      <c r="D122" s="55" t="s">
        <v>35</v>
      </c>
      <c r="E122" s="55" t="s">
        <v>652</v>
      </c>
      <c r="F122" s="55" t="s">
        <v>657</v>
      </c>
      <c r="G122" s="55">
        <v>34</v>
      </c>
      <c r="H122" s="55">
        <v>2</v>
      </c>
      <c r="I122" s="57">
        <v>2</v>
      </c>
      <c r="J122" s="58">
        <v>4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2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8146.9439999999995</v>
      </c>
      <c r="AC122" s="66">
        <f t="shared" si="10"/>
        <v>0</v>
      </c>
      <c r="AD122" s="66">
        <f t="shared" si="8"/>
        <v>8146.9439999999995</v>
      </c>
    </row>
    <row r="123" spans="1:30" ht="24.95" customHeight="1" x14ac:dyDescent="0.4">
      <c r="A123" s="54">
        <v>123</v>
      </c>
      <c r="B123" s="55" t="s">
        <v>809</v>
      </c>
      <c r="C123" s="55" t="s">
        <v>2060</v>
      </c>
      <c r="D123" s="55" t="s">
        <v>35</v>
      </c>
      <c r="E123" s="55" t="s">
        <v>415</v>
      </c>
      <c r="F123" s="55" t="s">
        <v>40</v>
      </c>
      <c r="G123" s="55">
        <v>26</v>
      </c>
      <c r="H123" s="55">
        <v>4</v>
      </c>
      <c r="I123" s="57">
        <v>1</v>
      </c>
      <c r="J123" s="58">
        <v>4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4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6230.0160000000005</v>
      </c>
      <c r="AC123" s="66">
        <f t="shared" si="10"/>
        <v>0</v>
      </c>
      <c r="AD123" s="66">
        <f t="shared" si="8"/>
        <v>6230.0160000000005</v>
      </c>
    </row>
    <row r="124" spans="1:30" ht="24.95" customHeight="1" x14ac:dyDescent="0.4">
      <c r="A124" s="54">
        <v>124</v>
      </c>
      <c r="B124" s="55" t="s">
        <v>809</v>
      </c>
      <c r="C124" s="55" t="s">
        <v>328</v>
      </c>
      <c r="D124" s="55" t="s">
        <v>35</v>
      </c>
      <c r="E124" s="55" t="s">
        <v>415</v>
      </c>
      <c r="F124" s="55" t="s">
        <v>40</v>
      </c>
      <c r="G124" s="55">
        <v>26</v>
      </c>
      <c r="H124" s="55">
        <v>6</v>
      </c>
      <c r="I124" s="57">
        <v>1</v>
      </c>
      <c r="J124" s="58">
        <v>6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6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9345.0239999999994</v>
      </c>
      <c r="AC124" s="66">
        <f t="shared" si="10"/>
        <v>0</v>
      </c>
      <c r="AD124" s="66">
        <f t="shared" si="8"/>
        <v>9345.0239999999994</v>
      </c>
    </row>
    <row r="125" spans="1:30" ht="24.95" customHeight="1" x14ac:dyDescent="0.4">
      <c r="A125" s="54">
        <v>125</v>
      </c>
      <c r="B125" s="55" t="s">
        <v>809</v>
      </c>
      <c r="C125" s="55" t="s">
        <v>2062</v>
      </c>
      <c r="D125" s="55" t="s">
        <v>35</v>
      </c>
      <c r="E125" s="55" t="s">
        <v>415</v>
      </c>
      <c r="F125" s="55" t="s">
        <v>40</v>
      </c>
      <c r="G125" s="55">
        <v>26</v>
      </c>
      <c r="H125" s="55">
        <v>4</v>
      </c>
      <c r="I125" s="57">
        <v>1</v>
      </c>
      <c r="J125" s="58">
        <v>4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4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6230.0160000000005</v>
      </c>
      <c r="AC125" s="66">
        <f t="shared" si="10"/>
        <v>0</v>
      </c>
      <c r="AD125" s="66">
        <f t="shared" si="8"/>
        <v>6230.0160000000005</v>
      </c>
    </row>
    <row r="126" spans="1:30" ht="24.95" customHeight="1" x14ac:dyDescent="0.4">
      <c r="A126" s="54">
        <v>126</v>
      </c>
      <c r="B126" s="55" t="s">
        <v>809</v>
      </c>
      <c r="C126" s="55" t="s">
        <v>330</v>
      </c>
      <c r="D126" s="55" t="s">
        <v>35</v>
      </c>
      <c r="E126" s="55" t="s">
        <v>415</v>
      </c>
      <c r="F126" s="55" t="s">
        <v>40</v>
      </c>
      <c r="G126" s="55">
        <v>26</v>
      </c>
      <c r="H126" s="55">
        <v>7</v>
      </c>
      <c r="I126" s="57">
        <v>1</v>
      </c>
      <c r="J126" s="58">
        <v>7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7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10902.527999999998</v>
      </c>
      <c r="AC126" s="66">
        <f t="shared" si="10"/>
        <v>0</v>
      </c>
      <c r="AD126" s="66">
        <f t="shared" si="8"/>
        <v>10902.527999999998</v>
      </c>
    </row>
    <row r="127" spans="1:30" ht="24.95" customHeight="1" x14ac:dyDescent="0.4">
      <c r="A127" s="54">
        <v>127</v>
      </c>
      <c r="B127" s="55" t="s">
        <v>809</v>
      </c>
      <c r="C127" s="55" t="s">
        <v>339</v>
      </c>
      <c r="D127" s="55" t="s">
        <v>35</v>
      </c>
      <c r="E127" s="55" t="s">
        <v>652</v>
      </c>
      <c r="F127" s="55" t="s">
        <v>2108</v>
      </c>
      <c r="G127" s="55">
        <v>34</v>
      </c>
      <c r="H127" s="55">
        <v>15</v>
      </c>
      <c r="I127" s="57">
        <v>1</v>
      </c>
      <c r="J127" s="58">
        <v>15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15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30551.040000000001</v>
      </c>
      <c r="AC127" s="66">
        <f t="shared" si="10"/>
        <v>0</v>
      </c>
      <c r="AD127" s="66">
        <f t="shared" si="8"/>
        <v>30551.040000000001</v>
      </c>
    </row>
    <row r="128" spans="1:30" ht="24.95" customHeight="1" x14ac:dyDescent="0.4">
      <c r="A128" s="54">
        <v>128</v>
      </c>
      <c r="B128" s="55" t="s">
        <v>289</v>
      </c>
      <c r="C128" s="55" t="s">
        <v>340</v>
      </c>
      <c r="D128" s="55" t="s">
        <v>35</v>
      </c>
      <c r="E128" s="55" t="s">
        <v>652</v>
      </c>
      <c r="F128" s="55" t="s">
        <v>1964</v>
      </c>
      <c r="G128" s="55">
        <v>34</v>
      </c>
      <c r="H128" s="55">
        <v>2</v>
      </c>
      <c r="I128" s="57">
        <v>1</v>
      </c>
      <c r="J128" s="58">
        <v>2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2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4073.4719999999998</v>
      </c>
      <c r="AC128" s="66">
        <f t="shared" si="10"/>
        <v>0</v>
      </c>
      <c r="AD128" s="66">
        <f t="shared" si="8"/>
        <v>4073.4719999999998</v>
      </c>
    </row>
    <row r="129" spans="1:30" ht="24.95" customHeight="1" x14ac:dyDescent="0.4">
      <c r="A129" s="54">
        <v>129</v>
      </c>
      <c r="B129" s="55" t="s">
        <v>289</v>
      </c>
      <c r="C129" s="55" t="s">
        <v>473</v>
      </c>
      <c r="D129" s="55" t="s">
        <v>35</v>
      </c>
      <c r="E129" s="55" t="s">
        <v>2105</v>
      </c>
      <c r="F129" s="55" t="s">
        <v>730</v>
      </c>
      <c r="G129" s="55">
        <v>15</v>
      </c>
      <c r="H129" s="55">
        <v>1</v>
      </c>
      <c r="I129" s="57">
        <v>1</v>
      </c>
      <c r="J129" s="58">
        <v>1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ref="U129:U165" si="12">S129*Q129</f>
        <v>0</v>
      </c>
      <c r="V129" s="64">
        <f t="shared" ref="V129:V165" si="13">T129*Q129</f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898.56000000000006</v>
      </c>
      <c r="AC129" s="66">
        <f t="shared" si="10"/>
        <v>0</v>
      </c>
      <c r="AD129" s="66">
        <f t="shared" ref="AD129:AD165" si="14">AB129-AC129</f>
        <v>898.56000000000006</v>
      </c>
    </row>
    <row r="130" spans="1:30" ht="24.95" customHeight="1" x14ac:dyDescent="0.4">
      <c r="A130" s="54">
        <v>130</v>
      </c>
      <c r="B130" s="55" t="s">
        <v>1098</v>
      </c>
      <c r="C130" s="55" t="s">
        <v>2080</v>
      </c>
      <c r="D130" s="55" t="s">
        <v>35</v>
      </c>
      <c r="E130" s="55" t="s">
        <v>652</v>
      </c>
      <c r="F130" s="55" t="s">
        <v>657</v>
      </c>
      <c r="G130" s="55">
        <v>34</v>
      </c>
      <c r="H130" s="55">
        <v>2</v>
      </c>
      <c r="I130" s="57">
        <v>2</v>
      </c>
      <c r="J130" s="58">
        <v>4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2</v>
      </c>
      <c r="R130" s="63"/>
      <c r="S130" s="78"/>
      <c r="T130" s="78"/>
      <c r="U130" s="64">
        <f t="shared" si="12"/>
        <v>0</v>
      </c>
      <c r="V130" s="64">
        <f t="shared" si="13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8146.9439999999995</v>
      </c>
      <c r="AC130" s="66">
        <f t="shared" si="10"/>
        <v>0</v>
      </c>
      <c r="AD130" s="66">
        <f t="shared" si="14"/>
        <v>8146.9439999999995</v>
      </c>
    </row>
    <row r="131" spans="1:30" ht="24.95" customHeight="1" x14ac:dyDescent="0.4">
      <c r="A131" s="54">
        <v>131</v>
      </c>
      <c r="B131" s="55" t="s">
        <v>37</v>
      </c>
      <c r="C131" s="55" t="s">
        <v>2081</v>
      </c>
      <c r="D131" s="55" t="s">
        <v>35</v>
      </c>
      <c r="E131" s="55" t="s">
        <v>2105</v>
      </c>
      <c r="F131" s="55" t="s">
        <v>730</v>
      </c>
      <c r="G131" s="55">
        <v>15</v>
      </c>
      <c r="H131" s="55">
        <v>1</v>
      </c>
      <c r="I131" s="57">
        <v>1</v>
      </c>
      <c r="J131" s="58">
        <v>1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1</v>
      </c>
      <c r="R131" s="63"/>
      <c r="S131" s="78"/>
      <c r="T131" s="78"/>
      <c r="U131" s="64">
        <f t="shared" si="12"/>
        <v>0</v>
      </c>
      <c r="V131" s="64">
        <f t="shared" si="13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898.56000000000006</v>
      </c>
      <c r="AC131" s="66">
        <f t="shared" si="10"/>
        <v>0</v>
      </c>
      <c r="AD131" s="66">
        <f t="shared" si="14"/>
        <v>898.56000000000006</v>
      </c>
    </row>
    <row r="132" spans="1:30" ht="24.95" customHeight="1" x14ac:dyDescent="0.4">
      <c r="A132" s="54">
        <v>132</v>
      </c>
      <c r="B132" s="55" t="s">
        <v>37</v>
      </c>
      <c r="C132" s="55" t="s">
        <v>2081</v>
      </c>
      <c r="D132" s="55" t="s">
        <v>35</v>
      </c>
      <c r="E132" s="55" t="s">
        <v>652</v>
      </c>
      <c r="F132" s="55" t="s">
        <v>655</v>
      </c>
      <c r="G132" s="55">
        <v>34</v>
      </c>
      <c r="H132" s="55">
        <v>2</v>
      </c>
      <c r="I132" s="57">
        <v>1</v>
      </c>
      <c r="J132" s="58">
        <v>2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2</v>
      </c>
      <c r="R132" s="63"/>
      <c r="S132" s="78"/>
      <c r="T132" s="78"/>
      <c r="U132" s="64">
        <f t="shared" si="12"/>
        <v>0</v>
      </c>
      <c r="V132" s="64">
        <f t="shared" si="13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65" si="15">G132*J132*X132*Y132*Z132/1000*$Z$1</f>
        <v>4073.4719999999998</v>
      </c>
      <c r="AC132" s="66">
        <f t="shared" si="10"/>
        <v>0</v>
      </c>
      <c r="AD132" s="66">
        <f t="shared" si="14"/>
        <v>4073.4719999999998</v>
      </c>
    </row>
    <row r="133" spans="1:30" ht="24.95" customHeight="1" x14ac:dyDescent="0.4">
      <c r="A133" s="54">
        <v>133</v>
      </c>
      <c r="B133" s="55" t="s">
        <v>37</v>
      </c>
      <c r="C133" s="55" t="s">
        <v>2081</v>
      </c>
      <c r="D133" s="55" t="s">
        <v>35</v>
      </c>
      <c r="E133" s="55" t="s">
        <v>658</v>
      </c>
      <c r="F133" s="55" t="s">
        <v>671</v>
      </c>
      <c r="G133" s="55">
        <v>17</v>
      </c>
      <c r="H133" s="55">
        <v>1</v>
      </c>
      <c r="I133" s="57">
        <v>1</v>
      </c>
      <c r="J133" s="58">
        <v>1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1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5"/>
        <v>1018.3679999999999</v>
      </c>
      <c r="AC133" s="66">
        <f t="shared" ref="AC133:AC165" si="16">P133*Q133*X133*Y133*Z133/1000*$Z$1</f>
        <v>0</v>
      </c>
      <c r="AD133" s="66">
        <f t="shared" si="14"/>
        <v>1018.3679999999999</v>
      </c>
    </row>
    <row r="134" spans="1:30" ht="24.95" customHeight="1" x14ac:dyDescent="0.4">
      <c r="A134" s="54">
        <v>134</v>
      </c>
      <c r="B134" s="55" t="s">
        <v>37</v>
      </c>
      <c r="C134" s="55" t="s">
        <v>2081</v>
      </c>
      <c r="D134" s="55" t="s">
        <v>35</v>
      </c>
      <c r="E134" s="55" t="s">
        <v>652</v>
      </c>
      <c r="F134" s="55" t="s">
        <v>657</v>
      </c>
      <c r="G134" s="55">
        <v>34</v>
      </c>
      <c r="H134" s="55">
        <v>18</v>
      </c>
      <c r="I134" s="57">
        <v>2</v>
      </c>
      <c r="J134" s="58">
        <v>36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18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5"/>
        <v>73322.495999999999</v>
      </c>
      <c r="AC134" s="66">
        <f t="shared" si="16"/>
        <v>0</v>
      </c>
      <c r="AD134" s="66">
        <f t="shared" si="14"/>
        <v>73322.495999999999</v>
      </c>
    </row>
    <row r="135" spans="1:30" ht="24.95" customHeight="1" x14ac:dyDescent="0.4">
      <c r="A135" s="54">
        <v>135</v>
      </c>
      <c r="B135" s="55" t="s">
        <v>37</v>
      </c>
      <c r="C135" s="55" t="s">
        <v>2082</v>
      </c>
      <c r="D135" s="55" t="s">
        <v>35</v>
      </c>
      <c r="E135" s="55" t="s">
        <v>239</v>
      </c>
      <c r="F135" s="55" t="s">
        <v>729</v>
      </c>
      <c r="G135" s="55">
        <v>42</v>
      </c>
      <c r="H135" s="55">
        <v>1</v>
      </c>
      <c r="I135" s="57">
        <v>1</v>
      </c>
      <c r="J135" s="58">
        <v>1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1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5"/>
        <v>2515.9679999999998</v>
      </c>
      <c r="AC135" s="66">
        <f t="shared" si="16"/>
        <v>0</v>
      </c>
      <c r="AD135" s="66">
        <f t="shared" si="14"/>
        <v>2515.9679999999998</v>
      </c>
    </row>
    <row r="136" spans="1:30" ht="24.95" customHeight="1" x14ac:dyDescent="0.4">
      <c r="A136" s="54">
        <v>136</v>
      </c>
      <c r="B136" s="55" t="s">
        <v>37</v>
      </c>
      <c r="C136" s="55" t="s">
        <v>2083</v>
      </c>
      <c r="D136" s="55" t="s">
        <v>35</v>
      </c>
      <c r="E136" s="55" t="s">
        <v>239</v>
      </c>
      <c r="F136" s="55" t="s">
        <v>729</v>
      </c>
      <c r="G136" s="55">
        <v>42</v>
      </c>
      <c r="H136" s="55">
        <v>1</v>
      </c>
      <c r="I136" s="57">
        <v>1</v>
      </c>
      <c r="J136" s="58">
        <v>1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1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5"/>
        <v>2515.9679999999998</v>
      </c>
      <c r="AC136" s="66">
        <f t="shared" si="16"/>
        <v>0</v>
      </c>
      <c r="AD136" s="66">
        <f t="shared" si="14"/>
        <v>2515.9679999999998</v>
      </c>
    </row>
    <row r="137" spans="1:30" ht="24.95" customHeight="1" x14ac:dyDescent="0.4">
      <c r="A137" s="54">
        <v>137</v>
      </c>
      <c r="B137" s="55" t="s">
        <v>37</v>
      </c>
      <c r="C137" s="55" t="s">
        <v>2084</v>
      </c>
      <c r="D137" s="55" t="s">
        <v>35</v>
      </c>
      <c r="E137" s="55" t="s">
        <v>239</v>
      </c>
      <c r="F137" s="55" t="s">
        <v>729</v>
      </c>
      <c r="G137" s="55">
        <v>42</v>
      </c>
      <c r="H137" s="55">
        <v>1</v>
      </c>
      <c r="I137" s="57">
        <v>2</v>
      </c>
      <c r="J137" s="58">
        <v>2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1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5"/>
        <v>5031.9359999999997</v>
      </c>
      <c r="AC137" s="66">
        <f t="shared" si="16"/>
        <v>0</v>
      </c>
      <c r="AD137" s="66">
        <f t="shared" si="14"/>
        <v>5031.9359999999997</v>
      </c>
    </row>
    <row r="138" spans="1:30" ht="24.95" customHeight="1" x14ac:dyDescent="0.4">
      <c r="A138" s="54">
        <v>138</v>
      </c>
      <c r="B138" s="55" t="s">
        <v>37</v>
      </c>
      <c r="C138" s="55" t="s">
        <v>2085</v>
      </c>
      <c r="D138" s="55" t="s">
        <v>35</v>
      </c>
      <c r="E138" s="55" t="s">
        <v>239</v>
      </c>
      <c r="F138" s="55" t="s">
        <v>729</v>
      </c>
      <c r="G138" s="55">
        <v>42</v>
      </c>
      <c r="H138" s="55">
        <v>1</v>
      </c>
      <c r="I138" s="57">
        <v>2</v>
      </c>
      <c r="J138" s="58">
        <v>2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1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5"/>
        <v>5031.9359999999997</v>
      </c>
      <c r="AC138" s="66">
        <f t="shared" si="16"/>
        <v>0</v>
      </c>
      <c r="AD138" s="66">
        <f t="shared" si="14"/>
        <v>5031.9359999999997</v>
      </c>
    </row>
    <row r="139" spans="1:30" ht="24.95" customHeight="1" x14ac:dyDescent="0.4">
      <c r="A139" s="54">
        <v>139</v>
      </c>
      <c r="B139" s="55" t="s">
        <v>37</v>
      </c>
      <c r="C139" s="55" t="s">
        <v>2086</v>
      </c>
      <c r="D139" s="55" t="s">
        <v>1096</v>
      </c>
      <c r="E139" s="55" t="s">
        <v>239</v>
      </c>
      <c r="F139" s="55" t="s">
        <v>1181</v>
      </c>
      <c r="G139" s="55">
        <v>42</v>
      </c>
      <c r="H139" s="55">
        <v>1</v>
      </c>
      <c r="I139" s="57">
        <v>2</v>
      </c>
      <c r="J139" s="58">
        <v>2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1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5"/>
        <v>5031.9359999999997</v>
      </c>
      <c r="AC139" s="66">
        <f t="shared" si="16"/>
        <v>0</v>
      </c>
      <c r="AD139" s="66">
        <f t="shared" si="14"/>
        <v>5031.9359999999997</v>
      </c>
    </row>
    <row r="140" spans="1:30" ht="24.95" customHeight="1" x14ac:dyDescent="0.4">
      <c r="A140" s="54">
        <v>140</v>
      </c>
      <c r="B140" s="55" t="s">
        <v>37</v>
      </c>
      <c r="C140" s="55" t="s">
        <v>2087</v>
      </c>
      <c r="D140" s="55" t="s">
        <v>35</v>
      </c>
      <c r="E140" s="55" t="s">
        <v>42</v>
      </c>
      <c r="F140" s="55" t="s">
        <v>673</v>
      </c>
      <c r="G140" s="55">
        <v>10</v>
      </c>
      <c r="H140" s="55">
        <v>1</v>
      </c>
      <c r="I140" s="57">
        <v>1</v>
      </c>
      <c r="J140" s="58">
        <v>1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1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5"/>
        <v>599.04</v>
      </c>
      <c r="AC140" s="66">
        <f t="shared" si="16"/>
        <v>0</v>
      </c>
      <c r="AD140" s="66">
        <f t="shared" si="14"/>
        <v>599.04</v>
      </c>
    </row>
    <row r="141" spans="1:30" ht="24.95" customHeight="1" x14ac:dyDescent="0.4">
      <c r="A141" s="54">
        <v>141</v>
      </c>
      <c r="B141" s="55" t="s">
        <v>37</v>
      </c>
      <c r="C141" s="55" t="s">
        <v>2088</v>
      </c>
      <c r="D141" s="55" t="s">
        <v>1305</v>
      </c>
      <c r="E141" s="55" t="s">
        <v>248</v>
      </c>
      <c r="F141" s="55" t="s">
        <v>1008</v>
      </c>
      <c r="G141" s="55">
        <v>26</v>
      </c>
      <c r="H141" s="55">
        <v>2</v>
      </c>
      <c r="I141" s="57">
        <v>2</v>
      </c>
      <c r="J141" s="58">
        <v>4</v>
      </c>
      <c r="K141" s="59"/>
      <c r="L141" s="60" t="s">
        <v>222</v>
      </c>
      <c r="M141" s="76"/>
      <c r="N141" s="61" t="s">
        <v>220</v>
      </c>
      <c r="O141" s="77"/>
      <c r="P141" s="76"/>
      <c r="Q141" s="62">
        <v>2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5"/>
        <v>6230.0160000000005</v>
      </c>
      <c r="AC141" s="66">
        <f t="shared" si="16"/>
        <v>0</v>
      </c>
      <c r="AD141" s="66">
        <f t="shared" si="14"/>
        <v>6230.0160000000005</v>
      </c>
    </row>
    <row r="142" spans="1:30" ht="24.95" customHeight="1" x14ac:dyDescent="0.4">
      <c r="A142" s="54">
        <v>142</v>
      </c>
      <c r="B142" s="55" t="s">
        <v>37</v>
      </c>
      <c r="C142" s="55" t="s">
        <v>2089</v>
      </c>
      <c r="D142" s="55" t="s">
        <v>1305</v>
      </c>
      <c r="E142" s="55" t="s">
        <v>248</v>
      </c>
      <c r="F142" s="55" t="s">
        <v>1788</v>
      </c>
      <c r="G142" s="55">
        <v>26</v>
      </c>
      <c r="H142" s="55">
        <v>2</v>
      </c>
      <c r="I142" s="57">
        <v>5</v>
      </c>
      <c r="J142" s="58">
        <v>10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2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5"/>
        <v>15575.039999999999</v>
      </c>
      <c r="AC142" s="66">
        <f t="shared" si="16"/>
        <v>0</v>
      </c>
      <c r="AD142" s="66">
        <f t="shared" si="14"/>
        <v>15575.039999999999</v>
      </c>
    </row>
    <row r="143" spans="1:30" ht="24.95" customHeight="1" x14ac:dyDescent="0.4">
      <c r="A143" s="54">
        <v>143</v>
      </c>
      <c r="B143" s="55" t="s">
        <v>37</v>
      </c>
      <c r="C143" s="55" t="s">
        <v>2090</v>
      </c>
      <c r="D143" s="55" t="s">
        <v>35</v>
      </c>
      <c r="E143" s="55" t="s">
        <v>239</v>
      </c>
      <c r="F143" s="55" t="s">
        <v>240</v>
      </c>
      <c r="G143" s="55">
        <v>42</v>
      </c>
      <c r="H143" s="55">
        <v>5</v>
      </c>
      <c r="I143" s="57">
        <v>1</v>
      </c>
      <c r="J143" s="58">
        <v>5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5</v>
      </c>
      <c r="R143" s="63"/>
      <c r="S143" s="78"/>
      <c r="T143" s="78"/>
      <c r="U143" s="64">
        <f t="shared" si="12"/>
        <v>0</v>
      </c>
      <c r="V143" s="64">
        <f t="shared" si="13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5"/>
        <v>12579.84</v>
      </c>
      <c r="AC143" s="66">
        <f t="shared" si="16"/>
        <v>0</v>
      </c>
      <c r="AD143" s="66">
        <f t="shared" si="14"/>
        <v>12579.84</v>
      </c>
    </row>
    <row r="144" spans="1:30" ht="24.95" customHeight="1" x14ac:dyDescent="0.4">
      <c r="A144" s="54">
        <v>144</v>
      </c>
      <c r="B144" s="55" t="s">
        <v>37</v>
      </c>
      <c r="C144" s="55" t="s">
        <v>2091</v>
      </c>
      <c r="D144" s="55" t="s">
        <v>35</v>
      </c>
      <c r="E144" s="55" t="s">
        <v>248</v>
      </c>
      <c r="F144" s="55" t="s">
        <v>697</v>
      </c>
      <c r="G144" s="55">
        <v>26</v>
      </c>
      <c r="H144" s="55">
        <v>2</v>
      </c>
      <c r="I144" s="57">
        <v>1</v>
      </c>
      <c r="J144" s="58">
        <v>2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2</v>
      </c>
      <c r="R144" s="63"/>
      <c r="S144" s="78"/>
      <c r="T144" s="78"/>
      <c r="U144" s="64">
        <f t="shared" si="12"/>
        <v>0</v>
      </c>
      <c r="V144" s="64">
        <f t="shared" si="13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5"/>
        <v>3115.0080000000003</v>
      </c>
      <c r="AC144" s="66">
        <f t="shared" si="16"/>
        <v>0</v>
      </c>
      <c r="AD144" s="66">
        <f t="shared" si="14"/>
        <v>3115.0080000000003</v>
      </c>
    </row>
    <row r="145" spans="1:30" ht="24.95" customHeight="1" x14ac:dyDescent="0.4">
      <c r="A145" s="54">
        <v>145</v>
      </c>
      <c r="B145" s="55" t="s">
        <v>37</v>
      </c>
      <c r="C145" s="55" t="s">
        <v>2092</v>
      </c>
      <c r="D145" s="55" t="s">
        <v>35</v>
      </c>
      <c r="E145" s="55" t="s">
        <v>239</v>
      </c>
      <c r="F145" s="55" t="s">
        <v>240</v>
      </c>
      <c r="G145" s="55">
        <v>42</v>
      </c>
      <c r="H145" s="55">
        <v>1</v>
      </c>
      <c r="I145" s="57">
        <v>1</v>
      </c>
      <c r="J145" s="58">
        <v>1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1</v>
      </c>
      <c r="R145" s="63"/>
      <c r="S145" s="78"/>
      <c r="T145" s="78"/>
      <c r="U145" s="64">
        <f t="shared" si="12"/>
        <v>0</v>
      </c>
      <c r="V145" s="64">
        <f t="shared" si="13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5"/>
        <v>2515.9679999999998</v>
      </c>
      <c r="AC145" s="66">
        <f t="shared" si="16"/>
        <v>0</v>
      </c>
      <c r="AD145" s="66">
        <f t="shared" si="14"/>
        <v>2515.9679999999998</v>
      </c>
    </row>
    <row r="146" spans="1:30" ht="24.95" customHeight="1" x14ac:dyDescent="0.4">
      <c r="A146" s="54">
        <v>146</v>
      </c>
      <c r="B146" s="55" t="s">
        <v>37</v>
      </c>
      <c r="C146" s="55" t="s">
        <v>2093</v>
      </c>
      <c r="D146" s="55" t="s">
        <v>35</v>
      </c>
      <c r="E146" s="55" t="s">
        <v>239</v>
      </c>
      <c r="F146" s="55" t="s">
        <v>240</v>
      </c>
      <c r="G146" s="55">
        <v>42</v>
      </c>
      <c r="H146" s="55">
        <v>1</v>
      </c>
      <c r="I146" s="57">
        <v>1</v>
      </c>
      <c r="J146" s="58">
        <v>1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1</v>
      </c>
      <c r="R146" s="63"/>
      <c r="S146" s="78"/>
      <c r="T146" s="78"/>
      <c r="U146" s="64">
        <f t="shared" si="12"/>
        <v>0</v>
      </c>
      <c r="V146" s="64">
        <f t="shared" si="13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5"/>
        <v>2515.9679999999998</v>
      </c>
      <c r="AC146" s="66">
        <f t="shared" si="16"/>
        <v>0</v>
      </c>
      <c r="AD146" s="66">
        <f t="shared" si="14"/>
        <v>2515.9679999999998</v>
      </c>
    </row>
    <row r="147" spans="1:30" ht="24.95" customHeight="1" x14ac:dyDescent="0.4">
      <c r="A147" s="54">
        <v>147</v>
      </c>
      <c r="B147" s="55" t="s">
        <v>37</v>
      </c>
      <c r="C147" s="55" t="s">
        <v>2094</v>
      </c>
      <c r="D147" s="55" t="s">
        <v>35</v>
      </c>
      <c r="E147" s="55" t="s">
        <v>415</v>
      </c>
      <c r="F147" s="55" t="s">
        <v>40</v>
      </c>
      <c r="G147" s="55">
        <v>26</v>
      </c>
      <c r="H147" s="55">
        <v>1</v>
      </c>
      <c r="I147" s="57">
        <v>1</v>
      </c>
      <c r="J147" s="58">
        <v>1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1</v>
      </c>
      <c r="R147" s="63"/>
      <c r="S147" s="78"/>
      <c r="T147" s="78"/>
      <c r="U147" s="64">
        <f t="shared" si="12"/>
        <v>0</v>
      </c>
      <c r="V147" s="64">
        <f t="shared" si="13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5"/>
        <v>1557.5040000000001</v>
      </c>
      <c r="AC147" s="66">
        <f t="shared" si="16"/>
        <v>0</v>
      </c>
      <c r="AD147" s="66">
        <f t="shared" si="14"/>
        <v>1557.5040000000001</v>
      </c>
    </row>
    <row r="148" spans="1:30" ht="24.95" customHeight="1" x14ac:dyDescent="0.4">
      <c r="A148" s="54">
        <v>148</v>
      </c>
      <c r="B148" s="55" t="s">
        <v>37</v>
      </c>
      <c r="C148" s="55" t="s">
        <v>2095</v>
      </c>
      <c r="D148" s="55" t="s">
        <v>35</v>
      </c>
      <c r="E148" s="55" t="s">
        <v>248</v>
      </c>
      <c r="F148" s="55" t="s">
        <v>697</v>
      </c>
      <c r="G148" s="55">
        <v>26</v>
      </c>
      <c r="H148" s="55">
        <v>1</v>
      </c>
      <c r="I148" s="57">
        <v>1</v>
      </c>
      <c r="J148" s="58">
        <v>1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1</v>
      </c>
      <c r="R148" s="63"/>
      <c r="S148" s="78"/>
      <c r="T148" s="78"/>
      <c r="U148" s="64">
        <f t="shared" si="12"/>
        <v>0</v>
      </c>
      <c r="V148" s="64">
        <f t="shared" si="13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5"/>
        <v>1557.5040000000001</v>
      </c>
      <c r="AC148" s="66">
        <f t="shared" si="16"/>
        <v>0</v>
      </c>
      <c r="AD148" s="66">
        <f t="shared" si="14"/>
        <v>1557.5040000000001</v>
      </c>
    </row>
    <row r="149" spans="1:30" ht="24.95" customHeight="1" x14ac:dyDescent="0.4">
      <c r="A149" s="54">
        <v>149</v>
      </c>
      <c r="B149" s="55" t="s">
        <v>37</v>
      </c>
      <c r="C149" s="55" t="s">
        <v>2095</v>
      </c>
      <c r="D149" s="55" t="s">
        <v>35</v>
      </c>
      <c r="E149" s="55" t="s">
        <v>239</v>
      </c>
      <c r="F149" s="55" t="s">
        <v>240</v>
      </c>
      <c r="G149" s="55">
        <v>42</v>
      </c>
      <c r="H149" s="55">
        <v>1</v>
      </c>
      <c r="I149" s="57">
        <v>1</v>
      </c>
      <c r="J149" s="58">
        <v>1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1</v>
      </c>
      <c r="R149" s="63"/>
      <c r="S149" s="78"/>
      <c r="T149" s="78"/>
      <c r="U149" s="64">
        <f t="shared" si="12"/>
        <v>0</v>
      </c>
      <c r="V149" s="64">
        <f t="shared" si="13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5"/>
        <v>2515.9679999999998</v>
      </c>
      <c r="AC149" s="66">
        <f t="shared" si="16"/>
        <v>0</v>
      </c>
      <c r="AD149" s="66">
        <f t="shared" si="14"/>
        <v>2515.9679999999998</v>
      </c>
    </row>
    <row r="150" spans="1:30" ht="24.95" customHeight="1" x14ac:dyDescent="0.4">
      <c r="A150" s="54">
        <v>150</v>
      </c>
      <c r="B150" s="55" t="s">
        <v>37</v>
      </c>
      <c r="C150" s="55" t="s">
        <v>2096</v>
      </c>
      <c r="D150" s="55" t="s">
        <v>35</v>
      </c>
      <c r="E150" s="55" t="s">
        <v>248</v>
      </c>
      <c r="F150" s="55" t="s">
        <v>697</v>
      </c>
      <c r="G150" s="55">
        <v>26</v>
      </c>
      <c r="H150" s="55">
        <v>1</v>
      </c>
      <c r="I150" s="57">
        <v>1</v>
      </c>
      <c r="J150" s="58">
        <v>1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1</v>
      </c>
      <c r="R150" s="63"/>
      <c r="S150" s="78"/>
      <c r="T150" s="78"/>
      <c r="U150" s="64">
        <f t="shared" si="12"/>
        <v>0</v>
      </c>
      <c r="V150" s="64">
        <f t="shared" si="13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5"/>
        <v>1557.5040000000001</v>
      </c>
      <c r="AC150" s="66">
        <f t="shared" si="16"/>
        <v>0</v>
      </c>
      <c r="AD150" s="66">
        <f t="shared" si="14"/>
        <v>1557.5040000000001</v>
      </c>
    </row>
    <row r="151" spans="1:30" ht="24.95" customHeight="1" x14ac:dyDescent="0.4">
      <c r="A151" s="54">
        <v>151</v>
      </c>
      <c r="B151" s="55" t="s">
        <v>37</v>
      </c>
      <c r="C151" s="55" t="s">
        <v>2096</v>
      </c>
      <c r="D151" s="55" t="s">
        <v>35</v>
      </c>
      <c r="E151" s="55" t="s">
        <v>239</v>
      </c>
      <c r="F151" s="55" t="s">
        <v>240</v>
      </c>
      <c r="G151" s="55">
        <v>42</v>
      </c>
      <c r="H151" s="55">
        <v>1</v>
      </c>
      <c r="I151" s="57">
        <v>1</v>
      </c>
      <c r="J151" s="58">
        <v>1</v>
      </c>
      <c r="K151" s="59"/>
      <c r="L151" s="60" t="s">
        <v>222</v>
      </c>
      <c r="M151" s="76"/>
      <c r="N151" s="61" t="s">
        <v>220</v>
      </c>
      <c r="O151" s="77"/>
      <c r="P151" s="76"/>
      <c r="Q151" s="62">
        <v>1</v>
      </c>
      <c r="R151" s="63"/>
      <c r="S151" s="78"/>
      <c r="T151" s="78"/>
      <c r="U151" s="64">
        <f t="shared" si="12"/>
        <v>0</v>
      </c>
      <c r="V151" s="64">
        <f t="shared" si="13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5"/>
        <v>2515.9679999999998</v>
      </c>
      <c r="AC151" s="66">
        <f t="shared" si="16"/>
        <v>0</v>
      </c>
      <c r="AD151" s="66">
        <f t="shared" si="14"/>
        <v>2515.9679999999998</v>
      </c>
    </row>
    <row r="152" spans="1:30" ht="24.95" customHeight="1" x14ac:dyDescent="0.4">
      <c r="A152" s="54">
        <v>152</v>
      </c>
      <c r="B152" s="55" t="s">
        <v>37</v>
      </c>
      <c r="C152" s="55" t="s">
        <v>2097</v>
      </c>
      <c r="D152" s="55" t="s">
        <v>1258</v>
      </c>
      <c r="E152" s="55" t="s">
        <v>239</v>
      </c>
      <c r="F152" s="55" t="s">
        <v>732</v>
      </c>
      <c r="G152" s="55">
        <v>42</v>
      </c>
      <c r="H152" s="55">
        <v>1</v>
      </c>
      <c r="I152" s="57">
        <v>2</v>
      </c>
      <c r="J152" s="58">
        <v>2</v>
      </c>
      <c r="K152" s="59"/>
      <c r="L152" s="60" t="s">
        <v>222</v>
      </c>
      <c r="M152" s="76"/>
      <c r="N152" s="61" t="s">
        <v>220</v>
      </c>
      <c r="O152" s="77"/>
      <c r="P152" s="76"/>
      <c r="Q152" s="62">
        <v>1</v>
      </c>
      <c r="R152" s="63"/>
      <c r="S152" s="78"/>
      <c r="T152" s="78"/>
      <c r="U152" s="64">
        <f t="shared" si="12"/>
        <v>0</v>
      </c>
      <c r="V152" s="64">
        <f t="shared" si="13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5"/>
        <v>5031.9359999999997</v>
      </c>
      <c r="AC152" s="66">
        <f t="shared" si="16"/>
        <v>0</v>
      </c>
      <c r="AD152" s="66">
        <f t="shared" si="14"/>
        <v>5031.9359999999997</v>
      </c>
    </row>
    <row r="153" spans="1:30" ht="24.95" customHeight="1" x14ac:dyDescent="0.4">
      <c r="A153" s="54">
        <v>153</v>
      </c>
      <c r="B153" s="55" t="s">
        <v>37</v>
      </c>
      <c r="C153" s="55" t="s">
        <v>2098</v>
      </c>
      <c r="D153" s="55" t="s">
        <v>1258</v>
      </c>
      <c r="E153" s="55" t="s">
        <v>239</v>
      </c>
      <c r="F153" s="55" t="s">
        <v>1851</v>
      </c>
      <c r="G153" s="55">
        <v>42</v>
      </c>
      <c r="H153" s="55">
        <v>2</v>
      </c>
      <c r="I153" s="57">
        <v>1</v>
      </c>
      <c r="J153" s="58">
        <v>2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2</v>
      </c>
      <c r="R153" s="63"/>
      <c r="S153" s="78"/>
      <c r="T153" s="78"/>
      <c r="U153" s="64">
        <f t="shared" si="12"/>
        <v>0</v>
      </c>
      <c r="V153" s="64">
        <f t="shared" si="13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5"/>
        <v>5031.9359999999997</v>
      </c>
      <c r="AC153" s="66">
        <f t="shared" si="16"/>
        <v>0</v>
      </c>
      <c r="AD153" s="66">
        <f t="shared" si="14"/>
        <v>5031.9359999999997</v>
      </c>
    </row>
    <row r="154" spans="1:30" ht="24.95" customHeight="1" x14ac:dyDescent="0.4">
      <c r="A154" s="54">
        <v>154</v>
      </c>
      <c r="B154" s="55" t="s">
        <v>37</v>
      </c>
      <c r="C154" s="55" t="s">
        <v>2098</v>
      </c>
      <c r="D154" s="55" t="s">
        <v>1258</v>
      </c>
      <c r="E154" s="55" t="s">
        <v>239</v>
      </c>
      <c r="F154" s="55" t="s">
        <v>732</v>
      </c>
      <c r="G154" s="55">
        <v>42</v>
      </c>
      <c r="H154" s="55">
        <v>1</v>
      </c>
      <c r="I154" s="57">
        <v>2</v>
      </c>
      <c r="J154" s="58">
        <v>2</v>
      </c>
      <c r="K154" s="59"/>
      <c r="L154" s="60" t="s">
        <v>222</v>
      </c>
      <c r="M154" s="76"/>
      <c r="N154" s="61" t="s">
        <v>220</v>
      </c>
      <c r="O154" s="77"/>
      <c r="P154" s="76"/>
      <c r="Q154" s="62">
        <v>1</v>
      </c>
      <c r="R154" s="63"/>
      <c r="S154" s="78"/>
      <c r="T154" s="78"/>
      <c r="U154" s="64">
        <f t="shared" si="12"/>
        <v>0</v>
      </c>
      <c r="V154" s="64">
        <f t="shared" si="13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5"/>
        <v>5031.9359999999997</v>
      </c>
      <c r="AC154" s="66">
        <f t="shared" si="16"/>
        <v>0</v>
      </c>
      <c r="AD154" s="66">
        <f t="shared" si="14"/>
        <v>5031.9359999999997</v>
      </c>
    </row>
    <row r="155" spans="1:30" ht="24.95" customHeight="1" x14ac:dyDescent="0.4">
      <c r="A155" s="54">
        <v>156</v>
      </c>
      <c r="B155" s="55" t="s">
        <v>37</v>
      </c>
      <c r="C155" s="55" t="s">
        <v>742</v>
      </c>
      <c r="D155" s="55" t="s">
        <v>2111</v>
      </c>
      <c r="E155" s="55" t="s">
        <v>239</v>
      </c>
      <c r="F155" s="55" t="s">
        <v>732</v>
      </c>
      <c r="G155" s="55">
        <v>42</v>
      </c>
      <c r="H155" s="55">
        <v>16</v>
      </c>
      <c r="I155" s="57">
        <v>2</v>
      </c>
      <c r="J155" s="58">
        <v>32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16</v>
      </c>
      <c r="R155" s="63"/>
      <c r="S155" s="78"/>
      <c r="T155" s="78"/>
      <c r="U155" s="64">
        <f t="shared" si="12"/>
        <v>0</v>
      </c>
      <c r="V155" s="64">
        <f t="shared" si="13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5"/>
        <v>80510.975999999995</v>
      </c>
      <c r="AC155" s="66">
        <f t="shared" si="16"/>
        <v>0</v>
      </c>
      <c r="AD155" s="66">
        <f t="shared" si="14"/>
        <v>80510.975999999995</v>
      </c>
    </row>
    <row r="156" spans="1:30" ht="24.95" customHeight="1" x14ac:dyDescent="0.4">
      <c r="A156" s="54">
        <v>157</v>
      </c>
      <c r="B156" s="55" t="s">
        <v>37</v>
      </c>
      <c r="C156" s="55" t="s">
        <v>2099</v>
      </c>
      <c r="D156" s="55" t="s">
        <v>1258</v>
      </c>
      <c r="E156" s="55" t="s">
        <v>239</v>
      </c>
      <c r="F156" s="55" t="s">
        <v>1851</v>
      </c>
      <c r="G156" s="55">
        <v>42</v>
      </c>
      <c r="H156" s="55">
        <v>2</v>
      </c>
      <c r="I156" s="57">
        <v>1</v>
      </c>
      <c r="J156" s="58">
        <v>2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2</v>
      </c>
      <c r="R156" s="63"/>
      <c r="S156" s="78"/>
      <c r="T156" s="78"/>
      <c r="U156" s="64">
        <f t="shared" si="12"/>
        <v>0</v>
      </c>
      <c r="V156" s="64">
        <f t="shared" si="13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5"/>
        <v>5031.9359999999997</v>
      </c>
      <c r="AC156" s="66">
        <f t="shared" si="16"/>
        <v>0</v>
      </c>
      <c r="AD156" s="66">
        <f t="shared" si="14"/>
        <v>5031.9359999999997</v>
      </c>
    </row>
    <row r="157" spans="1:30" ht="24.95" customHeight="1" x14ac:dyDescent="0.4">
      <c r="A157" s="54">
        <v>158</v>
      </c>
      <c r="B157" s="55" t="s">
        <v>37</v>
      </c>
      <c r="C157" s="55" t="s">
        <v>2099</v>
      </c>
      <c r="D157" s="55" t="s">
        <v>1258</v>
      </c>
      <c r="E157" s="55" t="s">
        <v>239</v>
      </c>
      <c r="F157" s="55" t="s">
        <v>732</v>
      </c>
      <c r="G157" s="55">
        <v>42</v>
      </c>
      <c r="H157" s="55">
        <v>1</v>
      </c>
      <c r="I157" s="57">
        <v>2</v>
      </c>
      <c r="J157" s="58">
        <v>2</v>
      </c>
      <c r="K157" s="59"/>
      <c r="L157" s="60" t="s">
        <v>222</v>
      </c>
      <c r="M157" s="76"/>
      <c r="N157" s="61" t="s">
        <v>220</v>
      </c>
      <c r="O157" s="77"/>
      <c r="P157" s="76"/>
      <c r="Q157" s="62">
        <v>1</v>
      </c>
      <c r="R157" s="63"/>
      <c r="S157" s="78"/>
      <c r="T157" s="78"/>
      <c r="U157" s="64">
        <f t="shared" si="12"/>
        <v>0</v>
      </c>
      <c r="V157" s="64">
        <f t="shared" si="13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5"/>
        <v>5031.9359999999997</v>
      </c>
      <c r="AC157" s="66">
        <f t="shared" si="16"/>
        <v>0</v>
      </c>
      <c r="AD157" s="66">
        <f t="shared" si="14"/>
        <v>5031.9359999999997</v>
      </c>
    </row>
    <row r="158" spans="1:30" ht="24.95" customHeight="1" x14ac:dyDescent="0.4">
      <c r="A158" s="54">
        <v>159</v>
      </c>
      <c r="B158" s="55" t="s">
        <v>37</v>
      </c>
      <c r="C158" s="55" t="s">
        <v>739</v>
      </c>
      <c r="D158" s="55" t="s">
        <v>2112</v>
      </c>
      <c r="E158" s="55" t="s">
        <v>675</v>
      </c>
      <c r="F158" s="55" t="s">
        <v>1483</v>
      </c>
      <c r="G158" s="55">
        <v>420</v>
      </c>
      <c r="H158" s="55">
        <v>28</v>
      </c>
      <c r="I158" s="57">
        <v>1</v>
      </c>
      <c r="J158" s="58">
        <v>28</v>
      </c>
      <c r="K158" s="59"/>
      <c r="L158" s="60" t="s">
        <v>222</v>
      </c>
      <c r="M158" s="76"/>
      <c r="N158" s="61" t="s">
        <v>220</v>
      </c>
      <c r="O158" s="77"/>
      <c r="P158" s="76"/>
      <c r="Q158" s="62">
        <v>28</v>
      </c>
      <c r="R158" s="63"/>
      <c r="S158" s="78"/>
      <c r="T158" s="78"/>
      <c r="U158" s="64">
        <f t="shared" si="12"/>
        <v>0</v>
      </c>
      <c r="V158" s="64">
        <f t="shared" si="13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5"/>
        <v>704471.04000000004</v>
      </c>
      <c r="AC158" s="66">
        <f t="shared" si="16"/>
        <v>0</v>
      </c>
      <c r="AD158" s="66">
        <f t="shared" si="14"/>
        <v>704471.04000000004</v>
      </c>
    </row>
    <row r="159" spans="1:30" ht="24.95" customHeight="1" x14ac:dyDescent="0.4">
      <c r="A159" s="54">
        <v>160</v>
      </c>
      <c r="B159" s="55" t="s">
        <v>37</v>
      </c>
      <c r="C159" s="55" t="s">
        <v>2100</v>
      </c>
      <c r="D159" s="55" t="s">
        <v>1096</v>
      </c>
      <c r="E159" s="55" t="s">
        <v>248</v>
      </c>
      <c r="F159" s="55" t="s">
        <v>673</v>
      </c>
      <c r="G159" s="55">
        <v>26</v>
      </c>
      <c r="H159" s="55">
        <v>5</v>
      </c>
      <c r="I159" s="57">
        <v>1</v>
      </c>
      <c r="J159" s="58">
        <v>5</v>
      </c>
      <c r="K159" s="59"/>
      <c r="L159" s="60" t="s">
        <v>222</v>
      </c>
      <c r="M159" s="76"/>
      <c r="N159" s="61" t="s">
        <v>220</v>
      </c>
      <c r="O159" s="77"/>
      <c r="P159" s="76"/>
      <c r="Q159" s="62">
        <v>5</v>
      </c>
      <c r="R159" s="63"/>
      <c r="S159" s="78"/>
      <c r="T159" s="78"/>
      <c r="U159" s="64">
        <f t="shared" si="12"/>
        <v>0</v>
      </c>
      <c r="V159" s="64">
        <f t="shared" si="13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5"/>
        <v>7787.5199999999995</v>
      </c>
      <c r="AC159" s="66">
        <f t="shared" si="16"/>
        <v>0</v>
      </c>
      <c r="AD159" s="66">
        <f t="shared" si="14"/>
        <v>7787.5199999999995</v>
      </c>
    </row>
    <row r="160" spans="1:30" ht="24.95" customHeight="1" x14ac:dyDescent="0.4">
      <c r="A160" s="54">
        <v>161</v>
      </c>
      <c r="B160" s="55" t="s">
        <v>37</v>
      </c>
      <c r="C160" s="55" t="s">
        <v>2101</v>
      </c>
      <c r="D160" s="55" t="s">
        <v>35</v>
      </c>
      <c r="E160" s="55" t="s">
        <v>2105</v>
      </c>
      <c r="F160" s="55" t="s">
        <v>730</v>
      </c>
      <c r="G160" s="55">
        <v>15</v>
      </c>
      <c r="H160" s="55">
        <v>1</v>
      </c>
      <c r="I160" s="57">
        <v>1</v>
      </c>
      <c r="J160" s="58">
        <v>1</v>
      </c>
      <c r="K160" s="59"/>
      <c r="L160" s="60" t="s">
        <v>222</v>
      </c>
      <c r="M160" s="76"/>
      <c r="N160" s="61" t="s">
        <v>220</v>
      </c>
      <c r="O160" s="77"/>
      <c r="P160" s="76"/>
      <c r="Q160" s="62">
        <v>1</v>
      </c>
      <c r="R160" s="63"/>
      <c r="S160" s="78"/>
      <c r="T160" s="78"/>
      <c r="U160" s="64">
        <f t="shared" si="12"/>
        <v>0</v>
      </c>
      <c r="V160" s="64">
        <f t="shared" si="13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5"/>
        <v>898.56000000000006</v>
      </c>
      <c r="AC160" s="66">
        <f t="shared" si="16"/>
        <v>0</v>
      </c>
      <c r="AD160" s="66">
        <f t="shared" si="14"/>
        <v>898.56000000000006</v>
      </c>
    </row>
    <row r="161" spans="1:30" ht="24.95" customHeight="1" x14ac:dyDescent="0.4">
      <c r="A161" s="54">
        <v>162</v>
      </c>
      <c r="B161" s="55" t="s">
        <v>37</v>
      </c>
      <c r="C161" s="55" t="s">
        <v>2102</v>
      </c>
      <c r="D161" s="55" t="s">
        <v>35</v>
      </c>
      <c r="E161" s="55" t="s">
        <v>2105</v>
      </c>
      <c r="F161" s="55" t="s">
        <v>730</v>
      </c>
      <c r="G161" s="55">
        <v>15</v>
      </c>
      <c r="H161" s="55">
        <v>2</v>
      </c>
      <c r="I161" s="57">
        <v>1</v>
      </c>
      <c r="J161" s="58">
        <v>2</v>
      </c>
      <c r="K161" s="59"/>
      <c r="L161" s="60" t="s">
        <v>222</v>
      </c>
      <c r="M161" s="76"/>
      <c r="N161" s="61" t="s">
        <v>220</v>
      </c>
      <c r="O161" s="77"/>
      <c r="P161" s="76"/>
      <c r="Q161" s="62">
        <v>2</v>
      </c>
      <c r="R161" s="63"/>
      <c r="S161" s="78"/>
      <c r="T161" s="78"/>
      <c r="U161" s="64">
        <f t="shared" si="12"/>
        <v>0</v>
      </c>
      <c r="V161" s="64">
        <f t="shared" si="13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5"/>
        <v>1797.1200000000001</v>
      </c>
      <c r="AC161" s="66">
        <f t="shared" si="16"/>
        <v>0</v>
      </c>
      <c r="AD161" s="66">
        <f t="shared" si="14"/>
        <v>1797.1200000000001</v>
      </c>
    </row>
    <row r="162" spans="1:30" ht="24.95" customHeight="1" x14ac:dyDescent="0.4">
      <c r="A162" s="54">
        <v>163</v>
      </c>
      <c r="B162" s="55" t="s">
        <v>37</v>
      </c>
      <c r="C162" s="55" t="s">
        <v>2103</v>
      </c>
      <c r="D162" s="55" t="s">
        <v>35</v>
      </c>
      <c r="E162" s="55" t="s">
        <v>2105</v>
      </c>
      <c r="F162" s="55" t="s">
        <v>730</v>
      </c>
      <c r="G162" s="55">
        <v>15</v>
      </c>
      <c r="H162" s="55">
        <v>2</v>
      </c>
      <c r="I162" s="57">
        <v>1</v>
      </c>
      <c r="J162" s="58">
        <v>2</v>
      </c>
      <c r="K162" s="59"/>
      <c r="L162" s="60" t="s">
        <v>222</v>
      </c>
      <c r="M162" s="76"/>
      <c r="N162" s="61" t="s">
        <v>219</v>
      </c>
      <c r="O162" s="77"/>
      <c r="P162" s="76"/>
      <c r="Q162" s="62">
        <v>2</v>
      </c>
      <c r="R162" s="63"/>
      <c r="S162" s="78"/>
      <c r="T162" s="78"/>
      <c r="U162" s="64">
        <f t="shared" si="12"/>
        <v>0</v>
      </c>
      <c r="V162" s="64">
        <f t="shared" si="13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5"/>
        <v>1797.1200000000001</v>
      </c>
      <c r="AC162" s="66">
        <f t="shared" si="16"/>
        <v>0</v>
      </c>
      <c r="AD162" s="66">
        <f t="shared" si="14"/>
        <v>1797.1200000000001</v>
      </c>
    </row>
    <row r="163" spans="1:30" ht="24.95" customHeight="1" x14ac:dyDescent="0.4">
      <c r="A163" s="54">
        <v>164</v>
      </c>
      <c r="B163" s="55" t="s">
        <v>37</v>
      </c>
      <c r="C163" s="55" t="s">
        <v>2103</v>
      </c>
      <c r="D163" s="55" t="s">
        <v>35</v>
      </c>
      <c r="E163" s="55" t="s">
        <v>2105</v>
      </c>
      <c r="F163" s="55" t="s">
        <v>730</v>
      </c>
      <c r="G163" s="55">
        <v>15</v>
      </c>
      <c r="H163" s="55">
        <v>2</v>
      </c>
      <c r="I163" s="57">
        <v>1</v>
      </c>
      <c r="J163" s="58">
        <v>2</v>
      </c>
      <c r="K163" s="59"/>
      <c r="L163" s="60" t="s">
        <v>222</v>
      </c>
      <c r="M163" s="76"/>
      <c r="N163" s="61" t="s">
        <v>220</v>
      </c>
      <c r="O163" s="77"/>
      <c r="P163" s="76"/>
      <c r="Q163" s="62">
        <v>2</v>
      </c>
      <c r="R163" s="63"/>
      <c r="S163" s="78"/>
      <c r="T163" s="78"/>
      <c r="U163" s="64">
        <f t="shared" si="12"/>
        <v>0</v>
      </c>
      <c r="V163" s="64">
        <f t="shared" si="13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5"/>
        <v>1797.1200000000001</v>
      </c>
      <c r="AC163" s="66">
        <f t="shared" si="16"/>
        <v>0</v>
      </c>
      <c r="AD163" s="66">
        <f t="shared" si="14"/>
        <v>1797.1200000000001</v>
      </c>
    </row>
    <row r="164" spans="1:30" ht="24.95" customHeight="1" x14ac:dyDescent="0.4">
      <c r="A164" s="54">
        <v>165</v>
      </c>
      <c r="B164" s="55" t="s">
        <v>37</v>
      </c>
      <c r="C164" s="55" t="s">
        <v>2104</v>
      </c>
      <c r="D164" s="55" t="s">
        <v>35</v>
      </c>
      <c r="E164" s="55" t="s">
        <v>2105</v>
      </c>
      <c r="F164" s="55" t="s">
        <v>730</v>
      </c>
      <c r="G164" s="55">
        <v>15</v>
      </c>
      <c r="H164" s="55">
        <v>3</v>
      </c>
      <c r="I164" s="57">
        <v>1</v>
      </c>
      <c r="J164" s="58">
        <v>3</v>
      </c>
      <c r="K164" s="59"/>
      <c r="L164" s="60" t="s">
        <v>222</v>
      </c>
      <c r="M164" s="76"/>
      <c r="N164" s="61" t="s">
        <v>219</v>
      </c>
      <c r="O164" s="77"/>
      <c r="P164" s="76"/>
      <c r="Q164" s="62">
        <v>3</v>
      </c>
      <c r="R164" s="63"/>
      <c r="S164" s="78"/>
      <c r="T164" s="78"/>
      <c r="U164" s="64">
        <f t="shared" si="12"/>
        <v>0</v>
      </c>
      <c r="V164" s="64">
        <f t="shared" si="13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si="15"/>
        <v>2695.6800000000003</v>
      </c>
      <c r="AC164" s="66">
        <f t="shared" si="16"/>
        <v>0</v>
      </c>
      <c r="AD164" s="66">
        <f t="shared" si="14"/>
        <v>2695.6800000000003</v>
      </c>
    </row>
    <row r="165" spans="1:30" ht="24.95" customHeight="1" x14ac:dyDescent="0.4">
      <c r="A165" s="54">
        <v>166</v>
      </c>
      <c r="B165" s="55" t="s">
        <v>37</v>
      </c>
      <c r="C165" s="55" t="s">
        <v>2104</v>
      </c>
      <c r="D165" s="55" t="s">
        <v>35</v>
      </c>
      <c r="E165" s="55" t="s">
        <v>2105</v>
      </c>
      <c r="F165" s="55" t="s">
        <v>730</v>
      </c>
      <c r="G165" s="55">
        <v>15</v>
      </c>
      <c r="H165" s="55">
        <v>2</v>
      </c>
      <c r="I165" s="57">
        <v>1</v>
      </c>
      <c r="J165" s="58">
        <v>2</v>
      </c>
      <c r="K165" s="59"/>
      <c r="L165" s="60" t="s">
        <v>222</v>
      </c>
      <c r="M165" s="76"/>
      <c r="N165" s="61" t="s">
        <v>220</v>
      </c>
      <c r="O165" s="77"/>
      <c r="P165" s="76"/>
      <c r="Q165" s="62">
        <v>2</v>
      </c>
      <c r="R165" s="63"/>
      <c r="S165" s="78"/>
      <c r="T165" s="78"/>
      <c r="U165" s="64">
        <f t="shared" si="12"/>
        <v>0</v>
      </c>
      <c r="V165" s="64">
        <f t="shared" si="13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5"/>
        <v>1797.1200000000001</v>
      </c>
      <c r="AC165" s="66">
        <f t="shared" si="16"/>
        <v>0</v>
      </c>
      <c r="AD165" s="66">
        <f t="shared" si="14"/>
        <v>1797.1200000000001</v>
      </c>
    </row>
    <row r="166" spans="1:30" ht="36.75" customHeight="1" x14ac:dyDescent="0.4">
      <c r="A166" s="68"/>
      <c r="B166" s="69"/>
      <c r="C166" s="69"/>
      <c r="D166" s="69"/>
      <c r="E166" s="69"/>
      <c r="L166" s="70"/>
      <c r="R166" s="71"/>
      <c r="S166" s="71"/>
      <c r="T166" s="71"/>
      <c r="U166" s="72"/>
      <c r="V166" s="72"/>
      <c r="W166" s="65"/>
      <c r="AA166" s="65"/>
      <c r="AB166" s="73">
        <f>SUM(AB4:AB165)</f>
        <v>2924872.7040000022</v>
      </c>
      <c r="AC166" s="73">
        <f>SUM(AC4:AC165)</f>
        <v>0</v>
      </c>
      <c r="AD166" s="73">
        <f>SUM(AD4:AD165)</f>
        <v>2924872.7040000022</v>
      </c>
    </row>
    <row r="168" spans="1:30" x14ac:dyDescent="0.4">
      <c r="T168" s="179" t="s">
        <v>22</v>
      </c>
      <c r="U168" s="180"/>
      <c r="V168" s="181"/>
      <c r="W168" s="75">
        <f>SUM(U4:U165)</f>
        <v>0</v>
      </c>
    </row>
    <row r="169" spans="1:30" x14ac:dyDescent="0.4">
      <c r="T169" s="179" t="s">
        <v>23</v>
      </c>
      <c r="U169" s="180"/>
      <c r="V169" s="181"/>
      <c r="W169" s="75">
        <f>SUM(V4:V165)</f>
        <v>0</v>
      </c>
    </row>
    <row r="170" spans="1:30" x14ac:dyDescent="0.4">
      <c r="T170" s="179" t="s">
        <v>25</v>
      </c>
      <c r="U170" s="180"/>
      <c r="V170" s="181"/>
      <c r="W170" s="83"/>
    </row>
    <row r="171" spans="1:30" x14ac:dyDescent="0.4">
      <c r="T171" s="179" t="s">
        <v>26</v>
      </c>
      <c r="U171" s="180"/>
      <c r="V171" s="181"/>
      <c r="W171" s="83"/>
    </row>
    <row r="172" spans="1:30" x14ac:dyDescent="0.4">
      <c r="T172" s="179" t="s">
        <v>24</v>
      </c>
      <c r="U172" s="180"/>
      <c r="V172" s="181"/>
      <c r="W172" s="83"/>
    </row>
    <row r="173" spans="1:30" x14ac:dyDescent="0.4">
      <c r="T173" s="179" t="s">
        <v>27</v>
      </c>
      <c r="U173" s="180"/>
      <c r="V173" s="181"/>
      <c r="W173" s="83"/>
    </row>
    <row r="174" spans="1:30" x14ac:dyDescent="0.4">
      <c r="T174" s="179" t="s">
        <v>29</v>
      </c>
      <c r="U174" s="180"/>
      <c r="V174" s="181"/>
      <c r="W174" s="75">
        <f>SUM(W168:W173)</f>
        <v>0</v>
      </c>
    </row>
    <row r="175" spans="1:30" x14ac:dyDescent="0.4">
      <c r="T175" s="179" t="s">
        <v>30</v>
      </c>
      <c r="U175" s="180"/>
      <c r="V175" s="181"/>
      <c r="W175" s="75">
        <f>W174*1.1</f>
        <v>0</v>
      </c>
    </row>
  </sheetData>
  <sheetProtection algorithmName="SHA-512" hashValue="jDZLkbbn1ltfEttLt+gv0EE7w+uqkiKamSkYwtMS+yTnQ48UbGrbssZzafUKLYdJliY1BJV/1vHyk5vxxJjUwA==" saltValue="hvI2+5T2Xsk3hkAeblKQbw==" spinCount="100000" sheet="1" formatCells="0" formatColumns="0" formatRows="0" insertHyperlinks="0" sort="0" autoFilter="0" pivotTables="0"/>
  <autoFilter ref="A3:AD165"/>
  <mergeCells count="12">
    <mergeCell ref="T175:V175"/>
    <mergeCell ref="T170:V170"/>
    <mergeCell ref="T171:V171"/>
    <mergeCell ref="T172:V172"/>
    <mergeCell ref="T173:V173"/>
    <mergeCell ref="T174:V174"/>
    <mergeCell ref="T169:V169"/>
    <mergeCell ref="E2:J2"/>
    <mergeCell ref="L2:Q2"/>
    <mergeCell ref="AB2:AC2"/>
    <mergeCell ref="AD2:AD3"/>
    <mergeCell ref="T168:V168"/>
  </mergeCells>
  <phoneticPr fontId="4"/>
  <conditionalFormatting sqref="B4:J165 X4:Z165 L4:Q165">
    <cfRule type="containsBlanks" dxfId="12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AD201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2458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230</v>
      </c>
      <c r="D4" s="55" t="s">
        <v>35</v>
      </c>
      <c r="E4" s="55" t="s">
        <v>239</v>
      </c>
      <c r="F4" s="55" t="s">
        <v>2166</v>
      </c>
      <c r="G4" s="55">
        <v>42</v>
      </c>
      <c r="H4" s="56">
        <v>28</v>
      </c>
      <c r="I4" s="57">
        <v>2</v>
      </c>
      <c r="J4" s="58">
        <v>56</v>
      </c>
      <c r="K4" s="59"/>
      <c r="L4" s="60" t="s">
        <v>222</v>
      </c>
      <c r="M4" s="76"/>
      <c r="N4" s="61" t="s">
        <v>220</v>
      </c>
      <c r="O4" s="77"/>
      <c r="P4" s="76"/>
      <c r="Q4" s="62">
        <v>28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140894.20799999998</v>
      </c>
      <c r="AC4" s="66">
        <f>P4*Q4*X4*Y4*Z4/1000*$Z$1</f>
        <v>0</v>
      </c>
      <c r="AD4" s="66">
        <f t="shared" ref="AD4:AD67" si="3">AB4-AC4</f>
        <v>140894.20799999998</v>
      </c>
    </row>
    <row r="5" spans="1:30" ht="24.95" customHeight="1" x14ac:dyDescent="0.4">
      <c r="A5" s="54">
        <v>2</v>
      </c>
      <c r="B5" s="55" t="s">
        <v>37</v>
      </c>
      <c r="C5" s="55" t="s">
        <v>335</v>
      </c>
      <c r="D5" s="55" t="s">
        <v>35</v>
      </c>
      <c r="E5" s="55" t="s">
        <v>239</v>
      </c>
      <c r="F5" s="55" t="s">
        <v>947</v>
      </c>
      <c r="G5" s="55">
        <v>42</v>
      </c>
      <c r="H5" s="56">
        <v>6</v>
      </c>
      <c r="I5" s="57">
        <v>2</v>
      </c>
      <c r="J5" s="58">
        <v>12</v>
      </c>
      <c r="K5" s="59"/>
      <c r="L5" s="60" t="s">
        <v>222</v>
      </c>
      <c r="M5" s="76"/>
      <c r="N5" s="61" t="s">
        <v>220</v>
      </c>
      <c r="O5" s="77"/>
      <c r="P5" s="76"/>
      <c r="Q5" s="62">
        <v>6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30191.615999999998</v>
      </c>
      <c r="AC5" s="66">
        <f t="shared" ref="AC5:AC68" si="4">P5*Q5*X5*Y5*Z5/1000*$Z$1</f>
        <v>0</v>
      </c>
      <c r="AD5" s="66">
        <f t="shared" si="3"/>
        <v>30191.615999999998</v>
      </c>
    </row>
    <row r="6" spans="1:30" ht="24.95" customHeight="1" x14ac:dyDescent="0.4">
      <c r="A6" s="54">
        <v>3</v>
      </c>
      <c r="B6" s="55" t="s">
        <v>37</v>
      </c>
      <c r="C6" s="55" t="s">
        <v>2113</v>
      </c>
      <c r="D6" s="55" t="s">
        <v>35</v>
      </c>
      <c r="E6" s="55" t="s">
        <v>248</v>
      </c>
      <c r="F6" s="55" t="s">
        <v>384</v>
      </c>
      <c r="G6" s="55">
        <v>26</v>
      </c>
      <c r="H6" s="56">
        <v>4</v>
      </c>
      <c r="I6" s="57">
        <v>2</v>
      </c>
      <c r="J6" s="58">
        <v>8</v>
      </c>
      <c r="K6" s="59"/>
      <c r="L6" s="60" t="s">
        <v>222</v>
      </c>
      <c r="M6" s="76"/>
      <c r="N6" s="61" t="s">
        <v>220</v>
      </c>
      <c r="O6" s="77"/>
      <c r="P6" s="76"/>
      <c r="Q6" s="62">
        <v>4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12460.032000000001</v>
      </c>
      <c r="AC6" s="66">
        <f t="shared" si="4"/>
        <v>0</v>
      </c>
      <c r="AD6" s="66">
        <f t="shared" si="3"/>
        <v>12460.032000000001</v>
      </c>
    </row>
    <row r="7" spans="1:30" ht="24.95" customHeight="1" x14ac:dyDescent="0.4">
      <c r="A7" s="54">
        <v>4</v>
      </c>
      <c r="B7" s="55" t="s">
        <v>37</v>
      </c>
      <c r="C7" s="55" t="s">
        <v>2113</v>
      </c>
      <c r="D7" s="55" t="s">
        <v>35</v>
      </c>
      <c r="E7" s="55" t="s">
        <v>253</v>
      </c>
      <c r="F7" s="55" t="s">
        <v>1366</v>
      </c>
      <c r="G7" s="55">
        <v>38</v>
      </c>
      <c r="H7" s="56">
        <v>3</v>
      </c>
      <c r="I7" s="57">
        <v>3</v>
      </c>
      <c r="J7" s="58">
        <v>9</v>
      </c>
      <c r="K7" s="59"/>
      <c r="L7" s="60" t="s">
        <v>222</v>
      </c>
      <c r="M7" s="76"/>
      <c r="N7" s="61" t="s">
        <v>220</v>
      </c>
      <c r="O7" s="77"/>
      <c r="P7" s="76"/>
      <c r="Q7" s="62">
        <v>3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20487.167999999998</v>
      </c>
      <c r="AC7" s="66">
        <f t="shared" si="4"/>
        <v>0</v>
      </c>
      <c r="AD7" s="66">
        <f t="shared" si="3"/>
        <v>20487.167999999998</v>
      </c>
    </row>
    <row r="8" spans="1:30" ht="24.95" customHeight="1" x14ac:dyDescent="0.4">
      <c r="A8" s="54">
        <v>5</v>
      </c>
      <c r="B8" s="55" t="s">
        <v>37</v>
      </c>
      <c r="C8" s="55" t="s">
        <v>2113</v>
      </c>
      <c r="D8" s="55" t="s">
        <v>35</v>
      </c>
      <c r="E8" s="55" t="s">
        <v>239</v>
      </c>
      <c r="F8" s="55" t="s">
        <v>2167</v>
      </c>
      <c r="G8" s="55">
        <v>42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5031.9359999999997</v>
      </c>
      <c r="AC8" s="66">
        <f t="shared" si="4"/>
        <v>0</v>
      </c>
      <c r="AD8" s="66">
        <f t="shared" si="3"/>
        <v>5031.9359999999997</v>
      </c>
    </row>
    <row r="9" spans="1:30" ht="24.95" customHeight="1" x14ac:dyDescent="0.4">
      <c r="A9" s="54">
        <v>6</v>
      </c>
      <c r="B9" s="55" t="s">
        <v>37</v>
      </c>
      <c r="C9" s="55" t="s">
        <v>744</v>
      </c>
      <c r="D9" s="55" t="s">
        <v>35</v>
      </c>
      <c r="E9" s="55" t="s">
        <v>253</v>
      </c>
      <c r="F9" s="55" t="s">
        <v>1366</v>
      </c>
      <c r="G9" s="55">
        <v>38</v>
      </c>
      <c r="H9" s="56">
        <v>2</v>
      </c>
      <c r="I9" s="57">
        <v>3</v>
      </c>
      <c r="J9" s="58">
        <v>6</v>
      </c>
      <c r="K9" s="59"/>
      <c r="L9" s="60" t="s">
        <v>222</v>
      </c>
      <c r="M9" s="76"/>
      <c r="N9" s="61" t="s">
        <v>220</v>
      </c>
      <c r="O9" s="77"/>
      <c r="P9" s="76"/>
      <c r="Q9" s="62">
        <v>2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13658.112000000001</v>
      </c>
      <c r="AC9" s="66">
        <f t="shared" si="4"/>
        <v>0</v>
      </c>
      <c r="AD9" s="66">
        <f t="shared" si="3"/>
        <v>13658.112000000001</v>
      </c>
    </row>
    <row r="10" spans="1:30" ht="24.95" customHeight="1" x14ac:dyDescent="0.4">
      <c r="A10" s="54">
        <v>7</v>
      </c>
      <c r="B10" s="55" t="s">
        <v>37</v>
      </c>
      <c r="C10" s="55" t="s">
        <v>2114</v>
      </c>
      <c r="D10" s="55" t="s">
        <v>35</v>
      </c>
      <c r="E10" s="55" t="s">
        <v>248</v>
      </c>
      <c r="F10" s="55" t="s">
        <v>384</v>
      </c>
      <c r="G10" s="55">
        <v>26</v>
      </c>
      <c r="H10" s="56">
        <v>3</v>
      </c>
      <c r="I10" s="57">
        <v>2</v>
      </c>
      <c r="J10" s="58">
        <v>6</v>
      </c>
      <c r="K10" s="59"/>
      <c r="L10" s="60" t="s">
        <v>222</v>
      </c>
      <c r="M10" s="76"/>
      <c r="N10" s="61" t="s">
        <v>220</v>
      </c>
      <c r="O10" s="77"/>
      <c r="P10" s="76"/>
      <c r="Q10" s="62">
        <v>3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9345.0239999999994</v>
      </c>
      <c r="AC10" s="66">
        <f t="shared" si="4"/>
        <v>0</v>
      </c>
      <c r="AD10" s="66">
        <f t="shared" si="3"/>
        <v>9345.0239999999994</v>
      </c>
    </row>
    <row r="11" spans="1:30" ht="24.95" customHeight="1" x14ac:dyDescent="0.4">
      <c r="A11" s="54">
        <v>8</v>
      </c>
      <c r="B11" s="55" t="s">
        <v>37</v>
      </c>
      <c r="C11" s="55" t="s">
        <v>1211</v>
      </c>
      <c r="D11" s="55" t="s">
        <v>815</v>
      </c>
      <c r="E11" s="55" t="s">
        <v>42</v>
      </c>
      <c r="F11" s="55" t="s">
        <v>673</v>
      </c>
      <c r="G11" s="55">
        <v>10</v>
      </c>
      <c r="H11" s="56">
        <v>2</v>
      </c>
      <c r="I11" s="57">
        <v>1</v>
      </c>
      <c r="J11" s="58">
        <v>2</v>
      </c>
      <c r="K11" s="59"/>
      <c r="L11" s="60" t="s">
        <v>221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1198.08</v>
      </c>
      <c r="AC11" s="66">
        <f t="shared" si="4"/>
        <v>0</v>
      </c>
      <c r="AD11" s="66">
        <f t="shared" si="3"/>
        <v>1198.08</v>
      </c>
    </row>
    <row r="12" spans="1:30" ht="24.95" customHeight="1" x14ac:dyDescent="0.4">
      <c r="A12" s="54">
        <v>9</v>
      </c>
      <c r="B12" s="55" t="s">
        <v>37</v>
      </c>
      <c r="C12" s="55" t="s">
        <v>1211</v>
      </c>
      <c r="D12" s="55" t="s">
        <v>35</v>
      </c>
      <c r="E12" s="55" t="s">
        <v>652</v>
      </c>
      <c r="F12" s="55" t="s">
        <v>1961</v>
      </c>
      <c r="G12" s="55">
        <v>34</v>
      </c>
      <c r="H12" s="56">
        <v>4</v>
      </c>
      <c r="I12" s="57">
        <v>2</v>
      </c>
      <c r="J12" s="58">
        <v>8</v>
      </c>
      <c r="K12" s="59"/>
      <c r="L12" s="60" t="s">
        <v>222</v>
      </c>
      <c r="M12" s="76"/>
      <c r="N12" s="61" t="s">
        <v>220</v>
      </c>
      <c r="O12" s="77"/>
      <c r="P12" s="76"/>
      <c r="Q12" s="62">
        <v>4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16293.887999999999</v>
      </c>
      <c r="AC12" s="66">
        <f t="shared" si="4"/>
        <v>0</v>
      </c>
      <c r="AD12" s="66">
        <f t="shared" si="3"/>
        <v>16293.887999999999</v>
      </c>
    </row>
    <row r="13" spans="1:30" ht="24.95" customHeight="1" x14ac:dyDescent="0.4">
      <c r="A13" s="54">
        <v>10</v>
      </c>
      <c r="B13" s="55" t="s">
        <v>37</v>
      </c>
      <c r="C13" s="55" t="s">
        <v>2115</v>
      </c>
      <c r="D13" s="55" t="s">
        <v>35</v>
      </c>
      <c r="E13" s="55" t="s">
        <v>652</v>
      </c>
      <c r="F13" s="55" t="s">
        <v>1961</v>
      </c>
      <c r="G13" s="55">
        <v>34</v>
      </c>
      <c r="H13" s="56">
        <v>4</v>
      </c>
      <c r="I13" s="57">
        <v>2</v>
      </c>
      <c r="J13" s="58">
        <v>8</v>
      </c>
      <c r="K13" s="59"/>
      <c r="L13" s="60" t="s">
        <v>222</v>
      </c>
      <c r="M13" s="76"/>
      <c r="N13" s="61" t="s">
        <v>220</v>
      </c>
      <c r="O13" s="77"/>
      <c r="P13" s="76"/>
      <c r="Q13" s="62">
        <v>4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16293.887999999999</v>
      </c>
      <c r="AC13" s="66">
        <f t="shared" si="4"/>
        <v>0</v>
      </c>
      <c r="AD13" s="66">
        <f t="shared" si="3"/>
        <v>16293.887999999999</v>
      </c>
    </row>
    <row r="14" spans="1:30" ht="24.95" customHeight="1" x14ac:dyDescent="0.4">
      <c r="A14" s="54">
        <v>11</v>
      </c>
      <c r="B14" s="55" t="s">
        <v>37</v>
      </c>
      <c r="C14" s="55" t="s">
        <v>2116</v>
      </c>
      <c r="D14" s="55" t="s">
        <v>35</v>
      </c>
      <c r="E14" s="55" t="s">
        <v>652</v>
      </c>
      <c r="F14" s="55" t="s">
        <v>655</v>
      </c>
      <c r="G14" s="55">
        <v>34</v>
      </c>
      <c r="H14" s="56">
        <v>3</v>
      </c>
      <c r="I14" s="57">
        <v>1</v>
      </c>
      <c r="J14" s="58">
        <v>3</v>
      </c>
      <c r="K14" s="59"/>
      <c r="L14" s="60" t="s">
        <v>222</v>
      </c>
      <c r="M14" s="76"/>
      <c r="N14" s="61" t="s">
        <v>220</v>
      </c>
      <c r="O14" s="77"/>
      <c r="P14" s="76"/>
      <c r="Q14" s="62">
        <v>3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6110.2080000000005</v>
      </c>
      <c r="AC14" s="66">
        <f t="shared" si="4"/>
        <v>0</v>
      </c>
      <c r="AD14" s="66">
        <f t="shared" si="3"/>
        <v>6110.2080000000005</v>
      </c>
    </row>
    <row r="15" spans="1:30" ht="24.95" customHeight="1" x14ac:dyDescent="0.4">
      <c r="A15" s="54">
        <v>12</v>
      </c>
      <c r="B15" s="55" t="s">
        <v>37</v>
      </c>
      <c r="C15" s="55" t="s">
        <v>2117</v>
      </c>
      <c r="D15" s="55" t="s">
        <v>35</v>
      </c>
      <c r="E15" s="55" t="s">
        <v>248</v>
      </c>
      <c r="F15" s="55" t="s">
        <v>697</v>
      </c>
      <c r="G15" s="55">
        <v>26</v>
      </c>
      <c r="H15" s="56">
        <v>2</v>
      </c>
      <c r="I15" s="57">
        <v>1</v>
      </c>
      <c r="J15" s="58">
        <v>2</v>
      </c>
      <c r="K15" s="59"/>
      <c r="L15" s="60" t="s">
        <v>222</v>
      </c>
      <c r="M15" s="76"/>
      <c r="N15" s="61" t="s">
        <v>220</v>
      </c>
      <c r="O15" s="77"/>
      <c r="P15" s="76"/>
      <c r="Q15" s="62">
        <v>2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3115.0080000000003</v>
      </c>
      <c r="AC15" s="66">
        <f t="shared" si="4"/>
        <v>0</v>
      </c>
      <c r="AD15" s="66">
        <f t="shared" si="3"/>
        <v>3115.0080000000003</v>
      </c>
    </row>
    <row r="16" spans="1:30" ht="24.95" customHeight="1" x14ac:dyDescent="0.4">
      <c r="A16" s="54">
        <v>13</v>
      </c>
      <c r="B16" s="55" t="s">
        <v>37</v>
      </c>
      <c r="C16" s="55" t="s">
        <v>466</v>
      </c>
      <c r="D16" s="55" t="s">
        <v>35</v>
      </c>
      <c r="E16" s="55" t="s">
        <v>652</v>
      </c>
      <c r="F16" s="55" t="s">
        <v>1961</v>
      </c>
      <c r="G16" s="55">
        <v>34</v>
      </c>
      <c r="H16" s="56">
        <v>3</v>
      </c>
      <c r="I16" s="57">
        <v>2</v>
      </c>
      <c r="J16" s="58">
        <v>6</v>
      </c>
      <c r="K16" s="59"/>
      <c r="L16" s="60" t="s">
        <v>222</v>
      </c>
      <c r="M16" s="76"/>
      <c r="N16" s="61" t="s">
        <v>220</v>
      </c>
      <c r="O16" s="77"/>
      <c r="P16" s="76"/>
      <c r="Q16" s="62">
        <v>3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12220.416000000001</v>
      </c>
      <c r="AC16" s="66">
        <f t="shared" si="4"/>
        <v>0</v>
      </c>
      <c r="AD16" s="66">
        <f t="shared" si="3"/>
        <v>12220.416000000001</v>
      </c>
    </row>
    <row r="17" spans="1:30" ht="24.95" customHeight="1" x14ac:dyDescent="0.4">
      <c r="A17" s="54">
        <v>14</v>
      </c>
      <c r="B17" s="55" t="s">
        <v>37</v>
      </c>
      <c r="C17" s="55" t="s">
        <v>1208</v>
      </c>
      <c r="D17" s="55" t="s">
        <v>35</v>
      </c>
      <c r="E17" s="55" t="s">
        <v>2168</v>
      </c>
      <c r="F17" s="55" t="s">
        <v>2169</v>
      </c>
      <c r="G17" s="55">
        <v>101</v>
      </c>
      <c r="H17" s="56">
        <v>2</v>
      </c>
      <c r="I17" s="57">
        <v>4</v>
      </c>
      <c r="J17" s="58">
        <v>8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48402.432000000001</v>
      </c>
      <c r="AC17" s="66">
        <f t="shared" si="4"/>
        <v>0</v>
      </c>
      <c r="AD17" s="66">
        <f t="shared" si="3"/>
        <v>48402.432000000001</v>
      </c>
    </row>
    <row r="18" spans="1:30" ht="24.95" customHeight="1" x14ac:dyDescent="0.4">
      <c r="A18" s="54">
        <v>15</v>
      </c>
      <c r="B18" s="55" t="s">
        <v>37</v>
      </c>
      <c r="C18" s="55" t="s">
        <v>332</v>
      </c>
      <c r="D18" s="55" t="s">
        <v>35</v>
      </c>
      <c r="E18" s="55" t="s">
        <v>652</v>
      </c>
      <c r="F18" s="55" t="s">
        <v>655</v>
      </c>
      <c r="G18" s="55">
        <v>34</v>
      </c>
      <c r="H18" s="56">
        <v>3</v>
      </c>
      <c r="I18" s="57">
        <v>1</v>
      </c>
      <c r="J18" s="58">
        <v>3</v>
      </c>
      <c r="K18" s="59"/>
      <c r="L18" s="60" t="s">
        <v>222</v>
      </c>
      <c r="M18" s="76"/>
      <c r="N18" s="61" t="s">
        <v>220</v>
      </c>
      <c r="O18" s="77"/>
      <c r="P18" s="76"/>
      <c r="Q18" s="62">
        <v>3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6110.2080000000005</v>
      </c>
      <c r="AC18" s="66">
        <f t="shared" si="4"/>
        <v>0</v>
      </c>
      <c r="AD18" s="66">
        <f t="shared" si="3"/>
        <v>6110.2080000000005</v>
      </c>
    </row>
    <row r="19" spans="1:30" ht="24.95" customHeight="1" x14ac:dyDescent="0.4">
      <c r="A19" s="54">
        <v>16</v>
      </c>
      <c r="B19" s="55" t="s">
        <v>37</v>
      </c>
      <c r="C19" s="55" t="s">
        <v>332</v>
      </c>
      <c r="D19" s="55" t="s">
        <v>35</v>
      </c>
      <c r="E19" s="55" t="s">
        <v>265</v>
      </c>
      <c r="F19" s="55" t="s">
        <v>2170</v>
      </c>
      <c r="G19" s="55">
        <v>60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219</v>
      </c>
      <c r="O19" s="77"/>
      <c r="P19" s="76"/>
      <c r="Q19" s="62">
        <v>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3594.2400000000002</v>
      </c>
      <c r="AC19" s="66">
        <f t="shared" si="4"/>
        <v>0</v>
      </c>
      <c r="AD19" s="66">
        <f t="shared" si="3"/>
        <v>3594.2400000000002</v>
      </c>
    </row>
    <row r="20" spans="1:30" ht="24.95" customHeight="1" x14ac:dyDescent="0.4">
      <c r="A20" s="54">
        <v>17</v>
      </c>
      <c r="B20" s="55" t="s">
        <v>37</v>
      </c>
      <c r="C20" s="55" t="s">
        <v>332</v>
      </c>
      <c r="D20" s="55" t="s">
        <v>35</v>
      </c>
      <c r="E20" s="55" t="s">
        <v>265</v>
      </c>
      <c r="F20" s="55" t="s">
        <v>2170</v>
      </c>
      <c r="G20" s="55">
        <v>60</v>
      </c>
      <c r="H20" s="56">
        <v>1</v>
      </c>
      <c r="I20" s="57">
        <v>1</v>
      </c>
      <c r="J20" s="58">
        <v>1</v>
      </c>
      <c r="K20" s="59"/>
      <c r="L20" s="60" t="s">
        <v>221</v>
      </c>
      <c r="M20" s="76"/>
      <c r="N20" s="61" t="s">
        <v>219</v>
      </c>
      <c r="O20" s="77"/>
      <c r="P20" s="76"/>
      <c r="Q20" s="62">
        <v>1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3594.2400000000002</v>
      </c>
      <c r="AC20" s="66">
        <f t="shared" si="4"/>
        <v>0</v>
      </c>
      <c r="AD20" s="66">
        <f t="shared" si="3"/>
        <v>3594.2400000000002</v>
      </c>
    </row>
    <row r="21" spans="1:30" ht="24.95" customHeight="1" x14ac:dyDescent="0.4">
      <c r="A21" s="54">
        <v>18</v>
      </c>
      <c r="B21" s="55" t="s">
        <v>37</v>
      </c>
      <c r="C21" s="55" t="s">
        <v>2118</v>
      </c>
      <c r="D21" s="55" t="s">
        <v>35</v>
      </c>
      <c r="E21" s="55" t="s">
        <v>652</v>
      </c>
      <c r="F21" s="55" t="s">
        <v>655</v>
      </c>
      <c r="G21" s="55">
        <v>34</v>
      </c>
      <c r="H21" s="56">
        <v>3</v>
      </c>
      <c r="I21" s="57">
        <v>1</v>
      </c>
      <c r="J21" s="58">
        <v>3</v>
      </c>
      <c r="K21" s="59"/>
      <c r="L21" s="60" t="s">
        <v>222</v>
      </c>
      <c r="M21" s="76"/>
      <c r="N21" s="61" t="s">
        <v>220</v>
      </c>
      <c r="O21" s="77"/>
      <c r="P21" s="76"/>
      <c r="Q21" s="62">
        <v>3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6110.2080000000005</v>
      </c>
      <c r="AC21" s="66">
        <f t="shared" si="4"/>
        <v>0</v>
      </c>
      <c r="AD21" s="66">
        <f t="shared" si="3"/>
        <v>6110.2080000000005</v>
      </c>
    </row>
    <row r="22" spans="1:30" ht="24.95" customHeight="1" x14ac:dyDescent="0.4">
      <c r="A22" s="54">
        <v>19</v>
      </c>
      <c r="B22" s="55" t="s">
        <v>37</v>
      </c>
      <c r="C22" s="55" t="s">
        <v>2119</v>
      </c>
      <c r="D22" s="55" t="s">
        <v>35</v>
      </c>
      <c r="E22" s="55" t="s">
        <v>265</v>
      </c>
      <c r="F22" s="55" t="s">
        <v>730</v>
      </c>
      <c r="G22" s="55">
        <v>60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219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3594.2400000000002</v>
      </c>
      <c r="AC22" s="66">
        <f t="shared" si="4"/>
        <v>0</v>
      </c>
      <c r="AD22" s="66">
        <f t="shared" si="3"/>
        <v>3594.2400000000002</v>
      </c>
    </row>
    <row r="23" spans="1:30" ht="24.95" customHeight="1" x14ac:dyDescent="0.4">
      <c r="A23" s="54">
        <v>20</v>
      </c>
      <c r="B23" s="55" t="s">
        <v>37</v>
      </c>
      <c r="C23" s="55" t="s">
        <v>2120</v>
      </c>
      <c r="D23" s="55" t="s">
        <v>1792</v>
      </c>
      <c r="E23" s="55" t="s">
        <v>652</v>
      </c>
      <c r="F23" s="55" t="s">
        <v>1961</v>
      </c>
      <c r="G23" s="55">
        <v>34</v>
      </c>
      <c r="H23" s="56">
        <v>2</v>
      </c>
      <c r="I23" s="57">
        <v>2</v>
      </c>
      <c r="J23" s="58">
        <v>4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8146.9439999999995</v>
      </c>
      <c r="AC23" s="66">
        <f t="shared" si="4"/>
        <v>0</v>
      </c>
      <c r="AD23" s="66">
        <f t="shared" si="3"/>
        <v>8146.9439999999995</v>
      </c>
    </row>
    <row r="24" spans="1:30" ht="24.95" customHeight="1" x14ac:dyDescent="0.4">
      <c r="A24" s="54">
        <v>21</v>
      </c>
      <c r="B24" s="55" t="s">
        <v>37</v>
      </c>
      <c r="C24" s="55" t="s">
        <v>2121</v>
      </c>
      <c r="D24" s="55" t="s">
        <v>1792</v>
      </c>
      <c r="E24" s="55" t="s">
        <v>248</v>
      </c>
      <c r="F24" s="55" t="s">
        <v>384</v>
      </c>
      <c r="G24" s="55">
        <v>26</v>
      </c>
      <c r="H24" s="56">
        <v>4</v>
      </c>
      <c r="I24" s="57">
        <v>2</v>
      </c>
      <c r="J24" s="58">
        <v>8</v>
      </c>
      <c r="K24" s="59"/>
      <c r="L24" s="60" t="s">
        <v>222</v>
      </c>
      <c r="M24" s="76"/>
      <c r="N24" s="61" t="s">
        <v>220</v>
      </c>
      <c r="O24" s="77"/>
      <c r="P24" s="76"/>
      <c r="Q24" s="62">
        <v>4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12460.032000000001</v>
      </c>
      <c r="AC24" s="66">
        <f t="shared" si="4"/>
        <v>0</v>
      </c>
      <c r="AD24" s="66">
        <f t="shared" si="3"/>
        <v>12460.032000000001</v>
      </c>
    </row>
    <row r="25" spans="1:30" ht="24.95" customHeight="1" x14ac:dyDescent="0.4">
      <c r="A25" s="54">
        <v>22</v>
      </c>
      <c r="B25" s="55" t="s">
        <v>37</v>
      </c>
      <c r="C25" s="55" t="s">
        <v>2122</v>
      </c>
      <c r="D25" s="55" t="s">
        <v>35</v>
      </c>
      <c r="E25" s="55" t="s">
        <v>248</v>
      </c>
      <c r="F25" s="55" t="s">
        <v>384</v>
      </c>
      <c r="G25" s="55">
        <v>26</v>
      </c>
      <c r="H25" s="56">
        <v>7</v>
      </c>
      <c r="I25" s="57">
        <v>2</v>
      </c>
      <c r="J25" s="58">
        <v>14</v>
      </c>
      <c r="K25" s="59"/>
      <c r="L25" s="60" t="s">
        <v>222</v>
      </c>
      <c r="M25" s="76"/>
      <c r="N25" s="61" t="s">
        <v>220</v>
      </c>
      <c r="O25" s="77"/>
      <c r="P25" s="76"/>
      <c r="Q25" s="62">
        <v>7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21805.055999999997</v>
      </c>
      <c r="AC25" s="66">
        <f t="shared" si="4"/>
        <v>0</v>
      </c>
      <c r="AD25" s="66">
        <f t="shared" si="3"/>
        <v>21805.055999999997</v>
      </c>
    </row>
    <row r="26" spans="1:30" ht="24.95" customHeight="1" x14ac:dyDescent="0.4">
      <c r="A26" s="54">
        <v>23</v>
      </c>
      <c r="B26" s="55" t="s">
        <v>37</v>
      </c>
      <c r="C26" s="55" t="s">
        <v>2122</v>
      </c>
      <c r="D26" s="55" t="s">
        <v>35</v>
      </c>
      <c r="E26" s="55" t="s">
        <v>248</v>
      </c>
      <c r="F26" s="55" t="s">
        <v>704</v>
      </c>
      <c r="G26" s="55">
        <v>26</v>
      </c>
      <c r="H26" s="56">
        <v>1</v>
      </c>
      <c r="I26" s="57">
        <v>4</v>
      </c>
      <c r="J26" s="58">
        <v>4</v>
      </c>
      <c r="K26" s="59"/>
      <c r="L26" s="60" t="s">
        <v>222</v>
      </c>
      <c r="M26" s="76"/>
      <c r="N26" s="61" t="s">
        <v>220</v>
      </c>
      <c r="O26" s="77"/>
      <c r="P26" s="76"/>
      <c r="Q26" s="62">
        <v>1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6230.0160000000005</v>
      </c>
      <c r="AC26" s="66">
        <f t="shared" si="4"/>
        <v>0</v>
      </c>
      <c r="AD26" s="66">
        <f t="shared" si="3"/>
        <v>6230.0160000000005</v>
      </c>
    </row>
    <row r="27" spans="1:30" ht="24.95" customHeight="1" x14ac:dyDescent="0.4">
      <c r="A27" s="54">
        <v>24</v>
      </c>
      <c r="B27" s="55" t="s">
        <v>37</v>
      </c>
      <c r="C27" s="55" t="s">
        <v>2122</v>
      </c>
      <c r="D27" s="55" t="s">
        <v>35</v>
      </c>
      <c r="E27" s="55" t="s">
        <v>248</v>
      </c>
      <c r="F27" s="55" t="s">
        <v>697</v>
      </c>
      <c r="G27" s="55">
        <v>26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1557.5040000000001</v>
      </c>
      <c r="AC27" s="66">
        <f t="shared" si="4"/>
        <v>0</v>
      </c>
      <c r="AD27" s="66">
        <f t="shared" si="3"/>
        <v>1557.5040000000001</v>
      </c>
    </row>
    <row r="28" spans="1:30" ht="24.95" customHeight="1" x14ac:dyDescent="0.4">
      <c r="A28" s="54">
        <v>25</v>
      </c>
      <c r="B28" s="55" t="s">
        <v>37</v>
      </c>
      <c r="C28" s="55" t="s">
        <v>2123</v>
      </c>
      <c r="D28" s="55" t="s">
        <v>35</v>
      </c>
      <c r="E28" s="55" t="s">
        <v>248</v>
      </c>
      <c r="F28" s="55" t="s">
        <v>384</v>
      </c>
      <c r="G28" s="55">
        <v>26</v>
      </c>
      <c r="H28" s="56">
        <v>3</v>
      </c>
      <c r="I28" s="57">
        <v>2</v>
      </c>
      <c r="J28" s="58">
        <v>6</v>
      </c>
      <c r="K28" s="59"/>
      <c r="L28" s="60" t="s">
        <v>222</v>
      </c>
      <c r="M28" s="76"/>
      <c r="N28" s="61" t="s">
        <v>220</v>
      </c>
      <c r="O28" s="77"/>
      <c r="P28" s="76"/>
      <c r="Q28" s="62">
        <v>3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9345.0239999999994</v>
      </c>
      <c r="AC28" s="66">
        <f t="shared" si="4"/>
        <v>0</v>
      </c>
      <c r="AD28" s="66">
        <f t="shared" si="3"/>
        <v>9345.0239999999994</v>
      </c>
    </row>
    <row r="29" spans="1:30" ht="24.95" customHeight="1" x14ac:dyDescent="0.4">
      <c r="A29" s="54">
        <v>26</v>
      </c>
      <c r="B29" s="55" t="s">
        <v>37</v>
      </c>
      <c r="C29" s="55" t="s">
        <v>2123</v>
      </c>
      <c r="D29" s="55" t="s">
        <v>35</v>
      </c>
      <c r="E29" s="55" t="s">
        <v>239</v>
      </c>
      <c r="F29" s="55" t="s">
        <v>2167</v>
      </c>
      <c r="G29" s="55">
        <v>42</v>
      </c>
      <c r="H29" s="56">
        <v>2</v>
      </c>
      <c r="I29" s="57">
        <v>1</v>
      </c>
      <c r="J29" s="58">
        <v>2</v>
      </c>
      <c r="K29" s="59"/>
      <c r="L29" s="60" t="s">
        <v>222</v>
      </c>
      <c r="M29" s="76"/>
      <c r="N29" s="61" t="s">
        <v>220</v>
      </c>
      <c r="O29" s="77"/>
      <c r="P29" s="76"/>
      <c r="Q29" s="62">
        <v>2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5031.9359999999997</v>
      </c>
      <c r="AC29" s="66">
        <f t="shared" si="4"/>
        <v>0</v>
      </c>
      <c r="AD29" s="66">
        <f t="shared" si="3"/>
        <v>5031.9359999999997</v>
      </c>
    </row>
    <row r="30" spans="1:30" ht="24.95" customHeight="1" x14ac:dyDescent="0.4">
      <c r="A30" s="54">
        <v>27</v>
      </c>
      <c r="B30" s="55" t="s">
        <v>37</v>
      </c>
      <c r="C30" s="55" t="s">
        <v>2123</v>
      </c>
      <c r="D30" s="55" t="s">
        <v>35</v>
      </c>
      <c r="E30" s="55" t="s">
        <v>652</v>
      </c>
      <c r="F30" s="55" t="s">
        <v>541</v>
      </c>
      <c r="G30" s="55">
        <v>34</v>
      </c>
      <c r="H30" s="56">
        <v>2</v>
      </c>
      <c r="I30" s="57">
        <v>1</v>
      </c>
      <c r="J30" s="58">
        <v>2</v>
      </c>
      <c r="K30" s="59"/>
      <c r="L30" s="60" t="s">
        <v>222</v>
      </c>
      <c r="M30" s="76"/>
      <c r="N30" s="61" t="s">
        <v>220</v>
      </c>
      <c r="O30" s="77"/>
      <c r="P30" s="76"/>
      <c r="Q30" s="62">
        <v>2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4073.4719999999998</v>
      </c>
      <c r="AC30" s="66">
        <f t="shared" si="4"/>
        <v>0</v>
      </c>
      <c r="AD30" s="66">
        <f t="shared" si="3"/>
        <v>4073.4719999999998</v>
      </c>
    </row>
    <row r="31" spans="1:30" ht="24.95" customHeight="1" x14ac:dyDescent="0.4">
      <c r="A31" s="54">
        <v>28</v>
      </c>
      <c r="B31" s="55" t="s">
        <v>37</v>
      </c>
      <c r="C31" s="55" t="s">
        <v>2124</v>
      </c>
      <c r="D31" s="55" t="s">
        <v>35</v>
      </c>
      <c r="E31" s="55" t="s">
        <v>248</v>
      </c>
      <c r="F31" s="55" t="s">
        <v>384</v>
      </c>
      <c r="G31" s="55">
        <v>26</v>
      </c>
      <c r="H31" s="56">
        <v>3</v>
      </c>
      <c r="I31" s="57">
        <v>2</v>
      </c>
      <c r="J31" s="58">
        <v>6</v>
      </c>
      <c r="K31" s="59"/>
      <c r="L31" s="60" t="s">
        <v>222</v>
      </c>
      <c r="M31" s="76"/>
      <c r="N31" s="61" t="s">
        <v>220</v>
      </c>
      <c r="O31" s="77"/>
      <c r="P31" s="76"/>
      <c r="Q31" s="62">
        <v>3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9345.0239999999994</v>
      </c>
      <c r="AC31" s="66">
        <f t="shared" si="4"/>
        <v>0</v>
      </c>
      <c r="AD31" s="66">
        <f t="shared" si="3"/>
        <v>9345.0239999999994</v>
      </c>
    </row>
    <row r="32" spans="1:30" ht="24.95" customHeight="1" x14ac:dyDescent="0.4">
      <c r="A32" s="54">
        <v>29</v>
      </c>
      <c r="B32" s="55" t="s">
        <v>37</v>
      </c>
      <c r="C32" s="55" t="s">
        <v>2124</v>
      </c>
      <c r="D32" s="55" t="s">
        <v>35</v>
      </c>
      <c r="E32" s="55" t="s">
        <v>239</v>
      </c>
      <c r="F32" s="55" t="s">
        <v>2167</v>
      </c>
      <c r="G32" s="55">
        <v>42</v>
      </c>
      <c r="H32" s="56">
        <v>2</v>
      </c>
      <c r="I32" s="57">
        <v>1</v>
      </c>
      <c r="J32" s="58">
        <v>2</v>
      </c>
      <c r="K32" s="59"/>
      <c r="L32" s="60" t="s">
        <v>222</v>
      </c>
      <c r="M32" s="76"/>
      <c r="N32" s="61" t="s">
        <v>220</v>
      </c>
      <c r="O32" s="77"/>
      <c r="P32" s="76"/>
      <c r="Q32" s="62">
        <v>2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5031.9359999999997</v>
      </c>
      <c r="AC32" s="66">
        <f t="shared" si="4"/>
        <v>0</v>
      </c>
      <c r="AD32" s="66">
        <f t="shared" si="3"/>
        <v>5031.9359999999997</v>
      </c>
    </row>
    <row r="33" spans="1:30" ht="24.95" customHeight="1" x14ac:dyDescent="0.4">
      <c r="A33" s="54">
        <v>30</v>
      </c>
      <c r="B33" s="55" t="s">
        <v>37</v>
      </c>
      <c r="C33" s="55" t="s">
        <v>2124</v>
      </c>
      <c r="D33" s="55" t="s">
        <v>35</v>
      </c>
      <c r="E33" s="55" t="s">
        <v>652</v>
      </c>
      <c r="F33" s="55" t="s">
        <v>541</v>
      </c>
      <c r="G33" s="55">
        <v>34</v>
      </c>
      <c r="H33" s="56">
        <v>2</v>
      </c>
      <c r="I33" s="57">
        <v>1</v>
      </c>
      <c r="J33" s="58">
        <v>2</v>
      </c>
      <c r="K33" s="59"/>
      <c r="L33" s="60" t="s">
        <v>222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4073.4719999999998</v>
      </c>
      <c r="AC33" s="66">
        <f t="shared" si="4"/>
        <v>0</v>
      </c>
      <c r="AD33" s="66">
        <f t="shared" si="3"/>
        <v>4073.4719999999998</v>
      </c>
    </row>
    <row r="34" spans="1:30" ht="24.95" customHeight="1" x14ac:dyDescent="0.4">
      <c r="A34" s="54">
        <v>31</v>
      </c>
      <c r="B34" s="55" t="s">
        <v>37</v>
      </c>
      <c r="C34" s="55" t="s">
        <v>603</v>
      </c>
      <c r="D34" s="55" t="s">
        <v>35</v>
      </c>
      <c r="E34" s="55" t="s">
        <v>652</v>
      </c>
      <c r="F34" s="55" t="s">
        <v>1961</v>
      </c>
      <c r="G34" s="55">
        <v>34</v>
      </c>
      <c r="H34" s="56">
        <v>24</v>
      </c>
      <c r="I34" s="57">
        <v>2</v>
      </c>
      <c r="J34" s="58">
        <v>48</v>
      </c>
      <c r="K34" s="59"/>
      <c r="L34" s="60" t="s">
        <v>222</v>
      </c>
      <c r="M34" s="76"/>
      <c r="N34" s="61" t="s">
        <v>220</v>
      </c>
      <c r="O34" s="77"/>
      <c r="P34" s="76"/>
      <c r="Q34" s="62">
        <v>24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97763.328000000009</v>
      </c>
      <c r="AC34" s="66">
        <f t="shared" si="4"/>
        <v>0</v>
      </c>
      <c r="AD34" s="66">
        <f t="shared" si="3"/>
        <v>97763.328000000009</v>
      </c>
    </row>
    <row r="35" spans="1:30" ht="24.95" customHeight="1" x14ac:dyDescent="0.4">
      <c r="A35" s="54">
        <v>32</v>
      </c>
      <c r="B35" s="55" t="s">
        <v>37</v>
      </c>
      <c r="C35" s="55" t="s">
        <v>2125</v>
      </c>
      <c r="D35" s="55" t="s">
        <v>35</v>
      </c>
      <c r="E35" s="55" t="s">
        <v>652</v>
      </c>
      <c r="F35" s="55" t="s">
        <v>1961</v>
      </c>
      <c r="G35" s="55">
        <v>34</v>
      </c>
      <c r="H35" s="56">
        <v>3</v>
      </c>
      <c r="I35" s="57">
        <v>2</v>
      </c>
      <c r="J35" s="58">
        <v>6</v>
      </c>
      <c r="K35" s="59"/>
      <c r="L35" s="60" t="s">
        <v>222</v>
      </c>
      <c r="M35" s="76"/>
      <c r="N35" s="61" t="s">
        <v>220</v>
      </c>
      <c r="O35" s="77"/>
      <c r="P35" s="76"/>
      <c r="Q35" s="62">
        <v>3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12220.416000000001</v>
      </c>
      <c r="AC35" s="66">
        <f t="shared" si="4"/>
        <v>0</v>
      </c>
      <c r="AD35" s="66">
        <f t="shared" si="3"/>
        <v>12220.416000000001</v>
      </c>
    </row>
    <row r="36" spans="1:30" ht="24.95" customHeight="1" x14ac:dyDescent="0.4">
      <c r="A36" s="54">
        <v>33</v>
      </c>
      <c r="B36" s="55" t="s">
        <v>37</v>
      </c>
      <c r="C36" s="55" t="s">
        <v>228</v>
      </c>
      <c r="D36" s="55" t="s">
        <v>35</v>
      </c>
      <c r="E36" s="55" t="s">
        <v>652</v>
      </c>
      <c r="F36" s="55" t="s">
        <v>1961</v>
      </c>
      <c r="G36" s="55">
        <v>34</v>
      </c>
      <c r="H36" s="56">
        <v>3</v>
      </c>
      <c r="I36" s="57">
        <v>2</v>
      </c>
      <c r="J36" s="58">
        <v>6</v>
      </c>
      <c r="K36" s="59"/>
      <c r="L36" s="60" t="s">
        <v>222</v>
      </c>
      <c r="M36" s="76"/>
      <c r="N36" s="61" t="s">
        <v>220</v>
      </c>
      <c r="O36" s="77"/>
      <c r="P36" s="76"/>
      <c r="Q36" s="62">
        <v>3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12220.416000000001</v>
      </c>
      <c r="AC36" s="66">
        <f t="shared" si="4"/>
        <v>0</v>
      </c>
      <c r="AD36" s="66">
        <f t="shared" si="3"/>
        <v>12220.416000000001</v>
      </c>
    </row>
    <row r="37" spans="1:30" ht="24.95" customHeight="1" x14ac:dyDescent="0.4">
      <c r="A37" s="54">
        <v>34</v>
      </c>
      <c r="B37" s="55" t="s">
        <v>37</v>
      </c>
      <c r="C37" s="55" t="s">
        <v>1206</v>
      </c>
      <c r="D37" s="55" t="s">
        <v>35</v>
      </c>
      <c r="E37" s="55" t="s">
        <v>652</v>
      </c>
      <c r="F37" s="55" t="s">
        <v>674</v>
      </c>
      <c r="G37" s="55">
        <v>34</v>
      </c>
      <c r="H37" s="56">
        <v>6</v>
      </c>
      <c r="I37" s="57">
        <v>2</v>
      </c>
      <c r="J37" s="58">
        <v>12</v>
      </c>
      <c r="K37" s="59"/>
      <c r="L37" s="60" t="s">
        <v>222</v>
      </c>
      <c r="M37" s="76"/>
      <c r="N37" s="61" t="s">
        <v>220</v>
      </c>
      <c r="O37" s="77"/>
      <c r="P37" s="76"/>
      <c r="Q37" s="62">
        <v>6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24440.832000000002</v>
      </c>
      <c r="AC37" s="66">
        <f t="shared" si="4"/>
        <v>0</v>
      </c>
      <c r="AD37" s="66">
        <f t="shared" si="3"/>
        <v>24440.832000000002</v>
      </c>
    </row>
    <row r="38" spans="1:30" ht="24.95" customHeight="1" x14ac:dyDescent="0.4">
      <c r="A38" s="54">
        <v>35</v>
      </c>
      <c r="B38" s="55" t="s">
        <v>37</v>
      </c>
      <c r="C38" s="55" t="s">
        <v>2126</v>
      </c>
      <c r="D38" s="55" t="s">
        <v>35</v>
      </c>
      <c r="E38" s="55" t="s">
        <v>652</v>
      </c>
      <c r="F38" s="55" t="s">
        <v>1961</v>
      </c>
      <c r="G38" s="55">
        <v>34</v>
      </c>
      <c r="H38" s="56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24440.832000000002</v>
      </c>
      <c r="AC38" s="66">
        <f t="shared" si="4"/>
        <v>0</v>
      </c>
      <c r="AD38" s="66">
        <f t="shared" si="3"/>
        <v>24440.832000000002</v>
      </c>
    </row>
    <row r="39" spans="1:30" ht="24.95" customHeight="1" x14ac:dyDescent="0.4">
      <c r="A39" s="54">
        <v>36</v>
      </c>
      <c r="B39" s="55" t="s">
        <v>37</v>
      </c>
      <c r="C39" s="55" t="s">
        <v>2126</v>
      </c>
      <c r="D39" s="55" t="s">
        <v>35</v>
      </c>
      <c r="E39" s="55" t="s">
        <v>652</v>
      </c>
      <c r="F39" s="55" t="s">
        <v>1852</v>
      </c>
      <c r="G39" s="55">
        <v>34</v>
      </c>
      <c r="H39" s="56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2036.7359999999999</v>
      </c>
      <c r="AC39" s="66">
        <f t="shared" si="4"/>
        <v>0</v>
      </c>
      <c r="AD39" s="66">
        <f t="shared" si="3"/>
        <v>2036.7359999999999</v>
      </c>
    </row>
    <row r="40" spans="1:30" ht="24.95" customHeight="1" x14ac:dyDescent="0.4">
      <c r="A40" s="54">
        <v>37</v>
      </c>
      <c r="B40" s="55" t="s">
        <v>37</v>
      </c>
      <c r="C40" s="55" t="s">
        <v>2127</v>
      </c>
      <c r="D40" s="55" t="s">
        <v>35</v>
      </c>
      <c r="E40" s="55" t="s">
        <v>652</v>
      </c>
      <c r="F40" s="55" t="s">
        <v>1961</v>
      </c>
      <c r="G40" s="55">
        <v>34</v>
      </c>
      <c r="H40" s="55">
        <v>6</v>
      </c>
      <c r="I40" s="57">
        <v>2</v>
      </c>
      <c r="J40" s="58">
        <v>12</v>
      </c>
      <c r="K40" s="59"/>
      <c r="L40" s="60" t="s">
        <v>222</v>
      </c>
      <c r="M40" s="76"/>
      <c r="N40" s="61" t="s">
        <v>220</v>
      </c>
      <c r="O40" s="77"/>
      <c r="P40" s="76"/>
      <c r="Q40" s="62">
        <v>6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24440.832000000002</v>
      </c>
      <c r="AC40" s="66">
        <f t="shared" si="4"/>
        <v>0</v>
      </c>
      <c r="AD40" s="66">
        <f t="shared" si="3"/>
        <v>24440.832000000002</v>
      </c>
    </row>
    <row r="41" spans="1:30" ht="24.95" customHeight="1" x14ac:dyDescent="0.4">
      <c r="A41" s="54">
        <v>38</v>
      </c>
      <c r="B41" s="55" t="s">
        <v>37</v>
      </c>
      <c r="C41" s="55" t="s">
        <v>2127</v>
      </c>
      <c r="D41" s="55" t="s">
        <v>35</v>
      </c>
      <c r="E41" s="55" t="s">
        <v>652</v>
      </c>
      <c r="F41" s="55" t="s">
        <v>1852</v>
      </c>
      <c r="G41" s="55">
        <v>34</v>
      </c>
      <c r="H41" s="55">
        <v>1</v>
      </c>
      <c r="I41" s="57">
        <v>1</v>
      </c>
      <c r="J41" s="58">
        <v>1</v>
      </c>
      <c r="K41" s="59"/>
      <c r="L41" s="60" t="s">
        <v>222</v>
      </c>
      <c r="M41" s="76"/>
      <c r="N41" s="61" t="s">
        <v>220</v>
      </c>
      <c r="O41" s="77"/>
      <c r="P41" s="76"/>
      <c r="Q41" s="62">
        <v>1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2036.7359999999999</v>
      </c>
      <c r="AC41" s="66">
        <f t="shared" si="4"/>
        <v>0</v>
      </c>
      <c r="AD41" s="66">
        <f t="shared" si="3"/>
        <v>2036.7359999999999</v>
      </c>
    </row>
    <row r="42" spans="1:30" ht="24.95" customHeight="1" x14ac:dyDescent="0.4">
      <c r="A42" s="54">
        <v>39</v>
      </c>
      <c r="B42" s="55" t="s">
        <v>37</v>
      </c>
      <c r="C42" s="55" t="s">
        <v>1371</v>
      </c>
      <c r="D42" s="55" t="s">
        <v>35</v>
      </c>
      <c r="E42" s="55" t="s">
        <v>652</v>
      </c>
      <c r="F42" s="55" t="s">
        <v>1961</v>
      </c>
      <c r="G42" s="55">
        <v>34</v>
      </c>
      <c r="H42" s="55">
        <v>6</v>
      </c>
      <c r="I42" s="57">
        <v>2</v>
      </c>
      <c r="J42" s="58">
        <v>12</v>
      </c>
      <c r="K42" s="59"/>
      <c r="L42" s="60" t="s">
        <v>222</v>
      </c>
      <c r="M42" s="76"/>
      <c r="N42" s="61" t="s">
        <v>220</v>
      </c>
      <c r="O42" s="77"/>
      <c r="P42" s="76"/>
      <c r="Q42" s="62">
        <v>6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24440.832000000002</v>
      </c>
      <c r="AC42" s="66">
        <f t="shared" si="4"/>
        <v>0</v>
      </c>
      <c r="AD42" s="66">
        <f t="shared" si="3"/>
        <v>24440.832000000002</v>
      </c>
    </row>
    <row r="43" spans="1:30" ht="24.95" customHeight="1" x14ac:dyDescent="0.4">
      <c r="A43" s="54">
        <v>40</v>
      </c>
      <c r="B43" s="55" t="s">
        <v>37</v>
      </c>
      <c r="C43" s="55" t="s">
        <v>1371</v>
      </c>
      <c r="D43" s="55" t="s">
        <v>35</v>
      </c>
      <c r="E43" s="55" t="s">
        <v>652</v>
      </c>
      <c r="F43" s="55" t="s">
        <v>1852</v>
      </c>
      <c r="G43" s="55">
        <v>34</v>
      </c>
      <c r="H43" s="55">
        <v>1</v>
      </c>
      <c r="I43" s="57">
        <v>1</v>
      </c>
      <c r="J43" s="58">
        <v>1</v>
      </c>
      <c r="K43" s="59"/>
      <c r="L43" s="60" t="s">
        <v>222</v>
      </c>
      <c r="M43" s="76"/>
      <c r="N43" s="61" t="s">
        <v>220</v>
      </c>
      <c r="O43" s="77"/>
      <c r="P43" s="76"/>
      <c r="Q43" s="62">
        <v>1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2036.7359999999999</v>
      </c>
      <c r="AC43" s="66">
        <f t="shared" si="4"/>
        <v>0</v>
      </c>
      <c r="AD43" s="66">
        <f t="shared" si="3"/>
        <v>2036.7359999999999</v>
      </c>
    </row>
    <row r="44" spans="1:30" ht="24.95" customHeight="1" x14ac:dyDescent="0.4">
      <c r="A44" s="54">
        <v>41</v>
      </c>
      <c r="B44" s="55" t="s">
        <v>37</v>
      </c>
      <c r="C44" s="55" t="s">
        <v>1212</v>
      </c>
      <c r="D44" s="55" t="s">
        <v>35</v>
      </c>
      <c r="E44" s="55" t="s">
        <v>231</v>
      </c>
      <c r="F44" s="55" t="s">
        <v>730</v>
      </c>
      <c r="G44" s="55">
        <v>40</v>
      </c>
      <c r="H44" s="55">
        <v>1</v>
      </c>
      <c r="I44" s="57">
        <v>1</v>
      </c>
      <c r="J44" s="58">
        <v>1</v>
      </c>
      <c r="K44" s="59"/>
      <c r="L44" s="60" t="s">
        <v>222</v>
      </c>
      <c r="M44" s="76"/>
      <c r="N44" s="61" t="s">
        <v>220</v>
      </c>
      <c r="O44" s="77"/>
      <c r="P44" s="76"/>
      <c r="Q44" s="62">
        <v>1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2396.16</v>
      </c>
      <c r="AC44" s="66">
        <f t="shared" si="4"/>
        <v>0</v>
      </c>
      <c r="AD44" s="66">
        <f t="shared" si="3"/>
        <v>2396.16</v>
      </c>
    </row>
    <row r="45" spans="1:30" ht="24.95" customHeight="1" x14ac:dyDescent="0.4">
      <c r="A45" s="54">
        <v>42</v>
      </c>
      <c r="B45" s="55" t="s">
        <v>37</v>
      </c>
      <c r="C45" s="55" t="s">
        <v>2113</v>
      </c>
      <c r="D45" s="55" t="s">
        <v>35</v>
      </c>
      <c r="E45" s="55" t="s">
        <v>652</v>
      </c>
      <c r="F45" s="55" t="s">
        <v>655</v>
      </c>
      <c r="G45" s="55">
        <v>34</v>
      </c>
      <c r="H45" s="55">
        <v>1</v>
      </c>
      <c r="I45" s="57">
        <v>1</v>
      </c>
      <c r="J45" s="58">
        <v>1</v>
      </c>
      <c r="K45" s="59"/>
      <c r="L45" s="60" t="s">
        <v>222</v>
      </c>
      <c r="M45" s="76"/>
      <c r="N45" s="61" t="s">
        <v>220</v>
      </c>
      <c r="O45" s="77"/>
      <c r="P45" s="76"/>
      <c r="Q45" s="62">
        <v>1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2036.7359999999999</v>
      </c>
      <c r="AC45" s="66">
        <f t="shared" si="4"/>
        <v>0</v>
      </c>
      <c r="AD45" s="66">
        <f t="shared" si="3"/>
        <v>2036.7359999999999</v>
      </c>
    </row>
    <row r="46" spans="1:30" ht="24.95" customHeight="1" x14ac:dyDescent="0.4">
      <c r="A46" s="54">
        <v>43</v>
      </c>
      <c r="B46" s="55" t="s">
        <v>37</v>
      </c>
      <c r="C46" s="55" t="s">
        <v>606</v>
      </c>
      <c r="D46" s="55" t="s">
        <v>35</v>
      </c>
      <c r="E46" s="55" t="s">
        <v>248</v>
      </c>
      <c r="F46" s="55" t="s">
        <v>2171</v>
      </c>
      <c r="G46" s="55">
        <v>26</v>
      </c>
      <c r="H46" s="55">
        <v>5</v>
      </c>
      <c r="I46" s="57">
        <v>2</v>
      </c>
      <c r="J46" s="58">
        <v>10</v>
      </c>
      <c r="K46" s="59"/>
      <c r="L46" s="60" t="s">
        <v>221</v>
      </c>
      <c r="M46" s="76"/>
      <c r="N46" s="61" t="s">
        <v>220</v>
      </c>
      <c r="O46" s="77"/>
      <c r="P46" s="76"/>
      <c r="Q46" s="62">
        <v>10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15575.039999999999</v>
      </c>
      <c r="AC46" s="66">
        <f t="shared" si="4"/>
        <v>0</v>
      </c>
      <c r="AD46" s="66">
        <f t="shared" si="3"/>
        <v>15575.039999999999</v>
      </c>
    </row>
    <row r="47" spans="1:30" ht="24.95" customHeight="1" x14ac:dyDescent="0.4">
      <c r="A47" s="54">
        <v>44</v>
      </c>
      <c r="B47" s="55" t="s">
        <v>241</v>
      </c>
      <c r="C47" s="55" t="s">
        <v>2113</v>
      </c>
      <c r="D47" s="55" t="s">
        <v>35</v>
      </c>
      <c r="E47" s="55" t="s">
        <v>248</v>
      </c>
      <c r="F47" s="55" t="s">
        <v>384</v>
      </c>
      <c r="G47" s="55">
        <v>26</v>
      </c>
      <c r="H47" s="55">
        <v>4</v>
      </c>
      <c r="I47" s="57">
        <v>2</v>
      </c>
      <c r="J47" s="58">
        <v>8</v>
      </c>
      <c r="K47" s="59"/>
      <c r="L47" s="60" t="s">
        <v>222</v>
      </c>
      <c r="M47" s="76"/>
      <c r="N47" s="61" t="s">
        <v>220</v>
      </c>
      <c r="O47" s="77"/>
      <c r="P47" s="76"/>
      <c r="Q47" s="62">
        <v>4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12460.032000000001</v>
      </c>
      <c r="AC47" s="66">
        <f t="shared" si="4"/>
        <v>0</v>
      </c>
      <c r="AD47" s="66">
        <f t="shared" si="3"/>
        <v>12460.032000000001</v>
      </c>
    </row>
    <row r="48" spans="1:30" ht="24.95" customHeight="1" x14ac:dyDescent="0.4">
      <c r="A48" s="54">
        <v>45</v>
      </c>
      <c r="B48" s="55" t="s">
        <v>241</v>
      </c>
      <c r="C48" s="55" t="s">
        <v>2113</v>
      </c>
      <c r="D48" s="55" t="s">
        <v>35</v>
      </c>
      <c r="E48" s="55" t="s">
        <v>652</v>
      </c>
      <c r="F48" s="55" t="s">
        <v>655</v>
      </c>
      <c r="G48" s="55">
        <v>34</v>
      </c>
      <c r="H48" s="55">
        <v>1</v>
      </c>
      <c r="I48" s="57">
        <v>1</v>
      </c>
      <c r="J48" s="58">
        <v>1</v>
      </c>
      <c r="K48" s="59"/>
      <c r="L48" s="60" t="s">
        <v>222</v>
      </c>
      <c r="M48" s="76"/>
      <c r="N48" s="61" t="s">
        <v>220</v>
      </c>
      <c r="O48" s="77"/>
      <c r="P48" s="76"/>
      <c r="Q48" s="62">
        <v>1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2036.7359999999999</v>
      </c>
      <c r="AC48" s="66">
        <f t="shared" si="4"/>
        <v>0</v>
      </c>
      <c r="AD48" s="66">
        <f t="shared" si="3"/>
        <v>2036.7359999999999</v>
      </c>
    </row>
    <row r="49" spans="1:30" ht="24.95" customHeight="1" x14ac:dyDescent="0.4">
      <c r="A49" s="54">
        <v>46</v>
      </c>
      <c r="B49" s="55" t="s">
        <v>241</v>
      </c>
      <c r="C49" s="55" t="s">
        <v>2119</v>
      </c>
      <c r="D49" s="55" t="s">
        <v>35</v>
      </c>
      <c r="E49" s="55" t="s">
        <v>265</v>
      </c>
      <c r="F49" s="55" t="s">
        <v>730</v>
      </c>
      <c r="G49" s="55">
        <v>60</v>
      </c>
      <c r="H49" s="55">
        <v>1</v>
      </c>
      <c r="I49" s="57">
        <v>1</v>
      </c>
      <c r="J49" s="58">
        <v>1</v>
      </c>
      <c r="K49" s="59"/>
      <c r="L49" s="60" t="s">
        <v>222</v>
      </c>
      <c r="M49" s="76"/>
      <c r="N49" s="61" t="s">
        <v>219</v>
      </c>
      <c r="O49" s="77"/>
      <c r="P49" s="76"/>
      <c r="Q49" s="62">
        <v>1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3594.2400000000002</v>
      </c>
      <c r="AC49" s="66">
        <f t="shared" si="4"/>
        <v>0</v>
      </c>
      <c r="AD49" s="66">
        <f t="shared" si="3"/>
        <v>3594.2400000000002</v>
      </c>
    </row>
    <row r="50" spans="1:30" ht="24.95" customHeight="1" x14ac:dyDescent="0.4">
      <c r="A50" s="54">
        <v>47</v>
      </c>
      <c r="B50" s="55" t="s">
        <v>241</v>
      </c>
      <c r="C50" s="55" t="s">
        <v>1377</v>
      </c>
      <c r="D50" s="55" t="s">
        <v>35</v>
      </c>
      <c r="E50" s="55" t="s">
        <v>652</v>
      </c>
      <c r="F50" s="55" t="s">
        <v>1961</v>
      </c>
      <c r="G50" s="55">
        <v>34</v>
      </c>
      <c r="H50" s="55">
        <v>8</v>
      </c>
      <c r="I50" s="57">
        <v>2</v>
      </c>
      <c r="J50" s="58">
        <v>16</v>
      </c>
      <c r="K50" s="59"/>
      <c r="L50" s="60" t="s">
        <v>222</v>
      </c>
      <c r="M50" s="76"/>
      <c r="N50" s="61" t="s">
        <v>220</v>
      </c>
      <c r="O50" s="77"/>
      <c r="P50" s="76"/>
      <c r="Q50" s="62">
        <v>8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32587.775999999998</v>
      </c>
      <c r="AC50" s="66">
        <f t="shared" si="4"/>
        <v>0</v>
      </c>
      <c r="AD50" s="66">
        <f t="shared" si="3"/>
        <v>32587.775999999998</v>
      </c>
    </row>
    <row r="51" spans="1:30" ht="24.95" customHeight="1" x14ac:dyDescent="0.4">
      <c r="A51" s="54">
        <v>48</v>
      </c>
      <c r="B51" s="55" t="s">
        <v>241</v>
      </c>
      <c r="C51" s="55" t="s">
        <v>1377</v>
      </c>
      <c r="D51" s="55" t="s">
        <v>35</v>
      </c>
      <c r="E51" s="55" t="s">
        <v>652</v>
      </c>
      <c r="F51" s="55" t="s">
        <v>1852</v>
      </c>
      <c r="G51" s="55">
        <v>34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4073.4719999999998</v>
      </c>
      <c r="AC51" s="66">
        <f t="shared" si="4"/>
        <v>0</v>
      </c>
      <c r="AD51" s="66">
        <f t="shared" si="3"/>
        <v>4073.4719999999998</v>
      </c>
    </row>
    <row r="52" spans="1:30" ht="24.95" customHeight="1" x14ac:dyDescent="0.4">
      <c r="A52" s="54">
        <v>49</v>
      </c>
      <c r="B52" s="55" t="s">
        <v>241</v>
      </c>
      <c r="C52" s="55" t="s">
        <v>2128</v>
      </c>
      <c r="D52" s="55" t="s">
        <v>35</v>
      </c>
      <c r="E52" s="55" t="s">
        <v>652</v>
      </c>
      <c r="F52" s="55" t="s">
        <v>1961</v>
      </c>
      <c r="G52" s="55">
        <v>34</v>
      </c>
      <c r="H52" s="55">
        <v>10</v>
      </c>
      <c r="I52" s="57">
        <v>2</v>
      </c>
      <c r="J52" s="58">
        <v>20</v>
      </c>
      <c r="K52" s="59"/>
      <c r="L52" s="60" t="s">
        <v>222</v>
      </c>
      <c r="M52" s="76"/>
      <c r="N52" s="61" t="s">
        <v>220</v>
      </c>
      <c r="O52" s="77"/>
      <c r="P52" s="76"/>
      <c r="Q52" s="62">
        <v>10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40734.720000000001</v>
      </c>
      <c r="AC52" s="66">
        <f t="shared" si="4"/>
        <v>0</v>
      </c>
      <c r="AD52" s="66">
        <f t="shared" si="3"/>
        <v>40734.720000000001</v>
      </c>
    </row>
    <row r="53" spans="1:30" ht="24.95" customHeight="1" x14ac:dyDescent="0.4">
      <c r="A53" s="54">
        <v>50</v>
      </c>
      <c r="B53" s="55" t="s">
        <v>241</v>
      </c>
      <c r="C53" s="55" t="s">
        <v>2128</v>
      </c>
      <c r="D53" s="55" t="s">
        <v>35</v>
      </c>
      <c r="E53" s="55" t="s">
        <v>652</v>
      </c>
      <c r="F53" s="55" t="s">
        <v>1852</v>
      </c>
      <c r="G53" s="55">
        <v>34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4073.4719999999998</v>
      </c>
      <c r="AC53" s="66">
        <f t="shared" si="4"/>
        <v>0</v>
      </c>
      <c r="AD53" s="66">
        <f t="shared" si="3"/>
        <v>4073.4719999999998</v>
      </c>
    </row>
    <row r="54" spans="1:30" ht="24.95" customHeight="1" x14ac:dyDescent="0.4">
      <c r="A54" s="54">
        <v>51</v>
      </c>
      <c r="B54" s="55" t="s">
        <v>241</v>
      </c>
      <c r="C54" s="55" t="s">
        <v>2129</v>
      </c>
      <c r="D54" s="55" t="s">
        <v>35</v>
      </c>
      <c r="E54" s="55" t="s">
        <v>652</v>
      </c>
      <c r="F54" s="55" t="s">
        <v>1961</v>
      </c>
      <c r="G54" s="55">
        <v>34</v>
      </c>
      <c r="H54" s="55">
        <v>3</v>
      </c>
      <c r="I54" s="57">
        <v>2</v>
      </c>
      <c r="J54" s="58">
        <v>6</v>
      </c>
      <c r="K54" s="59"/>
      <c r="L54" s="60" t="s">
        <v>222</v>
      </c>
      <c r="M54" s="76"/>
      <c r="N54" s="61" t="s">
        <v>220</v>
      </c>
      <c r="O54" s="77"/>
      <c r="P54" s="76"/>
      <c r="Q54" s="62">
        <v>3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12220.416000000001</v>
      </c>
      <c r="AC54" s="66">
        <f t="shared" si="4"/>
        <v>0</v>
      </c>
      <c r="AD54" s="66">
        <f t="shared" si="3"/>
        <v>12220.416000000001</v>
      </c>
    </row>
    <row r="55" spans="1:30" ht="24.95" customHeight="1" x14ac:dyDescent="0.4">
      <c r="A55" s="54">
        <v>52</v>
      </c>
      <c r="B55" s="55" t="s">
        <v>241</v>
      </c>
      <c r="C55" s="55" t="s">
        <v>2130</v>
      </c>
      <c r="D55" s="55" t="s">
        <v>35</v>
      </c>
      <c r="E55" s="55" t="s">
        <v>652</v>
      </c>
      <c r="F55" s="55" t="s">
        <v>1961</v>
      </c>
      <c r="G55" s="55">
        <v>34</v>
      </c>
      <c r="H55" s="55">
        <v>3</v>
      </c>
      <c r="I55" s="57">
        <v>2</v>
      </c>
      <c r="J55" s="58">
        <v>6</v>
      </c>
      <c r="K55" s="59"/>
      <c r="L55" s="60" t="s">
        <v>222</v>
      </c>
      <c r="M55" s="76"/>
      <c r="N55" s="61" t="s">
        <v>220</v>
      </c>
      <c r="O55" s="77"/>
      <c r="P55" s="76"/>
      <c r="Q55" s="62">
        <v>3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12220.416000000001</v>
      </c>
      <c r="AC55" s="66">
        <f t="shared" si="4"/>
        <v>0</v>
      </c>
      <c r="AD55" s="66">
        <f t="shared" si="3"/>
        <v>12220.416000000001</v>
      </c>
    </row>
    <row r="56" spans="1:30" ht="24.95" customHeight="1" x14ac:dyDescent="0.4">
      <c r="A56" s="54">
        <v>53</v>
      </c>
      <c r="B56" s="55" t="s">
        <v>241</v>
      </c>
      <c r="C56" s="55" t="s">
        <v>2131</v>
      </c>
      <c r="D56" s="55" t="s">
        <v>35</v>
      </c>
      <c r="E56" s="55" t="s">
        <v>652</v>
      </c>
      <c r="F56" s="55" t="s">
        <v>1961</v>
      </c>
      <c r="G56" s="55">
        <v>34</v>
      </c>
      <c r="H56" s="55">
        <v>12</v>
      </c>
      <c r="I56" s="57">
        <v>2</v>
      </c>
      <c r="J56" s="58">
        <v>24</v>
      </c>
      <c r="K56" s="59"/>
      <c r="L56" s="60" t="s">
        <v>222</v>
      </c>
      <c r="M56" s="76"/>
      <c r="N56" s="61" t="s">
        <v>220</v>
      </c>
      <c r="O56" s="77"/>
      <c r="P56" s="76"/>
      <c r="Q56" s="62">
        <v>12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48881.664000000004</v>
      </c>
      <c r="AC56" s="66">
        <f t="shared" si="4"/>
        <v>0</v>
      </c>
      <c r="AD56" s="66">
        <f t="shared" si="3"/>
        <v>48881.664000000004</v>
      </c>
    </row>
    <row r="57" spans="1:30" ht="24.95" customHeight="1" x14ac:dyDescent="0.4">
      <c r="A57" s="54">
        <v>54</v>
      </c>
      <c r="B57" s="55" t="s">
        <v>241</v>
      </c>
      <c r="C57" s="55" t="s">
        <v>2131</v>
      </c>
      <c r="D57" s="55" t="s">
        <v>35</v>
      </c>
      <c r="E57" s="55" t="s">
        <v>652</v>
      </c>
      <c r="F57" s="55" t="s">
        <v>1852</v>
      </c>
      <c r="G57" s="55">
        <v>34</v>
      </c>
      <c r="H57" s="55">
        <v>2</v>
      </c>
      <c r="I57" s="57">
        <v>1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4073.4719999999998</v>
      </c>
      <c r="AC57" s="66">
        <f t="shared" si="4"/>
        <v>0</v>
      </c>
      <c r="AD57" s="66">
        <f t="shared" si="3"/>
        <v>4073.4719999999998</v>
      </c>
    </row>
    <row r="58" spans="1:30" ht="24.95" customHeight="1" x14ac:dyDescent="0.4">
      <c r="A58" s="54">
        <v>55</v>
      </c>
      <c r="B58" s="55" t="s">
        <v>241</v>
      </c>
      <c r="C58" s="55" t="s">
        <v>2132</v>
      </c>
      <c r="D58" s="55" t="s">
        <v>35</v>
      </c>
      <c r="E58" s="55" t="s">
        <v>248</v>
      </c>
      <c r="F58" s="55" t="s">
        <v>384</v>
      </c>
      <c r="G58" s="55">
        <v>26</v>
      </c>
      <c r="H58" s="55">
        <v>2</v>
      </c>
      <c r="I58" s="57">
        <v>2</v>
      </c>
      <c r="J58" s="58">
        <v>4</v>
      </c>
      <c r="K58" s="59"/>
      <c r="L58" s="60" t="s">
        <v>222</v>
      </c>
      <c r="M58" s="76"/>
      <c r="N58" s="61" t="s">
        <v>220</v>
      </c>
      <c r="O58" s="77"/>
      <c r="P58" s="76"/>
      <c r="Q58" s="62">
        <v>2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6230.0160000000005</v>
      </c>
      <c r="AC58" s="66">
        <f t="shared" si="4"/>
        <v>0</v>
      </c>
      <c r="AD58" s="66">
        <f t="shared" si="3"/>
        <v>6230.0160000000005</v>
      </c>
    </row>
    <row r="59" spans="1:30" ht="24.95" customHeight="1" x14ac:dyDescent="0.4">
      <c r="A59" s="54">
        <v>56</v>
      </c>
      <c r="B59" s="55" t="s">
        <v>241</v>
      </c>
      <c r="C59" s="55" t="s">
        <v>2133</v>
      </c>
      <c r="D59" s="55" t="s">
        <v>35</v>
      </c>
      <c r="E59" s="55" t="s">
        <v>248</v>
      </c>
      <c r="F59" s="55" t="s">
        <v>384</v>
      </c>
      <c r="G59" s="55">
        <v>26</v>
      </c>
      <c r="H59" s="55">
        <v>2</v>
      </c>
      <c r="I59" s="57">
        <v>2</v>
      </c>
      <c r="J59" s="58">
        <v>4</v>
      </c>
      <c r="K59" s="59"/>
      <c r="L59" s="60" t="s">
        <v>222</v>
      </c>
      <c r="M59" s="76"/>
      <c r="N59" s="61" t="s">
        <v>220</v>
      </c>
      <c r="O59" s="77"/>
      <c r="P59" s="76"/>
      <c r="Q59" s="62">
        <v>2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6230.0160000000005</v>
      </c>
      <c r="AC59" s="66">
        <f t="shared" si="4"/>
        <v>0</v>
      </c>
      <c r="AD59" s="66">
        <f t="shared" si="3"/>
        <v>6230.0160000000005</v>
      </c>
    </row>
    <row r="60" spans="1:30" ht="24.95" customHeight="1" x14ac:dyDescent="0.4">
      <c r="A60" s="54">
        <v>57</v>
      </c>
      <c r="B60" s="55" t="s">
        <v>241</v>
      </c>
      <c r="C60" s="55" t="s">
        <v>2133</v>
      </c>
      <c r="D60" s="55" t="s">
        <v>35</v>
      </c>
      <c r="E60" s="55" t="s">
        <v>248</v>
      </c>
      <c r="F60" s="55" t="s">
        <v>541</v>
      </c>
      <c r="G60" s="55">
        <v>26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1557.5040000000001</v>
      </c>
      <c r="AC60" s="66">
        <f t="shared" si="4"/>
        <v>0</v>
      </c>
      <c r="AD60" s="66">
        <f t="shared" si="3"/>
        <v>1557.5040000000001</v>
      </c>
    </row>
    <row r="61" spans="1:30" ht="24.95" customHeight="1" x14ac:dyDescent="0.4">
      <c r="A61" s="54">
        <v>58</v>
      </c>
      <c r="B61" s="55" t="s">
        <v>241</v>
      </c>
      <c r="C61" s="55" t="s">
        <v>2133</v>
      </c>
      <c r="D61" s="55" t="s">
        <v>35</v>
      </c>
      <c r="E61" s="55" t="s">
        <v>652</v>
      </c>
      <c r="F61" s="55" t="s">
        <v>655</v>
      </c>
      <c r="G61" s="55">
        <v>34</v>
      </c>
      <c r="H61" s="55">
        <v>2</v>
      </c>
      <c r="I61" s="57">
        <v>1</v>
      </c>
      <c r="J61" s="58">
        <v>2</v>
      </c>
      <c r="K61" s="59"/>
      <c r="L61" s="60" t="s">
        <v>222</v>
      </c>
      <c r="M61" s="76"/>
      <c r="N61" s="61" t="s">
        <v>220</v>
      </c>
      <c r="O61" s="77"/>
      <c r="P61" s="76"/>
      <c r="Q61" s="62">
        <v>2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4073.4719999999998</v>
      </c>
      <c r="AC61" s="66">
        <f t="shared" si="4"/>
        <v>0</v>
      </c>
      <c r="AD61" s="66">
        <f t="shared" si="3"/>
        <v>4073.4719999999998</v>
      </c>
    </row>
    <row r="62" spans="1:30" ht="24.95" customHeight="1" x14ac:dyDescent="0.4">
      <c r="A62" s="54">
        <v>59</v>
      </c>
      <c r="B62" s="55" t="s">
        <v>241</v>
      </c>
      <c r="C62" s="55" t="s">
        <v>1802</v>
      </c>
      <c r="D62" s="55" t="s">
        <v>35</v>
      </c>
      <c r="E62" s="55" t="s">
        <v>652</v>
      </c>
      <c r="F62" s="55" t="s">
        <v>655</v>
      </c>
      <c r="G62" s="55">
        <v>34</v>
      </c>
      <c r="H62" s="55">
        <v>2</v>
      </c>
      <c r="I62" s="57">
        <v>1</v>
      </c>
      <c r="J62" s="58">
        <v>2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4073.4719999999998</v>
      </c>
      <c r="AC62" s="66">
        <f t="shared" si="4"/>
        <v>0</v>
      </c>
      <c r="AD62" s="66">
        <f t="shared" si="3"/>
        <v>4073.4719999999998</v>
      </c>
    </row>
    <row r="63" spans="1:30" ht="24.95" customHeight="1" x14ac:dyDescent="0.4">
      <c r="A63" s="54">
        <v>60</v>
      </c>
      <c r="B63" s="55" t="s">
        <v>241</v>
      </c>
      <c r="C63" s="55" t="s">
        <v>2134</v>
      </c>
      <c r="D63" s="55" t="s">
        <v>35</v>
      </c>
      <c r="E63" s="55" t="s">
        <v>652</v>
      </c>
      <c r="F63" s="55" t="s">
        <v>1961</v>
      </c>
      <c r="G63" s="55">
        <v>34</v>
      </c>
      <c r="H63" s="55">
        <v>1</v>
      </c>
      <c r="I63" s="57">
        <v>2</v>
      </c>
      <c r="J63" s="58">
        <v>2</v>
      </c>
      <c r="K63" s="59"/>
      <c r="L63" s="60" t="s">
        <v>222</v>
      </c>
      <c r="M63" s="76"/>
      <c r="N63" s="61" t="s">
        <v>220</v>
      </c>
      <c r="O63" s="77"/>
      <c r="P63" s="76"/>
      <c r="Q63" s="62">
        <v>1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4073.4719999999998</v>
      </c>
      <c r="AC63" s="66">
        <f t="shared" si="4"/>
        <v>0</v>
      </c>
      <c r="AD63" s="66">
        <f t="shared" si="3"/>
        <v>4073.4719999999998</v>
      </c>
    </row>
    <row r="64" spans="1:30" ht="24.95" customHeight="1" x14ac:dyDescent="0.4">
      <c r="A64" s="54">
        <v>61</v>
      </c>
      <c r="B64" s="55" t="s">
        <v>241</v>
      </c>
      <c r="C64" s="55" t="s">
        <v>2134</v>
      </c>
      <c r="D64" s="55" t="s">
        <v>35</v>
      </c>
      <c r="E64" s="55" t="s">
        <v>248</v>
      </c>
      <c r="F64" s="55" t="s">
        <v>384</v>
      </c>
      <c r="G64" s="55">
        <v>26</v>
      </c>
      <c r="H64" s="55">
        <v>8</v>
      </c>
      <c r="I64" s="57">
        <v>2</v>
      </c>
      <c r="J64" s="58">
        <v>16</v>
      </c>
      <c r="K64" s="59"/>
      <c r="L64" s="60" t="s">
        <v>222</v>
      </c>
      <c r="M64" s="76"/>
      <c r="N64" s="61" t="s">
        <v>220</v>
      </c>
      <c r="O64" s="77"/>
      <c r="P64" s="76"/>
      <c r="Q64" s="62">
        <v>8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24920.064000000002</v>
      </c>
      <c r="AC64" s="66">
        <f t="shared" si="4"/>
        <v>0</v>
      </c>
      <c r="AD64" s="66">
        <f t="shared" si="3"/>
        <v>24920.064000000002</v>
      </c>
    </row>
    <row r="65" spans="1:30" ht="24.95" customHeight="1" x14ac:dyDescent="0.4">
      <c r="A65" s="54">
        <v>62</v>
      </c>
      <c r="B65" s="55" t="s">
        <v>241</v>
      </c>
      <c r="C65" s="55" t="s">
        <v>2121</v>
      </c>
      <c r="D65" s="55" t="s">
        <v>1792</v>
      </c>
      <c r="E65" s="55" t="s">
        <v>248</v>
      </c>
      <c r="F65" s="55" t="s">
        <v>384</v>
      </c>
      <c r="G65" s="55">
        <v>26</v>
      </c>
      <c r="H65" s="55">
        <v>4</v>
      </c>
      <c r="I65" s="57">
        <v>2</v>
      </c>
      <c r="J65" s="58">
        <v>8</v>
      </c>
      <c r="K65" s="59"/>
      <c r="L65" s="60" t="s">
        <v>222</v>
      </c>
      <c r="M65" s="76"/>
      <c r="N65" s="61" t="s">
        <v>220</v>
      </c>
      <c r="O65" s="77"/>
      <c r="P65" s="76"/>
      <c r="Q65" s="62">
        <v>4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12460.032000000001</v>
      </c>
      <c r="AC65" s="66">
        <f t="shared" si="4"/>
        <v>0</v>
      </c>
      <c r="AD65" s="66">
        <f t="shared" si="3"/>
        <v>12460.032000000001</v>
      </c>
    </row>
    <row r="66" spans="1:30" ht="24.95" customHeight="1" x14ac:dyDescent="0.4">
      <c r="A66" s="54">
        <v>63</v>
      </c>
      <c r="B66" s="55" t="s">
        <v>241</v>
      </c>
      <c r="C66" s="55" t="s">
        <v>2135</v>
      </c>
      <c r="D66" s="55" t="s">
        <v>35</v>
      </c>
      <c r="E66" s="55" t="s">
        <v>652</v>
      </c>
      <c r="F66" s="55" t="s">
        <v>1961</v>
      </c>
      <c r="G66" s="55">
        <v>34</v>
      </c>
      <c r="H66" s="55">
        <v>1</v>
      </c>
      <c r="I66" s="57">
        <v>2</v>
      </c>
      <c r="J66" s="58">
        <v>2</v>
      </c>
      <c r="K66" s="59"/>
      <c r="L66" s="60" t="s">
        <v>222</v>
      </c>
      <c r="M66" s="76"/>
      <c r="N66" s="61" t="s">
        <v>220</v>
      </c>
      <c r="O66" s="77"/>
      <c r="P66" s="76"/>
      <c r="Q66" s="62">
        <v>1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4073.4719999999998</v>
      </c>
      <c r="AC66" s="66">
        <f t="shared" si="4"/>
        <v>0</v>
      </c>
      <c r="AD66" s="66">
        <f t="shared" si="3"/>
        <v>4073.4719999999998</v>
      </c>
    </row>
    <row r="67" spans="1:30" ht="24.95" customHeight="1" x14ac:dyDescent="0.4">
      <c r="A67" s="54">
        <v>64</v>
      </c>
      <c r="B67" s="55" t="s">
        <v>241</v>
      </c>
      <c r="C67" s="55" t="s">
        <v>2136</v>
      </c>
      <c r="D67" s="55" t="s">
        <v>1792</v>
      </c>
      <c r="E67" s="55" t="s">
        <v>652</v>
      </c>
      <c r="F67" s="55" t="s">
        <v>655</v>
      </c>
      <c r="G67" s="55">
        <v>34</v>
      </c>
      <c r="H67" s="55">
        <v>1</v>
      </c>
      <c r="I67" s="57">
        <v>1</v>
      </c>
      <c r="J67" s="58">
        <v>1</v>
      </c>
      <c r="K67" s="59"/>
      <c r="L67" s="60" t="s">
        <v>222</v>
      </c>
      <c r="M67" s="76"/>
      <c r="N67" s="61" t="s">
        <v>220</v>
      </c>
      <c r="O67" s="77"/>
      <c r="P67" s="76"/>
      <c r="Q67" s="62">
        <v>1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2036.7359999999999</v>
      </c>
      <c r="AC67" s="66">
        <f t="shared" si="4"/>
        <v>0</v>
      </c>
      <c r="AD67" s="66">
        <f t="shared" si="3"/>
        <v>2036.7359999999999</v>
      </c>
    </row>
    <row r="68" spans="1:30" ht="24.95" customHeight="1" x14ac:dyDescent="0.4">
      <c r="A68" s="54">
        <v>65</v>
      </c>
      <c r="B68" s="55" t="s">
        <v>241</v>
      </c>
      <c r="C68" s="55" t="s">
        <v>2123</v>
      </c>
      <c r="D68" s="55" t="s">
        <v>35</v>
      </c>
      <c r="E68" s="55" t="s">
        <v>248</v>
      </c>
      <c r="F68" s="55" t="s">
        <v>384</v>
      </c>
      <c r="G68" s="55">
        <v>26</v>
      </c>
      <c r="H68" s="55">
        <v>3</v>
      </c>
      <c r="I68" s="57">
        <v>2</v>
      </c>
      <c r="J68" s="58">
        <v>6</v>
      </c>
      <c r="K68" s="59"/>
      <c r="L68" s="60" t="s">
        <v>222</v>
      </c>
      <c r="M68" s="76"/>
      <c r="N68" s="61" t="s">
        <v>220</v>
      </c>
      <c r="O68" s="77"/>
      <c r="P68" s="76"/>
      <c r="Q68" s="62">
        <v>3</v>
      </c>
      <c r="R68" s="63"/>
      <c r="S68" s="78"/>
      <c r="T68" s="78"/>
      <c r="U68" s="64">
        <f t="shared" ref="U68:U131" si="6">S68*Q68</f>
        <v>0</v>
      </c>
      <c r="V68" s="64">
        <f t="shared" ref="V68:V131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8">G68*J68*X68*Y68*Z68/1000*$Z$1</f>
        <v>9345.0239999999994</v>
      </c>
      <c r="AC68" s="66">
        <f t="shared" si="4"/>
        <v>0</v>
      </c>
      <c r="AD68" s="66">
        <f t="shared" ref="AD68:AD131" si="9">AB68-AC68</f>
        <v>9345.0239999999994</v>
      </c>
    </row>
    <row r="69" spans="1:30" ht="24.95" customHeight="1" x14ac:dyDescent="0.4">
      <c r="A69" s="54">
        <v>66</v>
      </c>
      <c r="B69" s="55" t="s">
        <v>241</v>
      </c>
      <c r="C69" s="55" t="s">
        <v>2123</v>
      </c>
      <c r="D69" s="55" t="s">
        <v>35</v>
      </c>
      <c r="E69" s="55" t="s">
        <v>239</v>
      </c>
      <c r="F69" s="55" t="s">
        <v>2167</v>
      </c>
      <c r="G69" s="55">
        <v>42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5031.9359999999997</v>
      </c>
      <c r="AC69" s="66">
        <f t="shared" ref="AC69:AC132" si="10">P69*Q69*X69*Y69*Z69/1000*$Z$1</f>
        <v>0</v>
      </c>
      <c r="AD69" s="66">
        <f t="shared" si="9"/>
        <v>5031.9359999999997</v>
      </c>
    </row>
    <row r="70" spans="1:30" ht="24.95" customHeight="1" x14ac:dyDescent="0.4">
      <c r="A70" s="54">
        <v>67</v>
      </c>
      <c r="B70" s="55" t="s">
        <v>241</v>
      </c>
      <c r="C70" s="55" t="s">
        <v>2123</v>
      </c>
      <c r="D70" s="55" t="s">
        <v>35</v>
      </c>
      <c r="E70" s="55" t="s">
        <v>652</v>
      </c>
      <c r="F70" s="55" t="s">
        <v>541</v>
      </c>
      <c r="G70" s="55">
        <v>34</v>
      </c>
      <c r="H70" s="55">
        <v>2</v>
      </c>
      <c r="I70" s="57">
        <v>1</v>
      </c>
      <c r="J70" s="58">
        <v>2</v>
      </c>
      <c r="K70" s="59"/>
      <c r="L70" s="60" t="s">
        <v>222</v>
      </c>
      <c r="M70" s="76"/>
      <c r="N70" s="61" t="s">
        <v>220</v>
      </c>
      <c r="O70" s="77"/>
      <c r="P70" s="76"/>
      <c r="Q70" s="62">
        <v>2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4073.4719999999998</v>
      </c>
      <c r="AC70" s="66">
        <f t="shared" si="10"/>
        <v>0</v>
      </c>
      <c r="AD70" s="66">
        <f t="shared" si="9"/>
        <v>4073.4719999999998</v>
      </c>
    </row>
    <row r="71" spans="1:30" ht="24.95" customHeight="1" x14ac:dyDescent="0.4">
      <c r="A71" s="54">
        <v>68</v>
      </c>
      <c r="B71" s="55" t="s">
        <v>241</v>
      </c>
      <c r="C71" s="55" t="s">
        <v>2124</v>
      </c>
      <c r="D71" s="55" t="s">
        <v>35</v>
      </c>
      <c r="E71" s="55" t="s">
        <v>248</v>
      </c>
      <c r="F71" s="55" t="s">
        <v>384</v>
      </c>
      <c r="G71" s="55">
        <v>26</v>
      </c>
      <c r="H71" s="55">
        <v>3</v>
      </c>
      <c r="I71" s="57">
        <v>2</v>
      </c>
      <c r="J71" s="58">
        <v>6</v>
      </c>
      <c r="K71" s="59"/>
      <c r="L71" s="60" t="s">
        <v>222</v>
      </c>
      <c r="M71" s="76"/>
      <c r="N71" s="61" t="s">
        <v>220</v>
      </c>
      <c r="O71" s="77"/>
      <c r="P71" s="76"/>
      <c r="Q71" s="62">
        <v>3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9345.0239999999994</v>
      </c>
      <c r="AC71" s="66">
        <f t="shared" si="10"/>
        <v>0</v>
      </c>
      <c r="AD71" s="66">
        <f t="shared" si="9"/>
        <v>9345.0239999999994</v>
      </c>
    </row>
    <row r="72" spans="1:30" ht="24.95" customHeight="1" x14ac:dyDescent="0.4">
      <c r="A72" s="54">
        <v>69</v>
      </c>
      <c r="B72" s="55" t="s">
        <v>241</v>
      </c>
      <c r="C72" s="55" t="s">
        <v>2124</v>
      </c>
      <c r="D72" s="55" t="s">
        <v>35</v>
      </c>
      <c r="E72" s="55" t="s">
        <v>239</v>
      </c>
      <c r="F72" s="55" t="s">
        <v>2167</v>
      </c>
      <c r="G72" s="55">
        <v>42</v>
      </c>
      <c r="H72" s="55">
        <v>2</v>
      </c>
      <c r="I72" s="57">
        <v>1</v>
      </c>
      <c r="J72" s="58">
        <v>2</v>
      </c>
      <c r="K72" s="59"/>
      <c r="L72" s="60" t="s">
        <v>222</v>
      </c>
      <c r="M72" s="76"/>
      <c r="N72" s="61" t="s">
        <v>220</v>
      </c>
      <c r="O72" s="77"/>
      <c r="P72" s="76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5031.9359999999997</v>
      </c>
      <c r="AC72" s="66">
        <f t="shared" si="10"/>
        <v>0</v>
      </c>
      <c r="AD72" s="66">
        <f t="shared" si="9"/>
        <v>5031.9359999999997</v>
      </c>
    </row>
    <row r="73" spans="1:30" ht="24.95" customHeight="1" x14ac:dyDescent="0.4">
      <c r="A73" s="54">
        <v>70</v>
      </c>
      <c r="B73" s="55" t="s">
        <v>241</v>
      </c>
      <c r="C73" s="55" t="s">
        <v>2124</v>
      </c>
      <c r="D73" s="55" t="s">
        <v>35</v>
      </c>
      <c r="E73" s="55" t="s">
        <v>652</v>
      </c>
      <c r="F73" s="55" t="s">
        <v>541</v>
      </c>
      <c r="G73" s="55">
        <v>34</v>
      </c>
      <c r="H73" s="55">
        <v>2</v>
      </c>
      <c r="I73" s="57">
        <v>1</v>
      </c>
      <c r="J73" s="58">
        <v>2</v>
      </c>
      <c r="K73" s="59"/>
      <c r="L73" s="60" t="s">
        <v>222</v>
      </c>
      <c r="M73" s="76"/>
      <c r="N73" s="61" t="s">
        <v>220</v>
      </c>
      <c r="O73" s="77"/>
      <c r="P73" s="76"/>
      <c r="Q73" s="62">
        <v>2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4073.4719999999998</v>
      </c>
      <c r="AC73" s="66">
        <f t="shared" si="10"/>
        <v>0</v>
      </c>
      <c r="AD73" s="66">
        <f t="shared" si="9"/>
        <v>4073.4719999999998</v>
      </c>
    </row>
    <row r="74" spans="1:30" ht="24.95" customHeight="1" x14ac:dyDescent="0.4">
      <c r="A74" s="54">
        <v>71</v>
      </c>
      <c r="B74" s="55" t="s">
        <v>241</v>
      </c>
      <c r="C74" s="55" t="s">
        <v>2137</v>
      </c>
      <c r="D74" s="55" t="s">
        <v>35</v>
      </c>
      <c r="E74" s="55" t="s">
        <v>652</v>
      </c>
      <c r="F74" s="55" t="s">
        <v>1961</v>
      </c>
      <c r="G74" s="55">
        <v>34</v>
      </c>
      <c r="H74" s="55">
        <v>6</v>
      </c>
      <c r="I74" s="57">
        <v>2</v>
      </c>
      <c r="J74" s="58">
        <v>12</v>
      </c>
      <c r="K74" s="59"/>
      <c r="L74" s="60" t="s">
        <v>222</v>
      </c>
      <c r="M74" s="76"/>
      <c r="N74" s="61" t="s">
        <v>220</v>
      </c>
      <c r="O74" s="77"/>
      <c r="P74" s="76"/>
      <c r="Q74" s="62">
        <v>6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24440.832000000002</v>
      </c>
      <c r="AC74" s="66">
        <f t="shared" si="10"/>
        <v>0</v>
      </c>
      <c r="AD74" s="66">
        <f t="shared" si="9"/>
        <v>24440.832000000002</v>
      </c>
    </row>
    <row r="75" spans="1:30" ht="24.95" customHeight="1" x14ac:dyDescent="0.4">
      <c r="A75" s="54">
        <v>72</v>
      </c>
      <c r="B75" s="55" t="s">
        <v>241</v>
      </c>
      <c r="C75" s="55" t="s">
        <v>2137</v>
      </c>
      <c r="D75" s="55" t="s">
        <v>35</v>
      </c>
      <c r="E75" s="55" t="s">
        <v>652</v>
      </c>
      <c r="F75" s="55" t="s">
        <v>1852</v>
      </c>
      <c r="G75" s="55">
        <v>34</v>
      </c>
      <c r="H75" s="55">
        <v>2</v>
      </c>
      <c r="I75" s="57">
        <v>1</v>
      </c>
      <c r="J75" s="58">
        <v>2</v>
      </c>
      <c r="K75" s="59"/>
      <c r="L75" s="60" t="s">
        <v>222</v>
      </c>
      <c r="M75" s="76"/>
      <c r="N75" s="61" t="s">
        <v>220</v>
      </c>
      <c r="O75" s="77"/>
      <c r="P75" s="76"/>
      <c r="Q75" s="62">
        <v>2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4073.4719999999998</v>
      </c>
      <c r="AC75" s="66">
        <f t="shared" si="10"/>
        <v>0</v>
      </c>
      <c r="AD75" s="66">
        <f t="shared" si="9"/>
        <v>4073.4719999999998</v>
      </c>
    </row>
    <row r="76" spans="1:30" ht="24.95" customHeight="1" x14ac:dyDescent="0.4">
      <c r="A76" s="54">
        <v>73</v>
      </c>
      <c r="B76" s="55" t="s">
        <v>241</v>
      </c>
      <c r="C76" s="55" t="s">
        <v>1819</v>
      </c>
      <c r="D76" s="55" t="s">
        <v>35</v>
      </c>
      <c r="E76" s="55" t="s">
        <v>652</v>
      </c>
      <c r="F76" s="55" t="s">
        <v>1961</v>
      </c>
      <c r="G76" s="55">
        <v>34</v>
      </c>
      <c r="H76" s="55">
        <v>5</v>
      </c>
      <c r="I76" s="57">
        <v>2</v>
      </c>
      <c r="J76" s="58">
        <v>10</v>
      </c>
      <c r="K76" s="59"/>
      <c r="L76" s="60" t="s">
        <v>222</v>
      </c>
      <c r="M76" s="76"/>
      <c r="N76" s="61" t="s">
        <v>220</v>
      </c>
      <c r="O76" s="77"/>
      <c r="P76" s="76"/>
      <c r="Q76" s="62">
        <v>5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20367.36</v>
      </c>
      <c r="AC76" s="66">
        <f t="shared" si="10"/>
        <v>0</v>
      </c>
      <c r="AD76" s="66">
        <f t="shared" si="9"/>
        <v>20367.36</v>
      </c>
    </row>
    <row r="77" spans="1:30" ht="24.95" customHeight="1" x14ac:dyDescent="0.4">
      <c r="A77" s="54">
        <v>74</v>
      </c>
      <c r="B77" s="55" t="s">
        <v>241</v>
      </c>
      <c r="C77" s="55" t="s">
        <v>1819</v>
      </c>
      <c r="D77" s="55" t="s">
        <v>35</v>
      </c>
      <c r="E77" s="55" t="s">
        <v>652</v>
      </c>
      <c r="F77" s="55" t="s">
        <v>1852</v>
      </c>
      <c r="G77" s="55">
        <v>34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4073.4719999999998</v>
      </c>
      <c r="AC77" s="66">
        <f t="shared" si="10"/>
        <v>0</v>
      </c>
      <c r="AD77" s="66">
        <f t="shared" si="9"/>
        <v>4073.4719999999998</v>
      </c>
    </row>
    <row r="78" spans="1:30" ht="24.95" customHeight="1" x14ac:dyDescent="0.4">
      <c r="A78" s="54">
        <v>75</v>
      </c>
      <c r="B78" s="55" t="s">
        <v>241</v>
      </c>
      <c r="C78" s="55" t="s">
        <v>1820</v>
      </c>
      <c r="D78" s="55" t="s">
        <v>35</v>
      </c>
      <c r="E78" s="55" t="s">
        <v>652</v>
      </c>
      <c r="F78" s="55" t="s">
        <v>1961</v>
      </c>
      <c r="G78" s="55">
        <v>34</v>
      </c>
      <c r="H78" s="55">
        <v>5</v>
      </c>
      <c r="I78" s="57">
        <v>2</v>
      </c>
      <c r="J78" s="58">
        <v>10</v>
      </c>
      <c r="K78" s="59"/>
      <c r="L78" s="60" t="s">
        <v>222</v>
      </c>
      <c r="M78" s="76"/>
      <c r="N78" s="61" t="s">
        <v>220</v>
      </c>
      <c r="O78" s="77"/>
      <c r="P78" s="76"/>
      <c r="Q78" s="62">
        <v>5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20367.36</v>
      </c>
      <c r="AC78" s="66">
        <f t="shared" si="10"/>
        <v>0</v>
      </c>
      <c r="AD78" s="66">
        <f t="shared" si="9"/>
        <v>20367.36</v>
      </c>
    </row>
    <row r="79" spans="1:30" ht="24.95" customHeight="1" x14ac:dyDescent="0.4">
      <c r="A79" s="54">
        <v>76</v>
      </c>
      <c r="B79" s="55" t="s">
        <v>241</v>
      </c>
      <c r="C79" s="55" t="s">
        <v>1820</v>
      </c>
      <c r="D79" s="55" t="s">
        <v>35</v>
      </c>
      <c r="E79" s="55" t="s">
        <v>652</v>
      </c>
      <c r="F79" s="55" t="s">
        <v>1852</v>
      </c>
      <c r="G79" s="55">
        <v>34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4073.4719999999998</v>
      </c>
      <c r="AC79" s="66">
        <f t="shared" si="10"/>
        <v>0</v>
      </c>
      <c r="AD79" s="66">
        <f t="shared" si="9"/>
        <v>4073.4719999999998</v>
      </c>
    </row>
    <row r="80" spans="1:30" ht="24.95" customHeight="1" x14ac:dyDescent="0.4">
      <c r="A80" s="54">
        <v>77</v>
      </c>
      <c r="B80" s="55" t="s">
        <v>241</v>
      </c>
      <c r="C80" s="55" t="s">
        <v>2138</v>
      </c>
      <c r="D80" s="55" t="s">
        <v>35</v>
      </c>
      <c r="E80" s="55" t="s">
        <v>652</v>
      </c>
      <c r="F80" s="55" t="s">
        <v>1961</v>
      </c>
      <c r="G80" s="55">
        <v>34</v>
      </c>
      <c r="H80" s="55">
        <v>6</v>
      </c>
      <c r="I80" s="57">
        <v>2</v>
      </c>
      <c r="J80" s="58">
        <v>12</v>
      </c>
      <c r="K80" s="59"/>
      <c r="L80" s="60" t="s">
        <v>222</v>
      </c>
      <c r="M80" s="76"/>
      <c r="N80" s="61" t="s">
        <v>220</v>
      </c>
      <c r="O80" s="77"/>
      <c r="P80" s="76"/>
      <c r="Q80" s="62">
        <v>6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24440.832000000002</v>
      </c>
      <c r="AC80" s="66">
        <f t="shared" si="10"/>
        <v>0</v>
      </c>
      <c r="AD80" s="66">
        <f t="shared" si="9"/>
        <v>24440.832000000002</v>
      </c>
    </row>
    <row r="81" spans="1:30" ht="24.95" customHeight="1" x14ac:dyDescent="0.4">
      <c r="A81" s="54">
        <v>78</v>
      </c>
      <c r="B81" s="55" t="s">
        <v>241</v>
      </c>
      <c r="C81" s="55" t="s">
        <v>2138</v>
      </c>
      <c r="D81" s="55" t="s">
        <v>35</v>
      </c>
      <c r="E81" s="55" t="s">
        <v>652</v>
      </c>
      <c r="F81" s="55" t="s">
        <v>1852</v>
      </c>
      <c r="G81" s="55">
        <v>34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4073.4719999999998</v>
      </c>
      <c r="AC81" s="66">
        <f t="shared" si="10"/>
        <v>0</v>
      </c>
      <c r="AD81" s="66">
        <f t="shared" si="9"/>
        <v>4073.4719999999998</v>
      </c>
    </row>
    <row r="82" spans="1:30" ht="24.95" customHeight="1" x14ac:dyDescent="0.4">
      <c r="A82" s="54">
        <v>79</v>
      </c>
      <c r="B82" s="55" t="s">
        <v>241</v>
      </c>
      <c r="C82" s="55" t="s">
        <v>2139</v>
      </c>
      <c r="D82" s="55" t="s">
        <v>35</v>
      </c>
      <c r="E82" s="55" t="s">
        <v>652</v>
      </c>
      <c r="F82" s="55" t="s">
        <v>1961</v>
      </c>
      <c r="G82" s="55">
        <v>34</v>
      </c>
      <c r="H82" s="55">
        <v>5</v>
      </c>
      <c r="I82" s="57">
        <v>2</v>
      </c>
      <c r="J82" s="58">
        <v>10</v>
      </c>
      <c r="K82" s="59"/>
      <c r="L82" s="60" t="s">
        <v>222</v>
      </c>
      <c r="M82" s="76"/>
      <c r="N82" s="61" t="s">
        <v>220</v>
      </c>
      <c r="O82" s="77"/>
      <c r="P82" s="76"/>
      <c r="Q82" s="62">
        <v>5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20367.36</v>
      </c>
      <c r="AC82" s="66">
        <f t="shared" si="10"/>
        <v>0</v>
      </c>
      <c r="AD82" s="66">
        <f t="shared" si="9"/>
        <v>20367.36</v>
      </c>
    </row>
    <row r="83" spans="1:30" ht="24.95" customHeight="1" x14ac:dyDescent="0.4">
      <c r="A83" s="54">
        <v>80</v>
      </c>
      <c r="B83" s="55" t="s">
        <v>241</v>
      </c>
      <c r="C83" s="55" t="s">
        <v>2139</v>
      </c>
      <c r="D83" s="55" t="s">
        <v>35</v>
      </c>
      <c r="E83" s="55" t="s">
        <v>652</v>
      </c>
      <c r="F83" s="55" t="s">
        <v>1852</v>
      </c>
      <c r="G83" s="55">
        <v>34</v>
      </c>
      <c r="H83" s="55">
        <v>2</v>
      </c>
      <c r="I83" s="57">
        <v>1</v>
      </c>
      <c r="J83" s="58">
        <v>2</v>
      </c>
      <c r="K83" s="59"/>
      <c r="L83" s="60" t="s">
        <v>222</v>
      </c>
      <c r="M83" s="76"/>
      <c r="N83" s="61" t="s">
        <v>220</v>
      </c>
      <c r="O83" s="77"/>
      <c r="P83" s="76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4073.4719999999998</v>
      </c>
      <c r="AC83" s="66">
        <f t="shared" si="10"/>
        <v>0</v>
      </c>
      <c r="AD83" s="66">
        <f t="shared" si="9"/>
        <v>4073.4719999999998</v>
      </c>
    </row>
    <row r="84" spans="1:30" ht="24.95" customHeight="1" x14ac:dyDescent="0.4">
      <c r="A84" s="54">
        <v>81</v>
      </c>
      <c r="B84" s="55" t="s">
        <v>241</v>
      </c>
      <c r="C84" s="55" t="s">
        <v>2140</v>
      </c>
      <c r="D84" s="55" t="s">
        <v>35</v>
      </c>
      <c r="E84" s="55" t="s">
        <v>652</v>
      </c>
      <c r="F84" s="55" t="s">
        <v>1961</v>
      </c>
      <c r="G84" s="55">
        <v>34</v>
      </c>
      <c r="H84" s="55">
        <v>6</v>
      </c>
      <c r="I84" s="57">
        <v>2</v>
      </c>
      <c r="J84" s="58">
        <v>12</v>
      </c>
      <c r="K84" s="59"/>
      <c r="L84" s="60" t="s">
        <v>222</v>
      </c>
      <c r="M84" s="76"/>
      <c r="N84" s="61" t="s">
        <v>220</v>
      </c>
      <c r="O84" s="77"/>
      <c r="P84" s="76"/>
      <c r="Q84" s="62">
        <v>6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24440.832000000002</v>
      </c>
      <c r="AC84" s="66">
        <f t="shared" si="10"/>
        <v>0</v>
      </c>
      <c r="AD84" s="66">
        <f t="shared" si="9"/>
        <v>24440.832000000002</v>
      </c>
    </row>
    <row r="85" spans="1:30" ht="24.95" customHeight="1" x14ac:dyDescent="0.4">
      <c r="A85" s="54">
        <v>82</v>
      </c>
      <c r="B85" s="55" t="s">
        <v>241</v>
      </c>
      <c r="C85" s="55" t="s">
        <v>2140</v>
      </c>
      <c r="D85" s="55" t="s">
        <v>35</v>
      </c>
      <c r="E85" s="55" t="s">
        <v>652</v>
      </c>
      <c r="F85" s="55" t="s">
        <v>1852</v>
      </c>
      <c r="G85" s="55">
        <v>34</v>
      </c>
      <c r="H85" s="55">
        <v>2</v>
      </c>
      <c r="I85" s="57">
        <v>1</v>
      </c>
      <c r="J85" s="58">
        <v>2</v>
      </c>
      <c r="K85" s="59"/>
      <c r="L85" s="60" t="s">
        <v>222</v>
      </c>
      <c r="M85" s="76"/>
      <c r="N85" s="61" t="s">
        <v>220</v>
      </c>
      <c r="O85" s="77"/>
      <c r="P85" s="76"/>
      <c r="Q85" s="62">
        <v>2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4073.4719999999998</v>
      </c>
      <c r="AC85" s="66">
        <f t="shared" si="10"/>
        <v>0</v>
      </c>
      <c r="AD85" s="66">
        <f t="shared" si="9"/>
        <v>4073.4719999999998</v>
      </c>
    </row>
    <row r="86" spans="1:30" ht="24.95" customHeight="1" x14ac:dyDescent="0.4">
      <c r="A86" s="54">
        <v>83</v>
      </c>
      <c r="B86" s="55" t="s">
        <v>241</v>
      </c>
      <c r="C86" s="55" t="s">
        <v>2141</v>
      </c>
      <c r="D86" s="55" t="s">
        <v>35</v>
      </c>
      <c r="E86" s="55" t="s">
        <v>652</v>
      </c>
      <c r="F86" s="55" t="s">
        <v>1961</v>
      </c>
      <c r="G86" s="55">
        <v>34</v>
      </c>
      <c r="H86" s="55">
        <v>6</v>
      </c>
      <c r="I86" s="57">
        <v>2</v>
      </c>
      <c r="J86" s="58">
        <v>12</v>
      </c>
      <c r="K86" s="59"/>
      <c r="L86" s="60" t="s">
        <v>222</v>
      </c>
      <c r="M86" s="76"/>
      <c r="N86" s="61" t="s">
        <v>220</v>
      </c>
      <c r="O86" s="77"/>
      <c r="P86" s="76"/>
      <c r="Q86" s="62">
        <v>6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24440.832000000002</v>
      </c>
      <c r="AC86" s="66">
        <f t="shared" si="10"/>
        <v>0</v>
      </c>
      <c r="AD86" s="66">
        <f t="shared" si="9"/>
        <v>24440.832000000002</v>
      </c>
    </row>
    <row r="87" spans="1:30" ht="24.95" customHeight="1" x14ac:dyDescent="0.4">
      <c r="A87" s="54">
        <v>84</v>
      </c>
      <c r="B87" s="55" t="s">
        <v>241</v>
      </c>
      <c r="C87" s="55" t="s">
        <v>2141</v>
      </c>
      <c r="D87" s="55" t="s">
        <v>35</v>
      </c>
      <c r="E87" s="55" t="s">
        <v>652</v>
      </c>
      <c r="F87" s="55" t="s">
        <v>1852</v>
      </c>
      <c r="G87" s="55">
        <v>34</v>
      </c>
      <c r="H87" s="55">
        <v>2</v>
      </c>
      <c r="I87" s="57">
        <v>1</v>
      </c>
      <c r="J87" s="58">
        <v>2</v>
      </c>
      <c r="K87" s="59"/>
      <c r="L87" s="60" t="s">
        <v>222</v>
      </c>
      <c r="M87" s="76"/>
      <c r="N87" s="61" t="s">
        <v>220</v>
      </c>
      <c r="O87" s="77"/>
      <c r="P87" s="76"/>
      <c r="Q87" s="62">
        <v>2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4073.4719999999998</v>
      </c>
      <c r="AC87" s="66">
        <f t="shared" si="10"/>
        <v>0</v>
      </c>
      <c r="AD87" s="66">
        <f t="shared" si="9"/>
        <v>4073.4719999999998</v>
      </c>
    </row>
    <row r="88" spans="1:30" ht="24.95" customHeight="1" x14ac:dyDescent="0.4">
      <c r="A88" s="54">
        <v>85</v>
      </c>
      <c r="B88" s="55" t="s">
        <v>241</v>
      </c>
      <c r="C88" s="55" t="s">
        <v>2117</v>
      </c>
      <c r="D88" s="55" t="s">
        <v>35</v>
      </c>
      <c r="E88" s="55" t="s">
        <v>248</v>
      </c>
      <c r="F88" s="55" t="s">
        <v>697</v>
      </c>
      <c r="G88" s="55">
        <v>26</v>
      </c>
      <c r="H88" s="55">
        <v>2</v>
      </c>
      <c r="I88" s="57">
        <v>1</v>
      </c>
      <c r="J88" s="58">
        <v>2</v>
      </c>
      <c r="K88" s="59"/>
      <c r="L88" s="60" t="s">
        <v>222</v>
      </c>
      <c r="M88" s="76"/>
      <c r="N88" s="61" t="s">
        <v>220</v>
      </c>
      <c r="O88" s="77"/>
      <c r="P88" s="76"/>
      <c r="Q88" s="62">
        <v>2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3115.0080000000003</v>
      </c>
      <c r="AC88" s="66">
        <f t="shared" si="10"/>
        <v>0</v>
      </c>
      <c r="AD88" s="66">
        <f t="shared" si="9"/>
        <v>3115.0080000000003</v>
      </c>
    </row>
    <row r="89" spans="1:30" ht="24.95" customHeight="1" x14ac:dyDescent="0.4">
      <c r="A89" s="54">
        <v>86</v>
      </c>
      <c r="B89" s="55" t="s">
        <v>241</v>
      </c>
      <c r="C89" s="55" t="s">
        <v>2134</v>
      </c>
      <c r="D89" s="55" t="s">
        <v>35</v>
      </c>
      <c r="E89" s="55" t="s">
        <v>265</v>
      </c>
      <c r="F89" s="55" t="s">
        <v>730</v>
      </c>
      <c r="G89" s="55">
        <v>60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219</v>
      </c>
      <c r="O89" s="77"/>
      <c r="P89" s="76"/>
      <c r="Q89" s="62">
        <v>1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3594.2400000000002</v>
      </c>
      <c r="AC89" s="66">
        <f t="shared" si="10"/>
        <v>0</v>
      </c>
      <c r="AD89" s="66">
        <f t="shared" si="9"/>
        <v>3594.2400000000002</v>
      </c>
    </row>
    <row r="90" spans="1:30" ht="24.95" customHeight="1" x14ac:dyDescent="0.4">
      <c r="A90" s="54">
        <v>87</v>
      </c>
      <c r="B90" s="55" t="s">
        <v>272</v>
      </c>
      <c r="C90" s="55" t="s">
        <v>2113</v>
      </c>
      <c r="D90" s="55" t="s">
        <v>35</v>
      </c>
      <c r="E90" s="55" t="s">
        <v>248</v>
      </c>
      <c r="F90" s="55" t="s">
        <v>384</v>
      </c>
      <c r="G90" s="55">
        <v>26</v>
      </c>
      <c r="H90" s="55">
        <v>4</v>
      </c>
      <c r="I90" s="57">
        <v>2</v>
      </c>
      <c r="J90" s="58">
        <v>8</v>
      </c>
      <c r="K90" s="59"/>
      <c r="L90" s="60" t="s">
        <v>222</v>
      </c>
      <c r="M90" s="76"/>
      <c r="N90" s="61" t="s">
        <v>220</v>
      </c>
      <c r="O90" s="77"/>
      <c r="P90" s="76"/>
      <c r="Q90" s="62">
        <v>4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12460.032000000001</v>
      </c>
      <c r="AC90" s="66">
        <f t="shared" si="10"/>
        <v>0</v>
      </c>
      <c r="AD90" s="66">
        <f t="shared" si="9"/>
        <v>12460.032000000001</v>
      </c>
    </row>
    <row r="91" spans="1:30" ht="24.95" customHeight="1" x14ac:dyDescent="0.4">
      <c r="A91" s="54">
        <v>88</v>
      </c>
      <c r="B91" s="55" t="s">
        <v>272</v>
      </c>
      <c r="C91" s="55" t="s">
        <v>2113</v>
      </c>
      <c r="D91" s="55" t="s">
        <v>35</v>
      </c>
      <c r="E91" s="55" t="s">
        <v>652</v>
      </c>
      <c r="F91" s="55" t="s">
        <v>655</v>
      </c>
      <c r="G91" s="55">
        <v>34</v>
      </c>
      <c r="H91" s="55">
        <v>1</v>
      </c>
      <c r="I91" s="57">
        <v>1</v>
      </c>
      <c r="J91" s="58">
        <v>1</v>
      </c>
      <c r="K91" s="59"/>
      <c r="L91" s="60" t="s">
        <v>222</v>
      </c>
      <c r="M91" s="76"/>
      <c r="N91" s="61" t="s">
        <v>220</v>
      </c>
      <c r="O91" s="77"/>
      <c r="P91" s="76"/>
      <c r="Q91" s="62">
        <v>1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8"/>
        <v>2036.7359999999999</v>
      </c>
      <c r="AC91" s="66">
        <f t="shared" si="10"/>
        <v>0</v>
      </c>
      <c r="AD91" s="66">
        <f t="shared" si="9"/>
        <v>2036.7359999999999</v>
      </c>
    </row>
    <row r="92" spans="1:30" ht="24.95" customHeight="1" x14ac:dyDescent="0.4">
      <c r="A92" s="54">
        <v>89</v>
      </c>
      <c r="B92" s="55" t="s">
        <v>272</v>
      </c>
      <c r="C92" s="55" t="s">
        <v>2119</v>
      </c>
      <c r="D92" s="55" t="s">
        <v>35</v>
      </c>
      <c r="E92" s="55" t="s">
        <v>265</v>
      </c>
      <c r="F92" s="55" t="s">
        <v>730</v>
      </c>
      <c r="G92" s="55">
        <v>60</v>
      </c>
      <c r="H92" s="55">
        <v>1</v>
      </c>
      <c r="I92" s="57">
        <v>1</v>
      </c>
      <c r="J92" s="58">
        <v>1</v>
      </c>
      <c r="K92" s="59"/>
      <c r="L92" s="60" t="s">
        <v>222</v>
      </c>
      <c r="M92" s="76"/>
      <c r="N92" s="61" t="s">
        <v>219</v>
      </c>
      <c r="O92" s="77"/>
      <c r="P92" s="76"/>
      <c r="Q92" s="62">
        <v>1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8"/>
        <v>3594.2400000000002</v>
      </c>
      <c r="AC92" s="66">
        <f t="shared" si="10"/>
        <v>0</v>
      </c>
      <c r="AD92" s="66">
        <f t="shared" si="9"/>
        <v>3594.2400000000002</v>
      </c>
    </row>
    <row r="93" spans="1:30" ht="24.95" customHeight="1" x14ac:dyDescent="0.4">
      <c r="A93" s="54">
        <v>90</v>
      </c>
      <c r="B93" s="55" t="s">
        <v>272</v>
      </c>
      <c r="C93" s="55" t="s">
        <v>2132</v>
      </c>
      <c r="D93" s="55" t="s">
        <v>35</v>
      </c>
      <c r="E93" s="55" t="s">
        <v>248</v>
      </c>
      <c r="F93" s="55" t="s">
        <v>384</v>
      </c>
      <c r="G93" s="55">
        <v>26</v>
      </c>
      <c r="H93" s="55">
        <v>2</v>
      </c>
      <c r="I93" s="57">
        <v>2</v>
      </c>
      <c r="J93" s="58">
        <v>4</v>
      </c>
      <c r="K93" s="59"/>
      <c r="L93" s="60" t="s">
        <v>222</v>
      </c>
      <c r="M93" s="76"/>
      <c r="N93" s="61" t="s">
        <v>220</v>
      </c>
      <c r="O93" s="77"/>
      <c r="P93" s="76"/>
      <c r="Q93" s="62">
        <v>2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8"/>
        <v>6230.0160000000005</v>
      </c>
      <c r="AC93" s="66">
        <f t="shared" si="10"/>
        <v>0</v>
      </c>
      <c r="AD93" s="66">
        <f t="shared" si="9"/>
        <v>6230.0160000000005</v>
      </c>
    </row>
    <row r="94" spans="1:30" ht="24.95" customHeight="1" x14ac:dyDescent="0.4">
      <c r="A94" s="54">
        <v>91</v>
      </c>
      <c r="B94" s="55" t="s">
        <v>272</v>
      </c>
      <c r="C94" s="55" t="s">
        <v>2133</v>
      </c>
      <c r="D94" s="55" t="s">
        <v>35</v>
      </c>
      <c r="E94" s="55" t="s">
        <v>248</v>
      </c>
      <c r="F94" s="55" t="s">
        <v>384</v>
      </c>
      <c r="G94" s="55">
        <v>26</v>
      </c>
      <c r="H94" s="55">
        <v>2</v>
      </c>
      <c r="I94" s="57">
        <v>2</v>
      </c>
      <c r="J94" s="58">
        <v>4</v>
      </c>
      <c r="K94" s="59"/>
      <c r="L94" s="60" t="s">
        <v>222</v>
      </c>
      <c r="M94" s="76"/>
      <c r="N94" s="61" t="s">
        <v>220</v>
      </c>
      <c r="O94" s="77"/>
      <c r="P94" s="76"/>
      <c r="Q94" s="62">
        <v>2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8"/>
        <v>6230.0160000000005</v>
      </c>
      <c r="AC94" s="66">
        <f t="shared" si="10"/>
        <v>0</v>
      </c>
      <c r="AD94" s="66">
        <f t="shared" si="9"/>
        <v>6230.0160000000005</v>
      </c>
    </row>
    <row r="95" spans="1:30" ht="24.95" customHeight="1" x14ac:dyDescent="0.4">
      <c r="A95" s="54">
        <v>92</v>
      </c>
      <c r="B95" s="55" t="s">
        <v>272</v>
      </c>
      <c r="C95" s="55" t="s">
        <v>2133</v>
      </c>
      <c r="D95" s="55" t="s">
        <v>35</v>
      </c>
      <c r="E95" s="55" t="s">
        <v>248</v>
      </c>
      <c r="F95" s="55" t="s">
        <v>541</v>
      </c>
      <c r="G95" s="55">
        <v>26</v>
      </c>
      <c r="H95" s="55">
        <v>1</v>
      </c>
      <c r="I95" s="57">
        <v>1</v>
      </c>
      <c r="J95" s="58">
        <v>1</v>
      </c>
      <c r="K95" s="59"/>
      <c r="L95" s="60" t="s">
        <v>222</v>
      </c>
      <c r="M95" s="76"/>
      <c r="N95" s="61" t="s">
        <v>220</v>
      </c>
      <c r="O95" s="77"/>
      <c r="P95" s="76"/>
      <c r="Q95" s="62">
        <v>1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8"/>
        <v>1557.5040000000001</v>
      </c>
      <c r="AC95" s="66">
        <f t="shared" si="10"/>
        <v>0</v>
      </c>
      <c r="AD95" s="66">
        <f t="shared" si="9"/>
        <v>1557.5040000000001</v>
      </c>
    </row>
    <row r="96" spans="1:30" ht="24.95" customHeight="1" x14ac:dyDescent="0.4">
      <c r="A96" s="54">
        <v>93</v>
      </c>
      <c r="B96" s="55" t="s">
        <v>272</v>
      </c>
      <c r="C96" s="55" t="s">
        <v>2133</v>
      </c>
      <c r="D96" s="55" t="s">
        <v>35</v>
      </c>
      <c r="E96" s="55" t="s">
        <v>652</v>
      </c>
      <c r="F96" s="55" t="s">
        <v>655</v>
      </c>
      <c r="G96" s="55">
        <v>34</v>
      </c>
      <c r="H96" s="55">
        <v>2</v>
      </c>
      <c r="I96" s="57">
        <v>1</v>
      </c>
      <c r="J96" s="58">
        <v>2</v>
      </c>
      <c r="K96" s="59"/>
      <c r="L96" s="60" t="s">
        <v>222</v>
      </c>
      <c r="M96" s="76"/>
      <c r="N96" s="61" t="s">
        <v>220</v>
      </c>
      <c r="O96" s="77"/>
      <c r="P96" s="76"/>
      <c r="Q96" s="62">
        <v>2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8"/>
        <v>4073.4719999999998</v>
      </c>
      <c r="AC96" s="66">
        <f t="shared" si="10"/>
        <v>0</v>
      </c>
      <c r="AD96" s="66">
        <f t="shared" si="9"/>
        <v>4073.4719999999998</v>
      </c>
    </row>
    <row r="97" spans="1:30" ht="24.95" customHeight="1" x14ac:dyDescent="0.4">
      <c r="A97" s="54">
        <v>94</v>
      </c>
      <c r="B97" s="55" t="s">
        <v>272</v>
      </c>
      <c r="C97" s="55" t="s">
        <v>2117</v>
      </c>
      <c r="D97" s="55" t="s">
        <v>35</v>
      </c>
      <c r="E97" s="55" t="s">
        <v>248</v>
      </c>
      <c r="F97" s="55" t="s">
        <v>697</v>
      </c>
      <c r="G97" s="55">
        <v>26</v>
      </c>
      <c r="H97" s="55">
        <v>2</v>
      </c>
      <c r="I97" s="57">
        <v>1</v>
      </c>
      <c r="J97" s="58">
        <v>2</v>
      </c>
      <c r="K97" s="59"/>
      <c r="L97" s="60" t="s">
        <v>222</v>
      </c>
      <c r="M97" s="76"/>
      <c r="N97" s="61" t="s">
        <v>220</v>
      </c>
      <c r="O97" s="77"/>
      <c r="P97" s="76"/>
      <c r="Q97" s="62">
        <v>2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8"/>
        <v>3115.0080000000003</v>
      </c>
      <c r="AC97" s="66">
        <f t="shared" si="10"/>
        <v>0</v>
      </c>
      <c r="AD97" s="66">
        <f t="shared" si="9"/>
        <v>3115.0080000000003</v>
      </c>
    </row>
    <row r="98" spans="1:30" ht="24.95" customHeight="1" x14ac:dyDescent="0.4">
      <c r="A98" s="54">
        <v>95</v>
      </c>
      <c r="B98" s="55" t="s">
        <v>272</v>
      </c>
      <c r="C98" s="55" t="s">
        <v>2066</v>
      </c>
      <c r="D98" s="55" t="s">
        <v>35</v>
      </c>
      <c r="E98" s="55" t="s">
        <v>652</v>
      </c>
      <c r="F98" s="55" t="s">
        <v>1852</v>
      </c>
      <c r="G98" s="55">
        <v>34</v>
      </c>
      <c r="H98" s="55">
        <v>2</v>
      </c>
      <c r="I98" s="57">
        <v>1</v>
      </c>
      <c r="J98" s="58">
        <v>2</v>
      </c>
      <c r="K98" s="59"/>
      <c r="L98" s="60" t="s">
        <v>222</v>
      </c>
      <c r="M98" s="76"/>
      <c r="N98" s="61" t="s">
        <v>220</v>
      </c>
      <c r="O98" s="77"/>
      <c r="P98" s="76"/>
      <c r="Q98" s="62">
        <v>2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8"/>
        <v>4073.4719999999998</v>
      </c>
      <c r="AC98" s="66">
        <f t="shared" si="10"/>
        <v>0</v>
      </c>
      <c r="AD98" s="66">
        <f t="shared" si="9"/>
        <v>4073.4719999999998</v>
      </c>
    </row>
    <row r="99" spans="1:30" ht="24.95" customHeight="1" x14ac:dyDescent="0.4">
      <c r="A99" s="54">
        <v>96</v>
      </c>
      <c r="B99" s="55" t="s">
        <v>272</v>
      </c>
      <c r="C99" s="55" t="s">
        <v>2066</v>
      </c>
      <c r="D99" s="55" t="s">
        <v>35</v>
      </c>
      <c r="E99" s="55" t="s">
        <v>652</v>
      </c>
      <c r="F99" s="55" t="s">
        <v>2172</v>
      </c>
      <c r="G99" s="55">
        <v>34</v>
      </c>
      <c r="H99" s="55">
        <v>16</v>
      </c>
      <c r="I99" s="57">
        <v>2</v>
      </c>
      <c r="J99" s="58">
        <v>32</v>
      </c>
      <c r="K99" s="59"/>
      <c r="L99" s="60" t="s">
        <v>222</v>
      </c>
      <c r="M99" s="76"/>
      <c r="N99" s="61" t="s">
        <v>220</v>
      </c>
      <c r="O99" s="77"/>
      <c r="P99" s="76"/>
      <c r="Q99" s="62">
        <v>16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8"/>
        <v>65175.551999999996</v>
      </c>
      <c r="AC99" s="66">
        <f t="shared" si="10"/>
        <v>0</v>
      </c>
      <c r="AD99" s="66">
        <f t="shared" si="9"/>
        <v>65175.551999999996</v>
      </c>
    </row>
    <row r="100" spans="1:30" ht="24.95" customHeight="1" x14ac:dyDescent="0.4">
      <c r="A100" s="54">
        <v>97</v>
      </c>
      <c r="B100" s="55" t="s">
        <v>272</v>
      </c>
      <c r="C100" s="55" t="s">
        <v>2142</v>
      </c>
      <c r="D100" s="55" t="s">
        <v>35</v>
      </c>
      <c r="E100" s="55" t="s">
        <v>652</v>
      </c>
      <c r="F100" s="55" t="s">
        <v>1961</v>
      </c>
      <c r="G100" s="55">
        <v>34</v>
      </c>
      <c r="H100" s="55">
        <v>2</v>
      </c>
      <c r="I100" s="57">
        <v>2</v>
      </c>
      <c r="J100" s="58">
        <v>4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2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8146.9439999999995</v>
      </c>
      <c r="AC100" s="66">
        <f t="shared" si="10"/>
        <v>0</v>
      </c>
      <c r="AD100" s="66">
        <f t="shared" si="9"/>
        <v>8146.9439999999995</v>
      </c>
    </row>
    <row r="101" spans="1:30" ht="24.95" customHeight="1" x14ac:dyDescent="0.4">
      <c r="A101" s="54">
        <v>98</v>
      </c>
      <c r="B101" s="55" t="s">
        <v>272</v>
      </c>
      <c r="C101" s="55" t="s">
        <v>2143</v>
      </c>
      <c r="D101" s="55" t="s">
        <v>35</v>
      </c>
      <c r="E101" s="55" t="s">
        <v>652</v>
      </c>
      <c r="F101" s="55" t="s">
        <v>1852</v>
      </c>
      <c r="G101" s="55">
        <v>34</v>
      </c>
      <c r="H101" s="55">
        <v>2</v>
      </c>
      <c r="I101" s="57">
        <v>1</v>
      </c>
      <c r="J101" s="58">
        <v>2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2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4073.4719999999998</v>
      </c>
      <c r="AC101" s="66">
        <f t="shared" si="10"/>
        <v>0</v>
      </c>
      <c r="AD101" s="66">
        <f t="shared" si="9"/>
        <v>4073.4719999999998</v>
      </c>
    </row>
    <row r="102" spans="1:30" ht="24.95" customHeight="1" x14ac:dyDescent="0.4">
      <c r="A102" s="54">
        <v>99</v>
      </c>
      <c r="B102" s="55" t="s">
        <v>272</v>
      </c>
      <c r="C102" s="55" t="s">
        <v>2143</v>
      </c>
      <c r="D102" s="55" t="s">
        <v>35</v>
      </c>
      <c r="E102" s="55" t="s">
        <v>652</v>
      </c>
      <c r="F102" s="55" t="s">
        <v>1961</v>
      </c>
      <c r="G102" s="55">
        <v>34</v>
      </c>
      <c r="H102" s="55">
        <v>18</v>
      </c>
      <c r="I102" s="57">
        <v>2</v>
      </c>
      <c r="J102" s="58">
        <v>36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18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73322.495999999999</v>
      </c>
      <c r="AC102" s="66">
        <f t="shared" si="10"/>
        <v>0</v>
      </c>
      <c r="AD102" s="66">
        <f t="shared" si="9"/>
        <v>73322.495999999999</v>
      </c>
    </row>
    <row r="103" spans="1:30" ht="24.95" customHeight="1" x14ac:dyDescent="0.4">
      <c r="A103" s="54">
        <v>100</v>
      </c>
      <c r="B103" s="55" t="s">
        <v>272</v>
      </c>
      <c r="C103" s="55" t="s">
        <v>2075</v>
      </c>
      <c r="D103" s="55" t="s">
        <v>35</v>
      </c>
      <c r="E103" s="55" t="s">
        <v>652</v>
      </c>
      <c r="F103" s="55" t="s">
        <v>1961</v>
      </c>
      <c r="G103" s="55">
        <v>34</v>
      </c>
      <c r="H103" s="55">
        <v>3</v>
      </c>
      <c r="I103" s="57">
        <v>2</v>
      </c>
      <c r="J103" s="58">
        <v>6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3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12220.416000000001</v>
      </c>
      <c r="AC103" s="66">
        <f t="shared" si="10"/>
        <v>0</v>
      </c>
      <c r="AD103" s="66">
        <f t="shared" si="9"/>
        <v>12220.416000000001</v>
      </c>
    </row>
    <row r="104" spans="1:30" ht="24.95" customHeight="1" x14ac:dyDescent="0.4">
      <c r="A104" s="54">
        <v>101</v>
      </c>
      <c r="B104" s="55" t="s">
        <v>272</v>
      </c>
      <c r="C104" s="55" t="s">
        <v>893</v>
      </c>
      <c r="D104" s="55" t="s">
        <v>35</v>
      </c>
      <c r="E104" s="55" t="s">
        <v>652</v>
      </c>
      <c r="F104" s="55" t="s">
        <v>1852</v>
      </c>
      <c r="G104" s="55">
        <v>34</v>
      </c>
      <c r="H104" s="55">
        <v>2</v>
      </c>
      <c r="I104" s="57">
        <v>1</v>
      </c>
      <c r="J104" s="58">
        <v>2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2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4073.4719999999998</v>
      </c>
      <c r="AC104" s="66">
        <f t="shared" si="10"/>
        <v>0</v>
      </c>
      <c r="AD104" s="66">
        <f t="shared" si="9"/>
        <v>4073.4719999999998</v>
      </c>
    </row>
    <row r="105" spans="1:30" ht="24.95" customHeight="1" x14ac:dyDescent="0.4">
      <c r="A105" s="54">
        <v>102</v>
      </c>
      <c r="B105" s="55" t="s">
        <v>272</v>
      </c>
      <c r="C105" s="55" t="s">
        <v>893</v>
      </c>
      <c r="D105" s="55" t="s">
        <v>35</v>
      </c>
      <c r="E105" s="55" t="s">
        <v>652</v>
      </c>
      <c r="F105" s="55" t="s">
        <v>1961</v>
      </c>
      <c r="G105" s="55">
        <v>34</v>
      </c>
      <c r="H105" s="55">
        <v>12</v>
      </c>
      <c r="I105" s="57">
        <v>2</v>
      </c>
      <c r="J105" s="58">
        <v>24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12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48881.664000000004</v>
      </c>
      <c r="AC105" s="66">
        <f t="shared" si="10"/>
        <v>0</v>
      </c>
      <c r="AD105" s="66">
        <f t="shared" si="9"/>
        <v>48881.664000000004</v>
      </c>
    </row>
    <row r="106" spans="1:30" ht="24.95" customHeight="1" x14ac:dyDescent="0.4">
      <c r="A106" s="54">
        <v>103</v>
      </c>
      <c r="B106" s="55" t="s">
        <v>272</v>
      </c>
      <c r="C106" s="55" t="s">
        <v>1802</v>
      </c>
      <c r="D106" s="55" t="s">
        <v>35</v>
      </c>
      <c r="E106" s="55" t="s">
        <v>248</v>
      </c>
      <c r="F106" s="55" t="s">
        <v>384</v>
      </c>
      <c r="G106" s="55">
        <v>26</v>
      </c>
      <c r="H106" s="55">
        <v>2</v>
      </c>
      <c r="I106" s="57">
        <v>2</v>
      </c>
      <c r="J106" s="58">
        <v>4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2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6230.0160000000005</v>
      </c>
      <c r="AC106" s="66">
        <f t="shared" si="10"/>
        <v>0</v>
      </c>
      <c r="AD106" s="66">
        <f t="shared" si="9"/>
        <v>6230.0160000000005</v>
      </c>
    </row>
    <row r="107" spans="1:30" ht="24.95" customHeight="1" x14ac:dyDescent="0.4">
      <c r="A107" s="54">
        <v>104</v>
      </c>
      <c r="B107" s="55" t="s">
        <v>272</v>
      </c>
      <c r="C107" s="55" t="s">
        <v>2134</v>
      </c>
      <c r="D107" s="55" t="s">
        <v>35</v>
      </c>
      <c r="E107" s="55" t="s">
        <v>248</v>
      </c>
      <c r="F107" s="55" t="s">
        <v>384</v>
      </c>
      <c r="G107" s="55">
        <v>26</v>
      </c>
      <c r="H107" s="55">
        <v>8</v>
      </c>
      <c r="I107" s="57">
        <v>2</v>
      </c>
      <c r="J107" s="58">
        <v>16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8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24920.064000000002</v>
      </c>
      <c r="AC107" s="66">
        <f t="shared" si="10"/>
        <v>0</v>
      </c>
      <c r="AD107" s="66">
        <f t="shared" si="9"/>
        <v>24920.064000000002</v>
      </c>
    </row>
    <row r="108" spans="1:30" ht="24.95" customHeight="1" x14ac:dyDescent="0.4">
      <c r="A108" s="54">
        <v>105</v>
      </c>
      <c r="B108" s="55" t="s">
        <v>272</v>
      </c>
      <c r="C108" s="55" t="s">
        <v>2134</v>
      </c>
      <c r="D108" s="55" t="s">
        <v>35</v>
      </c>
      <c r="E108" s="55" t="s">
        <v>652</v>
      </c>
      <c r="F108" s="55" t="s">
        <v>1961</v>
      </c>
      <c r="G108" s="55">
        <v>34</v>
      </c>
      <c r="H108" s="55">
        <v>1</v>
      </c>
      <c r="I108" s="57">
        <v>2</v>
      </c>
      <c r="J108" s="58">
        <v>2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1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4073.4719999999998</v>
      </c>
      <c r="AC108" s="66">
        <f t="shared" si="10"/>
        <v>0</v>
      </c>
      <c r="AD108" s="66">
        <f t="shared" si="9"/>
        <v>4073.4719999999998</v>
      </c>
    </row>
    <row r="109" spans="1:30" ht="24.95" customHeight="1" x14ac:dyDescent="0.4">
      <c r="A109" s="54">
        <v>106</v>
      </c>
      <c r="B109" s="55" t="s">
        <v>272</v>
      </c>
      <c r="C109" s="55" t="s">
        <v>2121</v>
      </c>
      <c r="D109" s="55" t="s">
        <v>302</v>
      </c>
      <c r="E109" s="55" t="s">
        <v>248</v>
      </c>
      <c r="F109" s="55" t="s">
        <v>384</v>
      </c>
      <c r="G109" s="55">
        <v>26</v>
      </c>
      <c r="H109" s="55">
        <v>4</v>
      </c>
      <c r="I109" s="57">
        <v>2</v>
      </c>
      <c r="J109" s="58">
        <v>8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4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12460.032000000001</v>
      </c>
      <c r="AC109" s="66">
        <f t="shared" si="10"/>
        <v>0</v>
      </c>
      <c r="AD109" s="66">
        <f t="shared" si="9"/>
        <v>12460.032000000001</v>
      </c>
    </row>
    <row r="110" spans="1:30" ht="24.95" customHeight="1" x14ac:dyDescent="0.4">
      <c r="A110" s="54">
        <v>107</v>
      </c>
      <c r="B110" s="55" t="s">
        <v>272</v>
      </c>
      <c r="C110" s="55" t="s">
        <v>2144</v>
      </c>
      <c r="D110" s="55" t="s">
        <v>35</v>
      </c>
      <c r="E110" s="55" t="s">
        <v>652</v>
      </c>
      <c r="F110" s="55" t="s">
        <v>1961</v>
      </c>
      <c r="G110" s="55">
        <v>34</v>
      </c>
      <c r="H110" s="55">
        <v>1</v>
      </c>
      <c r="I110" s="57">
        <v>2</v>
      </c>
      <c r="J110" s="58">
        <v>2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1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4073.4719999999998</v>
      </c>
      <c r="AC110" s="66">
        <f t="shared" si="10"/>
        <v>0</v>
      </c>
      <c r="AD110" s="66">
        <f t="shared" si="9"/>
        <v>4073.4719999999998</v>
      </c>
    </row>
    <row r="111" spans="1:30" ht="24.95" customHeight="1" x14ac:dyDescent="0.4">
      <c r="A111" s="54">
        <v>108</v>
      </c>
      <c r="B111" s="55" t="s">
        <v>272</v>
      </c>
      <c r="C111" s="55" t="s">
        <v>2144</v>
      </c>
      <c r="D111" s="55" t="s">
        <v>1792</v>
      </c>
      <c r="E111" s="55" t="s">
        <v>652</v>
      </c>
      <c r="F111" s="55" t="s">
        <v>655</v>
      </c>
      <c r="G111" s="55">
        <v>34</v>
      </c>
      <c r="H111" s="55">
        <v>1</v>
      </c>
      <c r="I111" s="57">
        <v>1</v>
      </c>
      <c r="J111" s="58">
        <v>1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2036.7359999999999</v>
      </c>
      <c r="AC111" s="66">
        <f t="shared" si="10"/>
        <v>0</v>
      </c>
      <c r="AD111" s="66">
        <f t="shared" si="9"/>
        <v>2036.7359999999999</v>
      </c>
    </row>
    <row r="112" spans="1:30" ht="24.95" customHeight="1" x14ac:dyDescent="0.4">
      <c r="A112" s="54">
        <v>109</v>
      </c>
      <c r="B112" s="55" t="s">
        <v>272</v>
      </c>
      <c r="C112" s="55" t="s">
        <v>2123</v>
      </c>
      <c r="D112" s="55" t="s">
        <v>35</v>
      </c>
      <c r="E112" s="55" t="s">
        <v>248</v>
      </c>
      <c r="F112" s="55" t="s">
        <v>384</v>
      </c>
      <c r="G112" s="55">
        <v>26</v>
      </c>
      <c r="H112" s="55">
        <v>3</v>
      </c>
      <c r="I112" s="57">
        <v>2</v>
      </c>
      <c r="J112" s="58">
        <v>6</v>
      </c>
      <c r="K112" s="59"/>
      <c r="L112" s="60" t="s">
        <v>222</v>
      </c>
      <c r="M112" s="76"/>
      <c r="N112" s="61" t="s">
        <v>220</v>
      </c>
      <c r="O112" s="77"/>
      <c r="P112" s="76"/>
      <c r="Q112" s="62">
        <v>3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9345.0239999999994</v>
      </c>
      <c r="AC112" s="66">
        <f t="shared" si="10"/>
        <v>0</v>
      </c>
      <c r="AD112" s="66">
        <f t="shared" si="9"/>
        <v>9345.0239999999994</v>
      </c>
    </row>
    <row r="113" spans="1:30" ht="24.95" customHeight="1" x14ac:dyDescent="0.4">
      <c r="A113" s="54">
        <v>110</v>
      </c>
      <c r="B113" s="55" t="s">
        <v>272</v>
      </c>
      <c r="C113" s="55" t="s">
        <v>2123</v>
      </c>
      <c r="D113" s="55" t="s">
        <v>35</v>
      </c>
      <c r="E113" s="55" t="s">
        <v>239</v>
      </c>
      <c r="F113" s="55" t="s">
        <v>2167</v>
      </c>
      <c r="G113" s="55">
        <v>42</v>
      </c>
      <c r="H113" s="55">
        <v>2</v>
      </c>
      <c r="I113" s="57">
        <v>1</v>
      </c>
      <c r="J113" s="58">
        <v>2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2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5031.9359999999997</v>
      </c>
      <c r="AC113" s="66">
        <f t="shared" si="10"/>
        <v>0</v>
      </c>
      <c r="AD113" s="66">
        <f t="shared" si="9"/>
        <v>5031.9359999999997</v>
      </c>
    </row>
    <row r="114" spans="1:30" ht="24.95" customHeight="1" x14ac:dyDescent="0.4">
      <c r="A114" s="54">
        <v>111</v>
      </c>
      <c r="B114" s="55" t="s">
        <v>272</v>
      </c>
      <c r="C114" s="55" t="s">
        <v>2123</v>
      </c>
      <c r="D114" s="55" t="s">
        <v>35</v>
      </c>
      <c r="E114" s="55" t="s">
        <v>652</v>
      </c>
      <c r="F114" s="55" t="s">
        <v>541</v>
      </c>
      <c r="G114" s="55">
        <v>34</v>
      </c>
      <c r="H114" s="55">
        <v>2</v>
      </c>
      <c r="I114" s="57">
        <v>1</v>
      </c>
      <c r="J114" s="58">
        <v>2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2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4073.4719999999998</v>
      </c>
      <c r="AC114" s="66">
        <f t="shared" si="10"/>
        <v>0</v>
      </c>
      <c r="AD114" s="66">
        <f t="shared" si="9"/>
        <v>4073.4719999999998</v>
      </c>
    </row>
    <row r="115" spans="1:30" ht="24.95" customHeight="1" x14ac:dyDescent="0.4">
      <c r="A115" s="54">
        <v>112</v>
      </c>
      <c r="B115" s="55" t="s">
        <v>272</v>
      </c>
      <c r="C115" s="55" t="s">
        <v>2124</v>
      </c>
      <c r="D115" s="55" t="s">
        <v>35</v>
      </c>
      <c r="E115" s="55" t="s">
        <v>248</v>
      </c>
      <c r="F115" s="55" t="s">
        <v>384</v>
      </c>
      <c r="G115" s="55">
        <v>26</v>
      </c>
      <c r="H115" s="55">
        <v>3</v>
      </c>
      <c r="I115" s="57">
        <v>2</v>
      </c>
      <c r="J115" s="58">
        <v>6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3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9345.0239999999994</v>
      </c>
      <c r="AC115" s="66">
        <f t="shared" si="10"/>
        <v>0</v>
      </c>
      <c r="AD115" s="66">
        <f t="shared" si="9"/>
        <v>9345.0239999999994</v>
      </c>
    </row>
    <row r="116" spans="1:30" ht="24.95" customHeight="1" x14ac:dyDescent="0.4">
      <c r="A116" s="54">
        <v>113</v>
      </c>
      <c r="B116" s="55" t="s">
        <v>272</v>
      </c>
      <c r="C116" s="55" t="s">
        <v>2124</v>
      </c>
      <c r="D116" s="55" t="s">
        <v>35</v>
      </c>
      <c r="E116" s="55" t="s">
        <v>239</v>
      </c>
      <c r="F116" s="55" t="s">
        <v>2167</v>
      </c>
      <c r="G116" s="55">
        <v>42</v>
      </c>
      <c r="H116" s="55">
        <v>2</v>
      </c>
      <c r="I116" s="57">
        <v>1</v>
      </c>
      <c r="J116" s="58">
        <v>2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2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5031.9359999999997</v>
      </c>
      <c r="AC116" s="66">
        <f t="shared" si="10"/>
        <v>0</v>
      </c>
      <c r="AD116" s="66">
        <f t="shared" si="9"/>
        <v>5031.9359999999997</v>
      </c>
    </row>
    <row r="117" spans="1:30" ht="24.95" customHeight="1" x14ac:dyDescent="0.4">
      <c r="A117" s="54">
        <v>114</v>
      </c>
      <c r="B117" s="55" t="s">
        <v>272</v>
      </c>
      <c r="C117" s="55" t="s">
        <v>2124</v>
      </c>
      <c r="D117" s="55" t="s">
        <v>35</v>
      </c>
      <c r="E117" s="55" t="s">
        <v>652</v>
      </c>
      <c r="F117" s="55" t="s">
        <v>541</v>
      </c>
      <c r="G117" s="55">
        <v>34</v>
      </c>
      <c r="H117" s="55">
        <v>2</v>
      </c>
      <c r="I117" s="57">
        <v>1</v>
      </c>
      <c r="J117" s="58">
        <v>2</v>
      </c>
      <c r="K117" s="59"/>
      <c r="L117" s="60" t="s">
        <v>222</v>
      </c>
      <c r="M117" s="76"/>
      <c r="N117" s="61" t="s">
        <v>220</v>
      </c>
      <c r="O117" s="77"/>
      <c r="P117" s="76"/>
      <c r="Q117" s="62">
        <v>2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4073.4719999999998</v>
      </c>
      <c r="AC117" s="66">
        <f t="shared" si="10"/>
        <v>0</v>
      </c>
      <c r="AD117" s="66">
        <f t="shared" si="9"/>
        <v>4073.4719999999998</v>
      </c>
    </row>
    <row r="118" spans="1:30" ht="24.95" customHeight="1" x14ac:dyDescent="0.4">
      <c r="A118" s="54">
        <v>115</v>
      </c>
      <c r="B118" s="55" t="s">
        <v>272</v>
      </c>
      <c r="C118" s="55" t="s">
        <v>2145</v>
      </c>
      <c r="D118" s="55" t="s">
        <v>35</v>
      </c>
      <c r="E118" s="55" t="s">
        <v>652</v>
      </c>
      <c r="F118" s="55" t="s">
        <v>1961</v>
      </c>
      <c r="G118" s="55">
        <v>34</v>
      </c>
      <c r="H118" s="55">
        <v>6</v>
      </c>
      <c r="I118" s="57">
        <v>2</v>
      </c>
      <c r="J118" s="58">
        <v>12</v>
      </c>
      <c r="K118" s="59"/>
      <c r="L118" s="60" t="s">
        <v>222</v>
      </c>
      <c r="M118" s="76"/>
      <c r="N118" s="61" t="s">
        <v>220</v>
      </c>
      <c r="O118" s="77"/>
      <c r="P118" s="76"/>
      <c r="Q118" s="62">
        <v>6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24440.832000000002</v>
      </c>
      <c r="AC118" s="66">
        <f t="shared" si="10"/>
        <v>0</v>
      </c>
      <c r="AD118" s="66">
        <f t="shared" si="9"/>
        <v>24440.832000000002</v>
      </c>
    </row>
    <row r="119" spans="1:30" ht="24.95" customHeight="1" x14ac:dyDescent="0.4">
      <c r="A119" s="54">
        <v>116</v>
      </c>
      <c r="B119" s="55" t="s">
        <v>272</v>
      </c>
      <c r="C119" s="55" t="s">
        <v>2145</v>
      </c>
      <c r="D119" s="55" t="s">
        <v>35</v>
      </c>
      <c r="E119" s="55" t="s">
        <v>652</v>
      </c>
      <c r="F119" s="55" t="s">
        <v>1852</v>
      </c>
      <c r="G119" s="55">
        <v>34</v>
      </c>
      <c r="H119" s="55">
        <v>2</v>
      </c>
      <c r="I119" s="57">
        <v>1</v>
      </c>
      <c r="J119" s="58">
        <v>2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2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4073.4719999999998</v>
      </c>
      <c r="AC119" s="66">
        <f t="shared" si="10"/>
        <v>0</v>
      </c>
      <c r="AD119" s="66">
        <f t="shared" si="9"/>
        <v>4073.4719999999998</v>
      </c>
    </row>
    <row r="120" spans="1:30" ht="24.95" customHeight="1" x14ac:dyDescent="0.4">
      <c r="A120" s="54">
        <v>117</v>
      </c>
      <c r="B120" s="55" t="s">
        <v>272</v>
      </c>
      <c r="C120" s="55" t="s">
        <v>246</v>
      </c>
      <c r="D120" s="55" t="s">
        <v>35</v>
      </c>
      <c r="E120" s="55" t="s">
        <v>652</v>
      </c>
      <c r="F120" s="55" t="s">
        <v>1961</v>
      </c>
      <c r="G120" s="55">
        <v>34</v>
      </c>
      <c r="H120" s="55">
        <v>6</v>
      </c>
      <c r="I120" s="57">
        <v>2</v>
      </c>
      <c r="J120" s="58">
        <v>12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6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24440.832000000002</v>
      </c>
      <c r="AC120" s="66">
        <f t="shared" si="10"/>
        <v>0</v>
      </c>
      <c r="AD120" s="66">
        <f t="shared" si="9"/>
        <v>24440.832000000002</v>
      </c>
    </row>
    <row r="121" spans="1:30" ht="24.95" customHeight="1" x14ac:dyDescent="0.4">
      <c r="A121" s="54">
        <v>118</v>
      </c>
      <c r="B121" s="55" t="s">
        <v>272</v>
      </c>
      <c r="C121" s="55" t="s">
        <v>246</v>
      </c>
      <c r="D121" s="55" t="s">
        <v>35</v>
      </c>
      <c r="E121" s="55" t="s">
        <v>652</v>
      </c>
      <c r="F121" s="55" t="s">
        <v>1852</v>
      </c>
      <c r="G121" s="55">
        <v>34</v>
      </c>
      <c r="H121" s="55">
        <v>2</v>
      </c>
      <c r="I121" s="57">
        <v>1</v>
      </c>
      <c r="J121" s="58">
        <v>2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2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4073.4719999999998</v>
      </c>
      <c r="AC121" s="66">
        <f t="shared" si="10"/>
        <v>0</v>
      </c>
      <c r="AD121" s="66">
        <f t="shared" si="9"/>
        <v>4073.4719999999998</v>
      </c>
    </row>
    <row r="122" spans="1:30" ht="24.95" customHeight="1" x14ac:dyDescent="0.4">
      <c r="A122" s="54">
        <v>119</v>
      </c>
      <c r="B122" s="55" t="s">
        <v>272</v>
      </c>
      <c r="C122" s="55" t="s">
        <v>1817</v>
      </c>
      <c r="D122" s="55" t="s">
        <v>35</v>
      </c>
      <c r="E122" s="55" t="s">
        <v>652</v>
      </c>
      <c r="F122" s="55" t="s">
        <v>1961</v>
      </c>
      <c r="G122" s="55">
        <v>34</v>
      </c>
      <c r="H122" s="55">
        <v>5</v>
      </c>
      <c r="I122" s="57">
        <v>2</v>
      </c>
      <c r="J122" s="58">
        <v>10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5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20367.36</v>
      </c>
      <c r="AC122" s="66">
        <f t="shared" si="10"/>
        <v>0</v>
      </c>
      <c r="AD122" s="66">
        <f t="shared" si="9"/>
        <v>20367.36</v>
      </c>
    </row>
    <row r="123" spans="1:30" ht="24.95" customHeight="1" x14ac:dyDescent="0.4">
      <c r="A123" s="54">
        <v>120</v>
      </c>
      <c r="B123" s="55" t="s">
        <v>272</v>
      </c>
      <c r="C123" s="55" t="s">
        <v>1817</v>
      </c>
      <c r="D123" s="55" t="s">
        <v>35</v>
      </c>
      <c r="E123" s="55" t="s">
        <v>652</v>
      </c>
      <c r="F123" s="55" t="s">
        <v>1852</v>
      </c>
      <c r="G123" s="55">
        <v>34</v>
      </c>
      <c r="H123" s="55">
        <v>2</v>
      </c>
      <c r="I123" s="57">
        <v>1</v>
      </c>
      <c r="J123" s="58">
        <v>2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2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4073.4719999999998</v>
      </c>
      <c r="AC123" s="66">
        <f t="shared" si="10"/>
        <v>0</v>
      </c>
      <c r="AD123" s="66">
        <f t="shared" si="9"/>
        <v>4073.4719999999998</v>
      </c>
    </row>
    <row r="124" spans="1:30" ht="24.95" customHeight="1" x14ac:dyDescent="0.4">
      <c r="A124" s="54">
        <v>121</v>
      </c>
      <c r="B124" s="55" t="s">
        <v>272</v>
      </c>
      <c r="C124" s="55" t="s">
        <v>1818</v>
      </c>
      <c r="D124" s="55" t="s">
        <v>35</v>
      </c>
      <c r="E124" s="55" t="s">
        <v>652</v>
      </c>
      <c r="F124" s="55" t="s">
        <v>1961</v>
      </c>
      <c r="G124" s="55">
        <v>34</v>
      </c>
      <c r="H124" s="55">
        <v>6</v>
      </c>
      <c r="I124" s="57">
        <v>2</v>
      </c>
      <c r="J124" s="58">
        <v>12</v>
      </c>
      <c r="K124" s="59"/>
      <c r="L124" s="60" t="s">
        <v>222</v>
      </c>
      <c r="M124" s="76"/>
      <c r="N124" s="61" t="s">
        <v>220</v>
      </c>
      <c r="O124" s="77"/>
      <c r="P124" s="76"/>
      <c r="Q124" s="62">
        <v>6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24440.832000000002</v>
      </c>
      <c r="AC124" s="66">
        <f t="shared" si="10"/>
        <v>0</v>
      </c>
      <c r="AD124" s="66">
        <f t="shared" si="9"/>
        <v>24440.832000000002</v>
      </c>
    </row>
    <row r="125" spans="1:30" ht="24.95" customHeight="1" x14ac:dyDescent="0.4">
      <c r="A125" s="54">
        <v>122</v>
      </c>
      <c r="B125" s="55" t="s">
        <v>272</v>
      </c>
      <c r="C125" s="55" t="s">
        <v>1818</v>
      </c>
      <c r="D125" s="55" t="s">
        <v>35</v>
      </c>
      <c r="E125" s="55" t="s">
        <v>652</v>
      </c>
      <c r="F125" s="55" t="s">
        <v>1852</v>
      </c>
      <c r="G125" s="55">
        <v>34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220</v>
      </c>
      <c r="O125" s="77"/>
      <c r="P125" s="76"/>
      <c r="Q125" s="62">
        <v>2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4073.4719999999998</v>
      </c>
      <c r="AC125" s="66">
        <f t="shared" si="10"/>
        <v>0</v>
      </c>
      <c r="AD125" s="66">
        <f t="shared" si="9"/>
        <v>4073.4719999999998</v>
      </c>
    </row>
    <row r="126" spans="1:30" ht="24.95" customHeight="1" x14ac:dyDescent="0.4">
      <c r="A126" s="54">
        <v>123</v>
      </c>
      <c r="B126" s="55" t="s">
        <v>272</v>
      </c>
      <c r="C126" s="55" t="s">
        <v>2146</v>
      </c>
      <c r="D126" s="55" t="s">
        <v>35</v>
      </c>
      <c r="E126" s="55" t="s">
        <v>652</v>
      </c>
      <c r="F126" s="55" t="s">
        <v>1961</v>
      </c>
      <c r="G126" s="55">
        <v>34</v>
      </c>
      <c r="H126" s="55">
        <v>5</v>
      </c>
      <c r="I126" s="57">
        <v>2</v>
      </c>
      <c r="J126" s="58">
        <v>10</v>
      </c>
      <c r="K126" s="59"/>
      <c r="L126" s="60" t="s">
        <v>222</v>
      </c>
      <c r="M126" s="76"/>
      <c r="N126" s="61" t="s">
        <v>220</v>
      </c>
      <c r="O126" s="77"/>
      <c r="P126" s="76"/>
      <c r="Q126" s="62">
        <v>5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20367.36</v>
      </c>
      <c r="AC126" s="66">
        <f t="shared" si="10"/>
        <v>0</v>
      </c>
      <c r="AD126" s="66">
        <f t="shared" si="9"/>
        <v>20367.36</v>
      </c>
    </row>
    <row r="127" spans="1:30" ht="24.95" customHeight="1" x14ac:dyDescent="0.4">
      <c r="A127" s="54">
        <v>124</v>
      </c>
      <c r="B127" s="55" t="s">
        <v>272</v>
      </c>
      <c r="C127" s="55" t="s">
        <v>2146</v>
      </c>
      <c r="D127" s="55" t="s">
        <v>35</v>
      </c>
      <c r="E127" s="55" t="s">
        <v>652</v>
      </c>
      <c r="F127" s="55" t="s">
        <v>1852</v>
      </c>
      <c r="G127" s="55">
        <v>34</v>
      </c>
      <c r="H127" s="55">
        <v>2</v>
      </c>
      <c r="I127" s="57">
        <v>1</v>
      </c>
      <c r="J127" s="58">
        <v>2</v>
      </c>
      <c r="K127" s="59"/>
      <c r="L127" s="60" t="s">
        <v>222</v>
      </c>
      <c r="M127" s="76"/>
      <c r="N127" s="61" t="s">
        <v>220</v>
      </c>
      <c r="O127" s="77"/>
      <c r="P127" s="76"/>
      <c r="Q127" s="62">
        <v>2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4073.4719999999998</v>
      </c>
      <c r="AC127" s="66">
        <f t="shared" si="10"/>
        <v>0</v>
      </c>
      <c r="AD127" s="66">
        <f t="shared" si="9"/>
        <v>4073.4719999999998</v>
      </c>
    </row>
    <row r="128" spans="1:30" ht="24.95" customHeight="1" x14ac:dyDescent="0.4">
      <c r="A128" s="54">
        <v>125</v>
      </c>
      <c r="B128" s="55" t="s">
        <v>272</v>
      </c>
      <c r="C128" s="55" t="s">
        <v>2147</v>
      </c>
      <c r="D128" s="55" t="s">
        <v>35</v>
      </c>
      <c r="E128" s="55" t="s">
        <v>652</v>
      </c>
      <c r="F128" s="55" t="s">
        <v>1961</v>
      </c>
      <c r="G128" s="55">
        <v>34</v>
      </c>
      <c r="H128" s="55">
        <v>6</v>
      </c>
      <c r="I128" s="57">
        <v>2</v>
      </c>
      <c r="J128" s="58">
        <v>12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6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24440.832000000002</v>
      </c>
      <c r="AC128" s="66">
        <f t="shared" si="10"/>
        <v>0</v>
      </c>
      <c r="AD128" s="66">
        <f t="shared" si="9"/>
        <v>24440.832000000002</v>
      </c>
    </row>
    <row r="129" spans="1:30" ht="24.95" customHeight="1" x14ac:dyDescent="0.4">
      <c r="A129" s="54">
        <v>126</v>
      </c>
      <c r="B129" s="55" t="s">
        <v>272</v>
      </c>
      <c r="C129" s="55" t="s">
        <v>2147</v>
      </c>
      <c r="D129" s="55" t="s">
        <v>35</v>
      </c>
      <c r="E129" s="55" t="s">
        <v>652</v>
      </c>
      <c r="F129" s="55" t="s">
        <v>1852</v>
      </c>
      <c r="G129" s="55">
        <v>34</v>
      </c>
      <c r="H129" s="55">
        <v>2</v>
      </c>
      <c r="I129" s="57">
        <v>1</v>
      </c>
      <c r="J129" s="58">
        <v>2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2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4073.4719999999998</v>
      </c>
      <c r="AC129" s="66">
        <f t="shared" si="10"/>
        <v>0</v>
      </c>
      <c r="AD129" s="66">
        <f t="shared" si="9"/>
        <v>4073.4719999999998</v>
      </c>
    </row>
    <row r="130" spans="1:30" ht="24.95" customHeight="1" x14ac:dyDescent="0.4">
      <c r="A130" s="54">
        <v>127</v>
      </c>
      <c r="B130" s="55" t="s">
        <v>272</v>
      </c>
      <c r="C130" s="55" t="s">
        <v>2148</v>
      </c>
      <c r="D130" s="55" t="s">
        <v>35</v>
      </c>
      <c r="E130" s="55" t="s">
        <v>652</v>
      </c>
      <c r="F130" s="55" t="s">
        <v>1961</v>
      </c>
      <c r="G130" s="55">
        <v>34</v>
      </c>
      <c r="H130" s="55">
        <v>6</v>
      </c>
      <c r="I130" s="57">
        <v>2</v>
      </c>
      <c r="J130" s="58">
        <v>12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6</v>
      </c>
      <c r="R130" s="63"/>
      <c r="S130" s="78"/>
      <c r="T130" s="78"/>
      <c r="U130" s="64">
        <f t="shared" si="6"/>
        <v>0</v>
      </c>
      <c r="V130" s="64">
        <f t="shared" si="7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24440.832000000002</v>
      </c>
      <c r="AC130" s="66">
        <f t="shared" si="10"/>
        <v>0</v>
      </c>
      <c r="AD130" s="66">
        <f t="shared" si="9"/>
        <v>24440.832000000002</v>
      </c>
    </row>
    <row r="131" spans="1:30" ht="24.95" customHeight="1" x14ac:dyDescent="0.4">
      <c r="A131" s="54">
        <v>128</v>
      </c>
      <c r="B131" s="55" t="s">
        <v>272</v>
      </c>
      <c r="C131" s="55" t="s">
        <v>2148</v>
      </c>
      <c r="D131" s="55" t="s">
        <v>35</v>
      </c>
      <c r="E131" s="55" t="s">
        <v>652</v>
      </c>
      <c r="F131" s="55" t="s">
        <v>1852</v>
      </c>
      <c r="G131" s="55">
        <v>34</v>
      </c>
      <c r="H131" s="55">
        <v>2</v>
      </c>
      <c r="I131" s="57">
        <v>1</v>
      </c>
      <c r="J131" s="58">
        <v>2</v>
      </c>
      <c r="K131" s="59"/>
      <c r="L131" s="60" t="s">
        <v>222</v>
      </c>
      <c r="M131" s="76"/>
      <c r="N131" s="61" t="s">
        <v>220</v>
      </c>
      <c r="O131" s="77"/>
      <c r="P131" s="76"/>
      <c r="Q131" s="62">
        <v>2</v>
      </c>
      <c r="R131" s="63"/>
      <c r="S131" s="78"/>
      <c r="T131" s="78"/>
      <c r="U131" s="64">
        <f t="shared" si="6"/>
        <v>0</v>
      </c>
      <c r="V131" s="64">
        <f t="shared" si="7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4073.4719999999998</v>
      </c>
      <c r="AC131" s="66">
        <f t="shared" si="10"/>
        <v>0</v>
      </c>
      <c r="AD131" s="66">
        <f t="shared" si="9"/>
        <v>4073.4719999999998</v>
      </c>
    </row>
    <row r="132" spans="1:30" ht="24.95" customHeight="1" x14ac:dyDescent="0.4">
      <c r="A132" s="54">
        <v>129</v>
      </c>
      <c r="B132" s="55" t="s">
        <v>272</v>
      </c>
      <c r="C132" s="55" t="s">
        <v>2134</v>
      </c>
      <c r="D132" s="55" t="s">
        <v>35</v>
      </c>
      <c r="E132" s="55" t="s">
        <v>265</v>
      </c>
      <c r="F132" s="55" t="s">
        <v>730</v>
      </c>
      <c r="G132" s="55">
        <v>60</v>
      </c>
      <c r="H132" s="55">
        <v>1</v>
      </c>
      <c r="I132" s="57">
        <v>1</v>
      </c>
      <c r="J132" s="58">
        <v>1</v>
      </c>
      <c r="K132" s="59"/>
      <c r="L132" s="60" t="s">
        <v>222</v>
      </c>
      <c r="M132" s="76"/>
      <c r="N132" s="61" t="s">
        <v>219</v>
      </c>
      <c r="O132" s="77"/>
      <c r="P132" s="76"/>
      <c r="Q132" s="62">
        <v>1</v>
      </c>
      <c r="R132" s="63"/>
      <c r="S132" s="78"/>
      <c r="T132" s="78"/>
      <c r="U132" s="64">
        <f t="shared" ref="U132:U191" si="12">S132*Q132</f>
        <v>0</v>
      </c>
      <c r="V132" s="64">
        <f t="shared" ref="V132:V191" si="13">T132*Q132</f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63" si="14">G132*J132*X132*Y132*Z132/1000*$Z$1</f>
        <v>3594.2400000000002</v>
      </c>
      <c r="AC132" s="66">
        <f t="shared" si="10"/>
        <v>0</v>
      </c>
      <c r="AD132" s="66">
        <f t="shared" ref="AD132:AD191" si="15">AB132-AC132</f>
        <v>3594.2400000000002</v>
      </c>
    </row>
    <row r="133" spans="1:30" ht="24.95" customHeight="1" x14ac:dyDescent="0.4">
      <c r="A133" s="54">
        <v>130</v>
      </c>
      <c r="B133" s="55" t="s">
        <v>809</v>
      </c>
      <c r="C133" s="55" t="s">
        <v>2113</v>
      </c>
      <c r="D133" s="55" t="s">
        <v>35</v>
      </c>
      <c r="E133" s="55" t="s">
        <v>248</v>
      </c>
      <c r="F133" s="55" t="s">
        <v>384</v>
      </c>
      <c r="G133" s="55">
        <v>26</v>
      </c>
      <c r="H133" s="55">
        <v>4</v>
      </c>
      <c r="I133" s="57">
        <v>2</v>
      </c>
      <c r="J133" s="58">
        <v>8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4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4"/>
        <v>12460.032000000001</v>
      </c>
      <c r="AC133" s="66">
        <f t="shared" ref="AC133:AC191" si="16">P133*Q133*X133*Y133*Z133/1000*$Z$1</f>
        <v>0</v>
      </c>
      <c r="AD133" s="66">
        <f t="shared" si="15"/>
        <v>12460.032000000001</v>
      </c>
    </row>
    <row r="134" spans="1:30" ht="24.95" customHeight="1" x14ac:dyDescent="0.4">
      <c r="A134" s="54">
        <v>131</v>
      </c>
      <c r="B134" s="55" t="s">
        <v>809</v>
      </c>
      <c r="C134" s="55" t="s">
        <v>2113</v>
      </c>
      <c r="D134" s="55" t="s">
        <v>35</v>
      </c>
      <c r="E134" s="55" t="s">
        <v>652</v>
      </c>
      <c r="F134" s="55" t="s">
        <v>655</v>
      </c>
      <c r="G134" s="55">
        <v>34</v>
      </c>
      <c r="H134" s="55">
        <v>1</v>
      </c>
      <c r="I134" s="57">
        <v>1</v>
      </c>
      <c r="J134" s="58">
        <v>1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1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4"/>
        <v>2036.7359999999999</v>
      </c>
      <c r="AC134" s="66">
        <f t="shared" si="16"/>
        <v>0</v>
      </c>
      <c r="AD134" s="66">
        <f t="shared" si="15"/>
        <v>2036.7359999999999</v>
      </c>
    </row>
    <row r="135" spans="1:30" ht="24.95" customHeight="1" x14ac:dyDescent="0.4">
      <c r="A135" s="54">
        <v>132</v>
      </c>
      <c r="B135" s="55" t="s">
        <v>809</v>
      </c>
      <c r="C135" s="55" t="s">
        <v>2119</v>
      </c>
      <c r="D135" s="55" t="s">
        <v>35</v>
      </c>
      <c r="E135" s="55" t="s">
        <v>265</v>
      </c>
      <c r="F135" s="55" t="s">
        <v>730</v>
      </c>
      <c r="G135" s="55">
        <v>60</v>
      </c>
      <c r="H135" s="55">
        <v>2</v>
      </c>
      <c r="I135" s="57">
        <v>1</v>
      </c>
      <c r="J135" s="58">
        <v>2</v>
      </c>
      <c r="K135" s="59"/>
      <c r="L135" s="60" t="s">
        <v>222</v>
      </c>
      <c r="M135" s="76"/>
      <c r="N135" s="61" t="s">
        <v>219</v>
      </c>
      <c r="O135" s="77"/>
      <c r="P135" s="76"/>
      <c r="Q135" s="62">
        <v>2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4"/>
        <v>7188.4800000000005</v>
      </c>
      <c r="AC135" s="66">
        <f t="shared" si="16"/>
        <v>0</v>
      </c>
      <c r="AD135" s="66">
        <f t="shared" si="15"/>
        <v>7188.4800000000005</v>
      </c>
    </row>
    <row r="136" spans="1:30" ht="24.95" customHeight="1" x14ac:dyDescent="0.4">
      <c r="A136" s="54">
        <v>133</v>
      </c>
      <c r="B136" s="55" t="s">
        <v>809</v>
      </c>
      <c r="C136" s="55" t="s">
        <v>2133</v>
      </c>
      <c r="D136" s="55" t="s">
        <v>35</v>
      </c>
      <c r="E136" s="55" t="s">
        <v>248</v>
      </c>
      <c r="F136" s="55" t="s">
        <v>384</v>
      </c>
      <c r="G136" s="55">
        <v>26</v>
      </c>
      <c r="H136" s="55">
        <v>2</v>
      </c>
      <c r="I136" s="57">
        <v>2</v>
      </c>
      <c r="J136" s="58">
        <v>4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2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4"/>
        <v>6230.0160000000005</v>
      </c>
      <c r="AC136" s="66">
        <f t="shared" si="16"/>
        <v>0</v>
      </c>
      <c r="AD136" s="66">
        <f t="shared" si="15"/>
        <v>6230.0160000000005</v>
      </c>
    </row>
    <row r="137" spans="1:30" ht="24.95" customHeight="1" x14ac:dyDescent="0.4">
      <c r="A137" s="54">
        <v>134</v>
      </c>
      <c r="B137" s="55" t="s">
        <v>809</v>
      </c>
      <c r="C137" s="55" t="s">
        <v>2133</v>
      </c>
      <c r="D137" s="55" t="s">
        <v>35</v>
      </c>
      <c r="E137" s="55" t="s">
        <v>248</v>
      </c>
      <c r="F137" s="55" t="s">
        <v>541</v>
      </c>
      <c r="G137" s="55">
        <v>26</v>
      </c>
      <c r="H137" s="55">
        <v>1</v>
      </c>
      <c r="I137" s="57">
        <v>1</v>
      </c>
      <c r="J137" s="58">
        <v>1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1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4"/>
        <v>1557.5040000000001</v>
      </c>
      <c r="AC137" s="66">
        <f t="shared" si="16"/>
        <v>0</v>
      </c>
      <c r="AD137" s="66">
        <f t="shared" si="15"/>
        <v>1557.5040000000001</v>
      </c>
    </row>
    <row r="138" spans="1:30" ht="24.95" customHeight="1" x14ac:dyDescent="0.4">
      <c r="A138" s="54">
        <v>135</v>
      </c>
      <c r="B138" s="55" t="s">
        <v>809</v>
      </c>
      <c r="C138" s="55" t="s">
        <v>2133</v>
      </c>
      <c r="D138" s="55" t="s">
        <v>35</v>
      </c>
      <c r="E138" s="55" t="s">
        <v>652</v>
      </c>
      <c r="F138" s="55" t="s">
        <v>655</v>
      </c>
      <c r="G138" s="55">
        <v>34</v>
      </c>
      <c r="H138" s="55">
        <v>2</v>
      </c>
      <c r="I138" s="57">
        <v>1</v>
      </c>
      <c r="J138" s="58">
        <v>2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2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4"/>
        <v>4073.4719999999998</v>
      </c>
      <c r="AC138" s="66">
        <f t="shared" si="16"/>
        <v>0</v>
      </c>
      <c r="AD138" s="66">
        <f t="shared" si="15"/>
        <v>4073.4719999999998</v>
      </c>
    </row>
    <row r="139" spans="1:30" ht="24.95" customHeight="1" x14ac:dyDescent="0.4">
      <c r="A139" s="54">
        <v>136</v>
      </c>
      <c r="B139" s="55" t="s">
        <v>809</v>
      </c>
      <c r="C139" s="55" t="s">
        <v>2117</v>
      </c>
      <c r="D139" s="55" t="s">
        <v>35</v>
      </c>
      <c r="E139" s="55" t="s">
        <v>248</v>
      </c>
      <c r="F139" s="55" t="s">
        <v>697</v>
      </c>
      <c r="G139" s="55">
        <v>26</v>
      </c>
      <c r="H139" s="55">
        <v>2</v>
      </c>
      <c r="I139" s="57">
        <v>1</v>
      </c>
      <c r="J139" s="58">
        <v>2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2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4"/>
        <v>3115.0080000000003</v>
      </c>
      <c r="AC139" s="66">
        <f t="shared" si="16"/>
        <v>0</v>
      </c>
      <c r="AD139" s="66">
        <f t="shared" si="15"/>
        <v>3115.0080000000003</v>
      </c>
    </row>
    <row r="140" spans="1:30" ht="24.95" customHeight="1" x14ac:dyDescent="0.4">
      <c r="A140" s="54">
        <v>137</v>
      </c>
      <c r="B140" s="55" t="s">
        <v>809</v>
      </c>
      <c r="C140" s="55" t="s">
        <v>2132</v>
      </c>
      <c r="D140" s="55" t="s">
        <v>35</v>
      </c>
      <c r="E140" s="55" t="s">
        <v>248</v>
      </c>
      <c r="F140" s="55" t="s">
        <v>384</v>
      </c>
      <c r="G140" s="55">
        <v>26</v>
      </c>
      <c r="H140" s="55">
        <v>2</v>
      </c>
      <c r="I140" s="57">
        <v>2</v>
      </c>
      <c r="J140" s="58">
        <v>4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2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4"/>
        <v>6230.0160000000005</v>
      </c>
      <c r="AC140" s="66">
        <f t="shared" si="16"/>
        <v>0</v>
      </c>
      <c r="AD140" s="66">
        <f t="shared" si="15"/>
        <v>6230.0160000000005</v>
      </c>
    </row>
    <row r="141" spans="1:30" ht="24.95" customHeight="1" x14ac:dyDescent="0.4">
      <c r="A141" s="54">
        <v>138</v>
      </c>
      <c r="B141" s="55" t="s">
        <v>809</v>
      </c>
      <c r="C141" s="55" t="s">
        <v>1244</v>
      </c>
      <c r="D141" s="55" t="s">
        <v>35</v>
      </c>
      <c r="E141" s="55" t="s">
        <v>652</v>
      </c>
      <c r="F141" s="55" t="s">
        <v>1961</v>
      </c>
      <c r="G141" s="55">
        <v>34</v>
      </c>
      <c r="H141" s="55">
        <v>6</v>
      </c>
      <c r="I141" s="57">
        <v>2</v>
      </c>
      <c r="J141" s="58">
        <v>12</v>
      </c>
      <c r="K141" s="59"/>
      <c r="L141" s="60" t="s">
        <v>222</v>
      </c>
      <c r="M141" s="76"/>
      <c r="N141" s="61" t="s">
        <v>220</v>
      </c>
      <c r="O141" s="77"/>
      <c r="P141" s="76"/>
      <c r="Q141" s="62">
        <v>6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4"/>
        <v>24440.832000000002</v>
      </c>
      <c r="AC141" s="66">
        <f t="shared" si="16"/>
        <v>0</v>
      </c>
      <c r="AD141" s="66">
        <f t="shared" si="15"/>
        <v>24440.832000000002</v>
      </c>
    </row>
    <row r="142" spans="1:30" ht="24.95" customHeight="1" x14ac:dyDescent="0.4">
      <c r="A142" s="54">
        <v>139</v>
      </c>
      <c r="B142" s="55" t="s">
        <v>809</v>
      </c>
      <c r="C142" s="55" t="s">
        <v>1244</v>
      </c>
      <c r="D142" s="55" t="s">
        <v>35</v>
      </c>
      <c r="E142" s="55" t="s">
        <v>652</v>
      </c>
      <c r="F142" s="55" t="s">
        <v>1852</v>
      </c>
      <c r="G142" s="55">
        <v>34</v>
      </c>
      <c r="H142" s="55">
        <v>2</v>
      </c>
      <c r="I142" s="57">
        <v>1</v>
      </c>
      <c r="J142" s="58">
        <v>2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2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4"/>
        <v>4073.4719999999998</v>
      </c>
      <c r="AC142" s="66">
        <f t="shared" si="16"/>
        <v>0</v>
      </c>
      <c r="AD142" s="66">
        <f t="shared" si="15"/>
        <v>4073.4719999999998</v>
      </c>
    </row>
    <row r="143" spans="1:30" ht="24.95" customHeight="1" x14ac:dyDescent="0.4">
      <c r="A143" s="54">
        <v>140</v>
      </c>
      <c r="B143" s="55" t="s">
        <v>809</v>
      </c>
      <c r="C143" s="55" t="s">
        <v>1396</v>
      </c>
      <c r="D143" s="55" t="s">
        <v>35</v>
      </c>
      <c r="E143" s="55" t="s">
        <v>652</v>
      </c>
      <c r="F143" s="55" t="s">
        <v>1961</v>
      </c>
      <c r="G143" s="55">
        <v>34</v>
      </c>
      <c r="H143" s="55">
        <v>2</v>
      </c>
      <c r="I143" s="57">
        <v>2</v>
      </c>
      <c r="J143" s="58">
        <v>4</v>
      </c>
      <c r="K143" s="59"/>
      <c r="L143" s="60" t="s">
        <v>222</v>
      </c>
      <c r="M143" s="76"/>
      <c r="N143" s="61" t="s">
        <v>220</v>
      </c>
      <c r="O143" s="77"/>
      <c r="P143" s="76"/>
      <c r="Q143" s="62">
        <v>2</v>
      </c>
      <c r="R143" s="63"/>
      <c r="S143" s="78"/>
      <c r="T143" s="78"/>
      <c r="U143" s="64">
        <f t="shared" si="12"/>
        <v>0</v>
      </c>
      <c r="V143" s="64">
        <f t="shared" si="13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4"/>
        <v>8146.9439999999995</v>
      </c>
      <c r="AC143" s="66">
        <f t="shared" si="16"/>
        <v>0</v>
      </c>
      <c r="AD143" s="66">
        <f t="shared" si="15"/>
        <v>8146.9439999999995</v>
      </c>
    </row>
    <row r="144" spans="1:30" ht="24.95" customHeight="1" x14ac:dyDescent="0.4">
      <c r="A144" s="54">
        <v>141</v>
      </c>
      <c r="B144" s="55" t="s">
        <v>809</v>
      </c>
      <c r="C144" s="55" t="s">
        <v>2149</v>
      </c>
      <c r="D144" s="55" t="s">
        <v>35</v>
      </c>
      <c r="E144" s="55" t="s">
        <v>652</v>
      </c>
      <c r="F144" s="55" t="s">
        <v>1852</v>
      </c>
      <c r="G144" s="55">
        <v>34</v>
      </c>
      <c r="H144" s="55">
        <v>2</v>
      </c>
      <c r="I144" s="57">
        <v>1</v>
      </c>
      <c r="J144" s="58">
        <v>2</v>
      </c>
      <c r="K144" s="59"/>
      <c r="L144" s="60" t="s">
        <v>222</v>
      </c>
      <c r="M144" s="76"/>
      <c r="N144" s="61" t="s">
        <v>220</v>
      </c>
      <c r="O144" s="77"/>
      <c r="P144" s="76"/>
      <c r="Q144" s="62">
        <v>2</v>
      </c>
      <c r="R144" s="63"/>
      <c r="S144" s="78"/>
      <c r="T144" s="78"/>
      <c r="U144" s="64">
        <f t="shared" si="12"/>
        <v>0</v>
      </c>
      <c r="V144" s="64">
        <f t="shared" si="13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4"/>
        <v>4073.4719999999998</v>
      </c>
      <c r="AC144" s="66">
        <f t="shared" si="16"/>
        <v>0</v>
      </c>
      <c r="AD144" s="66">
        <f t="shared" si="15"/>
        <v>4073.4719999999998</v>
      </c>
    </row>
    <row r="145" spans="1:30" ht="24.95" customHeight="1" x14ac:dyDescent="0.4">
      <c r="A145" s="54">
        <v>142</v>
      </c>
      <c r="B145" s="55" t="s">
        <v>809</v>
      </c>
      <c r="C145" s="55" t="s">
        <v>2149</v>
      </c>
      <c r="D145" s="55" t="s">
        <v>35</v>
      </c>
      <c r="E145" s="55" t="s">
        <v>239</v>
      </c>
      <c r="F145" s="55" t="s">
        <v>2166</v>
      </c>
      <c r="G145" s="55">
        <v>42</v>
      </c>
      <c r="H145" s="55">
        <v>24</v>
      </c>
      <c r="I145" s="57">
        <v>2</v>
      </c>
      <c r="J145" s="58">
        <v>48</v>
      </c>
      <c r="K145" s="59"/>
      <c r="L145" s="60" t="s">
        <v>222</v>
      </c>
      <c r="M145" s="76"/>
      <c r="N145" s="61" t="s">
        <v>220</v>
      </c>
      <c r="O145" s="77"/>
      <c r="P145" s="76"/>
      <c r="Q145" s="62">
        <v>24</v>
      </c>
      <c r="R145" s="63"/>
      <c r="S145" s="78"/>
      <c r="T145" s="78"/>
      <c r="U145" s="64">
        <f t="shared" si="12"/>
        <v>0</v>
      </c>
      <c r="V145" s="64">
        <f t="shared" si="13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4"/>
        <v>120766.46399999999</v>
      </c>
      <c r="AC145" s="66">
        <f t="shared" si="16"/>
        <v>0</v>
      </c>
      <c r="AD145" s="66">
        <f t="shared" si="15"/>
        <v>120766.46399999999</v>
      </c>
    </row>
    <row r="146" spans="1:30" ht="24.95" customHeight="1" x14ac:dyDescent="0.4">
      <c r="A146" s="54">
        <v>143</v>
      </c>
      <c r="B146" s="55" t="s">
        <v>809</v>
      </c>
      <c r="C146" s="55" t="s">
        <v>2150</v>
      </c>
      <c r="D146" s="55" t="s">
        <v>35</v>
      </c>
      <c r="E146" s="55" t="s">
        <v>652</v>
      </c>
      <c r="F146" s="55" t="s">
        <v>1961</v>
      </c>
      <c r="G146" s="55">
        <v>34</v>
      </c>
      <c r="H146" s="55">
        <v>3</v>
      </c>
      <c r="I146" s="57">
        <v>2</v>
      </c>
      <c r="J146" s="58">
        <v>6</v>
      </c>
      <c r="K146" s="59"/>
      <c r="L146" s="60" t="s">
        <v>222</v>
      </c>
      <c r="M146" s="76"/>
      <c r="N146" s="61" t="s">
        <v>220</v>
      </c>
      <c r="O146" s="77"/>
      <c r="P146" s="76"/>
      <c r="Q146" s="62">
        <v>3</v>
      </c>
      <c r="R146" s="63"/>
      <c r="S146" s="78"/>
      <c r="T146" s="78"/>
      <c r="U146" s="64">
        <f t="shared" si="12"/>
        <v>0</v>
      </c>
      <c r="V146" s="64">
        <f t="shared" si="13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4"/>
        <v>12220.416000000001</v>
      </c>
      <c r="AC146" s="66">
        <f t="shared" si="16"/>
        <v>0</v>
      </c>
      <c r="AD146" s="66">
        <f t="shared" si="15"/>
        <v>12220.416000000001</v>
      </c>
    </row>
    <row r="147" spans="1:30" ht="24.95" customHeight="1" x14ac:dyDescent="0.4">
      <c r="A147" s="54">
        <v>144</v>
      </c>
      <c r="B147" s="55" t="s">
        <v>809</v>
      </c>
      <c r="C147" s="55" t="s">
        <v>1242</v>
      </c>
      <c r="D147" s="55" t="s">
        <v>35</v>
      </c>
      <c r="E147" s="55" t="s">
        <v>652</v>
      </c>
      <c r="F147" s="55" t="s">
        <v>1852</v>
      </c>
      <c r="G147" s="55">
        <v>34</v>
      </c>
      <c r="H147" s="55">
        <v>2</v>
      </c>
      <c r="I147" s="57">
        <v>1</v>
      </c>
      <c r="J147" s="58">
        <v>2</v>
      </c>
      <c r="K147" s="59"/>
      <c r="L147" s="60" t="s">
        <v>222</v>
      </c>
      <c r="M147" s="76"/>
      <c r="N147" s="61" t="s">
        <v>220</v>
      </c>
      <c r="O147" s="77"/>
      <c r="P147" s="76"/>
      <c r="Q147" s="62">
        <v>2</v>
      </c>
      <c r="R147" s="63"/>
      <c r="S147" s="78"/>
      <c r="T147" s="78"/>
      <c r="U147" s="64">
        <f t="shared" si="12"/>
        <v>0</v>
      </c>
      <c r="V147" s="64">
        <f t="shared" si="13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4"/>
        <v>4073.4719999999998</v>
      </c>
      <c r="AC147" s="66">
        <f t="shared" si="16"/>
        <v>0</v>
      </c>
      <c r="AD147" s="66">
        <f t="shared" si="15"/>
        <v>4073.4719999999998</v>
      </c>
    </row>
    <row r="148" spans="1:30" ht="24.95" customHeight="1" x14ac:dyDescent="0.4">
      <c r="A148" s="54">
        <v>145</v>
      </c>
      <c r="B148" s="55" t="s">
        <v>809</v>
      </c>
      <c r="C148" s="55" t="s">
        <v>1242</v>
      </c>
      <c r="D148" s="55" t="s">
        <v>35</v>
      </c>
      <c r="E148" s="55" t="s">
        <v>239</v>
      </c>
      <c r="F148" s="55" t="s">
        <v>947</v>
      </c>
      <c r="G148" s="55">
        <v>42</v>
      </c>
      <c r="H148" s="55">
        <v>18</v>
      </c>
      <c r="I148" s="57">
        <v>2</v>
      </c>
      <c r="J148" s="58">
        <v>36</v>
      </c>
      <c r="K148" s="59"/>
      <c r="L148" s="60" t="s">
        <v>222</v>
      </c>
      <c r="M148" s="76"/>
      <c r="N148" s="61" t="s">
        <v>220</v>
      </c>
      <c r="O148" s="77"/>
      <c r="P148" s="76"/>
      <c r="Q148" s="62">
        <v>18</v>
      </c>
      <c r="R148" s="63"/>
      <c r="S148" s="78"/>
      <c r="T148" s="78"/>
      <c r="U148" s="64">
        <f t="shared" si="12"/>
        <v>0</v>
      </c>
      <c r="V148" s="64">
        <f t="shared" si="13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4"/>
        <v>90574.847999999998</v>
      </c>
      <c r="AC148" s="66">
        <f t="shared" si="16"/>
        <v>0</v>
      </c>
      <c r="AD148" s="66">
        <f t="shared" si="15"/>
        <v>90574.847999999998</v>
      </c>
    </row>
    <row r="149" spans="1:30" ht="24.95" customHeight="1" x14ac:dyDescent="0.4">
      <c r="A149" s="54">
        <v>146</v>
      </c>
      <c r="B149" s="55" t="s">
        <v>809</v>
      </c>
      <c r="C149" s="55" t="s">
        <v>2134</v>
      </c>
      <c r="D149" s="55" t="s">
        <v>35</v>
      </c>
      <c r="E149" s="55" t="s">
        <v>248</v>
      </c>
      <c r="F149" s="55" t="s">
        <v>384</v>
      </c>
      <c r="G149" s="55">
        <v>26</v>
      </c>
      <c r="H149" s="55">
        <v>8</v>
      </c>
      <c r="I149" s="57">
        <v>2</v>
      </c>
      <c r="J149" s="58">
        <v>16</v>
      </c>
      <c r="K149" s="59"/>
      <c r="L149" s="60" t="s">
        <v>222</v>
      </c>
      <c r="M149" s="76"/>
      <c r="N149" s="61" t="s">
        <v>220</v>
      </c>
      <c r="O149" s="77"/>
      <c r="P149" s="76"/>
      <c r="Q149" s="62">
        <v>8</v>
      </c>
      <c r="R149" s="63"/>
      <c r="S149" s="78"/>
      <c r="T149" s="78"/>
      <c r="U149" s="64">
        <f t="shared" si="12"/>
        <v>0</v>
      </c>
      <c r="V149" s="64">
        <f t="shared" si="13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4"/>
        <v>24920.064000000002</v>
      </c>
      <c r="AC149" s="66">
        <f t="shared" si="16"/>
        <v>0</v>
      </c>
      <c r="AD149" s="66">
        <f t="shared" si="15"/>
        <v>24920.064000000002</v>
      </c>
    </row>
    <row r="150" spans="1:30" ht="24.95" customHeight="1" x14ac:dyDescent="0.4">
      <c r="A150" s="54">
        <v>147</v>
      </c>
      <c r="B150" s="55" t="s">
        <v>809</v>
      </c>
      <c r="C150" s="55" t="s">
        <v>2134</v>
      </c>
      <c r="D150" s="55" t="s">
        <v>35</v>
      </c>
      <c r="E150" s="55" t="s">
        <v>652</v>
      </c>
      <c r="F150" s="55" t="s">
        <v>1961</v>
      </c>
      <c r="G150" s="55">
        <v>34</v>
      </c>
      <c r="H150" s="55">
        <v>1</v>
      </c>
      <c r="I150" s="57">
        <v>2</v>
      </c>
      <c r="J150" s="58">
        <v>2</v>
      </c>
      <c r="K150" s="59"/>
      <c r="L150" s="60" t="s">
        <v>222</v>
      </c>
      <c r="M150" s="76"/>
      <c r="N150" s="61" t="s">
        <v>220</v>
      </c>
      <c r="O150" s="77"/>
      <c r="P150" s="76"/>
      <c r="Q150" s="62">
        <v>1</v>
      </c>
      <c r="R150" s="63"/>
      <c r="S150" s="78"/>
      <c r="T150" s="78"/>
      <c r="U150" s="64">
        <f t="shared" si="12"/>
        <v>0</v>
      </c>
      <c r="V150" s="64">
        <f t="shared" si="13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4"/>
        <v>4073.4719999999998</v>
      </c>
      <c r="AC150" s="66">
        <f t="shared" si="16"/>
        <v>0</v>
      </c>
      <c r="AD150" s="66">
        <f t="shared" si="15"/>
        <v>4073.4719999999998</v>
      </c>
    </row>
    <row r="151" spans="1:30" ht="24.95" customHeight="1" x14ac:dyDescent="0.4">
      <c r="A151" s="54">
        <v>148</v>
      </c>
      <c r="B151" s="55" t="s">
        <v>809</v>
      </c>
      <c r="C151" s="55" t="s">
        <v>2121</v>
      </c>
      <c r="D151" s="55" t="s">
        <v>302</v>
      </c>
      <c r="E151" s="55" t="s">
        <v>248</v>
      </c>
      <c r="F151" s="55" t="s">
        <v>384</v>
      </c>
      <c r="G151" s="55">
        <v>26</v>
      </c>
      <c r="H151" s="55">
        <v>4</v>
      </c>
      <c r="I151" s="57">
        <v>2</v>
      </c>
      <c r="J151" s="58">
        <v>8</v>
      </c>
      <c r="K151" s="59"/>
      <c r="L151" s="60" t="s">
        <v>222</v>
      </c>
      <c r="M151" s="76"/>
      <c r="N151" s="61" t="s">
        <v>220</v>
      </c>
      <c r="O151" s="77"/>
      <c r="P151" s="76"/>
      <c r="Q151" s="62">
        <v>4</v>
      </c>
      <c r="R151" s="63"/>
      <c r="S151" s="78"/>
      <c r="T151" s="78"/>
      <c r="U151" s="64">
        <f t="shared" si="12"/>
        <v>0</v>
      </c>
      <c r="V151" s="64">
        <f t="shared" si="13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4"/>
        <v>12460.032000000001</v>
      </c>
      <c r="AC151" s="66">
        <f t="shared" si="16"/>
        <v>0</v>
      </c>
      <c r="AD151" s="66">
        <f t="shared" si="15"/>
        <v>12460.032000000001</v>
      </c>
    </row>
    <row r="152" spans="1:30" ht="24.95" customHeight="1" x14ac:dyDescent="0.4">
      <c r="A152" s="54">
        <v>149</v>
      </c>
      <c r="B152" s="55" t="s">
        <v>809</v>
      </c>
      <c r="C152" s="55" t="s">
        <v>2151</v>
      </c>
      <c r="D152" s="55" t="s">
        <v>35</v>
      </c>
      <c r="E152" s="55" t="s">
        <v>652</v>
      </c>
      <c r="F152" s="55" t="s">
        <v>1961</v>
      </c>
      <c r="G152" s="55">
        <v>34</v>
      </c>
      <c r="H152" s="55">
        <v>1</v>
      </c>
      <c r="I152" s="57">
        <v>2</v>
      </c>
      <c r="J152" s="58">
        <v>2</v>
      </c>
      <c r="K152" s="59"/>
      <c r="L152" s="60" t="s">
        <v>222</v>
      </c>
      <c r="M152" s="76"/>
      <c r="N152" s="61" t="s">
        <v>220</v>
      </c>
      <c r="O152" s="77"/>
      <c r="P152" s="76"/>
      <c r="Q152" s="62">
        <v>1</v>
      </c>
      <c r="R152" s="63"/>
      <c r="S152" s="78"/>
      <c r="T152" s="78"/>
      <c r="U152" s="64">
        <f t="shared" si="12"/>
        <v>0</v>
      </c>
      <c r="V152" s="64">
        <f t="shared" si="13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4"/>
        <v>4073.4719999999998</v>
      </c>
      <c r="AC152" s="66">
        <f t="shared" si="16"/>
        <v>0</v>
      </c>
      <c r="AD152" s="66">
        <f t="shared" si="15"/>
        <v>4073.4719999999998</v>
      </c>
    </row>
    <row r="153" spans="1:30" ht="24.95" customHeight="1" x14ac:dyDescent="0.4">
      <c r="A153" s="54">
        <v>150</v>
      </c>
      <c r="B153" s="55" t="s">
        <v>809</v>
      </c>
      <c r="C153" s="55" t="s">
        <v>2151</v>
      </c>
      <c r="D153" s="55" t="s">
        <v>1210</v>
      </c>
      <c r="E153" s="55" t="s">
        <v>652</v>
      </c>
      <c r="F153" s="55" t="s">
        <v>655</v>
      </c>
      <c r="G153" s="55">
        <v>34</v>
      </c>
      <c r="H153" s="55">
        <v>1</v>
      </c>
      <c r="I153" s="57">
        <v>1</v>
      </c>
      <c r="J153" s="58">
        <v>1</v>
      </c>
      <c r="K153" s="59"/>
      <c r="L153" s="60" t="s">
        <v>222</v>
      </c>
      <c r="M153" s="76"/>
      <c r="N153" s="61" t="s">
        <v>220</v>
      </c>
      <c r="O153" s="77"/>
      <c r="P153" s="76"/>
      <c r="Q153" s="62">
        <v>1</v>
      </c>
      <c r="R153" s="63"/>
      <c r="S153" s="78"/>
      <c r="T153" s="78"/>
      <c r="U153" s="64">
        <f t="shared" si="12"/>
        <v>0</v>
      </c>
      <c r="V153" s="64">
        <f t="shared" si="13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4"/>
        <v>2036.7359999999999</v>
      </c>
      <c r="AC153" s="66">
        <f t="shared" si="16"/>
        <v>0</v>
      </c>
      <c r="AD153" s="66">
        <f t="shared" si="15"/>
        <v>2036.7359999999999</v>
      </c>
    </row>
    <row r="154" spans="1:30" ht="24.95" customHeight="1" x14ac:dyDescent="0.4">
      <c r="A154" s="54">
        <v>151</v>
      </c>
      <c r="B154" s="55" t="s">
        <v>809</v>
      </c>
      <c r="C154" s="55" t="s">
        <v>2134</v>
      </c>
      <c r="D154" s="55" t="s">
        <v>35</v>
      </c>
      <c r="E154" s="55" t="s">
        <v>265</v>
      </c>
      <c r="F154" s="55" t="s">
        <v>730</v>
      </c>
      <c r="G154" s="55">
        <v>60</v>
      </c>
      <c r="H154" s="55">
        <v>2</v>
      </c>
      <c r="I154" s="57">
        <v>1</v>
      </c>
      <c r="J154" s="58">
        <v>2</v>
      </c>
      <c r="K154" s="59"/>
      <c r="L154" s="60" t="s">
        <v>222</v>
      </c>
      <c r="M154" s="76"/>
      <c r="N154" s="61" t="s">
        <v>219</v>
      </c>
      <c r="O154" s="77"/>
      <c r="P154" s="76"/>
      <c r="Q154" s="62">
        <v>2</v>
      </c>
      <c r="R154" s="63"/>
      <c r="S154" s="78"/>
      <c r="T154" s="78"/>
      <c r="U154" s="64">
        <f t="shared" si="12"/>
        <v>0</v>
      </c>
      <c r="V154" s="64">
        <f t="shared" si="13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4"/>
        <v>7188.4800000000005</v>
      </c>
      <c r="AC154" s="66">
        <f t="shared" si="16"/>
        <v>0</v>
      </c>
      <c r="AD154" s="66">
        <f t="shared" si="15"/>
        <v>7188.4800000000005</v>
      </c>
    </row>
    <row r="155" spans="1:30" ht="24.95" customHeight="1" x14ac:dyDescent="0.4">
      <c r="A155" s="54">
        <v>152</v>
      </c>
      <c r="B155" s="55" t="s">
        <v>809</v>
      </c>
      <c r="C155" s="55" t="s">
        <v>2123</v>
      </c>
      <c r="D155" s="55" t="s">
        <v>35</v>
      </c>
      <c r="E155" s="55" t="s">
        <v>248</v>
      </c>
      <c r="F155" s="55" t="s">
        <v>384</v>
      </c>
      <c r="G155" s="55">
        <v>26</v>
      </c>
      <c r="H155" s="55">
        <v>3</v>
      </c>
      <c r="I155" s="57">
        <v>2</v>
      </c>
      <c r="J155" s="58">
        <v>6</v>
      </c>
      <c r="K155" s="59"/>
      <c r="L155" s="60" t="s">
        <v>222</v>
      </c>
      <c r="M155" s="76"/>
      <c r="N155" s="61" t="s">
        <v>220</v>
      </c>
      <c r="O155" s="77"/>
      <c r="P155" s="76"/>
      <c r="Q155" s="62">
        <v>3</v>
      </c>
      <c r="R155" s="63"/>
      <c r="S155" s="78"/>
      <c r="T155" s="78"/>
      <c r="U155" s="64">
        <f t="shared" si="12"/>
        <v>0</v>
      </c>
      <c r="V155" s="64">
        <f t="shared" si="13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4"/>
        <v>9345.0239999999994</v>
      </c>
      <c r="AC155" s="66">
        <f t="shared" si="16"/>
        <v>0</v>
      </c>
      <c r="AD155" s="66">
        <f t="shared" si="15"/>
        <v>9345.0239999999994</v>
      </c>
    </row>
    <row r="156" spans="1:30" ht="24.95" customHeight="1" x14ac:dyDescent="0.4">
      <c r="A156" s="54">
        <v>153</v>
      </c>
      <c r="B156" s="55" t="s">
        <v>809</v>
      </c>
      <c r="C156" s="55" t="s">
        <v>2123</v>
      </c>
      <c r="D156" s="55" t="s">
        <v>35</v>
      </c>
      <c r="E156" s="55" t="s">
        <v>239</v>
      </c>
      <c r="F156" s="55" t="s">
        <v>2167</v>
      </c>
      <c r="G156" s="55">
        <v>42</v>
      </c>
      <c r="H156" s="55">
        <v>2</v>
      </c>
      <c r="I156" s="57">
        <v>1</v>
      </c>
      <c r="J156" s="58">
        <v>2</v>
      </c>
      <c r="K156" s="59"/>
      <c r="L156" s="60" t="s">
        <v>222</v>
      </c>
      <c r="M156" s="76"/>
      <c r="N156" s="61" t="s">
        <v>220</v>
      </c>
      <c r="O156" s="77"/>
      <c r="P156" s="76"/>
      <c r="Q156" s="62">
        <v>2</v>
      </c>
      <c r="R156" s="63"/>
      <c r="S156" s="78"/>
      <c r="T156" s="78"/>
      <c r="U156" s="64">
        <f t="shared" si="12"/>
        <v>0</v>
      </c>
      <c r="V156" s="64">
        <f t="shared" si="13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4"/>
        <v>5031.9359999999997</v>
      </c>
      <c r="AC156" s="66">
        <f t="shared" si="16"/>
        <v>0</v>
      </c>
      <c r="AD156" s="66">
        <f t="shared" si="15"/>
        <v>5031.9359999999997</v>
      </c>
    </row>
    <row r="157" spans="1:30" ht="24.95" customHeight="1" x14ac:dyDescent="0.4">
      <c r="A157" s="54">
        <v>154</v>
      </c>
      <c r="B157" s="55" t="s">
        <v>809</v>
      </c>
      <c r="C157" s="55" t="s">
        <v>2123</v>
      </c>
      <c r="D157" s="55" t="s">
        <v>35</v>
      </c>
      <c r="E157" s="55" t="s">
        <v>652</v>
      </c>
      <c r="F157" s="55" t="s">
        <v>541</v>
      </c>
      <c r="G157" s="55">
        <v>34</v>
      </c>
      <c r="H157" s="55">
        <v>2</v>
      </c>
      <c r="I157" s="57">
        <v>1</v>
      </c>
      <c r="J157" s="58">
        <v>2</v>
      </c>
      <c r="K157" s="59"/>
      <c r="L157" s="60" t="s">
        <v>222</v>
      </c>
      <c r="M157" s="76"/>
      <c r="N157" s="61" t="s">
        <v>220</v>
      </c>
      <c r="O157" s="77"/>
      <c r="P157" s="76"/>
      <c r="Q157" s="62">
        <v>2</v>
      </c>
      <c r="R157" s="63"/>
      <c r="S157" s="78"/>
      <c r="T157" s="78"/>
      <c r="U157" s="64">
        <f t="shared" si="12"/>
        <v>0</v>
      </c>
      <c r="V157" s="64">
        <f t="shared" si="13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4"/>
        <v>4073.4719999999998</v>
      </c>
      <c r="AC157" s="66">
        <f t="shared" si="16"/>
        <v>0</v>
      </c>
      <c r="AD157" s="66">
        <f t="shared" si="15"/>
        <v>4073.4719999999998</v>
      </c>
    </row>
    <row r="158" spans="1:30" ht="24.95" customHeight="1" x14ac:dyDescent="0.4">
      <c r="A158" s="54">
        <v>155</v>
      </c>
      <c r="B158" s="55" t="s">
        <v>809</v>
      </c>
      <c r="C158" s="55" t="s">
        <v>2124</v>
      </c>
      <c r="D158" s="55" t="s">
        <v>35</v>
      </c>
      <c r="E158" s="55" t="s">
        <v>248</v>
      </c>
      <c r="F158" s="55" t="s">
        <v>384</v>
      </c>
      <c r="G158" s="55">
        <v>26</v>
      </c>
      <c r="H158" s="55">
        <v>3</v>
      </c>
      <c r="I158" s="57">
        <v>2</v>
      </c>
      <c r="J158" s="58">
        <v>6</v>
      </c>
      <c r="K158" s="59"/>
      <c r="L158" s="60" t="s">
        <v>222</v>
      </c>
      <c r="M158" s="76"/>
      <c r="N158" s="61" t="s">
        <v>220</v>
      </c>
      <c r="O158" s="77"/>
      <c r="P158" s="76"/>
      <c r="Q158" s="62">
        <v>3</v>
      </c>
      <c r="R158" s="63"/>
      <c r="S158" s="78"/>
      <c r="T158" s="78"/>
      <c r="U158" s="64">
        <f t="shared" si="12"/>
        <v>0</v>
      </c>
      <c r="V158" s="64">
        <f t="shared" si="13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4"/>
        <v>9345.0239999999994</v>
      </c>
      <c r="AC158" s="66">
        <f t="shared" si="16"/>
        <v>0</v>
      </c>
      <c r="AD158" s="66">
        <f t="shared" si="15"/>
        <v>9345.0239999999994</v>
      </c>
    </row>
    <row r="159" spans="1:30" ht="24.95" customHeight="1" x14ac:dyDescent="0.4">
      <c r="A159" s="54">
        <v>156</v>
      </c>
      <c r="B159" s="55" t="s">
        <v>809</v>
      </c>
      <c r="C159" s="55" t="s">
        <v>2124</v>
      </c>
      <c r="D159" s="55" t="s">
        <v>35</v>
      </c>
      <c r="E159" s="55" t="s">
        <v>239</v>
      </c>
      <c r="F159" s="55" t="s">
        <v>2167</v>
      </c>
      <c r="G159" s="55">
        <v>42</v>
      </c>
      <c r="H159" s="55">
        <v>2</v>
      </c>
      <c r="I159" s="57">
        <v>1</v>
      </c>
      <c r="J159" s="58">
        <v>2</v>
      </c>
      <c r="K159" s="59"/>
      <c r="L159" s="60" t="s">
        <v>222</v>
      </c>
      <c r="M159" s="76"/>
      <c r="N159" s="61" t="s">
        <v>220</v>
      </c>
      <c r="O159" s="77"/>
      <c r="P159" s="76"/>
      <c r="Q159" s="62">
        <v>2</v>
      </c>
      <c r="R159" s="63"/>
      <c r="S159" s="78"/>
      <c r="T159" s="78"/>
      <c r="U159" s="64">
        <f t="shared" si="12"/>
        <v>0</v>
      </c>
      <c r="V159" s="64">
        <f t="shared" si="13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4"/>
        <v>5031.9359999999997</v>
      </c>
      <c r="AC159" s="66">
        <f t="shared" si="16"/>
        <v>0</v>
      </c>
      <c r="AD159" s="66">
        <f t="shared" si="15"/>
        <v>5031.9359999999997</v>
      </c>
    </row>
    <row r="160" spans="1:30" ht="24.95" customHeight="1" x14ac:dyDescent="0.4">
      <c r="A160" s="54">
        <v>157</v>
      </c>
      <c r="B160" s="55" t="s">
        <v>809</v>
      </c>
      <c r="C160" s="55" t="s">
        <v>2124</v>
      </c>
      <c r="D160" s="55" t="s">
        <v>35</v>
      </c>
      <c r="E160" s="55" t="s">
        <v>652</v>
      </c>
      <c r="F160" s="55" t="s">
        <v>541</v>
      </c>
      <c r="G160" s="55">
        <v>34</v>
      </c>
      <c r="H160" s="55">
        <v>2</v>
      </c>
      <c r="I160" s="57">
        <v>1</v>
      </c>
      <c r="J160" s="58">
        <v>2</v>
      </c>
      <c r="K160" s="59"/>
      <c r="L160" s="60" t="s">
        <v>222</v>
      </c>
      <c r="M160" s="76"/>
      <c r="N160" s="61" t="s">
        <v>220</v>
      </c>
      <c r="O160" s="77"/>
      <c r="P160" s="76"/>
      <c r="Q160" s="62">
        <v>2</v>
      </c>
      <c r="R160" s="63"/>
      <c r="S160" s="78"/>
      <c r="T160" s="78"/>
      <c r="U160" s="64">
        <f t="shared" si="12"/>
        <v>0</v>
      </c>
      <c r="V160" s="64">
        <f t="shared" si="13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4"/>
        <v>4073.4719999999998</v>
      </c>
      <c r="AC160" s="66">
        <f t="shared" si="16"/>
        <v>0</v>
      </c>
      <c r="AD160" s="66">
        <f t="shared" si="15"/>
        <v>4073.4719999999998</v>
      </c>
    </row>
    <row r="161" spans="1:30" ht="24.95" customHeight="1" x14ac:dyDescent="0.4">
      <c r="A161" s="54">
        <v>158</v>
      </c>
      <c r="B161" s="55" t="s">
        <v>809</v>
      </c>
      <c r="C161" s="55" t="s">
        <v>2152</v>
      </c>
      <c r="D161" s="55" t="s">
        <v>35</v>
      </c>
      <c r="E161" s="55" t="s">
        <v>652</v>
      </c>
      <c r="F161" s="55" t="s">
        <v>1961</v>
      </c>
      <c r="G161" s="55">
        <v>34</v>
      </c>
      <c r="H161" s="55">
        <v>1</v>
      </c>
      <c r="I161" s="57">
        <v>2</v>
      </c>
      <c r="J161" s="58">
        <v>2</v>
      </c>
      <c r="K161" s="59"/>
      <c r="L161" s="60" t="s">
        <v>222</v>
      </c>
      <c r="M161" s="76"/>
      <c r="N161" s="61" t="s">
        <v>220</v>
      </c>
      <c r="O161" s="77"/>
      <c r="P161" s="76"/>
      <c r="Q161" s="62">
        <v>1</v>
      </c>
      <c r="R161" s="63"/>
      <c r="S161" s="78"/>
      <c r="T161" s="78"/>
      <c r="U161" s="64">
        <f t="shared" si="12"/>
        <v>0</v>
      </c>
      <c r="V161" s="64">
        <f t="shared" si="13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4"/>
        <v>4073.4719999999998</v>
      </c>
      <c r="AC161" s="66">
        <f t="shared" si="16"/>
        <v>0</v>
      </c>
      <c r="AD161" s="66">
        <f t="shared" si="15"/>
        <v>4073.4719999999998</v>
      </c>
    </row>
    <row r="162" spans="1:30" ht="24.95" customHeight="1" x14ac:dyDescent="0.4">
      <c r="A162" s="54">
        <v>159</v>
      </c>
      <c r="B162" s="55" t="s">
        <v>809</v>
      </c>
      <c r="C162" s="55" t="s">
        <v>2152</v>
      </c>
      <c r="D162" s="55" t="s">
        <v>1210</v>
      </c>
      <c r="E162" s="55" t="s">
        <v>652</v>
      </c>
      <c r="F162" s="55" t="s">
        <v>655</v>
      </c>
      <c r="G162" s="55">
        <v>34</v>
      </c>
      <c r="H162" s="55">
        <v>1</v>
      </c>
      <c r="I162" s="57">
        <v>1</v>
      </c>
      <c r="J162" s="58">
        <v>1</v>
      </c>
      <c r="K162" s="59"/>
      <c r="L162" s="60" t="s">
        <v>222</v>
      </c>
      <c r="M162" s="76"/>
      <c r="N162" s="61" t="s">
        <v>220</v>
      </c>
      <c r="O162" s="77"/>
      <c r="P162" s="76"/>
      <c r="Q162" s="62">
        <v>1</v>
      </c>
      <c r="R162" s="63"/>
      <c r="S162" s="78"/>
      <c r="T162" s="78"/>
      <c r="U162" s="64">
        <f t="shared" si="12"/>
        <v>0</v>
      </c>
      <c r="V162" s="64">
        <f t="shared" si="13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4"/>
        <v>2036.7359999999999</v>
      </c>
      <c r="AC162" s="66">
        <f t="shared" si="16"/>
        <v>0</v>
      </c>
      <c r="AD162" s="66">
        <f t="shared" si="15"/>
        <v>2036.7359999999999</v>
      </c>
    </row>
    <row r="163" spans="1:30" ht="24.95" customHeight="1" x14ac:dyDescent="0.4">
      <c r="A163" s="54">
        <v>160</v>
      </c>
      <c r="B163" s="55" t="s">
        <v>809</v>
      </c>
      <c r="C163" s="55" t="s">
        <v>2153</v>
      </c>
      <c r="D163" s="55" t="s">
        <v>35</v>
      </c>
      <c r="E163" s="55" t="s">
        <v>652</v>
      </c>
      <c r="F163" s="55" t="s">
        <v>1961</v>
      </c>
      <c r="G163" s="55">
        <v>34</v>
      </c>
      <c r="H163" s="55">
        <v>5</v>
      </c>
      <c r="I163" s="57">
        <v>2</v>
      </c>
      <c r="J163" s="58">
        <v>10</v>
      </c>
      <c r="K163" s="59"/>
      <c r="L163" s="60" t="s">
        <v>222</v>
      </c>
      <c r="M163" s="76"/>
      <c r="N163" s="61" t="s">
        <v>220</v>
      </c>
      <c r="O163" s="77"/>
      <c r="P163" s="76"/>
      <c r="Q163" s="62">
        <v>5</v>
      </c>
      <c r="R163" s="63"/>
      <c r="S163" s="78"/>
      <c r="T163" s="78"/>
      <c r="U163" s="64">
        <f t="shared" si="12"/>
        <v>0</v>
      </c>
      <c r="V163" s="64">
        <f t="shared" si="13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4"/>
        <v>20367.36</v>
      </c>
      <c r="AC163" s="66">
        <f t="shared" si="16"/>
        <v>0</v>
      </c>
      <c r="AD163" s="66">
        <f t="shared" si="15"/>
        <v>20367.36</v>
      </c>
    </row>
    <row r="164" spans="1:30" ht="24.95" customHeight="1" x14ac:dyDescent="0.4">
      <c r="A164" s="54">
        <v>161</v>
      </c>
      <c r="B164" s="55" t="s">
        <v>809</v>
      </c>
      <c r="C164" s="55" t="s">
        <v>2153</v>
      </c>
      <c r="D164" s="55" t="s">
        <v>35</v>
      </c>
      <c r="E164" s="55" t="s">
        <v>652</v>
      </c>
      <c r="F164" s="55" t="s">
        <v>1852</v>
      </c>
      <c r="G164" s="55">
        <v>34</v>
      </c>
      <c r="H164" s="55">
        <v>2</v>
      </c>
      <c r="I164" s="57">
        <v>1</v>
      </c>
      <c r="J164" s="58">
        <v>2</v>
      </c>
      <c r="K164" s="59"/>
      <c r="L164" s="60" t="s">
        <v>222</v>
      </c>
      <c r="M164" s="76"/>
      <c r="N164" s="61" t="s">
        <v>220</v>
      </c>
      <c r="O164" s="77"/>
      <c r="P164" s="76"/>
      <c r="Q164" s="62">
        <v>2</v>
      </c>
      <c r="R164" s="63"/>
      <c r="S164" s="78"/>
      <c r="T164" s="78"/>
      <c r="U164" s="64">
        <f t="shared" si="12"/>
        <v>0</v>
      </c>
      <c r="V164" s="64">
        <f t="shared" si="13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ref="AB164:AB191" si="17">G164*J164*X164*Y164*Z164/1000*$Z$1</f>
        <v>4073.4719999999998</v>
      </c>
      <c r="AC164" s="66">
        <f t="shared" si="16"/>
        <v>0</v>
      </c>
      <c r="AD164" s="66">
        <f t="shared" si="15"/>
        <v>4073.4719999999998</v>
      </c>
    </row>
    <row r="165" spans="1:30" ht="24.95" customHeight="1" x14ac:dyDescent="0.4">
      <c r="A165" s="54">
        <v>162</v>
      </c>
      <c r="B165" s="55" t="s">
        <v>809</v>
      </c>
      <c r="C165" s="55" t="s">
        <v>1814</v>
      </c>
      <c r="D165" s="55" t="s">
        <v>35</v>
      </c>
      <c r="E165" s="55" t="s">
        <v>652</v>
      </c>
      <c r="F165" s="55" t="s">
        <v>1961</v>
      </c>
      <c r="G165" s="55">
        <v>34</v>
      </c>
      <c r="H165" s="55">
        <v>6</v>
      </c>
      <c r="I165" s="57">
        <v>2</v>
      </c>
      <c r="J165" s="58">
        <v>12</v>
      </c>
      <c r="K165" s="59"/>
      <c r="L165" s="60" t="s">
        <v>222</v>
      </c>
      <c r="M165" s="76"/>
      <c r="N165" s="61" t="s">
        <v>220</v>
      </c>
      <c r="O165" s="77"/>
      <c r="P165" s="76"/>
      <c r="Q165" s="62">
        <v>6</v>
      </c>
      <c r="R165" s="63"/>
      <c r="S165" s="78"/>
      <c r="T165" s="78"/>
      <c r="U165" s="64">
        <f t="shared" si="12"/>
        <v>0</v>
      </c>
      <c r="V165" s="64">
        <f t="shared" si="13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7"/>
        <v>24440.832000000002</v>
      </c>
      <c r="AC165" s="66">
        <f t="shared" si="16"/>
        <v>0</v>
      </c>
      <c r="AD165" s="66">
        <f t="shared" si="15"/>
        <v>24440.832000000002</v>
      </c>
    </row>
    <row r="166" spans="1:30" ht="24.95" customHeight="1" x14ac:dyDescent="0.4">
      <c r="A166" s="54">
        <v>163</v>
      </c>
      <c r="B166" s="55" t="s">
        <v>809</v>
      </c>
      <c r="C166" s="55" t="s">
        <v>1814</v>
      </c>
      <c r="D166" s="55" t="s">
        <v>35</v>
      </c>
      <c r="E166" s="55" t="s">
        <v>652</v>
      </c>
      <c r="F166" s="55" t="s">
        <v>1852</v>
      </c>
      <c r="G166" s="55">
        <v>34</v>
      </c>
      <c r="H166" s="55">
        <v>2</v>
      </c>
      <c r="I166" s="57">
        <v>1</v>
      </c>
      <c r="J166" s="58">
        <v>2</v>
      </c>
      <c r="K166" s="59"/>
      <c r="L166" s="60" t="s">
        <v>222</v>
      </c>
      <c r="M166" s="76"/>
      <c r="N166" s="61" t="s">
        <v>220</v>
      </c>
      <c r="O166" s="77"/>
      <c r="P166" s="76"/>
      <c r="Q166" s="62">
        <v>2</v>
      </c>
      <c r="R166" s="63"/>
      <c r="S166" s="78"/>
      <c r="T166" s="78"/>
      <c r="U166" s="64">
        <f t="shared" si="12"/>
        <v>0</v>
      </c>
      <c r="V166" s="64">
        <f t="shared" si="13"/>
        <v>0</v>
      </c>
      <c r="W166" s="65"/>
      <c r="X166" s="58">
        <v>8</v>
      </c>
      <c r="Y166" s="58">
        <v>24</v>
      </c>
      <c r="Z166" s="58">
        <v>12</v>
      </c>
      <c r="AA166" s="65"/>
      <c r="AB166" s="66">
        <f t="shared" si="17"/>
        <v>4073.4719999999998</v>
      </c>
      <c r="AC166" s="66">
        <f t="shared" si="16"/>
        <v>0</v>
      </c>
      <c r="AD166" s="66">
        <f t="shared" si="15"/>
        <v>4073.4719999999998</v>
      </c>
    </row>
    <row r="167" spans="1:30" ht="24.95" customHeight="1" x14ac:dyDescent="0.4">
      <c r="A167" s="54">
        <v>164</v>
      </c>
      <c r="B167" s="55" t="s">
        <v>809</v>
      </c>
      <c r="C167" s="55" t="s">
        <v>1815</v>
      </c>
      <c r="D167" s="55" t="s">
        <v>35</v>
      </c>
      <c r="E167" s="55" t="s">
        <v>652</v>
      </c>
      <c r="F167" s="55" t="s">
        <v>1961</v>
      </c>
      <c r="G167" s="55">
        <v>34</v>
      </c>
      <c r="H167" s="55">
        <v>5</v>
      </c>
      <c r="I167" s="57">
        <v>2</v>
      </c>
      <c r="J167" s="58">
        <v>10</v>
      </c>
      <c r="K167" s="59"/>
      <c r="L167" s="60" t="s">
        <v>222</v>
      </c>
      <c r="M167" s="76"/>
      <c r="N167" s="61" t="s">
        <v>220</v>
      </c>
      <c r="O167" s="77"/>
      <c r="P167" s="76"/>
      <c r="Q167" s="62">
        <v>5</v>
      </c>
      <c r="R167" s="63"/>
      <c r="S167" s="78"/>
      <c r="T167" s="78"/>
      <c r="U167" s="64">
        <f t="shared" si="12"/>
        <v>0</v>
      </c>
      <c r="V167" s="64">
        <f t="shared" si="13"/>
        <v>0</v>
      </c>
      <c r="W167" s="65"/>
      <c r="X167" s="58">
        <v>8</v>
      </c>
      <c r="Y167" s="58">
        <v>24</v>
      </c>
      <c r="Z167" s="58">
        <v>12</v>
      </c>
      <c r="AA167" s="65"/>
      <c r="AB167" s="66">
        <f t="shared" si="17"/>
        <v>20367.36</v>
      </c>
      <c r="AC167" s="66">
        <f t="shared" si="16"/>
        <v>0</v>
      </c>
      <c r="AD167" s="66">
        <f t="shared" si="15"/>
        <v>20367.36</v>
      </c>
    </row>
    <row r="168" spans="1:30" ht="24.95" customHeight="1" x14ac:dyDescent="0.4">
      <c r="A168" s="54">
        <v>165</v>
      </c>
      <c r="B168" s="55" t="s">
        <v>809</v>
      </c>
      <c r="C168" s="55" t="s">
        <v>1815</v>
      </c>
      <c r="D168" s="55" t="s">
        <v>35</v>
      </c>
      <c r="E168" s="55" t="s">
        <v>652</v>
      </c>
      <c r="F168" s="55" t="s">
        <v>1852</v>
      </c>
      <c r="G168" s="55">
        <v>34</v>
      </c>
      <c r="H168" s="55">
        <v>2</v>
      </c>
      <c r="I168" s="57">
        <v>1</v>
      </c>
      <c r="J168" s="58">
        <v>2</v>
      </c>
      <c r="K168" s="59"/>
      <c r="L168" s="60" t="s">
        <v>222</v>
      </c>
      <c r="M168" s="76"/>
      <c r="N168" s="61" t="s">
        <v>220</v>
      </c>
      <c r="O168" s="77"/>
      <c r="P168" s="76"/>
      <c r="Q168" s="62">
        <v>2</v>
      </c>
      <c r="R168" s="63"/>
      <c r="S168" s="78"/>
      <c r="T168" s="78"/>
      <c r="U168" s="64">
        <f t="shared" si="12"/>
        <v>0</v>
      </c>
      <c r="V168" s="64">
        <f t="shared" si="13"/>
        <v>0</v>
      </c>
      <c r="W168" s="65"/>
      <c r="X168" s="58">
        <v>8</v>
      </c>
      <c r="Y168" s="58">
        <v>24</v>
      </c>
      <c r="Z168" s="58">
        <v>12</v>
      </c>
      <c r="AA168" s="65"/>
      <c r="AB168" s="66">
        <f t="shared" si="17"/>
        <v>4073.4719999999998</v>
      </c>
      <c r="AC168" s="66">
        <f t="shared" si="16"/>
        <v>0</v>
      </c>
      <c r="AD168" s="66">
        <f t="shared" si="15"/>
        <v>4073.4719999999998</v>
      </c>
    </row>
    <row r="169" spans="1:30" ht="24.95" customHeight="1" x14ac:dyDescent="0.4">
      <c r="A169" s="54">
        <v>166</v>
      </c>
      <c r="B169" s="55" t="s">
        <v>809</v>
      </c>
      <c r="C169" s="55" t="s">
        <v>2154</v>
      </c>
      <c r="D169" s="55" t="s">
        <v>35</v>
      </c>
      <c r="E169" s="55" t="s">
        <v>652</v>
      </c>
      <c r="F169" s="55" t="s">
        <v>1961</v>
      </c>
      <c r="G169" s="55">
        <v>34</v>
      </c>
      <c r="H169" s="55">
        <v>6</v>
      </c>
      <c r="I169" s="57">
        <v>2</v>
      </c>
      <c r="J169" s="58">
        <v>12</v>
      </c>
      <c r="K169" s="59"/>
      <c r="L169" s="60" t="s">
        <v>222</v>
      </c>
      <c r="M169" s="76"/>
      <c r="N169" s="61" t="s">
        <v>220</v>
      </c>
      <c r="O169" s="77"/>
      <c r="P169" s="76"/>
      <c r="Q169" s="62">
        <v>6</v>
      </c>
      <c r="R169" s="63"/>
      <c r="S169" s="78"/>
      <c r="T169" s="78"/>
      <c r="U169" s="64">
        <f t="shared" si="12"/>
        <v>0</v>
      </c>
      <c r="V169" s="64">
        <f t="shared" si="13"/>
        <v>0</v>
      </c>
      <c r="W169" s="65"/>
      <c r="X169" s="58">
        <v>8</v>
      </c>
      <c r="Y169" s="58">
        <v>24</v>
      </c>
      <c r="Z169" s="58">
        <v>12</v>
      </c>
      <c r="AA169" s="65"/>
      <c r="AB169" s="66">
        <f t="shared" si="17"/>
        <v>24440.832000000002</v>
      </c>
      <c r="AC169" s="66">
        <f t="shared" si="16"/>
        <v>0</v>
      </c>
      <c r="AD169" s="66">
        <f t="shared" si="15"/>
        <v>24440.832000000002</v>
      </c>
    </row>
    <row r="170" spans="1:30" ht="24.95" customHeight="1" x14ac:dyDescent="0.4">
      <c r="A170" s="54">
        <v>167</v>
      </c>
      <c r="B170" s="55" t="s">
        <v>809</v>
      </c>
      <c r="C170" s="55" t="s">
        <v>2154</v>
      </c>
      <c r="D170" s="55" t="s">
        <v>35</v>
      </c>
      <c r="E170" s="55" t="s">
        <v>652</v>
      </c>
      <c r="F170" s="55" t="s">
        <v>1852</v>
      </c>
      <c r="G170" s="55">
        <v>34</v>
      </c>
      <c r="H170" s="55">
        <v>2</v>
      </c>
      <c r="I170" s="57">
        <v>1</v>
      </c>
      <c r="J170" s="58">
        <v>2</v>
      </c>
      <c r="K170" s="59"/>
      <c r="L170" s="60" t="s">
        <v>222</v>
      </c>
      <c r="M170" s="76"/>
      <c r="N170" s="61" t="s">
        <v>220</v>
      </c>
      <c r="O170" s="77"/>
      <c r="P170" s="76"/>
      <c r="Q170" s="62">
        <v>2</v>
      </c>
      <c r="R170" s="63"/>
      <c r="S170" s="78"/>
      <c r="T170" s="78"/>
      <c r="U170" s="64">
        <f t="shared" si="12"/>
        <v>0</v>
      </c>
      <c r="V170" s="64">
        <f t="shared" si="13"/>
        <v>0</v>
      </c>
      <c r="W170" s="65"/>
      <c r="X170" s="58">
        <v>8</v>
      </c>
      <c r="Y170" s="58">
        <v>24</v>
      </c>
      <c r="Z170" s="58">
        <v>12</v>
      </c>
      <c r="AA170" s="65"/>
      <c r="AB170" s="66">
        <f t="shared" si="17"/>
        <v>4073.4719999999998</v>
      </c>
      <c r="AC170" s="66">
        <f t="shared" si="16"/>
        <v>0</v>
      </c>
      <c r="AD170" s="66">
        <f t="shared" si="15"/>
        <v>4073.4719999999998</v>
      </c>
    </row>
    <row r="171" spans="1:30" ht="24.95" customHeight="1" x14ac:dyDescent="0.4">
      <c r="A171" s="54">
        <v>168</v>
      </c>
      <c r="B171" s="55" t="s">
        <v>809</v>
      </c>
      <c r="C171" s="55" t="s">
        <v>2155</v>
      </c>
      <c r="D171" s="55" t="s">
        <v>35</v>
      </c>
      <c r="E171" s="55" t="s">
        <v>652</v>
      </c>
      <c r="F171" s="55" t="s">
        <v>1961</v>
      </c>
      <c r="G171" s="55">
        <v>34</v>
      </c>
      <c r="H171" s="55">
        <v>6</v>
      </c>
      <c r="I171" s="57">
        <v>2</v>
      </c>
      <c r="J171" s="58">
        <v>12</v>
      </c>
      <c r="K171" s="59"/>
      <c r="L171" s="60" t="s">
        <v>222</v>
      </c>
      <c r="M171" s="76"/>
      <c r="N171" s="61" t="s">
        <v>220</v>
      </c>
      <c r="O171" s="77"/>
      <c r="P171" s="76"/>
      <c r="Q171" s="62">
        <v>6</v>
      </c>
      <c r="R171" s="63"/>
      <c r="S171" s="78"/>
      <c r="T171" s="78"/>
      <c r="U171" s="64">
        <f t="shared" si="12"/>
        <v>0</v>
      </c>
      <c r="V171" s="64">
        <f t="shared" si="13"/>
        <v>0</v>
      </c>
      <c r="W171" s="65"/>
      <c r="X171" s="58">
        <v>8</v>
      </c>
      <c r="Y171" s="58">
        <v>24</v>
      </c>
      <c r="Z171" s="58">
        <v>12</v>
      </c>
      <c r="AA171" s="65"/>
      <c r="AB171" s="66">
        <f t="shared" si="17"/>
        <v>24440.832000000002</v>
      </c>
      <c r="AC171" s="66">
        <f t="shared" si="16"/>
        <v>0</v>
      </c>
      <c r="AD171" s="66">
        <f t="shared" si="15"/>
        <v>24440.832000000002</v>
      </c>
    </row>
    <row r="172" spans="1:30" ht="24.95" customHeight="1" x14ac:dyDescent="0.4">
      <c r="A172" s="54">
        <v>169</v>
      </c>
      <c r="B172" s="55" t="s">
        <v>809</v>
      </c>
      <c r="C172" s="55" t="s">
        <v>2155</v>
      </c>
      <c r="D172" s="55" t="s">
        <v>35</v>
      </c>
      <c r="E172" s="55" t="s">
        <v>652</v>
      </c>
      <c r="F172" s="55" t="s">
        <v>1852</v>
      </c>
      <c r="G172" s="55">
        <v>34</v>
      </c>
      <c r="H172" s="55">
        <v>2</v>
      </c>
      <c r="I172" s="57">
        <v>1</v>
      </c>
      <c r="J172" s="58">
        <v>2</v>
      </c>
      <c r="K172" s="59"/>
      <c r="L172" s="60" t="s">
        <v>222</v>
      </c>
      <c r="M172" s="76"/>
      <c r="N172" s="61" t="s">
        <v>220</v>
      </c>
      <c r="O172" s="77"/>
      <c r="P172" s="76"/>
      <c r="Q172" s="62">
        <v>2</v>
      </c>
      <c r="R172" s="63"/>
      <c r="S172" s="78"/>
      <c r="T172" s="78"/>
      <c r="U172" s="64">
        <f t="shared" si="12"/>
        <v>0</v>
      </c>
      <c r="V172" s="64">
        <f t="shared" si="13"/>
        <v>0</v>
      </c>
      <c r="W172" s="65"/>
      <c r="X172" s="58">
        <v>8</v>
      </c>
      <c r="Y172" s="58">
        <v>24</v>
      </c>
      <c r="Z172" s="58">
        <v>12</v>
      </c>
      <c r="AA172" s="65"/>
      <c r="AB172" s="66">
        <f t="shared" si="17"/>
        <v>4073.4719999999998</v>
      </c>
      <c r="AC172" s="66">
        <f t="shared" si="16"/>
        <v>0</v>
      </c>
      <c r="AD172" s="66">
        <f t="shared" si="15"/>
        <v>4073.4719999999998</v>
      </c>
    </row>
    <row r="173" spans="1:30" ht="24.95" customHeight="1" x14ac:dyDescent="0.4">
      <c r="A173" s="54">
        <v>170</v>
      </c>
      <c r="B173" s="55" t="s">
        <v>809</v>
      </c>
      <c r="C173" s="55" t="s">
        <v>738</v>
      </c>
      <c r="D173" s="55" t="s">
        <v>35</v>
      </c>
      <c r="E173" s="55" t="s">
        <v>652</v>
      </c>
      <c r="F173" s="55" t="s">
        <v>1961</v>
      </c>
      <c r="G173" s="55">
        <v>34</v>
      </c>
      <c r="H173" s="55">
        <v>3</v>
      </c>
      <c r="I173" s="57">
        <v>2</v>
      </c>
      <c r="J173" s="58">
        <v>6</v>
      </c>
      <c r="K173" s="59"/>
      <c r="L173" s="60" t="s">
        <v>222</v>
      </c>
      <c r="M173" s="76"/>
      <c r="N173" s="61" t="s">
        <v>220</v>
      </c>
      <c r="O173" s="77"/>
      <c r="P173" s="76"/>
      <c r="Q173" s="62">
        <v>3</v>
      </c>
      <c r="R173" s="63"/>
      <c r="S173" s="78"/>
      <c r="T173" s="78"/>
      <c r="U173" s="64">
        <f t="shared" si="12"/>
        <v>0</v>
      </c>
      <c r="V173" s="64">
        <f t="shared" si="13"/>
        <v>0</v>
      </c>
      <c r="W173" s="65"/>
      <c r="X173" s="58">
        <v>8</v>
      </c>
      <c r="Y173" s="58">
        <v>24</v>
      </c>
      <c r="Z173" s="58">
        <v>12</v>
      </c>
      <c r="AA173" s="65"/>
      <c r="AB173" s="66">
        <f t="shared" si="17"/>
        <v>12220.416000000001</v>
      </c>
      <c r="AC173" s="66">
        <f t="shared" si="16"/>
        <v>0</v>
      </c>
      <c r="AD173" s="66">
        <f t="shared" si="15"/>
        <v>12220.416000000001</v>
      </c>
    </row>
    <row r="174" spans="1:30" ht="24.95" customHeight="1" x14ac:dyDescent="0.4">
      <c r="A174" s="54">
        <v>171</v>
      </c>
      <c r="B174" s="55" t="s">
        <v>809</v>
      </c>
      <c r="C174" s="55" t="s">
        <v>2156</v>
      </c>
      <c r="D174" s="55" t="s">
        <v>35</v>
      </c>
      <c r="E174" s="55" t="s">
        <v>652</v>
      </c>
      <c r="F174" s="55" t="s">
        <v>1852</v>
      </c>
      <c r="G174" s="55">
        <v>34</v>
      </c>
      <c r="H174" s="55">
        <v>2</v>
      </c>
      <c r="I174" s="57">
        <v>1</v>
      </c>
      <c r="J174" s="58">
        <v>2</v>
      </c>
      <c r="K174" s="59"/>
      <c r="L174" s="60" t="s">
        <v>222</v>
      </c>
      <c r="M174" s="76"/>
      <c r="N174" s="61" t="s">
        <v>220</v>
      </c>
      <c r="O174" s="77"/>
      <c r="P174" s="76"/>
      <c r="Q174" s="62">
        <v>2</v>
      </c>
      <c r="R174" s="63"/>
      <c r="S174" s="78"/>
      <c r="T174" s="78"/>
      <c r="U174" s="64">
        <f t="shared" si="12"/>
        <v>0</v>
      </c>
      <c r="V174" s="64">
        <f t="shared" si="13"/>
        <v>0</v>
      </c>
      <c r="W174" s="65"/>
      <c r="X174" s="58">
        <v>8</v>
      </c>
      <c r="Y174" s="58">
        <v>24</v>
      </c>
      <c r="Z174" s="58">
        <v>12</v>
      </c>
      <c r="AA174" s="65"/>
      <c r="AB174" s="66">
        <f t="shared" si="17"/>
        <v>4073.4719999999998</v>
      </c>
      <c r="AC174" s="66">
        <f t="shared" si="16"/>
        <v>0</v>
      </c>
      <c r="AD174" s="66">
        <f t="shared" si="15"/>
        <v>4073.4719999999998</v>
      </c>
    </row>
    <row r="175" spans="1:30" ht="24.95" customHeight="1" x14ac:dyDescent="0.4">
      <c r="A175" s="54">
        <v>172</v>
      </c>
      <c r="B175" s="55" t="s">
        <v>809</v>
      </c>
      <c r="C175" s="55" t="s">
        <v>2156</v>
      </c>
      <c r="D175" s="55" t="s">
        <v>35</v>
      </c>
      <c r="E175" s="55" t="s">
        <v>652</v>
      </c>
      <c r="F175" s="55" t="s">
        <v>1961</v>
      </c>
      <c r="G175" s="55">
        <v>34</v>
      </c>
      <c r="H175" s="55">
        <v>8</v>
      </c>
      <c r="I175" s="57">
        <v>2</v>
      </c>
      <c r="J175" s="58">
        <v>16</v>
      </c>
      <c r="K175" s="59"/>
      <c r="L175" s="60" t="s">
        <v>222</v>
      </c>
      <c r="M175" s="76"/>
      <c r="N175" s="61" t="s">
        <v>220</v>
      </c>
      <c r="O175" s="77"/>
      <c r="P175" s="76"/>
      <c r="Q175" s="62">
        <v>8</v>
      </c>
      <c r="R175" s="63"/>
      <c r="S175" s="78"/>
      <c r="T175" s="78"/>
      <c r="U175" s="64">
        <f t="shared" si="12"/>
        <v>0</v>
      </c>
      <c r="V175" s="64">
        <f t="shared" si="13"/>
        <v>0</v>
      </c>
      <c r="W175" s="65"/>
      <c r="X175" s="58">
        <v>8</v>
      </c>
      <c r="Y175" s="58">
        <v>24</v>
      </c>
      <c r="Z175" s="58">
        <v>12</v>
      </c>
      <c r="AA175" s="65"/>
      <c r="AB175" s="66">
        <f t="shared" si="17"/>
        <v>32587.775999999998</v>
      </c>
      <c r="AC175" s="66">
        <f t="shared" si="16"/>
        <v>0</v>
      </c>
      <c r="AD175" s="66">
        <f t="shared" si="15"/>
        <v>32587.775999999998</v>
      </c>
    </row>
    <row r="176" spans="1:30" ht="24.95" customHeight="1" x14ac:dyDescent="0.4">
      <c r="A176" s="54">
        <v>173</v>
      </c>
      <c r="B176" s="55" t="s">
        <v>809</v>
      </c>
      <c r="C176" s="55" t="s">
        <v>2156</v>
      </c>
      <c r="D176" s="55" t="s">
        <v>35</v>
      </c>
      <c r="E176" s="55" t="s">
        <v>652</v>
      </c>
      <c r="F176" s="55" t="s">
        <v>655</v>
      </c>
      <c r="G176" s="55">
        <v>34</v>
      </c>
      <c r="H176" s="55">
        <v>1</v>
      </c>
      <c r="I176" s="57">
        <v>1</v>
      </c>
      <c r="J176" s="58">
        <v>1</v>
      </c>
      <c r="K176" s="59"/>
      <c r="L176" s="60" t="s">
        <v>222</v>
      </c>
      <c r="M176" s="76"/>
      <c r="N176" s="61" t="s">
        <v>220</v>
      </c>
      <c r="O176" s="77"/>
      <c r="P176" s="76"/>
      <c r="Q176" s="62">
        <v>1</v>
      </c>
      <c r="R176" s="63"/>
      <c r="S176" s="78"/>
      <c r="T176" s="78"/>
      <c r="U176" s="64">
        <f t="shared" si="12"/>
        <v>0</v>
      </c>
      <c r="V176" s="64">
        <f t="shared" si="13"/>
        <v>0</v>
      </c>
      <c r="W176" s="65"/>
      <c r="X176" s="58">
        <v>8</v>
      </c>
      <c r="Y176" s="58">
        <v>24</v>
      </c>
      <c r="Z176" s="58">
        <v>12</v>
      </c>
      <c r="AA176" s="65"/>
      <c r="AB176" s="66">
        <f t="shared" si="17"/>
        <v>2036.7359999999999</v>
      </c>
      <c r="AC176" s="66">
        <f t="shared" si="16"/>
        <v>0</v>
      </c>
      <c r="AD176" s="66">
        <f t="shared" si="15"/>
        <v>2036.7359999999999</v>
      </c>
    </row>
    <row r="177" spans="1:30" ht="24.95" customHeight="1" x14ac:dyDescent="0.4">
      <c r="A177" s="54">
        <v>174</v>
      </c>
      <c r="B177" s="55" t="s">
        <v>875</v>
      </c>
      <c r="C177" s="55" t="s">
        <v>340</v>
      </c>
      <c r="D177" s="55" t="s">
        <v>302</v>
      </c>
      <c r="E177" s="55" t="s">
        <v>248</v>
      </c>
      <c r="F177" s="55" t="s">
        <v>384</v>
      </c>
      <c r="G177" s="55">
        <v>26</v>
      </c>
      <c r="H177" s="55">
        <v>2</v>
      </c>
      <c r="I177" s="57">
        <v>2</v>
      </c>
      <c r="J177" s="58">
        <v>4</v>
      </c>
      <c r="K177" s="59"/>
      <c r="L177" s="60" t="s">
        <v>222</v>
      </c>
      <c r="M177" s="76"/>
      <c r="N177" s="61" t="s">
        <v>220</v>
      </c>
      <c r="O177" s="77"/>
      <c r="P177" s="76"/>
      <c r="Q177" s="62">
        <v>2</v>
      </c>
      <c r="R177" s="63"/>
      <c r="S177" s="78"/>
      <c r="T177" s="78"/>
      <c r="U177" s="64">
        <f t="shared" si="12"/>
        <v>0</v>
      </c>
      <c r="V177" s="64">
        <f t="shared" si="13"/>
        <v>0</v>
      </c>
      <c r="W177" s="65"/>
      <c r="X177" s="58">
        <v>8</v>
      </c>
      <c r="Y177" s="58">
        <v>24</v>
      </c>
      <c r="Z177" s="58">
        <v>12</v>
      </c>
      <c r="AA177" s="65"/>
      <c r="AB177" s="66">
        <f t="shared" si="17"/>
        <v>6230.0160000000005</v>
      </c>
      <c r="AC177" s="66">
        <f t="shared" si="16"/>
        <v>0</v>
      </c>
      <c r="AD177" s="66">
        <f t="shared" si="15"/>
        <v>6230.0160000000005</v>
      </c>
    </row>
    <row r="178" spans="1:30" ht="24.95" customHeight="1" x14ac:dyDescent="0.4">
      <c r="A178" s="54">
        <v>175</v>
      </c>
      <c r="B178" s="55" t="s">
        <v>875</v>
      </c>
      <c r="C178" s="55" t="s">
        <v>2157</v>
      </c>
      <c r="D178" s="55" t="s">
        <v>35</v>
      </c>
      <c r="E178" s="55" t="s">
        <v>248</v>
      </c>
      <c r="F178" s="55" t="s">
        <v>1270</v>
      </c>
      <c r="G178" s="55">
        <v>26</v>
      </c>
      <c r="H178" s="55">
        <v>2</v>
      </c>
      <c r="I178" s="57">
        <v>1</v>
      </c>
      <c r="J178" s="58">
        <v>2</v>
      </c>
      <c r="K178" s="59"/>
      <c r="L178" s="60" t="s">
        <v>222</v>
      </c>
      <c r="M178" s="76"/>
      <c r="N178" s="61" t="s">
        <v>220</v>
      </c>
      <c r="O178" s="77"/>
      <c r="P178" s="76"/>
      <c r="Q178" s="62">
        <v>2</v>
      </c>
      <c r="R178" s="63"/>
      <c r="S178" s="78"/>
      <c r="T178" s="78"/>
      <c r="U178" s="64">
        <f t="shared" si="12"/>
        <v>0</v>
      </c>
      <c r="V178" s="64">
        <f t="shared" si="13"/>
        <v>0</v>
      </c>
      <c r="W178" s="65"/>
      <c r="X178" s="58">
        <v>8</v>
      </c>
      <c r="Y178" s="58">
        <v>24</v>
      </c>
      <c r="Z178" s="58">
        <v>12</v>
      </c>
      <c r="AA178" s="65"/>
      <c r="AB178" s="66">
        <f t="shared" si="17"/>
        <v>3115.0080000000003</v>
      </c>
      <c r="AC178" s="66">
        <f t="shared" si="16"/>
        <v>0</v>
      </c>
      <c r="AD178" s="66">
        <f t="shared" si="15"/>
        <v>3115.0080000000003</v>
      </c>
    </row>
    <row r="179" spans="1:30" ht="24.95" customHeight="1" x14ac:dyDescent="0.4">
      <c r="A179" s="54">
        <v>176</v>
      </c>
      <c r="B179" s="55" t="s">
        <v>875</v>
      </c>
      <c r="C179" s="55" t="s">
        <v>2158</v>
      </c>
      <c r="D179" s="55" t="s">
        <v>2159</v>
      </c>
      <c r="E179" s="55" t="s">
        <v>239</v>
      </c>
      <c r="F179" s="55" t="s">
        <v>244</v>
      </c>
      <c r="G179" s="55">
        <v>42</v>
      </c>
      <c r="H179" s="55">
        <v>4</v>
      </c>
      <c r="I179" s="57">
        <v>2</v>
      </c>
      <c r="J179" s="58">
        <v>8</v>
      </c>
      <c r="K179" s="59"/>
      <c r="L179" s="60" t="s">
        <v>222</v>
      </c>
      <c r="M179" s="76"/>
      <c r="N179" s="61" t="s">
        <v>220</v>
      </c>
      <c r="O179" s="77"/>
      <c r="P179" s="76"/>
      <c r="Q179" s="62">
        <v>4</v>
      </c>
      <c r="R179" s="63"/>
      <c r="S179" s="78"/>
      <c r="T179" s="78"/>
      <c r="U179" s="64">
        <f t="shared" si="12"/>
        <v>0</v>
      </c>
      <c r="V179" s="64">
        <f t="shared" si="13"/>
        <v>0</v>
      </c>
      <c r="W179" s="65"/>
      <c r="X179" s="58">
        <v>8</v>
      </c>
      <c r="Y179" s="58">
        <v>24</v>
      </c>
      <c r="Z179" s="58">
        <v>12</v>
      </c>
      <c r="AA179" s="65"/>
      <c r="AB179" s="66">
        <f t="shared" si="17"/>
        <v>20127.743999999999</v>
      </c>
      <c r="AC179" s="66">
        <f t="shared" si="16"/>
        <v>0</v>
      </c>
      <c r="AD179" s="66">
        <f t="shared" si="15"/>
        <v>20127.743999999999</v>
      </c>
    </row>
    <row r="180" spans="1:30" ht="24.95" customHeight="1" x14ac:dyDescent="0.4">
      <c r="A180" s="54">
        <v>177</v>
      </c>
      <c r="B180" s="55" t="s">
        <v>875</v>
      </c>
      <c r="C180" s="55" t="s">
        <v>2056</v>
      </c>
      <c r="D180" s="55" t="s">
        <v>1499</v>
      </c>
      <c r="E180" s="55" t="s">
        <v>239</v>
      </c>
      <c r="F180" s="55" t="s">
        <v>240</v>
      </c>
      <c r="G180" s="55">
        <v>42</v>
      </c>
      <c r="H180" s="55">
        <v>12</v>
      </c>
      <c r="I180" s="57">
        <v>1</v>
      </c>
      <c r="J180" s="58">
        <v>12</v>
      </c>
      <c r="K180" s="59"/>
      <c r="L180" s="60" t="s">
        <v>222</v>
      </c>
      <c r="M180" s="76"/>
      <c r="N180" s="61" t="s">
        <v>220</v>
      </c>
      <c r="O180" s="77"/>
      <c r="P180" s="76"/>
      <c r="Q180" s="62">
        <v>12</v>
      </c>
      <c r="R180" s="63"/>
      <c r="S180" s="78"/>
      <c r="T180" s="78"/>
      <c r="U180" s="64">
        <f t="shared" si="12"/>
        <v>0</v>
      </c>
      <c r="V180" s="64">
        <f t="shared" si="13"/>
        <v>0</v>
      </c>
      <c r="W180" s="65"/>
      <c r="X180" s="58">
        <v>8</v>
      </c>
      <c r="Y180" s="58">
        <v>24</v>
      </c>
      <c r="Z180" s="58">
        <v>12</v>
      </c>
      <c r="AA180" s="65"/>
      <c r="AB180" s="66">
        <f t="shared" si="17"/>
        <v>30191.615999999998</v>
      </c>
      <c r="AC180" s="66">
        <f t="shared" si="16"/>
        <v>0</v>
      </c>
      <c r="AD180" s="66">
        <f t="shared" si="15"/>
        <v>30191.615999999998</v>
      </c>
    </row>
    <row r="181" spans="1:30" ht="24.95" customHeight="1" x14ac:dyDescent="0.4">
      <c r="A181" s="54">
        <v>178</v>
      </c>
      <c r="B181" s="55" t="s">
        <v>875</v>
      </c>
      <c r="C181" s="55" t="s">
        <v>2056</v>
      </c>
      <c r="D181" s="55" t="s">
        <v>1499</v>
      </c>
      <c r="E181" s="55" t="s">
        <v>239</v>
      </c>
      <c r="F181" s="55" t="s">
        <v>1177</v>
      </c>
      <c r="G181" s="55">
        <v>42</v>
      </c>
      <c r="H181" s="55">
        <v>2</v>
      </c>
      <c r="I181" s="57">
        <v>1</v>
      </c>
      <c r="J181" s="58">
        <v>2</v>
      </c>
      <c r="K181" s="59"/>
      <c r="L181" s="60" t="s">
        <v>222</v>
      </c>
      <c r="M181" s="76"/>
      <c r="N181" s="61" t="s">
        <v>220</v>
      </c>
      <c r="O181" s="77"/>
      <c r="P181" s="76"/>
      <c r="Q181" s="62">
        <v>2</v>
      </c>
      <c r="R181" s="63"/>
      <c r="S181" s="78"/>
      <c r="T181" s="78"/>
      <c r="U181" s="64">
        <f t="shared" si="12"/>
        <v>0</v>
      </c>
      <c r="V181" s="64">
        <f t="shared" si="13"/>
        <v>0</v>
      </c>
      <c r="W181" s="65"/>
      <c r="X181" s="58">
        <v>8</v>
      </c>
      <c r="Y181" s="58">
        <v>24</v>
      </c>
      <c r="Z181" s="58">
        <v>12</v>
      </c>
      <c r="AA181" s="65"/>
      <c r="AB181" s="66">
        <f t="shared" si="17"/>
        <v>5031.9359999999997</v>
      </c>
      <c r="AC181" s="66">
        <f t="shared" si="16"/>
        <v>0</v>
      </c>
      <c r="AD181" s="66">
        <f t="shared" si="15"/>
        <v>5031.9359999999997</v>
      </c>
    </row>
    <row r="182" spans="1:30" ht="24.95" customHeight="1" x14ac:dyDescent="0.4">
      <c r="A182" s="54">
        <v>179</v>
      </c>
      <c r="B182" s="55" t="s">
        <v>875</v>
      </c>
      <c r="C182" s="55" t="s">
        <v>738</v>
      </c>
      <c r="D182" s="55" t="s">
        <v>35</v>
      </c>
      <c r="E182" s="55" t="s">
        <v>239</v>
      </c>
      <c r="F182" s="55" t="s">
        <v>732</v>
      </c>
      <c r="G182" s="55">
        <v>42</v>
      </c>
      <c r="H182" s="55">
        <v>4</v>
      </c>
      <c r="I182" s="57">
        <v>2</v>
      </c>
      <c r="J182" s="58">
        <v>8</v>
      </c>
      <c r="K182" s="59"/>
      <c r="L182" s="60" t="s">
        <v>222</v>
      </c>
      <c r="M182" s="76"/>
      <c r="N182" s="61" t="s">
        <v>220</v>
      </c>
      <c r="O182" s="77"/>
      <c r="P182" s="76"/>
      <c r="Q182" s="62">
        <v>4</v>
      </c>
      <c r="R182" s="63"/>
      <c r="S182" s="78"/>
      <c r="T182" s="78"/>
      <c r="U182" s="64">
        <f t="shared" si="12"/>
        <v>0</v>
      </c>
      <c r="V182" s="64">
        <f t="shared" si="13"/>
        <v>0</v>
      </c>
      <c r="W182" s="65"/>
      <c r="X182" s="58">
        <v>8</v>
      </c>
      <c r="Y182" s="58">
        <v>24</v>
      </c>
      <c r="Z182" s="58">
        <v>12</v>
      </c>
      <c r="AA182" s="65"/>
      <c r="AB182" s="66">
        <f t="shared" si="17"/>
        <v>20127.743999999999</v>
      </c>
      <c r="AC182" s="66">
        <f t="shared" si="16"/>
        <v>0</v>
      </c>
      <c r="AD182" s="66">
        <f t="shared" si="15"/>
        <v>20127.743999999999</v>
      </c>
    </row>
    <row r="183" spans="1:30" ht="24.95" customHeight="1" x14ac:dyDescent="0.4">
      <c r="A183" s="54">
        <v>180</v>
      </c>
      <c r="B183" s="55" t="s">
        <v>875</v>
      </c>
      <c r="C183" s="55" t="s">
        <v>738</v>
      </c>
      <c r="D183" s="55" t="s">
        <v>35</v>
      </c>
      <c r="E183" s="55" t="s">
        <v>239</v>
      </c>
      <c r="F183" s="55" t="s">
        <v>1273</v>
      </c>
      <c r="G183" s="55">
        <v>42</v>
      </c>
      <c r="H183" s="55">
        <v>2</v>
      </c>
      <c r="I183" s="57">
        <v>1</v>
      </c>
      <c r="J183" s="58">
        <v>2</v>
      </c>
      <c r="K183" s="59"/>
      <c r="L183" s="60" t="s">
        <v>222</v>
      </c>
      <c r="M183" s="76"/>
      <c r="N183" s="61" t="s">
        <v>220</v>
      </c>
      <c r="O183" s="77"/>
      <c r="P183" s="76"/>
      <c r="Q183" s="62">
        <v>2</v>
      </c>
      <c r="R183" s="63"/>
      <c r="S183" s="78"/>
      <c r="T183" s="78"/>
      <c r="U183" s="64">
        <f t="shared" si="12"/>
        <v>0</v>
      </c>
      <c r="V183" s="64">
        <f t="shared" si="13"/>
        <v>0</v>
      </c>
      <c r="W183" s="65"/>
      <c r="X183" s="58">
        <v>8</v>
      </c>
      <c r="Y183" s="58">
        <v>24</v>
      </c>
      <c r="Z183" s="58">
        <v>12</v>
      </c>
      <c r="AA183" s="65"/>
      <c r="AB183" s="66">
        <f t="shared" si="17"/>
        <v>5031.9359999999997</v>
      </c>
      <c r="AC183" s="66">
        <f t="shared" si="16"/>
        <v>0</v>
      </c>
      <c r="AD183" s="66">
        <f t="shared" si="15"/>
        <v>5031.9359999999997</v>
      </c>
    </row>
    <row r="184" spans="1:30" ht="24.95" customHeight="1" x14ac:dyDescent="0.4">
      <c r="A184" s="54">
        <v>181</v>
      </c>
      <c r="B184" s="55" t="s">
        <v>875</v>
      </c>
      <c r="C184" s="55" t="s">
        <v>2070</v>
      </c>
      <c r="D184" s="55" t="s">
        <v>1499</v>
      </c>
      <c r="E184" s="55" t="s">
        <v>239</v>
      </c>
      <c r="F184" s="55" t="s">
        <v>1177</v>
      </c>
      <c r="G184" s="55">
        <v>42</v>
      </c>
      <c r="H184" s="55">
        <v>2</v>
      </c>
      <c r="I184" s="57">
        <v>1</v>
      </c>
      <c r="J184" s="58">
        <v>2</v>
      </c>
      <c r="K184" s="59"/>
      <c r="L184" s="60" t="s">
        <v>222</v>
      </c>
      <c r="M184" s="76"/>
      <c r="N184" s="61" t="s">
        <v>220</v>
      </c>
      <c r="O184" s="77"/>
      <c r="P184" s="76"/>
      <c r="Q184" s="62">
        <v>2</v>
      </c>
      <c r="R184" s="63"/>
      <c r="S184" s="78"/>
      <c r="T184" s="78"/>
      <c r="U184" s="64">
        <f t="shared" si="12"/>
        <v>0</v>
      </c>
      <c r="V184" s="64">
        <f t="shared" si="13"/>
        <v>0</v>
      </c>
      <c r="W184" s="65"/>
      <c r="X184" s="58">
        <v>8</v>
      </c>
      <c r="Y184" s="58">
        <v>24</v>
      </c>
      <c r="Z184" s="58">
        <v>12</v>
      </c>
      <c r="AA184" s="65"/>
      <c r="AB184" s="66">
        <f t="shared" si="17"/>
        <v>5031.9359999999997</v>
      </c>
      <c r="AC184" s="66">
        <f t="shared" si="16"/>
        <v>0</v>
      </c>
      <c r="AD184" s="66">
        <f t="shared" si="15"/>
        <v>5031.9359999999997</v>
      </c>
    </row>
    <row r="185" spans="1:30" ht="24.95" customHeight="1" x14ac:dyDescent="0.4">
      <c r="A185" s="54">
        <v>182</v>
      </c>
      <c r="B185" s="55" t="s">
        <v>875</v>
      </c>
      <c r="C185" s="55" t="s">
        <v>2070</v>
      </c>
      <c r="D185" s="55" t="s">
        <v>1499</v>
      </c>
      <c r="E185" s="55" t="s">
        <v>239</v>
      </c>
      <c r="F185" s="55" t="s">
        <v>732</v>
      </c>
      <c r="G185" s="55">
        <v>42</v>
      </c>
      <c r="H185" s="55">
        <v>12</v>
      </c>
      <c r="I185" s="57">
        <v>2</v>
      </c>
      <c r="J185" s="58">
        <v>24</v>
      </c>
      <c r="K185" s="59"/>
      <c r="L185" s="60" t="s">
        <v>222</v>
      </c>
      <c r="M185" s="76"/>
      <c r="N185" s="61" t="s">
        <v>220</v>
      </c>
      <c r="O185" s="77"/>
      <c r="P185" s="76"/>
      <c r="Q185" s="62">
        <v>12</v>
      </c>
      <c r="R185" s="63"/>
      <c r="S185" s="78"/>
      <c r="T185" s="78"/>
      <c r="U185" s="64">
        <f t="shared" si="12"/>
        <v>0</v>
      </c>
      <c r="V185" s="64">
        <f t="shared" si="13"/>
        <v>0</v>
      </c>
      <c r="W185" s="65"/>
      <c r="X185" s="58">
        <v>8</v>
      </c>
      <c r="Y185" s="58">
        <v>24</v>
      </c>
      <c r="Z185" s="58">
        <v>12</v>
      </c>
      <c r="AA185" s="65"/>
      <c r="AB185" s="66">
        <f t="shared" si="17"/>
        <v>60383.231999999996</v>
      </c>
      <c r="AC185" s="66">
        <f t="shared" si="16"/>
        <v>0</v>
      </c>
      <c r="AD185" s="66">
        <f t="shared" si="15"/>
        <v>60383.231999999996</v>
      </c>
    </row>
    <row r="186" spans="1:30" ht="24.95" customHeight="1" x14ac:dyDescent="0.4">
      <c r="A186" s="54">
        <v>183</v>
      </c>
      <c r="B186" s="55" t="s">
        <v>875</v>
      </c>
      <c r="C186" s="55" t="s">
        <v>2160</v>
      </c>
      <c r="D186" s="55" t="s">
        <v>35</v>
      </c>
      <c r="E186" s="55" t="s">
        <v>248</v>
      </c>
      <c r="F186" s="55" t="s">
        <v>673</v>
      </c>
      <c r="G186" s="55">
        <v>26</v>
      </c>
      <c r="H186" s="55">
        <v>4</v>
      </c>
      <c r="I186" s="57">
        <v>1</v>
      </c>
      <c r="J186" s="58">
        <v>4</v>
      </c>
      <c r="K186" s="59"/>
      <c r="L186" s="60" t="s">
        <v>222</v>
      </c>
      <c r="M186" s="76"/>
      <c r="N186" s="61" t="s">
        <v>220</v>
      </c>
      <c r="O186" s="77"/>
      <c r="P186" s="76"/>
      <c r="Q186" s="62">
        <v>4</v>
      </c>
      <c r="R186" s="63"/>
      <c r="S186" s="78"/>
      <c r="T186" s="78"/>
      <c r="U186" s="64">
        <f t="shared" si="12"/>
        <v>0</v>
      </c>
      <c r="V186" s="64">
        <f t="shared" si="13"/>
        <v>0</v>
      </c>
      <c r="W186" s="65"/>
      <c r="X186" s="58">
        <v>8</v>
      </c>
      <c r="Y186" s="58">
        <v>24</v>
      </c>
      <c r="Z186" s="58">
        <v>12</v>
      </c>
      <c r="AA186" s="65"/>
      <c r="AB186" s="66">
        <f t="shared" si="17"/>
        <v>6230.0160000000005</v>
      </c>
      <c r="AC186" s="66">
        <f t="shared" si="16"/>
        <v>0</v>
      </c>
      <c r="AD186" s="66">
        <f t="shared" si="15"/>
        <v>6230.0160000000005</v>
      </c>
    </row>
    <row r="187" spans="1:30" ht="24.95" customHeight="1" x14ac:dyDescent="0.4">
      <c r="A187" s="54">
        <v>184</v>
      </c>
      <c r="B187" s="55" t="s">
        <v>875</v>
      </c>
      <c r="C187" s="55" t="s">
        <v>2161</v>
      </c>
      <c r="D187" s="55" t="s">
        <v>35</v>
      </c>
      <c r="E187" s="55" t="s">
        <v>239</v>
      </c>
      <c r="F187" s="55" t="s">
        <v>967</v>
      </c>
      <c r="G187" s="55">
        <v>42</v>
      </c>
      <c r="H187" s="55">
        <v>1</v>
      </c>
      <c r="I187" s="57">
        <v>1</v>
      </c>
      <c r="J187" s="58">
        <v>1</v>
      </c>
      <c r="K187" s="59"/>
      <c r="L187" s="60" t="s">
        <v>222</v>
      </c>
      <c r="M187" s="76"/>
      <c r="N187" s="61" t="s">
        <v>220</v>
      </c>
      <c r="O187" s="77"/>
      <c r="P187" s="76"/>
      <c r="Q187" s="62">
        <v>1</v>
      </c>
      <c r="R187" s="63"/>
      <c r="S187" s="78"/>
      <c r="T187" s="78"/>
      <c r="U187" s="64">
        <f t="shared" si="12"/>
        <v>0</v>
      </c>
      <c r="V187" s="64">
        <f t="shared" si="13"/>
        <v>0</v>
      </c>
      <c r="W187" s="65"/>
      <c r="X187" s="58">
        <v>8</v>
      </c>
      <c r="Y187" s="58">
        <v>24</v>
      </c>
      <c r="Z187" s="58">
        <v>12</v>
      </c>
      <c r="AA187" s="65"/>
      <c r="AB187" s="66">
        <f t="shared" si="17"/>
        <v>2515.9679999999998</v>
      </c>
      <c r="AC187" s="66">
        <f t="shared" si="16"/>
        <v>0</v>
      </c>
      <c r="AD187" s="66">
        <f t="shared" si="15"/>
        <v>2515.9679999999998</v>
      </c>
    </row>
    <row r="188" spans="1:30" ht="24.95" customHeight="1" x14ac:dyDescent="0.4">
      <c r="A188" s="54">
        <v>185</v>
      </c>
      <c r="B188" s="55" t="s">
        <v>875</v>
      </c>
      <c r="C188" s="55" t="s">
        <v>2162</v>
      </c>
      <c r="D188" s="55" t="s">
        <v>35</v>
      </c>
      <c r="E188" s="55" t="s">
        <v>248</v>
      </c>
      <c r="F188" s="55" t="s">
        <v>1270</v>
      </c>
      <c r="G188" s="55">
        <v>26</v>
      </c>
      <c r="H188" s="55">
        <v>1</v>
      </c>
      <c r="I188" s="57">
        <v>1</v>
      </c>
      <c r="J188" s="58">
        <v>1</v>
      </c>
      <c r="K188" s="59"/>
      <c r="L188" s="60" t="s">
        <v>222</v>
      </c>
      <c r="M188" s="76"/>
      <c r="N188" s="61" t="s">
        <v>220</v>
      </c>
      <c r="O188" s="77"/>
      <c r="P188" s="76"/>
      <c r="Q188" s="62">
        <v>1</v>
      </c>
      <c r="R188" s="63"/>
      <c r="S188" s="78"/>
      <c r="T188" s="78"/>
      <c r="U188" s="64">
        <f t="shared" si="12"/>
        <v>0</v>
      </c>
      <c r="V188" s="64">
        <f t="shared" si="13"/>
        <v>0</v>
      </c>
      <c r="W188" s="65"/>
      <c r="X188" s="58">
        <v>8</v>
      </c>
      <c r="Y188" s="58">
        <v>24</v>
      </c>
      <c r="Z188" s="58">
        <v>12</v>
      </c>
      <c r="AA188" s="65"/>
      <c r="AB188" s="66">
        <f t="shared" si="17"/>
        <v>1557.5040000000001</v>
      </c>
      <c r="AC188" s="66">
        <f t="shared" si="16"/>
        <v>0</v>
      </c>
      <c r="AD188" s="66">
        <f t="shared" si="15"/>
        <v>1557.5040000000001</v>
      </c>
    </row>
    <row r="189" spans="1:30" ht="24.95" customHeight="1" x14ac:dyDescent="0.4">
      <c r="A189" s="54">
        <v>186</v>
      </c>
      <c r="B189" s="55" t="s">
        <v>875</v>
      </c>
      <c r="C189" s="55" t="s">
        <v>2163</v>
      </c>
      <c r="D189" s="55" t="s">
        <v>35</v>
      </c>
      <c r="E189" s="55" t="s">
        <v>248</v>
      </c>
      <c r="F189" s="55" t="s">
        <v>1270</v>
      </c>
      <c r="G189" s="55">
        <v>26</v>
      </c>
      <c r="H189" s="55">
        <v>1</v>
      </c>
      <c r="I189" s="57">
        <v>1</v>
      </c>
      <c r="J189" s="58">
        <v>1</v>
      </c>
      <c r="K189" s="59"/>
      <c r="L189" s="60" t="s">
        <v>222</v>
      </c>
      <c r="M189" s="76"/>
      <c r="N189" s="61" t="s">
        <v>220</v>
      </c>
      <c r="O189" s="77"/>
      <c r="P189" s="76"/>
      <c r="Q189" s="62">
        <v>1</v>
      </c>
      <c r="R189" s="63"/>
      <c r="S189" s="78"/>
      <c r="T189" s="78"/>
      <c r="U189" s="64">
        <f t="shared" si="12"/>
        <v>0</v>
      </c>
      <c r="V189" s="64">
        <f t="shared" si="13"/>
        <v>0</v>
      </c>
      <c r="W189" s="65"/>
      <c r="X189" s="58">
        <v>8</v>
      </c>
      <c r="Y189" s="58">
        <v>24</v>
      </c>
      <c r="Z189" s="58">
        <v>12</v>
      </c>
      <c r="AA189" s="65"/>
      <c r="AB189" s="66">
        <f t="shared" si="17"/>
        <v>1557.5040000000001</v>
      </c>
      <c r="AC189" s="66">
        <f t="shared" si="16"/>
        <v>0</v>
      </c>
      <c r="AD189" s="66">
        <f t="shared" si="15"/>
        <v>1557.5040000000001</v>
      </c>
    </row>
    <row r="190" spans="1:30" ht="24.95" customHeight="1" x14ac:dyDescent="0.4">
      <c r="A190" s="54">
        <v>187</v>
      </c>
      <c r="B190" s="55" t="s">
        <v>875</v>
      </c>
      <c r="C190" s="55" t="s">
        <v>2164</v>
      </c>
      <c r="D190" s="55" t="s">
        <v>35</v>
      </c>
      <c r="E190" s="55" t="s">
        <v>239</v>
      </c>
      <c r="F190" s="55" t="s">
        <v>729</v>
      </c>
      <c r="G190" s="55">
        <v>42</v>
      </c>
      <c r="H190" s="55">
        <v>1</v>
      </c>
      <c r="I190" s="57">
        <v>1</v>
      </c>
      <c r="J190" s="58">
        <v>1</v>
      </c>
      <c r="K190" s="59"/>
      <c r="L190" s="60" t="s">
        <v>222</v>
      </c>
      <c r="M190" s="76"/>
      <c r="N190" s="61" t="s">
        <v>220</v>
      </c>
      <c r="O190" s="77"/>
      <c r="P190" s="76"/>
      <c r="Q190" s="62">
        <v>1</v>
      </c>
      <c r="R190" s="63"/>
      <c r="S190" s="78"/>
      <c r="T190" s="78"/>
      <c r="U190" s="64">
        <f t="shared" si="12"/>
        <v>0</v>
      </c>
      <c r="V190" s="64">
        <f t="shared" si="13"/>
        <v>0</v>
      </c>
      <c r="W190" s="65"/>
      <c r="X190" s="58">
        <v>8</v>
      </c>
      <c r="Y190" s="58">
        <v>24</v>
      </c>
      <c r="Z190" s="58">
        <v>12</v>
      </c>
      <c r="AA190" s="65"/>
      <c r="AB190" s="66">
        <f t="shared" si="17"/>
        <v>2515.9679999999998</v>
      </c>
      <c r="AC190" s="66">
        <f t="shared" si="16"/>
        <v>0</v>
      </c>
      <c r="AD190" s="66">
        <f t="shared" si="15"/>
        <v>2515.9679999999998</v>
      </c>
    </row>
    <row r="191" spans="1:30" ht="24.95" customHeight="1" x14ac:dyDescent="0.4">
      <c r="A191" s="54">
        <v>188</v>
      </c>
      <c r="B191" s="55" t="s">
        <v>875</v>
      </c>
      <c r="C191" s="55" t="s">
        <v>2165</v>
      </c>
      <c r="D191" s="55" t="s">
        <v>35</v>
      </c>
      <c r="E191" s="55" t="s">
        <v>239</v>
      </c>
      <c r="F191" s="55" t="s">
        <v>729</v>
      </c>
      <c r="G191" s="55">
        <v>42</v>
      </c>
      <c r="H191" s="55">
        <v>1</v>
      </c>
      <c r="I191" s="57">
        <v>1</v>
      </c>
      <c r="J191" s="58">
        <v>1</v>
      </c>
      <c r="K191" s="59"/>
      <c r="L191" s="60" t="s">
        <v>222</v>
      </c>
      <c r="M191" s="76"/>
      <c r="N191" s="61" t="s">
        <v>220</v>
      </c>
      <c r="O191" s="77"/>
      <c r="P191" s="76"/>
      <c r="Q191" s="62">
        <v>1</v>
      </c>
      <c r="R191" s="63"/>
      <c r="S191" s="78"/>
      <c r="T191" s="78"/>
      <c r="U191" s="64">
        <f t="shared" si="12"/>
        <v>0</v>
      </c>
      <c r="V191" s="64">
        <f t="shared" si="13"/>
        <v>0</v>
      </c>
      <c r="W191" s="65"/>
      <c r="X191" s="58">
        <v>8</v>
      </c>
      <c r="Y191" s="58">
        <v>24</v>
      </c>
      <c r="Z191" s="58">
        <v>12</v>
      </c>
      <c r="AA191" s="65"/>
      <c r="AB191" s="66">
        <f t="shared" si="17"/>
        <v>2515.9679999999998</v>
      </c>
      <c r="AC191" s="66">
        <f t="shared" si="16"/>
        <v>0</v>
      </c>
      <c r="AD191" s="66">
        <f t="shared" si="15"/>
        <v>2515.9679999999998</v>
      </c>
    </row>
    <row r="192" spans="1:30" ht="36.75" customHeight="1" x14ac:dyDescent="0.4">
      <c r="A192" s="68"/>
      <c r="B192" s="69"/>
      <c r="C192" s="69"/>
      <c r="D192" s="69"/>
      <c r="E192" s="69"/>
      <c r="L192" s="70"/>
      <c r="R192" s="71"/>
      <c r="S192" s="71"/>
      <c r="T192" s="71"/>
      <c r="U192" s="72"/>
      <c r="V192" s="72"/>
      <c r="W192" s="65"/>
      <c r="AA192" s="65"/>
      <c r="AB192" s="73">
        <f>SUM(AB4:AB191)</f>
        <v>2481103.8720000009</v>
      </c>
      <c r="AC192" s="73">
        <f>SUM(AC4:AC191)</f>
        <v>0</v>
      </c>
      <c r="AD192" s="73">
        <f>SUM(AD4:AD191)</f>
        <v>2481103.8720000009</v>
      </c>
    </row>
    <row r="194" spans="20:23" x14ac:dyDescent="0.4">
      <c r="T194" s="179" t="s">
        <v>22</v>
      </c>
      <c r="U194" s="180"/>
      <c r="V194" s="181"/>
      <c r="W194" s="75">
        <f>SUM(U4:U191)</f>
        <v>0</v>
      </c>
    </row>
    <row r="195" spans="20:23" x14ac:dyDescent="0.4">
      <c r="T195" s="179" t="s">
        <v>23</v>
      </c>
      <c r="U195" s="180"/>
      <c r="V195" s="181"/>
      <c r="W195" s="75">
        <f>SUM(V4:V191)</f>
        <v>0</v>
      </c>
    </row>
    <row r="196" spans="20:23" x14ac:dyDescent="0.4">
      <c r="T196" s="179" t="s">
        <v>25</v>
      </c>
      <c r="U196" s="180"/>
      <c r="V196" s="181"/>
      <c r="W196" s="83"/>
    </row>
    <row r="197" spans="20:23" x14ac:dyDescent="0.4">
      <c r="T197" s="179" t="s">
        <v>26</v>
      </c>
      <c r="U197" s="180"/>
      <c r="V197" s="181"/>
      <c r="W197" s="83"/>
    </row>
    <row r="198" spans="20:23" x14ac:dyDescent="0.4">
      <c r="T198" s="179" t="s">
        <v>24</v>
      </c>
      <c r="U198" s="180"/>
      <c r="V198" s="181"/>
      <c r="W198" s="83"/>
    </row>
    <row r="199" spans="20:23" x14ac:dyDescent="0.4">
      <c r="T199" s="179" t="s">
        <v>27</v>
      </c>
      <c r="U199" s="180"/>
      <c r="V199" s="181"/>
      <c r="W199" s="83"/>
    </row>
    <row r="200" spans="20:23" x14ac:dyDescent="0.4">
      <c r="T200" s="179" t="s">
        <v>29</v>
      </c>
      <c r="U200" s="180"/>
      <c r="V200" s="181"/>
      <c r="W200" s="75">
        <f>SUM(W194:W199)</f>
        <v>0</v>
      </c>
    </row>
    <row r="201" spans="20:23" x14ac:dyDescent="0.4">
      <c r="T201" s="179" t="s">
        <v>30</v>
      </c>
      <c r="U201" s="180"/>
      <c r="V201" s="181"/>
      <c r="W201" s="75">
        <f>W200*1.1</f>
        <v>0</v>
      </c>
    </row>
  </sheetData>
  <sheetProtection algorithmName="SHA-512" hashValue="wwuCORECWT21WgvwqMXVZT2vQZv2CfGeqblkdk82zDXhoFlJ5tcVtAsO/RK+1F0D9Ujck+0/2Ll+S4SGaakAfw==" saltValue="B0ekD1f3HbFwJHupLlJ1lw==" spinCount="100000" sheet="1" formatCells="0" formatColumns="0" formatRows="0" insertHyperlinks="0" sort="0" autoFilter="0" pivotTables="0"/>
  <autoFilter ref="A3:AD3"/>
  <mergeCells count="12">
    <mergeCell ref="T201:V201"/>
    <mergeCell ref="T196:V196"/>
    <mergeCell ref="T197:V197"/>
    <mergeCell ref="T198:V198"/>
    <mergeCell ref="T199:V199"/>
    <mergeCell ref="T200:V200"/>
    <mergeCell ref="T195:V195"/>
    <mergeCell ref="E2:J2"/>
    <mergeCell ref="L2:Q2"/>
    <mergeCell ref="AB2:AC2"/>
    <mergeCell ref="AD2:AD3"/>
    <mergeCell ref="T194:V194"/>
  </mergeCells>
  <phoneticPr fontId="4"/>
  <conditionalFormatting sqref="B4:J191 X4:Z191 L4:Q191">
    <cfRule type="containsBlanks" dxfId="11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1" manualBreakCount="1">
    <brk id="192" max="2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AD15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2459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35</v>
      </c>
      <c r="C4" s="55" t="s">
        <v>2173</v>
      </c>
      <c r="D4" s="55" t="s">
        <v>35</v>
      </c>
      <c r="E4" s="55" t="s">
        <v>248</v>
      </c>
      <c r="F4" s="55" t="s">
        <v>697</v>
      </c>
      <c r="G4" s="55">
        <v>26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220</v>
      </c>
      <c r="O4" s="77"/>
      <c r="P4" s="76"/>
      <c r="Q4" s="62">
        <v>1</v>
      </c>
      <c r="R4" s="63"/>
      <c r="S4" s="78"/>
      <c r="T4" s="78"/>
      <c r="U4" s="64">
        <f t="shared" ref="U4:U61" si="0">S4*Q4</f>
        <v>0</v>
      </c>
      <c r="V4" s="64">
        <f t="shared" ref="V4:V61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1557.5040000000001</v>
      </c>
      <c r="AC4" s="66">
        <f>P4*Q4*X4*Y4*Z4/1000*$Z$1</f>
        <v>0</v>
      </c>
      <c r="AD4" s="66">
        <f t="shared" ref="AD4:AD61" si="3">AB4-AC4</f>
        <v>1557.5040000000001</v>
      </c>
    </row>
    <row r="5" spans="1:30" ht="24.95" customHeight="1" x14ac:dyDescent="0.4">
      <c r="A5" s="54">
        <v>2</v>
      </c>
      <c r="B5" s="55" t="s">
        <v>35</v>
      </c>
      <c r="C5" s="55" t="s">
        <v>2173</v>
      </c>
      <c r="D5" s="55" t="s">
        <v>35</v>
      </c>
      <c r="E5" s="55" t="s">
        <v>248</v>
      </c>
      <c r="F5" s="55" t="s">
        <v>400</v>
      </c>
      <c r="G5" s="55">
        <v>26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220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1557.5040000000001</v>
      </c>
      <c r="AC5" s="66">
        <f t="shared" ref="AC5:AC68" si="4">P5*Q5*X5*Y5*Z5/1000*$Z$1</f>
        <v>0</v>
      </c>
      <c r="AD5" s="66">
        <f t="shared" si="3"/>
        <v>1557.5040000000001</v>
      </c>
    </row>
    <row r="6" spans="1:30" ht="24.95" customHeight="1" x14ac:dyDescent="0.4">
      <c r="A6" s="54">
        <v>3</v>
      </c>
      <c r="B6" s="55" t="s">
        <v>809</v>
      </c>
      <c r="C6" s="55" t="s">
        <v>1797</v>
      </c>
      <c r="D6" s="55" t="s">
        <v>35</v>
      </c>
      <c r="E6" s="55" t="s">
        <v>200</v>
      </c>
      <c r="F6" s="55" t="s">
        <v>201</v>
      </c>
      <c r="G6" s="55">
        <v>42</v>
      </c>
      <c r="H6" s="56">
        <v>6</v>
      </c>
      <c r="I6" s="57">
        <v>2</v>
      </c>
      <c r="J6" s="58">
        <v>12</v>
      </c>
      <c r="K6" s="59"/>
      <c r="L6" s="60" t="s">
        <v>222</v>
      </c>
      <c r="M6" s="76"/>
      <c r="N6" s="61" t="s">
        <v>220</v>
      </c>
      <c r="O6" s="77"/>
      <c r="P6" s="76"/>
      <c r="Q6" s="62">
        <v>6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30191.615999999998</v>
      </c>
      <c r="AC6" s="66">
        <f t="shared" si="4"/>
        <v>0</v>
      </c>
      <c r="AD6" s="66">
        <f t="shared" si="3"/>
        <v>30191.615999999998</v>
      </c>
    </row>
    <row r="7" spans="1:30" ht="24.95" customHeight="1" x14ac:dyDescent="0.4">
      <c r="A7" s="54">
        <v>4</v>
      </c>
      <c r="B7" s="55" t="s">
        <v>809</v>
      </c>
      <c r="C7" s="55" t="s">
        <v>1797</v>
      </c>
      <c r="D7" s="55" t="s">
        <v>35</v>
      </c>
      <c r="E7" s="55" t="s">
        <v>200</v>
      </c>
      <c r="F7" s="55" t="s">
        <v>2217</v>
      </c>
      <c r="G7" s="55">
        <v>42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2515.9679999999998</v>
      </c>
      <c r="AC7" s="66">
        <f t="shared" si="4"/>
        <v>0</v>
      </c>
      <c r="AD7" s="66">
        <f t="shared" si="3"/>
        <v>2515.9679999999998</v>
      </c>
    </row>
    <row r="8" spans="1:30" ht="24.95" customHeight="1" x14ac:dyDescent="0.4">
      <c r="A8" s="54">
        <v>5</v>
      </c>
      <c r="B8" s="55" t="s">
        <v>809</v>
      </c>
      <c r="C8" s="55" t="s">
        <v>2174</v>
      </c>
      <c r="D8" s="55" t="s">
        <v>35</v>
      </c>
      <c r="E8" s="55" t="s">
        <v>200</v>
      </c>
      <c r="F8" s="55" t="s">
        <v>201</v>
      </c>
      <c r="G8" s="55">
        <v>42</v>
      </c>
      <c r="H8" s="56">
        <v>6</v>
      </c>
      <c r="I8" s="57">
        <v>2</v>
      </c>
      <c r="J8" s="58">
        <v>12</v>
      </c>
      <c r="K8" s="59"/>
      <c r="L8" s="60" t="s">
        <v>222</v>
      </c>
      <c r="M8" s="76"/>
      <c r="N8" s="61" t="s">
        <v>220</v>
      </c>
      <c r="O8" s="77"/>
      <c r="P8" s="76"/>
      <c r="Q8" s="62">
        <v>6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30191.615999999998</v>
      </c>
      <c r="AC8" s="66">
        <f t="shared" si="4"/>
        <v>0</v>
      </c>
      <c r="AD8" s="66">
        <f t="shared" si="3"/>
        <v>30191.615999999998</v>
      </c>
    </row>
    <row r="9" spans="1:30" ht="24.95" customHeight="1" x14ac:dyDescent="0.4">
      <c r="A9" s="54">
        <v>6</v>
      </c>
      <c r="B9" s="55" t="s">
        <v>809</v>
      </c>
      <c r="C9" s="55" t="s">
        <v>2174</v>
      </c>
      <c r="D9" s="55" t="s">
        <v>35</v>
      </c>
      <c r="E9" s="55" t="s">
        <v>200</v>
      </c>
      <c r="F9" s="55" t="s">
        <v>2217</v>
      </c>
      <c r="G9" s="55">
        <v>42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2515.9679999999998</v>
      </c>
      <c r="AC9" s="66">
        <f t="shared" si="4"/>
        <v>0</v>
      </c>
      <c r="AD9" s="66">
        <f t="shared" si="3"/>
        <v>2515.9679999999998</v>
      </c>
    </row>
    <row r="10" spans="1:30" ht="24.95" customHeight="1" x14ac:dyDescent="0.4">
      <c r="A10" s="54">
        <v>7</v>
      </c>
      <c r="B10" s="55" t="s">
        <v>809</v>
      </c>
      <c r="C10" s="55" t="s">
        <v>428</v>
      </c>
      <c r="D10" s="55" t="s">
        <v>35</v>
      </c>
      <c r="E10" s="55" t="s">
        <v>200</v>
      </c>
      <c r="F10" s="55" t="s">
        <v>379</v>
      </c>
      <c r="G10" s="55">
        <v>42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2515.9679999999998</v>
      </c>
      <c r="AC10" s="66">
        <f t="shared" si="4"/>
        <v>0</v>
      </c>
      <c r="AD10" s="66">
        <f t="shared" si="3"/>
        <v>2515.9679999999998</v>
      </c>
    </row>
    <row r="11" spans="1:30" ht="24.95" customHeight="1" x14ac:dyDescent="0.4">
      <c r="A11" s="54">
        <v>8</v>
      </c>
      <c r="B11" s="55" t="s">
        <v>809</v>
      </c>
      <c r="C11" s="55" t="s">
        <v>1995</v>
      </c>
      <c r="D11" s="55" t="s">
        <v>35</v>
      </c>
      <c r="E11" s="55" t="s">
        <v>200</v>
      </c>
      <c r="F11" s="55" t="s">
        <v>201</v>
      </c>
      <c r="G11" s="55">
        <v>42</v>
      </c>
      <c r="H11" s="56">
        <v>5</v>
      </c>
      <c r="I11" s="57">
        <v>2</v>
      </c>
      <c r="J11" s="58">
        <v>10</v>
      </c>
      <c r="K11" s="59"/>
      <c r="L11" s="60" t="s">
        <v>222</v>
      </c>
      <c r="M11" s="76"/>
      <c r="N11" s="61" t="s">
        <v>220</v>
      </c>
      <c r="O11" s="77"/>
      <c r="P11" s="76"/>
      <c r="Q11" s="62">
        <v>5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25159.68</v>
      </c>
      <c r="AC11" s="66">
        <f t="shared" si="4"/>
        <v>0</v>
      </c>
      <c r="AD11" s="66">
        <f t="shared" si="3"/>
        <v>25159.68</v>
      </c>
    </row>
    <row r="12" spans="1:30" ht="24.95" customHeight="1" x14ac:dyDescent="0.4">
      <c r="A12" s="54">
        <v>9</v>
      </c>
      <c r="B12" s="55" t="s">
        <v>809</v>
      </c>
      <c r="C12" s="55" t="s">
        <v>1995</v>
      </c>
      <c r="D12" s="55" t="s">
        <v>35</v>
      </c>
      <c r="E12" s="55" t="s">
        <v>200</v>
      </c>
      <c r="F12" s="55" t="s">
        <v>2217</v>
      </c>
      <c r="G12" s="55">
        <v>42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76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2515.9679999999998</v>
      </c>
      <c r="AC12" s="66">
        <f t="shared" si="4"/>
        <v>0</v>
      </c>
      <c r="AD12" s="66">
        <f t="shared" si="3"/>
        <v>2515.9679999999998</v>
      </c>
    </row>
    <row r="13" spans="1:30" ht="24.95" customHeight="1" x14ac:dyDescent="0.4">
      <c r="A13" s="54">
        <v>10</v>
      </c>
      <c r="B13" s="55" t="s">
        <v>809</v>
      </c>
      <c r="C13" s="55" t="s">
        <v>1814</v>
      </c>
      <c r="D13" s="55" t="s">
        <v>35</v>
      </c>
      <c r="E13" s="55" t="s">
        <v>200</v>
      </c>
      <c r="F13" s="55" t="s">
        <v>201</v>
      </c>
      <c r="G13" s="55">
        <v>42</v>
      </c>
      <c r="H13" s="56">
        <v>6</v>
      </c>
      <c r="I13" s="57">
        <v>2</v>
      </c>
      <c r="J13" s="58">
        <v>12</v>
      </c>
      <c r="K13" s="59"/>
      <c r="L13" s="60" t="s">
        <v>222</v>
      </c>
      <c r="M13" s="76"/>
      <c r="N13" s="61" t="s">
        <v>220</v>
      </c>
      <c r="O13" s="77"/>
      <c r="P13" s="76"/>
      <c r="Q13" s="62">
        <v>6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30191.615999999998</v>
      </c>
      <c r="AC13" s="66">
        <f t="shared" si="4"/>
        <v>0</v>
      </c>
      <c r="AD13" s="66">
        <f t="shared" si="3"/>
        <v>30191.615999999998</v>
      </c>
    </row>
    <row r="14" spans="1:30" ht="24.95" customHeight="1" x14ac:dyDescent="0.4">
      <c r="A14" s="54">
        <v>11</v>
      </c>
      <c r="B14" s="55" t="s">
        <v>809</v>
      </c>
      <c r="C14" s="55" t="s">
        <v>1814</v>
      </c>
      <c r="D14" s="55" t="s">
        <v>35</v>
      </c>
      <c r="E14" s="55" t="s">
        <v>200</v>
      </c>
      <c r="F14" s="55" t="s">
        <v>2217</v>
      </c>
      <c r="G14" s="55">
        <v>42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2515.9679999999998</v>
      </c>
      <c r="AC14" s="66">
        <f t="shared" si="4"/>
        <v>0</v>
      </c>
      <c r="AD14" s="66">
        <f t="shared" si="3"/>
        <v>2515.9679999999998</v>
      </c>
    </row>
    <row r="15" spans="1:30" ht="24.95" customHeight="1" x14ac:dyDescent="0.4">
      <c r="A15" s="54">
        <v>12</v>
      </c>
      <c r="B15" s="55" t="s">
        <v>809</v>
      </c>
      <c r="C15" s="55" t="s">
        <v>1815</v>
      </c>
      <c r="D15" s="55" t="s">
        <v>35</v>
      </c>
      <c r="E15" s="55" t="s">
        <v>200</v>
      </c>
      <c r="F15" s="55" t="s">
        <v>201</v>
      </c>
      <c r="G15" s="55">
        <v>42</v>
      </c>
      <c r="H15" s="56">
        <v>6</v>
      </c>
      <c r="I15" s="57">
        <v>2</v>
      </c>
      <c r="J15" s="58">
        <v>12</v>
      </c>
      <c r="K15" s="59"/>
      <c r="L15" s="60" t="s">
        <v>222</v>
      </c>
      <c r="M15" s="76"/>
      <c r="N15" s="61" t="s">
        <v>220</v>
      </c>
      <c r="O15" s="77"/>
      <c r="P15" s="76"/>
      <c r="Q15" s="62">
        <v>6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30191.615999999998</v>
      </c>
      <c r="AC15" s="66">
        <f t="shared" si="4"/>
        <v>0</v>
      </c>
      <c r="AD15" s="66">
        <f t="shared" si="3"/>
        <v>30191.615999999998</v>
      </c>
    </row>
    <row r="16" spans="1:30" ht="24.95" customHeight="1" x14ac:dyDescent="0.4">
      <c r="A16" s="54">
        <v>13</v>
      </c>
      <c r="B16" s="55" t="s">
        <v>809</v>
      </c>
      <c r="C16" s="55" t="s">
        <v>1815</v>
      </c>
      <c r="D16" s="55" t="s">
        <v>35</v>
      </c>
      <c r="E16" s="55" t="s">
        <v>200</v>
      </c>
      <c r="F16" s="55" t="s">
        <v>2217</v>
      </c>
      <c r="G16" s="55">
        <v>42</v>
      </c>
      <c r="H16" s="56">
        <v>1</v>
      </c>
      <c r="I16" s="57">
        <v>1</v>
      </c>
      <c r="J16" s="58">
        <v>1</v>
      </c>
      <c r="K16" s="59"/>
      <c r="L16" s="60" t="s">
        <v>222</v>
      </c>
      <c r="M16" s="76"/>
      <c r="N16" s="61" t="s">
        <v>220</v>
      </c>
      <c r="O16" s="77"/>
      <c r="P16" s="76"/>
      <c r="Q16" s="62">
        <v>1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2515.9679999999998</v>
      </c>
      <c r="AC16" s="66">
        <f t="shared" si="4"/>
        <v>0</v>
      </c>
      <c r="AD16" s="66">
        <f t="shared" si="3"/>
        <v>2515.9679999999998</v>
      </c>
    </row>
    <row r="17" spans="1:30" ht="24.95" customHeight="1" x14ac:dyDescent="0.4">
      <c r="A17" s="54">
        <v>14</v>
      </c>
      <c r="B17" s="55" t="s">
        <v>809</v>
      </c>
      <c r="C17" s="55" t="s">
        <v>2175</v>
      </c>
      <c r="D17" s="55" t="s">
        <v>35</v>
      </c>
      <c r="E17" s="55" t="s">
        <v>200</v>
      </c>
      <c r="F17" s="55" t="s">
        <v>201</v>
      </c>
      <c r="G17" s="55">
        <v>42</v>
      </c>
      <c r="H17" s="56">
        <v>6</v>
      </c>
      <c r="I17" s="57">
        <v>2</v>
      </c>
      <c r="J17" s="58">
        <v>12</v>
      </c>
      <c r="K17" s="59"/>
      <c r="L17" s="60" t="s">
        <v>222</v>
      </c>
      <c r="M17" s="76"/>
      <c r="N17" s="61" t="s">
        <v>220</v>
      </c>
      <c r="O17" s="77"/>
      <c r="P17" s="76"/>
      <c r="Q17" s="62">
        <v>6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30191.615999999998</v>
      </c>
      <c r="AC17" s="66">
        <f t="shared" si="4"/>
        <v>0</v>
      </c>
      <c r="AD17" s="66">
        <f t="shared" si="3"/>
        <v>30191.615999999998</v>
      </c>
    </row>
    <row r="18" spans="1:30" ht="24.95" customHeight="1" x14ac:dyDescent="0.4">
      <c r="A18" s="54">
        <v>15</v>
      </c>
      <c r="B18" s="55" t="s">
        <v>809</v>
      </c>
      <c r="C18" s="55" t="s">
        <v>2175</v>
      </c>
      <c r="D18" s="55" t="s">
        <v>35</v>
      </c>
      <c r="E18" s="55" t="s">
        <v>200</v>
      </c>
      <c r="F18" s="55" t="s">
        <v>2217</v>
      </c>
      <c r="G18" s="55">
        <v>42</v>
      </c>
      <c r="H18" s="56">
        <v>1</v>
      </c>
      <c r="I18" s="57">
        <v>1</v>
      </c>
      <c r="J18" s="58">
        <v>1</v>
      </c>
      <c r="K18" s="59"/>
      <c r="L18" s="60" t="s">
        <v>222</v>
      </c>
      <c r="M18" s="76"/>
      <c r="N18" s="61" t="s">
        <v>220</v>
      </c>
      <c r="O18" s="77"/>
      <c r="P18" s="76"/>
      <c r="Q18" s="62">
        <v>1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2515.9679999999998</v>
      </c>
      <c r="AC18" s="66">
        <f t="shared" si="4"/>
        <v>0</v>
      </c>
      <c r="AD18" s="66">
        <f t="shared" si="3"/>
        <v>2515.9679999999998</v>
      </c>
    </row>
    <row r="19" spans="1:30" ht="24.95" customHeight="1" x14ac:dyDescent="0.4">
      <c r="A19" s="54">
        <v>16</v>
      </c>
      <c r="B19" s="55" t="s">
        <v>809</v>
      </c>
      <c r="C19" s="55" t="s">
        <v>2154</v>
      </c>
      <c r="D19" s="55" t="s">
        <v>35</v>
      </c>
      <c r="E19" s="55" t="s">
        <v>200</v>
      </c>
      <c r="F19" s="55" t="s">
        <v>201</v>
      </c>
      <c r="G19" s="55">
        <v>42</v>
      </c>
      <c r="H19" s="56">
        <v>6</v>
      </c>
      <c r="I19" s="57">
        <v>2</v>
      </c>
      <c r="J19" s="58">
        <v>12</v>
      </c>
      <c r="K19" s="59"/>
      <c r="L19" s="60" t="s">
        <v>222</v>
      </c>
      <c r="M19" s="76"/>
      <c r="N19" s="61" t="s">
        <v>220</v>
      </c>
      <c r="O19" s="77"/>
      <c r="P19" s="76"/>
      <c r="Q19" s="62">
        <v>6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30191.615999999998</v>
      </c>
      <c r="AC19" s="66">
        <f t="shared" si="4"/>
        <v>0</v>
      </c>
      <c r="AD19" s="66">
        <f t="shared" si="3"/>
        <v>30191.615999999998</v>
      </c>
    </row>
    <row r="20" spans="1:30" ht="24.95" customHeight="1" x14ac:dyDescent="0.4">
      <c r="A20" s="54">
        <v>17</v>
      </c>
      <c r="B20" s="55" t="s">
        <v>809</v>
      </c>
      <c r="C20" s="55" t="s">
        <v>2154</v>
      </c>
      <c r="D20" s="55" t="s">
        <v>35</v>
      </c>
      <c r="E20" s="55" t="s">
        <v>200</v>
      </c>
      <c r="F20" s="55" t="s">
        <v>2217</v>
      </c>
      <c r="G20" s="55">
        <v>42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220</v>
      </c>
      <c r="O20" s="77"/>
      <c r="P20" s="76"/>
      <c r="Q20" s="62">
        <v>1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2515.9679999999998</v>
      </c>
      <c r="AC20" s="66">
        <f t="shared" si="4"/>
        <v>0</v>
      </c>
      <c r="AD20" s="66">
        <f t="shared" si="3"/>
        <v>2515.9679999999998</v>
      </c>
    </row>
    <row r="21" spans="1:30" ht="24.95" customHeight="1" x14ac:dyDescent="0.4">
      <c r="A21" s="54">
        <v>18</v>
      </c>
      <c r="B21" s="55" t="s">
        <v>809</v>
      </c>
      <c r="C21" s="55" t="s">
        <v>2155</v>
      </c>
      <c r="D21" s="55" t="s">
        <v>35</v>
      </c>
      <c r="E21" s="55" t="s">
        <v>200</v>
      </c>
      <c r="F21" s="55" t="s">
        <v>201</v>
      </c>
      <c r="G21" s="55">
        <v>42</v>
      </c>
      <c r="H21" s="56">
        <v>6</v>
      </c>
      <c r="I21" s="57">
        <v>2</v>
      </c>
      <c r="J21" s="58">
        <v>12</v>
      </c>
      <c r="K21" s="59"/>
      <c r="L21" s="60" t="s">
        <v>222</v>
      </c>
      <c r="M21" s="76"/>
      <c r="N21" s="61" t="s">
        <v>220</v>
      </c>
      <c r="O21" s="77"/>
      <c r="P21" s="76"/>
      <c r="Q21" s="62">
        <v>6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30191.615999999998</v>
      </c>
      <c r="AC21" s="66">
        <f t="shared" si="4"/>
        <v>0</v>
      </c>
      <c r="AD21" s="66">
        <f t="shared" si="3"/>
        <v>30191.615999999998</v>
      </c>
    </row>
    <row r="22" spans="1:30" ht="24.95" customHeight="1" x14ac:dyDescent="0.4">
      <c r="A22" s="54">
        <v>19</v>
      </c>
      <c r="B22" s="55" t="s">
        <v>809</v>
      </c>
      <c r="C22" s="55" t="s">
        <v>2155</v>
      </c>
      <c r="D22" s="55" t="s">
        <v>35</v>
      </c>
      <c r="E22" s="55" t="s">
        <v>200</v>
      </c>
      <c r="F22" s="55" t="s">
        <v>2217</v>
      </c>
      <c r="G22" s="55">
        <v>42</v>
      </c>
      <c r="H22" s="56">
        <v>1</v>
      </c>
      <c r="I22" s="57">
        <v>1</v>
      </c>
      <c r="J22" s="58">
        <v>1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2515.9679999999998</v>
      </c>
      <c r="AC22" s="66">
        <f t="shared" si="4"/>
        <v>0</v>
      </c>
      <c r="AD22" s="66">
        <f t="shared" si="3"/>
        <v>2515.9679999999998</v>
      </c>
    </row>
    <row r="23" spans="1:30" ht="24.95" customHeight="1" x14ac:dyDescent="0.4">
      <c r="A23" s="54">
        <v>20</v>
      </c>
      <c r="B23" s="55" t="s">
        <v>809</v>
      </c>
      <c r="C23" s="55" t="s">
        <v>431</v>
      </c>
      <c r="D23" s="55" t="s">
        <v>35</v>
      </c>
      <c r="E23" s="55" t="s">
        <v>248</v>
      </c>
      <c r="F23" s="55" t="s">
        <v>697</v>
      </c>
      <c r="G23" s="55">
        <v>26</v>
      </c>
      <c r="H23" s="56">
        <v>11</v>
      </c>
      <c r="I23" s="57">
        <v>1</v>
      </c>
      <c r="J23" s="58">
        <v>11</v>
      </c>
      <c r="K23" s="59"/>
      <c r="L23" s="60" t="s">
        <v>222</v>
      </c>
      <c r="M23" s="76"/>
      <c r="N23" s="61" t="s">
        <v>220</v>
      </c>
      <c r="O23" s="77"/>
      <c r="P23" s="76"/>
      <c r="Q23" s="62">
        <v>11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17132.543999999998</v>
      </c>
      <c r="AC23" s="66">
        <f t="shared" si="4"/>
        <v>0</v>
      </c>
      <c r="AD23" s="66">
        <f t="shared" si="3"/>
        <v>17132.543999999998</v>
      </c>
    </row>
    <row r="24" spans="1:30" ht="24.95" customHeight="1" x14ac:dyDescent="0.4">
      <c r="A24" s="54">
        <v>21</v>
      </c>
      <c r="B24" s="55" t="s">
        <v>272</v>
      </c>
      <c r="C24" s="55" t="s">
        <v>1797</v>
      </c>
      <c r="D24" s="55" t="s">
        <v>35</v>
      </c>
      <c r="E24" s="55" t="s">
        <v>200</v>
      </c>
      <c r="F24" s="55" t="s">
        <v>201</v>
      </c>
      <c r="G24" s="55">
        <v>42</v>
      </c>
      <c r="H24" s="56">
        <v>6</v>
      </c>
      <c r="I24" s="57">
        <v>2</v>
      </c>
      <c r="J24" s="58">
        <v>12</v>
      </c>
      <c r="K24" s="59"/>
      <c r="L24" s="60" t="s">
        <v>222</v>
      </c>
      <c r="M24" s="76"/>
      <c r="N24" s="61" t="s">
        <v>220</v>
      </c>
      <c r="O24" s="77"/>
      <c r="P24" s="76"/>
      <c r="Q24" s="62">
        <v>6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30191.615999999998</v>
      </c>
      <c r="AC24" s="66">
        <f t="shared" si="4"/>
        <v>0</v>
      </c>
      <c r="AD24" s="66">
        <f t="shared" si="3"/>
        <v>30191.615999999998</v>
      </c>
    </row>
    <row r="25" spans="1:30" ht="24.95" customHeight="1" x14ac:dyDescent="0.4">
      <c r="A25" s="54">
        <v>22</v>
      </c>
      <c r="B25" s="55" t="s">
        <v>272</v>
      </c>
      <c r="C25" s="55" t="s">
        <v>1797</v>
      </c>
      <c r="D25" s="55" t="s">
        <v>35</v>
      </c>
      <c r="E25" s="55" t="s">
        <v>200</v>
      </c>
      <c r="F25" s="55" t="s">
        <v>2217</v>
      </c>
      <c r="G25" s="55">
        <v>42</v>
      </c>
      <c r="H25" s="56">
        <v>1</v>
      </c>
      <c r="I25" s="57">
        <v>1</v>
      </c>
      <c r="J25" s="58">
        <v>1</v>
      </c>
      <c r="K25" s="59"/>
      <c r="L25" s="60" t="s">
        <v>222</v>
      </c>
      <c r="M25" s="76"/>
      <c r="N25" s="61" t="s">
        <v>220</v>
      </c>
      <c r="O25" s="77"/>
      <c r="P25" s="76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2515.9679999999998</v>
      </c>
      <c r="AC25" s="66">
        <f t="shared" si="4"/>
        <v>0</v>
      </c>
      <c r="AD25" s="66">
        <f t="shared" si="3"/>
        <v>2515.9679999999998</v>
      </c>
    </row>
    <row r="26" spans="1:30" ht="24.95" customHeight="1" x14ac:dyDescent="0.4">
      <c r="A26" s="54">
        <v>23</v>
      </c>
      <c r="B26" s="55" t="s">
        <v>272</v>
      </c>
      <c r="C26" s="55" t="s">
        <v>2176</v>
      </c>
      <c r="D26" s="55" t="s">
        <v>35</v>
      </c>
      <c r="E26" s="55" t="s">
        <v>200</v>
      </c>
      <c r="F26" s="55" t="s">
        <v>201</v>
      </c>
      <c r="G26" s="55">
        <v>42</v>
      </c>
      <c r="H26" s="56">
        <v>6</v>
      </c>
      <c r="I26" s="57">
        <v>2</v>
      </c>
      <c r="J26" s="58">
        <v>12</v>
      </c>
      <c r="K26" s="59"/>
      <c r="L26" s="60" t="s">
        <v>222</v>
      </c>
      <c r="M26" s="76"/>
      <c r="N26" s="61" t="s">
        <v>220</v>
      </c>
      <c r="O26" s="77"/>
      <c r="P26" s="76"/>
      <c r="Q26" s="62">
        <v>6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30191.615999999998</v>
      </c>
      <c r="AC26" s="66">
        <f t="shared" si="4"/>
        <v>0</v>
      </c>
      <c r="AD26" s="66">
        <f t="shared" si="3"/>
        <v>30191.615999999998</v>
      </c>
    </row>
    <row r="27" spans="1:30" ht="24.95" customHeight="1" x14ac:dyDescent="0.4">
      <c r="A27" s="54">
        <v>24</v>
      </c>
      <c r="B27" s="55" t="s">
        <v>272</v>
      </c>
      <c r="C27" s="55" t="s">
        <v>2176</v>
      </c>
      <c r="D27" s="55" t="s">
        <v>35</v>
      </c>
      <c r="E27" s="55" t="s">
        <v>200</v>
      </c>
      <c r="F27" s="55" t="s">
        <v>2217</v>
      </c>
      <c r="G27" s="55">
        <v>42</v>
      </c>
      <c r="H27" s="56">
        <v>1</v>
      </c>
      <c r="I27" s="57">
        <v>1</v>
      </c>
      <c r="J27" s="58">
        <v>1</v>
      </c>
      <c r="K27" s="59"/>
      <c r="L27" s="60" t="s">
        <v>222</v>
      </c>
      <c r="M27" s="76"/>
      <c r="N27" s="61" t="s">
        <v>220</v>
      </c>
      <c r="O27" s="77"/>
      <c r="P27" s="76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2515.9679999999998</v>
      </c>
      <c r="AC27" s="66">
        <f t="shared" si="4"/>
        <v>0</v>
      </c>
      <c r="AD27" s="66">
        <f t="shared" si="3"/>
        <v>2515.9679999999998</v>
      </c>
    </row>
    <row r="28" spans="1:30" ht="24.95" customHeight="1" x14ac:dyDescent="0.4">
      <c r="A28" s="54">
        <v>25</v>
      </c>
      <c r="B28" s="55" t="s">
        <v>272</v>
      </c>
      <c r="C28" s="55" t="s">
        <v>1995</v>
      </c>
      <c r="D28" s="55" t="s">
        <v>35</v>
      </c>
      <c r="E28" s="55" t="s">
        <v>200</v>
      </c>
      <c r="F28" s="55" t="s">
        <v>201</v>
      </c>
      <c r="G28" s="55">
        <v>42</v>
      </c>
      <c r="H28" s="56">
        <v>5</v>
      </c>
      <c r="I28" s="57">
        <v>2</v>
      </c>
      <c r="J28" s="58">
        <v>10</v>
      </c>
      <c r="K28" s="59"/>
      <c r="L28" s="60" t="s">
        <v>222</v>
      </c>
      <c r="M28" s="76"/>
      <c r="N28" s="61" t="s">
        <v>220</v>
      </c>
      <c r="O28" s="77"/>
      <c r="P28" s="76"/>
      <c r="Q28" s="62">
        <v>5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25159.68</v>
      </c>
      <c r="AC28" s="66">
        <f t="shared" si="4"/>
        <v>0</v>
      </c>
      <c r="AD28" s="66">
        <f t="shared" si="3"/>
        <v>25159.68</v>
      </c>
    </row>
    <row r="29" spans="1:30" ht="24.95" customHeight="1" x14ac:dyDescent="0.4">
      <c r="A29" s="54">
        <v>26</v>
      </c>
      <c r="B29" s="55" t="s">
        <v>272</v>
      </c>
      <c r="C29" s="55" t="s">
        <v>1995</v>
      </c>
      <c r="D29" s="55" t="s">
        <v>35</v>
      </c>
      <c r="E29" s="55" t="s">
        <v>200</v>
      </c>
      <c r="F29" s="55" t="s">
        <v>2217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76"/>
      <c r="Q29" s="62">
        <v>1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2515.9679999999998</v>
      </c>
      <c r="AC29" s="66">
        <f t="shared" si="4"/>
        <v>0</v>
      </c>
      <c r="AD29" s="66">
        <f t="shared" si="3"/>
        <v>2515.9679999999998</v>
      </c>
    </row>
    <row r="30" spans="1:30" ht="24.95" customHeight="1" x14ac:dyDescent="0.4">
      <c r="A30" s="54">
        <v>27</v>
      </c>
      <c r="B30" s="55" t="s">
        <v>272</v>
      </c>
      <c r="C30" s="55" t="s">
        <v>1817</v>
      </c>
      <c r="D30" s="55" t="s">
        <v>2177</v>
      </c>
      <c r="E30" s="55" t="s">
        <v>200</v>
      </c>
      <c r="F30" s="55" t="s">
        <v>201</v>
      </c>
      <c r="G30" s="55">
        <v>42</v>
      </c>
      <c r="H30" s="56">
        <v>5</v>
      </c>
      <c r="I30" s="57">
        <v>2</v>
      </c>
      <c r="J30" s="58">
        <v>10</v>
      </c>
      <c r="K30" s="59"/>
      <c r="L30" s="60" t="s">
        <v>222</v>
      </c>
      <c r="M30" s="76"/>
      <c r="N30" s="61" t="s">
        <v>220</v>
      </c>
      <c r="O30" s="77"/>
      <c r="P30" s="76"/>
      <c r="Q30" s="62">
        <v>5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25159.68</v>
      </c>
      <c r="AC30" s="66">
        <f t="shared" si="4"/>
        <v>0</v>
      </c>
      <c r="AD30" s="66">
        <f t="shared" si="3"/>
        <v>25159.68</v>
      </c>
    </row>
    <row r="31" spans="1:30" ht="24.95" customHeight="1" x14ac:dyDescent="0.4">
      <c r="A31" s="54">
        <v>28</v>
      </c>
      <c r="B31" s="55" t="s">
        <v>272</v>
      </c>
      <c r="C31" s="55" t="s">
        <v>1817</v>
      </c>
      <c r="D31" s="55" t="s">
        <v>35</v>
      </c>
      <c r="E31" s="55" t="s">
        <v>200</v>
      </c>
      <c r="F31" s="55" t="s">
        <v>2217</v>
      </c>
      <c r="G31" s="55">
        <v>42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220</v>
      </c>
      <c r="O31" s="77"/>
      <c r="P31" s="76"/>
      <c r="Q31" s="62">
        <v>1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2515.9679999999998</v>
      </c>
      <c r="AC31" s="66">
        <f t="shared" si="4"/>
        <v>0</v>
      </c>
      <c r="AD31" s="66">
        <f t="shared" si="3"/>
        <v>2515.9679999999998</v>
      </c>
    </row>
    <row r="32" spans="1:30" ht="24.95" customHeight="1" x14ac:dyDescent="0.4">
      <c r="A32" s="54">
        <v>29</v>
      </c>
      <c r="B32" s="55" t="s">
        <v>272</v>
      </c>
      <c r="C32" s="55" t="s">
        <v>1818</v>
      </c>
      <c r="D32" s="55" t="s">
        <v>35</v>
      </c>
      <c r="E32" s="55" t="s">
        <v>200</v>
      </c>
      <c r="F32" s="55" t="s">
        <v>201</v>
      </c>
      <c r="G32" s="55">
        <v>42</v>
      </c>
      <c r="H32" s="56">
        <v>6</v>
      </c>
      <c r="I32" s="57">
        <v>2</v>
      </c>
      <c r="J32" s="58">
        <v>12</v>
      </c>
      <c r="K32" s="59"/>
      <c r="L32" s="60" t="s">
        <v>222</v>
      </c>
      <c r="M32" s="76"/>
      <c r="N32" s="61" t="s">
        <v>220</v>
      </c>
      <c r="O32" s="77"/>
      <c r="P32" s="76"/>
      <c r="Q32" s="62">
        <v>6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30191.615999999998</v>
      </c>
      <c r="AC32" s="66">
        <f t="shared" si="4"/>
        <v>0</v>
      </c>
      <c r="AD32" s="66">
        <f t="shared" si="3"/>
        <v>30191.615999999998</v>
      </c>
    </row>
    <row r="33" spans="1:30" ht="24.95" customHeight="1" x14ac:dyDescent="0.4">
      <c r="A33" s="54">
        <v>30</v>
      </c>
      <c r="B33" s="55" t="s">
        <v>272</v>
      </c>
      <c r="C33" s="55" t="s">
        <v>1818</v>
      </c>
      <c r="D33" s="55" t="s">
        <v>35</v>
      </c>
      <c r="E33" s="55" t="s">
        <v>200</v>
      </c>
      <c r="F33" s="55" t="s">
        <v>2217</v>
      </c>
      <c r="G33" s="55">
        <v>42</v>
      </c>
      <c r="H33" s="56">
        <v>1</v>
      </c>
      <c r="I33" s="57">
        <v>1</v>
      </c>
      <c r="J33" s="58">
        <v>1</v>
      </c>
      <c r="K33" s="59"/>
      <c r="L33" s="60" t="s">
        <v>222</v>
      </c>
      <c r="M33" s="76"/>
      <c r="N33" s="61" t="s">
        <v>220</v>
      </c>
      <c r="O33" s="77"/>
      <c r="P33" s="76"/>
      <c r="Q33" s="62">
        <v>1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2515.9679999999998</v>
      </c>
      <c r="AC33" s="66">
        <f t="shared" si="4"/>
        <v>0</v>
      </c>
      <c r="AD33" s="66">
        <f t="shared" si="3"/>
        <v>2515.9679999999998</v>
      </c>
    </row>
    <row r="34" spans="1:30" ht="24.95" customHeight="1" x14ac:dyDescent="0.4">
      <c r="A34" s="54">
        <v>31</v>
      </c>
      <c r="B34" s="55" t="s">
        <v>272</v>
      </c>
      <c r="C34" s="55" t="s">
        <v>2146</v>
      </c>
      <c r="D34" s="55" t="s">
        <v>35</v>
      </c>
      <c r="E34" s="55" t="s">
        <v>200</v>
      </c>
      <c r="F34" s="55" t="s">
        <v>201</v>
      </c>
      <c r="G34" s="55">
        <v>42</v>
      </c>
      <c r="H34" s="56">
        <v>6</v>
      </c>
      <c r="I34" s="57">
        <v>2</v>
      </c>
      <c r="J34" s="58">
        <v>12</v>
      </c>
      <c r="K34" s="59"/>
      <c r="L34" s="60" t="s">
        <v>222</v>
      </c>
      <c r="M34" s="76"/>
      <c r="N34" s="61" t="s">
        <v>220</v>
      </c>
      <c r="O34" s="77"/>
      <c r="P34" s="76"/>
      <c r="Q34" s="62">
        <v>6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30191.615999999998</v>
      </c>
      <c r="AC34" s="66">
        <f t="shared" si="4"/>
        <v>0</v>
      </c>
      <c r="AD34" s="66">
        <f t="shared" si="3"/>
        <v>30191.615999999998</v>
      </c>
    </row>
    <row r="35" spans="1:30" ht="24.95" customHeight="1" x14ac:dyDescent="0.4">
      <c r="A35" s="54">
        <v>32</v>
      </c>
      <c r="B35" s="55" t="s">
        <v>272</v>
      </c>
      <c r="C35" s="55" t="s">
        <v>2146</v>
      </c>
      <c r="D35" s="55" t="s">
        <v>35</v>
      </c>
      <c r="E35" s="55" t="s">
        <v>200</v>
      </c>
      <c r="F35" s="55" t="s">
        <v>2217</v>
      </c>
      <c r="G35" s="55">
        <v>42</v>
      </c>
      <c r="H35" s="56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220</v>
      </c>
      <c r="O35" s="77"/>
      <c r="P35" s="76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2515.9679999999998</v>
      </c>
      <c r="AC35" s="66">
        <f t="shared" si="4"/>
        <v>0</v>
      </c>
      <c r="AD35" s="66">
        <f t="shared" si="3"/>
        <v>2515.9679999999998</v>
      </c>
    </row>
    <row r="36" spans="1:30" ht="24.95" customHeight="1" x14ac:dyDescent="0.4">
      <c r="A36" s="54">
        <v>33</v>
      </c>
      <c r="B36" s="55" t="s">
        <v>272</v>
      </c>
      <c r="C36" s="55" t="s">
        <v>2178</v>
      </c>
      <c r="D36" s="55" t="s">
        <v>35</v>
      </c>
      <c r="E36" s="55" t="s">
        <v>200</v>
      </c>
      <c r="F36" s="55" t="s">
        <v>201</v>
      </c>
      <c r="G36" s="55">
        <v>42</v>
      </c>
      <c r="H36" s="56">
        <v>6</v>
      </c>
      <c r="I36" s="57">
        <v>2</v>
      </c>
      <c r="J36" s="58">
        <v>12</v>
      </c>
      <c r="K36" s="59"/>
      <c r="L36" s="60" t="s">
        <v>222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30191.615999999998</v>
      </c>
      <c r="AC36" s="66">
        <f t="shared" si="4"/>
        <v>0</v>
      </c>
      <c r="AD36" s="66">
        <f t="shared" si="3"/>
        <v>30191.615999999998</v>
      </c>
    </row>
    <row r="37" spans="1:30" ht="24.95" customHeight="1" x14ac:dyDescent="0.4">
      <c r="A37" s="54">
        <v>34</v>
      </c>
      <c r="B37" s="55" t="s">
        <v>272</v>
      </c>
      <c r="C37" s="55" t="s">
        <v>2178</v>
      </c>
      <c r="D37" s="55" t="s">
        <v>35</v>
      </c>
      <c r="E37" s="55" t="s">
        <v>200</v>
      </c>
      <c r="F37" s="55" t="s">
        <v>2217</v>
      </c>
      <c r="G37" s="55">
        <v>42</v>
      </c>
      <c r="H37" s="55">
        <v>1</v>
      </c>
      <c r="I37" s="57">
        <v>1</v>
      </c>
      <c r="J37" s="58">
        <v>1</v>
      </c>
      <c r="K37" s="59"/>
      <c r="L37" s="60" t="s">
        <v>222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2515.9679999999998</v>
      </c>
      <c r="AC37" s="66">
        <f t="shared" si="4"/>
        <v>0</v>
      </c>
      <c r="AD37" s="66">
        <f t="shared" si="3"/>
        <v>2515.9679999999998</v>
      </c>
    </row>
    <row r="38" spans="1:30" ht="24.95" customHeight="1" x14ac:dyDescent="0.4">
      <c r="A38" s="54">
        <v>35</v>
      </c>
      <c r="B38" s="55" t="s">
        <v>272</v>
      </c>
      <c r="C38" s="55" t="s">
        <v>2179</v>
      </c>
      <c r="D38" s="55" t="s">
        <v>35</v>
      </c>
      <c r="E38" s="55" t="s">
        <v>200</v>
      </c>
      <c r="F38" s="55" t="s">
        <v>201</v>
      </c>
      <c r="G38" s="55">
        <v>42</v>
      </c>
      <c r="H38" s="55">
        <v>6</v>
      </c>
      <c r="I38" s="57">
        <v>2</v>
      </c>
      <c r="J38" s="58">
        <v>12</v>
      </c>
      <c r="K38" s="59"/>
      <c r="L38" s="60" t="s">
        <v>222</v>
      </c>
      <c r="M38" s="76"/>
      <c r="N38" s="61" t="s">
        <v>220</v>
      </c>
      <c r="O38" s="77"/>
      <c r="P38" s="76"/>
      <c r="Q38" s="62">
        <v>6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30191.615999999998</v>
      </c>
      <c r="AC38" s="66">
        <f t="shared" si="4"/>
        <v>0</v>
      </c>
      <c r="AD38" s="66">
        <f t="shared" si="3"/>
        <v>30191.615999999998</v>
      </c>
    </row>
    <row r="39" spans="1:30" ht="24.95" customHeight="1" x14ac:dyDescent="0.4">
      <c r="A39" s="54">
        <v>36</v>
      </c>
      <c r="B39" s="55" t="s">
        <v>272</v>
      </c>
      <c r="C39" s="55" t="s">
        <v>2179</v>
      </c>
      <c r="D39" s="55" t="s">
        <v>35</v>
      </c>
      <c r="E39" s="55" t="s">
        <v>200</v>
      </c>
      <c r="F39" s="55" t="s">
        <v>2217</v>
      </c>
      <c r="G39" s="55">
        <v>42</v>
      </c>
      <c r="H39" s="55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220</v>
      </c>
      <c r="O39" s="77"/>
      <c r="P39" s="76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2515.9679999999998</v>
      </c>
      <c r="AC39" s="66">
        <f t="shared" si="4"/>
        <v>0</v>
      </c>
      <c r="AD39" s="66">
        <f t="shared" si="3"/>
        <v>2515.9679999999998</v>
      </c>
    </row>
    <row r="40" spans="1:30" ht="24.95" customHeight="1" x14ac:dyDescent="0.4">
      <c r="A40" s="54">
        <v>37</v>
      </c>
      <c r="B40" s="55" t="s">
        <v>272</v>
      </c>
      <c r="C40" s="55" t="s">
        <v>2180</v>
      </c>
      <c r="D40" s="55" t="s">
        <v>35</v>
      </c>
      <c r="E40" s="55" t="s">
        <v>200</v>
      </c>
      <c r="F40" s="55" t="s">
        <v>201</v>
      </c>
      <c r="G40" s="55">
        <v>42</v>
      </c>
      <c r="H40" s="55">
        <v>3</v>
      </c>
      <c r="I40" s="57">
        <v>2</v>
      </c>
      <c r="J40" s="58">
        <v>6</v>
      </c>
      <c r="K40" s="59"/>
      <c r="L40" s="60" t="s">
        <v>222</v>
      </c>
      <c r="M40" s="76"/>
      <c r="N40" s="61" t="s">
        <v>220</v>
      </c>
      <c r="O40" s="77"/>
      <c r="P40" s="76"/>
      <c r="Q40" s="62">
        <v>3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15095.807999999999</v>
      </c>
      <c r="AC40" s="66">
        <f t="shared" si="4"/>
        <v>0</v>
      </c>
      <c r="AD40" s="66">
        <f t="shared" si="3"/>
        <v>15095.807999999999</v>
      </c>
    </row>
    <row r="41" spans="1:30" ht="24.95" customHeight="1" x14ac:dyDescent="0.4">
      <c r="A41" s="54">
        <v>38</v>
      </c>
      <c r="B41" s="55" t="s">
        <v>272</v>
      </c>
      <c r="C41" s="55" t="s">
        <v>2181</v>
      </c>
      <c r="D41" s="55" t="s">
        <v>35</v>
      </c>
      <c r="E41" s="55" t="s">
        <v>200</v>
      </c>
      <c r="F41" s="55" t="s">
        <v>201</v>
      </c>
      <c r="G41" s="55">
        <v>42</v>
      </c>
      <c r="H41" s="55">
        <v>12</v>
      </c>
      <c r="I41" s="57">
        <v>2</v>
      </c>
      <c r="J41" s="58">
        <v>24</v>
      </c>
      <c r="K41" s="59"/>
      <c r="L41" s="60" t="s">
        <v>222</v>
      </c>
      <c r="M41" s="76"/>
      <c r="N41" s="61" t="s">
        <v>220</v>
      </c>
      <c r="O41" s="77"/>
      <c r="P41" s="76"/>
      <c r="Q41" s="62">
        <v>12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60383.231999999996</v>
      </c>
      <c r="AC41" s="66">
        <f t="shared" si="4"/>
        <v>0</v>
      </c>
      <c r="AD41" s="66">
        <f t="shared" si="3"/>
        <v>60383.231999999996</v>
      </c>
    </row>
    <row r="42" spans="1:30" ht="24.95" customHeight="1" x14ac:dyDescent="0.4">
      <c r="A42" s="54">
        <v>39</v>
      </c>
      <c r="B42" s="55" t="s">
        <v>272</v>
      </c>
      <c r="C42" s="55" t="s">
        <v>2181</v>
      </c>
      <c r="D42" s="55" t="s">
        <v>35</v>
      </c>
      <c r="E42" s="55" t="s">
        <v>200</v>
      </c>
      <c r="F42" s="55" t="s">
        <v>2217</v>
      </c>
      <c r="G42" s="55">
        <v>42</v>
      </c>
      <c r="H42" s="55">
        <v>2</v>
      </c>
      <c r="I42" s="57">
        <v>1</v>
      </c>
      <c r="J42" s="58">
        <v>2</v>
      </c>
      <c r="K42" s="59"/>
      <c r="L42" s="60" t="s">
        <v>222</v>
      </c>
      <c r="M42" s="76"/>
      <c r="N42" s="61" t="s">
        <v>220</v>
      </c>
      <c r="O42" s="77"/>
      <c r="P42" s="76"/>
      <c r="Q42" s="62">
        <v>2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5031.9359999999997</v>
      </c>
      <c r="AC42" s="66">
        <f t="shared" si="4"/>
        <v>0</v>
      </c>
      <c r="AD42" s="66">
        <f t="shared" si="3"/>
        <v>5031.9359999999997</v>
      </c>
    </row>
    <row r="43" spans="1:30" ht="24.95" customHeight="1" x14ac:dyDescent="0.4">
      <c r="A43" s="54">
        <v>40</v>
      </c>
      <c r="B43" s="55" t="s">
        <v>272</v>
      </c>
      <c r="C43" s="55" t="s">
        <v>431</v>
      </c>
      <c r="D43" s="55" t="s">
        <v>35</v>
      </c>
      <c r="E43" s="55" t="s">
        <v>248</v>
      </c>
      <c r="F43" s="55" t="s">
        <v>697</v>
      </c>
      <c r="G43" s="55">
        <v>26</v>
      </c>
      <c r="H43" s="55">
        <v>12</v>
      </c>
      <c r="I43" s="57">
        <v>1</v>
      </c>
      <c r="J43" s="58">
        <v>12</v>
      </c>
      <c r="K43" s="59"/>
      <c r="L43" s="60" t="s">
        <v>222</v>
      </c>
      <c r="M43" s="76"/>
      <c r="N43" s="61" t="s">
        <v>220</v>
      </c>
      <c r="O43" s="77"/>
      <c r="P43" s="76"/>
      <c r="Q43" s="62">
        <v>12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18690.047999999999</v>
      </c>
      <c r="AC43" s="66">
        <f t="shared" si="4"/>
        <v>0</v>
      </c>
      <c r="AD43" s="66">
        <f t="shared" si="3"/>
        <v>18690.047999999999</v>
      </c>
    </row>
    <row r="44" spans="1:30" ht="24.95" customHeight="1" x14ac:dyDescent="0.4">
      <c r="A44" s="54">
        <v>41</v>
      </c>
      <c r="B44" s="55" t="s">
        <v>272</v>
      </c>
      <c r="C44" s="55" t="s">
        <v>2182</v>
      </c>
      <c r="D44" s="55" t="s">
        <v>35</v>
      </c>
      <c r="E44" s="55" t="s">
        <v>248</v>
      </c>
      <c r="F44" s="55" t="s">
        <v>697</v>
      </c>
      <c r="G44" s="55">
        <v>26</v>
      </c>
      <c r="H44" s="55">
        <v>3</v>
      </c>
      <c r="I44" s="57">
        <v>1</v>
      </c>
      <c r="J44" s="58">
        <v>3</v>
      </c>
      <c r="K44" s="59"/>
      <c r="L44" s="60" t="s">
        <v>222</v>
      </c>
      <c r="M44" s="76"/>
      <c r="N44" s="61" t="s">
        <v>220</v>
      </c>
      <c r="O44" s="77"/>
      <c r="P44" s="76"/>
      <c r="Q44" s="62">
        <v>3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4672.5119999999997</v>
      </c>
      <c r="AC44" s="66">
        <f t="shared" si="4"/>
        <v>0</v>
      </c>
      <c r="AD44" s="66">
        <f t="shared" si="3"/>
        <v>4672.5119999999997</v>
      </c>
    </row>
    <row r="45" spans="1:30" ht="24.95" customHeight="1" x14ac:dyDescent="0.4">
      <c r="A45" s="54">
        <v>42</v>
      </c>
      <c r="B45" s="55" t="s">
        <v>272</v>
      </c>
      <c r="C45" s="55" t="s">
        <v>2183</v>
      </c>
      <c r="D45" s="55" t="s">
        <v>35</v>
      </c>
      <c r="E45" s="55" t="s">
        <v>200</v>
      </c>
      <c r="F45" s="55" t="s">
        <v>2217</v>
      </c>
      <c r="G45" s="55">
        <v>42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5031.9359999999997</v>
      </c>
      <c r="AC45" s="66">
        <f t="shared" si="4"/>
        <v>0</v>
      </c>
      <c r="AD45" s="66">
        <f t="shared" si="3"/>
        <v>5031.9359999999997</v>
      </c>
    </row>
    <row r="46" spans="1:30" ht="24.95" customHeight="1" x14ac:dyDescent="0.4">
      <c r="A46" s="54">
        <v>43</v>
      </c>
      <c r="B46" s="55" t="s">
        <v>272</v>
      </c>
      <c r="C46" s="55" t="s">
        <v>2183</v>
      </c>
      <c r="D46" s="55" t="s">
        <v>35</v>
      </c>
      <c r="E46" s="55" t="s">
        <v>200</v>
      </c>
      <c r="F46" s="55" t="s">
        <v>2218</v>
      </c>
      <c r="G46" s="55">
        <v>42</v>
      </c>
      <c r="H46" s="55">
        <v>12</v>
      </c>
      <c r="I46" s="57">
        <v>2</v>
      </c>
      <c r="J46" s="58">
        <v>24</v>
      </c>
      <c r="K46" s="59"/>
      <c r="L46" s="60" t="s">
        <v>222</v>
      </c>
      <c r="M46" s="76"/>
      <c r="N46" s="61" t="s">
        <v>220</v>
      </c>
      <c r="O46" s="77"/>
      <c r="P46" s="76"/>
      <c r="Q46" s="62">
        <v>12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60383.231999999996</v>
      </c>
      <c r="AC46" s="66">
        <f t="shared" si="4"/>
        <v>0</v>
      </c>
      <c r="AD46" s="66">
        <f t="shared" si="3"/>
        <v>60383.231999999996</v>
      </c>
    </row>
    <row r="47" spans="1:30" ht="24.95" customHeight="1" x14ac:dyDescent="0.4">
      <c r="A47" s="54">
        <v>44</v>
      </c>
      <c r="B47" s="55" t="s">
        <v>272</v>
      </c>
      <c r="C47" s="55" t="s">
        <v>2184</v>
      </c>
      <c r="D47" s="55" t="s">
        <v>35</v>
      </c>
      <c r="E47" s="55" t="s">
        <v>200</v>
      </c>
      <c r="F47" s="55" t="s">
        <v>201</v>
      </c>
      <c r="G47" s="55">
        <v>42</v>
      </c>
      <c r="H47" s="55">
        <v>3</v>
      </c>
      <c r="I47" s="57">
        <v>2</v>
      </c>
      <c r="J47" s="58">
        <v>6</v>
      </c>
      <c r="K47" s="59"/>
      <c r="L47" s="60" t="s">
        <v>222</v>
      </c>
      <c r="M47" s="76"/>
      <c r="N47" s="61" t="s">
        <v>220</v>
      </c>
      <c r="O47" s="77"/>
      <c r="P47" s="76"/>
      <c r="Q47" s="62">
        <v>3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15095.807999999999</v>
      </c>
      <c r="AC47" s="66">
        <f t="shared" si="4"/>
        <v>0</v>
      </c>
      <c r="AD47" s="66">
        <f t="shared" si="3"/>
        <v>15095.807999999999</v>
      </c>
    </row>
    <row r="48" spans="1:30" ht="24.95" customHeight="1" x14ac:dyDescent="0.4">
      <c r="A48" s="54">
        <v>45</v>
      </c>
      <c r="B48" s="55" t="s">
        <v>272</v>
      </c>
      <c r="C48" s="55" t="s">
        <v>2185</v>
      </c>
      <c r="D48" s="55" t="s">
        <v>35</v>
      </c>
      <c r="E48" s="55" t="s">
        <v>200</v>
      </c>
      <c r="F48" s="55" t="s">
        <v>201</v>
      </c>
      <c r="G48" s="55">
        <v>42</v>
      </c>
      <c r="H48" s="55">
        <v>9</v>
      </c>
      <c r="I48" s="57">
        <v>2</v>
      </c>
      <c r="J48" s="58">
        <v>18</v>
      </c>
      <c r="K48" s="59"/>
      <c r="L48" s="60" t="s">
        <v>222</v>
      </c>
      <c r="M48" s="76"/>
      <c r="N48" s="61" t="s">
        <v>220</v>
      </c>
      <c r="O48" s="77"/>
      <c r="P48" s="76"/>
      <c r="Q48" s="62">
        <v>9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45287.423999999999</v>
      </c>
      <c r="AC48" s="66">
        <f t="shared" si="4"/>
        <v>0</v>
      </c>
      <c r="AD48" s="66">
        <f t="shared" si="3"/>
        <v>45287.423999999999</v>
      </c>
    </row>
    <row r="49" spans="1:30" ht="24.95" customHeight="1" x14ac:dyDescent="0.4">
      <c r="A49" s="54">
        <v>46</v>
      </c>
      <c r="B49" s="55" t="s">
        <v>272</v>
      </c>
      <c r="C49" s="55" t="s">
        <v>2185</v>
      </c>
      <c r="D49" s="55" t="s">
        <v>35</v>
      </c>
      <c r="E49" s="55" t="s">
        <v>200</v>
      </c>
      <c r="F49" s="55" t="s">
        <v>2217</v>
      </c>
      <c r="G49" s="55">
        <v>42</v>
      </c>
      <c r="H49" s="55">
        <v>2</v>
      </c>
      <c r="I49" s="57">
        <v>1</v>
      </c>
      <c r="J49" s="58">
        <v>2</v>
      </c>
      <c r="K49" s="59"/>
      <c r="L49" s="60" t="s">
        <v>222</v>
      </c>
      <c r="M49" s="76"/>
      <c r="N49" s="61" t="s">
        <v>220</v>
      </c>
      <c r="O49" s="77"/>
      <c r="P49" s="76"/>
      <c r="Q49" s="62">
        <v>2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5031.9359999999997</v>
      </c>
      <c r="AC49" s="66">
        <f t="shared" si="4"/>
        <v>0</v>
      </c>
      <c r="AD49" s="66">
        <f t="shared" si="3"/>
        <v>5031.9359999999997</v>
      </c>
    </row>
    <row r="50" spans="1:30" ht="24.95" customHeight="1" x14ac:dyDescent="0.4">
      <c r="A50" s="54">
        <v>47</v>
      </c>
      <c r="B50" s="55" t="s">
        <v>272</v>
      </c>
      <c r="C50" s="55" t="s">
        <v>693</v>
      </c>
      <c r="D50" s="55" t="s">
        <v>35</v>
      </c>
      <c r="E50" s="55" t="s">
        <v>200</v>
      </c>
      <c r="F50" s="55" t="s">
        <v>201</v>
      </c>
      <c r="G50" s="55">
        <v>42</v>
      </c>
      <c r="H50" s="55">
        <v>16</v>
      </c>
      <c r="I50" s="57">
        <v>2</v>
      </c>
      <c r="J50" s="58">
        <v>32</v>
      </c>
      <c r="K50" s="59"/>
      <c r="L50" s="60" t="s">
        <v>222</v>
      </c>
      <c r="M50" s="76"/>
      <c r="N50" s="61" t="s">
        <v>220</v>
      </c>
      <c r="O50" s="77"/>
      <c r="P50" s="76"/>
      <c r="Q50" s="62">
        <v>16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80510.975999999995</v>
      </c>
      <c r="AC50" s="66">
        <f t="shared" si="4"/>
        <v>0</v>
      </c>
      <c r="AD50" s="66">
        <f t="shared" si="3"/>
        <v>80510.975999999995</v>
      </c>
    </row>
    <row r="51" spans="1:30" ht="24.95" customHeight="1" x14ac:dyDescent="0.4">
      <c r="A51" s="54">
        <v>48</v>
      </c>
      <c r="B51" s="55" t="s">
        <v>272</v>
      </c>
      <c r="C51" s="55" t="s">
        <v>2186</v>
      </c>
      <c r="D51" s="55" t="s">
        <v>35</v>
      </c>
      <c r="E51" s="55" t="s">
        <v>200</v>
      </c>
      <c r="F51" s="55" t="s">
        <v>2219</v>
      </c>
      <c r="G51" s="55">
        <v>42</v>
      </c>
      <c r="H51" s="55">
        <v>18</v>
      </c>
      <c r="I51" s="57">
        <v>2</v>
      </c>
      <c r="J51" s="58">
        <v>36</v>
      </c>
      <c r="K51" s="59"/>
      <c r="L51" s="60" t="s">
        <v>222</v>
      </c>
      <c r="M51" s="76"/>
      <c r="N51" s="61" t="s">
        <v>220</v>
      </c>
      <c r="O51" s="77"/>
      <c r="P51" s="76"/>
      <c r="Q51" s="62">
        <v>18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90574.847999999998</v>
      </c>
      <c r="AC51" s="66">
        <f t="shared" si="4"/>
        <v>0</v>
      </c>
      <c r="AD51" s="66">
        <f t="shared" si="3"/>
        <v>90574.847999999998</v>
      </c>
    </row>
    <row r="52" spans="1:30" ht="24.95" customHeight="1" x14ac:dyDescent="0.4">
      <c r="A52" s="54">
        <v>49</v>
      </c>
      <c r="B52" s="55" t="s">
        <v>272</v>
      </c>
      <c r="C52" s="55" t="s">
        <v>2186</v>
      </c>
      <c r="D52" s="55" t="s">
        <v>35</v>
      </c>
      <c r="E52" s="55" t="s">
        <v>200</v>
      </c>
      <c r="F52" s="55" t="s">
        <v>2217</v>
      </c>
      <c r="G52" s="55">
        <v>42</v>
      </c>
      <c r="H52" s="55">
        <v>2</v>
      </c>
      <c r="I52" s="57">
        <v>1</v>
      </c>
      <c r="J52" s="58">
        <v>2</v>
      </c>
      <c r="K52" s="59"/>
      <c r="L52" s="60" t="s">
        <v>222</v>
      </c>
      <c r="M52" s="76"/>
      <c r="N52" s="61" t="s">
        <v>220</v>
      </c>
      <c r="O52" s="77"/>
      <c r="P52" s="76"/>
      <c r="Q52" s="62">
        <v>2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5031.9359999999997</v>
      </c>
      <c r="AC52" s="66">
        <f t="shared" si="4"/>
        <v>0</v>
      </c>
      <c r="AD52" s="66">
        <f t="shared" si="3"/>
        <v>5031.9359999999997</v>
      </c>
    </row>
    <row r="53" spans="1:30" ht="24.95" customHeight="1" x14ac:dyDescent="0.4">
      <c r="A53" s="54">
        <v>50</v>
      </c>
      <c r="B53" s="55" t="s">
        <v>241</v>
      </c>
      <c r="C53" s="55" t="s">
        <v>431</v>
      </c>
      <c r="D53" s="55" t="s">
        <v>35</v>
      </c>
      <c r="E53" s="55" t="s">
        <v>248</v>
      </c>
      <c r="F53" s="55" t="s">
        <v>697</v>
      </c>
      <c r="G53" s="55">
        <v>26</v>
      </c>
      <c r="H53" s="55">
        <v>6</v>
      </c>
      <c r="I53" s="57">
        <v>1</v>
      </c>
      <c r="J53" s="58">
        <v>6</v>
      </c>
      <c r="K53" s="59"/>
      <c r="L53" s="60" t="s">
        <v>222</v>
      </c>
      <c r="M53" s="76"/>
      <c r="N53" s="61" t="s">
        <v>220</v>
      </c>
      <c r="O53" s="77"/>
      <c r="P53" s="76"/>
      <c r="Q53" s="62">
        <v>6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9345.0239999999994</v>
      </c>
      <c r="AC53" s="66">
        <f t="shared" si="4"/>
        <v>0</v>
      </c>
      <c r="AD53" s="66">
        <f t="shared" si="3"/>
        <v>9345.0239999999994</v>
      </c>
    </row>
    <row r="54" spans="1:30" ht="24.95" customHeight="1" x14ac:dyDescent="0.4">
      <c r="A54" s="54">
        <v>51</v>
      </c>
      <c r="B54" s="55" t="s">
        <v>241</v>
      </c>
      <c r="C54" s="55" t="s">
        <v>2187</v>
      </c>
      <c r="D54" s="55" t="s">
        <v>35</v>
      </c>
      <c r="E54" s="55" t="s">
        <v>200</v>
      </c>
      <c r="F54" s="55" t="s">
        <v>201</v>
      </c>
      <c r="G54" s="55">
        <v>42</v>
      </c>
      <c r="H54" s="55">
        <v>3</v>
      </c>
      <c r="I54" s="57">
        <v>2</v>
      </c>
      <c r="J54" s="58">
        <v>6</v>
      </c>
      <c r="K54" s="59"/>
      <c r="L54" s="60" t="s">
        <v>222</v>
      </c>
      <c r="M54" s="76"/>
      <c r="N54" s="61" t="s">
        <v>220</v>
      </c>
      <c r="O54" s="77"/>
      <c r="P54" s="76"/>
      <c r="Q54" s="62">
        <v>3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15095.807999999999</v>
      </c>
      <c r="AC54" s="66">
        <f t="shared" si="4"/>
        <v>0</v>
      </c>
      <c r="AD54" s="66">
        <f t="shared" si="3"/>
        <v>15095.807999999999</v>
      </c>
    </row>
    <row r="55" spans="1:30" ht="24.95" customHeight="1" x14ac:dyDescent="0.4">
      <c r="A55" s="54">
        <v>52</v>
      </c>
      <c r="B55" s="55" t="s">
        <v>241</v>
      </c>
      <c r="C55" s="55" t="s">
        <v>928</v>
      </c>
      <c r="D55" s="55" t="s">
        <v>35</v>
      </c>
      <c r="E55" s="55" t="s">
        <v>200</v>
      </c>
      <c r="F55" s="55" t="s">
        <v>201</v>
      </c>
      <c r="G55" s="55">
        <v>42</v>
      </c>
      <c r="H55" s="55">
        <v>9</v>
      </c>
      <c r="I55" s="57">
        <v>2</v>
      </c>
      <c r="J55" s="58">
        <v>18</v>
      </c>
      <c r="K55" s="59"/>
      <c r="L55" s="60" t="s">
        <v>222</v>
      </c>
      <c r="M55" s="76"/>
      <c r="N55" s="61" t="s">
        <v>220</v>
      </c>
      <c r="O55" s="77"/>
      <c r="P55" s="76"/>
      <c r="Q55" s="62">
        <v>9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45287.423999999999</v>
      </c>
      <c r="AC55" s="66">
        <f t="shared" si="4"/>
        <v>0</v>
      </c>
      <c r="AD55" s="66">
        <f t="shared" si="3"/>
        <v>45287.423999999999</v>
      </c>
    </row>
    <row r="56" spans="1:30" ht="24.95" customHeight="1" x14ac:dyDescent="0.4">
      <c r="A56" s="54">
        <v>53</v>
      </c>
      <c r="B56" s="55" t="s">
        <v>241</v>
      </c>
      <c r="C56" s="55" t="s">
        <v>928</v>
      </c>
      <c r="D56" s="55" t="s">
        <v>35</v>
      </c>
      <c r="E56" s="55" t="s">
        <v>200</v>
      </c>
      <c r="F56" s="55" t="s">
        <v>2217</v>
      </c>
      <c r="G56" s="55">
        <v>42</v>
      </c>
      <c r="H56" s="55">
        <v>2</v>
      </c>
      <c r="I56" s="57">
        <v>1</v>
      </c>
      <c r="J56" s="58">
        <v>2</v>
      </c>
      <c r="K56" s="59"/>
      <c r="L56" s="60" t="s">
        <v>222</v>
      </c>
      <c r="M56" s="76"/>
      <c r="N56" s="61" t="s">
        <v>220</v>
      </c>
      <c r="O56" s="77"/>
      <c r="P56" s="76"/>
      <c r="Q56" s="62">
        <v>2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5031.9359999999997</v>
      </c>
      <c r="AC56" s="66">
        <f t="shared" si="4"/>
        <v>0</v>
      </c>
      <c r="AD56" s="66">
        <f t="shared" si="3"/>
        <v>5031.9359999999997</v>
      </c>
    </row>
    <row r="57" spans="1:30" ht="24.95" customHeight="1" x14ac:dyDescent="0.4">
      <c r="A57" s="54">
        <v>54</v>
      </c>
      <c r="B57" s="55" t="s">
        <v>241</v>
      </c>
      <c r="C57" s="55" t="s">
        <v>2188</v>
      </c>
      <c r="D57" s="55" t="s">
        <v>35</v>
      </c>
      <c r="E57" s="55" t="s">
        <v>200</v>
      </c>
      <c r="F57" s="55" t="s">
        <v>201</v>
      </c>
      <c r="G57" s="55">
        <v>42</v>
      </c>
      <c r="H57" s="55">
        <v>9</v>
      </c>
      <c r="I57" s="57">
        <v>2</v>
      </c>
      <c r="J57" s="58">
        <v>18</v>
      </c>
      <c r="K57" s="59"/>
      <c r="L57" s="60" t="s">
        <v>222</v>
      </c>
      <c r="M57" s="76"/>
      <c r="N57" s="61" t="s">
        <v>220</v>
      </c>
      <c r="O57" s="77"/>
      <c r="P57" s="76"/>
      <c r="Q57" s="62">
        <v>9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45287.423999999999</v>
      </c>
      <c r="AC57" s="66">
        <f t="shared" si="4"/>
        <v>0</v>
      </c>
      <c r="AD57" s="66">
        <f t="shared" si="3"/>
        <v>45287.423999999999</v>
      </c>
    </row>
    <row r="58" spans="1:30" ht="24.95" customHeight="1" x14ac:dyDescent="0.4">
      <c r="A58" s="54">
        <v>55</v>
      </c>
      <c r="B58" s="55" t="s">
        <v>241</v>
      </c>
      <c r="C58" s="55" t="s">
        <v>2188</v>
      </c>
      <c r="D58" s="55" t="s">
        <v>35</v>
      </c>
      <c r="E58" s="55" t="s">
        <v>200</v>
      </c>
      <c r="F58" s="55" t="s">
        <v>2217</v>
      </c>
      <c r="G58" s="55">
        <v>42</v>
      </c>
      <c r="H58" s="55">
        <v>2</v>
      </c>
      <c r="I58" s="57">
        <v>1</v>
      </c>
      <c r="J58" s="58">
        <v>2</v>
      </c>
      <c r="K58" s="59"/>
      <c r="L58" s="60" t="s">
        <v>222</v>
      </c>
      <c r="M58" s="76"/>
      <c r="N58" s="61" t="s">
        <v>220</v>
      </c>
      <c r="O58" s="77"/>
      <c r="P58" s="76"/>
      <c r="Q58" s="62">
        <v>2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5031.9359999999997</v>
      </c>
      <c r="AC58" s="66">
        <f t="shared" si="4"/>
        <v>0</v>
      </c>
      <c r="AD58" s="66">
        <f t="shared" si="3"/>
        <v>5031.9359999999997</v>
      </c>
    </row>
    <row r="59" spans="1:30" ht="24.95" customHeight="1" x14ac:dyDescent="0.4">
      <c r="A59" s="54">
        <v>56</v>
      </c>
      <c r="B59" s="55" t="s">
        <v>241</v>
      </c>
      <c r="C59" s="55" t="s">
        <v>2189</v>
      </c>
      <c r="D59" s="55" t="s">
        <v>35</v>
      </c>
      <c r="E59" s="55" t="s">
        <v>200</v>
      </c>
      <c r="F59" s="55" t="s">
        <v>201</v>
      </c>
      <c r="G59" s="55">
        <v>42</v>
      </c>
      <c r="H59" s="55">
        <v>3</v>
      </c>
      <c r="I59" s="57">
        <v>2</v>
      </c>
      <c r="J59" s="58">
        <v>6</v>
      </c>
      <c r="K59" s="59"/>
      <c r="L59" s="60" t="s">
        <v>222</v>
      </c>
      <c r="M59" s="76"/>
      <c r="N59" s="61" t="s">
        <v>220</v>
      </c>
      <c r="O59" s="77"/>
      <c r="P59" s="76"/>
      <c r="Q59" s="62">
        <v>3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15095.807999999999</v>
      </c>
      <c r="AC59" s="66">
        <f t="shared" si="4"/>
        <v>0</v>
      </c>
      <c r="AD59" s="66">
        <f t="shared" si="3"/>
        <v>15095.807999999999</v>
      </c>
    </row>
    <row r="60" spans="1:30" ht="24.95" customHeight="1" x14ac:dyDescent="0.4">
      <c r="A60" s="54">
        <v>57</v>
      </c>
      <c r="B60" s="55" t="s">
        <v>241</v>
      </c>
      <c r="C60" s="55" t="s">
        <v>2189</v>
      </c>
      <c r="D60" s="55" t="s">
        <v>35</v>
      </c>
      <c r="E60" s="55" t="s">
        <v>248</v>
      </c>
      <c r="F60" s="55" t="s">
        <v>400</v>
      </c>
      <c r="G60" s="55">
        <v>26</v>
      </c>
      <c r="H60" s="55">
        <v>1</v>
      </c>
      <c r="I60" s="57">
        <v>1</v>
      </c>
      <c r="J60" s="58">
        <v>1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1557.5040000000001</v>
      </c>
      <c r="AC60" s="66">
        <f t="shared" si="4"/>
        <v>0</v>
      </c>
      <c r="AD60" s="66">
        <f t="shared" si="3"/>
        <v>1557.5040000000001</v>
      </c>
    </row>
    <row r="61" spans="1:30" ht="24.95" customHeight="1" x14ac:dyDescent="0.4">
      <c r="A61" s="54">
        <v>58</v>
      </c>
      <c r="B61" s="55" t="s">
        <v>241</v>
      </c>
      <c r="C61" s="55" t="s">
        <v>2190</v>
      </c>
      <c r="D61" s="55" t="s">
        <v>35</v>
      </c>
      <c r="E61" s="55" t="s">
        <v>200</v>
      </c>
      <c r="F61" s="55" t="s">
        <v>201</v>
      </c>
      <c r="G61" s="55">
        <v>42</v>
      </c>
      <c r="H61" s="55">
        <v>9</v>
      </c>
      <c r="I61" s="57">
        <v>2</v>
      </c>
      <c r="J61" s="58">
        <v>18</v>
      </c>
      <c r="K61" s="59"/>
      <c r="L61" s="60" t="s">
        <v>222</v>
      </c>
      <c r="M61" s="76"/>
      <c r="N61" s="61" t="s">
        <v>220</v>
      </c>
      <c r="O61" s="77"/>
      <c r="P61" s="76"/>
      <c r="Q61" s="62">
        <v>9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45287.423999999999</v>
      </c>
      <c r="AC61" s="66">
        <f t="shared" si="4"/>
        <v>0</v>
      </c>
      <c r="AD61" s="66">
        <f t="shared" si="3"/>
        <v>45287.423999999999</v>
      </c>
    </row>
    <row r="62" spans="1:30" ht="24.95" customHeight="1" x14ac:dyDescent="0.4">
      <c r="A62" s="54">
        <v>59</v>
      </c>
      <c r="B62" s="55" t="s">
        <v>241</v>
      </c>
      <c r="C62" s="55" t="s">
        <v>2190</v>
      </c>
      <c r="D62" s="55" t="s">
        <v>35</v>
      </c>
      <c r="E62" s="55" t="s">
        <v>200</v>
      </c>
      <c r="F62" s="55" t="s">
        <v>2217</v>
      </c>
      <c r="G62" s="55">
        <v>42</v>
      </c>
      <c r="H62" s="55">
        <v>2</v>
      </c>
      <c r="I62" s="57">
        <v>1</v>
      </c>
      <c r="J62" s="58">
        <v>2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ref="U62:U123" si="6">S62*Q62</f>
        <v>0</v>
      </c>
      <c r="V62" s="64">
        <f t="shared" ref="V62:V123" si="7">T62*Q62</f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5031.9359999999997</v>
      </c>
      <c r="AC62" s="66">
        <f t="shared" si="4"/>
        <v>0</v>
      </c>
      <c r="AD62" s="66">
        <f t="shared" ref="AD62:AD123" si="8">AB62-AC62</f>
        <v>5031.9359999999997</v>
      </c>
    </row>
    <row r="63" spans="1:30" ht="24.95" customHeight="1" x14ac:dyDescent="0.4">
      <c r="A63" s="54">
        <v>60</v>
      </c>
      <c r="B63" s="55" t="s">
        <v>241</v>
      </c>
      <c r="C63" s="55" t="s">
        <v>2191</v>
      </c>
      <c r="D63" s="55" t="s">
        <v>35</v>
      </c>
      <c r="E63" s="55" t="s">
        <v>200</v>
      </c>
      <c r="F63" s="55" t="s">
        <v>201</v>
      </c>
      <c r="G63" s="55">
        <v>42</v>
      </c>
      <c r="H63" s="55">
        <v>3</v>
      </c>
      <c r="I63" s="57">
        <v>2</v>
      </c>
      <c r="J63" s="58">
        <v>6</v>
      </c>
      <c r="K63" s="59"/>
      <c r="L63" s="60" t="s">
        <v>222</v>
      </c>
      <c r="M63" s="76"/>
      <c r="N63" s="61" t="s">
        <v>220</v>
      </c>
      <c r="O63" s="77"/>
      <c r="P63" s="76"/>
      <c r="Q63" s="62">
        <v>3</v>
      </c>
      <c r="R63" s="63"/>
      <c r="S63" s="78"/>
      <c r="T63" s="78"/>
      <c r="U63" s="64">
        <f t="shared" si="6"/>
        <v>0</v>
      </c>
      <c r="V63" s="64">
        <f t="shared" si="7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15095.807999999999</v>
      </c>
      <c r="AC63" s="66">
        <f t="shared" si="4"/>
        <v>0</v>
      </c>
      <c r="AD63" s="66">
        <f t="shared" si="8"/>
        <v>15095.807999999999</v>
      </c>
    </row>
    <row r="64" spans="1:30" ht="24.95" customHeight="1" x14ac:dyDescent="0.4">
      <c r="A64" s="54">
        <v>61</v>
      </c>
      <c r="B64" s="55" t="s">
        <v>241</v>
      </c>
      <c r="C64" s="55" t="s">
        <v>2192</v>
      </c>
      <c r="D64" s="55" t="s">
        <v>35</v>
      </c>
      <c r="E64" s="55" t="s">
        <v>200</v>
      </c>
      <c r="F64" s="55" t="s">
        <v>201</v>
      </c>
      <c r="G64" s="55">
        <v>42</v>
      </c>
      <c r="H64" s="55">
        <v>9</v>
      </c>
      <c r="I64" s="57">
        <v>2</v>
      </c>
      <c r="J64" s="58">
        <v>18</v>
      </c>
      <c r="K64" s="59"/>
      <c r="L64" s="60" t="s">
        <v>222</v>
      </c>
      <c r="M64" s="76"/>
      <c r="N64" s="61" t="s">
        <v>220</v>
      </c>
      <c r="O64" s="77"/>
      <c r="P64" s="76"/>
      <c r="Q64" s="62">
        <v>9</v>
      </c>
      <c r="R64" s="63"/>
      <c r="S64" s="78"/>
      <c r="T64" s="78"/>
      <c r="U64" s="64">
        <f t="shared" si="6"/>
        <v>0</v>
      </c>
      <c r="V64" s="64">
        <f t="shared" si="7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45287.423999999999</v>
      </c>
      <c r="AC64" s="66">
        <f t="shared" si="4"/>
        <v>0</v>
      </c>
      <c r="AD64" s="66">
        <f t="shared" si="8"/>
        <v>45287.423999999999</v>
      </c>
    </row>
    <row r="65" spans="1:30" ht="24.95" customHeight="1" x14ac:dyDescent="0.4">
      <c r="A65" s="54">
        <v>62</v>
      </c>
      <c r="B65" s="55" t="s">
        <v>241</v>
      </c>
      <c r="C65" s="55" t="s">
        <v>2192</v>
      </c>
      <c r="D65" s="55" t="s">
        <v>35</v>
      </c>
      <c r="E65" s="55" t="s">
        <v>200</v>
      </c>
      <c r="F65" s="55" t="s">
        <v>2217</v>
      </c>
      <c r="G65" s="55">
        <v>42</v>
      </c>
      <c r="H65" s="55">
        <v>2</v>
      </c>
      <c r="I65" s="57">
        <v>1</v>
      </c>
      <c r="J65" s="58">
        <v>2</v>
      </c>
      <c r="K65" s="59"/>
      <c r="L65" s="60" t="s">
        <v>222</v>
      </c>
      <c r="M65" s="76"/>
      <c r="N65" s="61" t="s">
        <v>220</v>
      </c>
      <c r="O65" s="77"/>
      <c r="P65" s="76"/>
      <c r="Q65" s="62">
        <v>2</v>
      </c>
      <c r="R65" s="63"/>
      <c r="S65" s="78"/>
      <c r="T65" s="78"/>
      <c r="U65" s="64">
        <f t="shared" si="6"/>
        <v>0</v>
      </c>
      <c r="V65" s="64">
        <f t="shared" si="7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5031.9359999999997</v>
      </c>
      <c r="AC65" s="66">
        <f t="shared" si="4"/>
        <v>0</v>
      </c>
      <c r="AD65" s="66">
        <f t="shared" si="8"/>
        <v>5031.9359999999997</v>
      </c>
    </row>
    <row r="66" spans="1:30" ht="24.95" customHeight="1" x14ac:dyDescent="0.4">
      <c r="A66" s="54">
        <v>63</v>
      </c>
      <c r="B66" s="55" t="s">
        <v>241</v>
      </c>
      <c r="C66" s="55" t="s">
        <v>2182</v>
      </c>
      <c r="D66" s="55" t="s">
        <v>35</v>
      </c>
      <c r="E66" s="55" t="s">
        <v>248</v>
      </c>
      <c r="F66" s="55" t="s">
        <v>697</v>
      </c>
      <c r="G66" s="55">
        <v>26</v>
      </c>
      <c r="H66" s="55">
        <v>3</v>
      </c>
      <c r="I66" s="57">
        <v>1</v>
      </c>
      <c r="J66" s="58">
        <v>3</v>
      </c>
      <c r="K66" s="59"/>
      <c r="L66" s="60" t="s">
        <v>222</v>
      </c>
      <c r="M66" s="76"/>
      <c r="N66" s="61" t="s">
        <v>220</v>
      </c>
      <c r="O66" s="77"/>
      <c r="P66" s="76"/>
      <c r="Q66" s="62">
        <v>3</v>
      </c>
      <c r="R66" s="63"/>
      <c r="S66" s="78"/>
      <c r="T66" s="78"/>
      <c r="U66" s="64">
        <f t="shared" si="6"/>
        <v>0</v>
      </c>
      <c r="V66" s="64">
        <f t="shared" si="7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4672.5119999999997</v>
      </c>
      <c r="AC66" s="66">
        <f t="shared" si="4"/>
        <v>0</v>
      </c>
      <c r="AD66" s="66">
        <f t="shared" si="8"/>
        <v>4672.5119999999997</v>
      </c>
    </row>
    <row r="67" spans="1:30" ht="24.95" customHeight="1" x14ac:dyDescent="0.4">
      <c r="A67" s="54">
        <v>64</v>
      </c>
      <c r="B67" s="55" t="s">
        <v>241</v>
      </c>
      <c r="C67" s="55" t="s">
        <v>1797</v>
      </c>
      <c r="D67" s="55" t="s">
        <v>35</v>
      </c>
      <c r="E67" s="55" t="s">
        <v>200</v>
      </c>
      <c r="F67" s="55" t="s">
        <v>201</v>
      </c>
      <c r="G67" s="55">
        <v>42</v>
      </c>
      <c r="H67" s="55">
        <v>3</v>
      </c>
      <c r="I67" s="57">
        <v>2</v>
      </c>
      <c r="J67" s="58">
        <v>6</v>
      </c>
      <c r="K67" s="59"/>
      <c r="L67" s="60" t="s">
        <v>222</v>
      </c>
      <c r="M67" s="76"/>
      <c r="N67" s="61" t="s">
        <v>220</v>
      </c>
      <c r="O67" s="77"/>
      <c r="P67" s="76"/>
      <c r="Q67" s="62">
        <v>3</v>
      </c>
      <c r="R67" s="63"/>
      <c r="S67" s="78"/>
      <c r="T67" s="78"/>
      <c r="U67" s="64">
        <f t="shared" si="6"/>
        <v>0</v>
      </c>
      <c r="V67" s="64">
        <f t="shared" si="7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15095.807999999999</v>
      </c>
      <c r="AC67" s="66">
        <f t="shared" si="4"/>
        <v>0</v>
      </c>
      <c r="AD67" s="66">
        <f t="shared" si="8"/>
        <v>15095.807999999999</v>
      </c>
    </row>
    <row r="68" spans="1:30" ht="24.95" customHeight="1" x14ac:dyDescent="0.4">
      <c r="A68" s="54">
        <v>65</v>
      </c>
      <c r="B68" s="55" t="s">
        <v>241</v>
      </c>
      <c r="C68" s="55" t="s">
        <v>546</v>
      </c>
      <c r="D68" s="55" t="s">
        <v>35</v>
      </c>
      <c r="E68" s="55" t="s">
        <v>200</v>
      </c>
      <c r="F68" s="55" t="s">
        <v>201</v>
      </c>
      <c r="G68" s="55">
        <v>42</v>
      </c>
      <c r="H68" s="55">
        <v>9</v>
      </c>
      <c r="I68" s="57">
        <v>2</v>
      </c>
      <c r="J68" s="58">
        <v>18</v>
      </c>
      <c r="K68" s="59"/>
      <c r="L68" s="60" t="s">
        <v>222</v>
      </c>
      <c r="M68" s="76"/>
      <c r="N68" s="61" t="s">
        <v>220</v>
      </c>
      <c r="O68" s="77"/>
      <c r="P68" s="76"/>
      <c r="Q68" s="62">
        <v>9</v>
      </c>
      <c r="R68" s="63"/>
      <c r="S68" s="78"/>
      <c r="T68" s="78"/>
      <c r="U68" s="64">
        <f t="shared" si="6"/>
        <v>0</v>
      </c>
      <c r="V68" s="64">
        <f t="shared" si="7"/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9" si="9">G68*J68*X68*Y68*Z68/1000*$Z$1</f>
        <v>45287.423999999999</v>
      </c>
      <c r="AC68" s="66">
        <f t="shared" si="4"/>
        <v>0</v>
      </c>
      <c r="AD68" s="66">
        <f t="shared" si="8"/>
        <v>45287.423999999999</v>
      </c>
    </row>
    <row r="69" spans="1:30" ht="24.95" customHeight="1" x14ac:dyDescent="0.4">
      <c r="A69" s="54">
        <v>66</v>
      </c>
      <c r="B69" s="55" t="s">
        <v>241</v>
      </c>
      <c r="C69" s="55" t="s">
        <v>546</v>
      </c>
      <c r="D69" s="55" t="s">
        <v>35</v>
      </c>
      <c r="E69" s="55" t="s">
        <v>200</v>
      </c>
      <c r="F69" s="55" t="s">
        <v>2217</v>
      </c>
      <c r="G69" s="55">
        <v>42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76"/>
      <c r="Q69" s="62">
        <v>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9"/>
        <v>5031.9359999999997</v>
      </c>
      <c r="AC69" s="66">
        <f t="shared" ref="AC69:AC132" si="10">P69*Q69*X69*Y69*Z69/1000*$Z$1</f>
        <v>0</v>
      </c>
      <c r="AD69" s="66">
        <f t="shared" si="8"/>
        <v>5031.9359999999997</v>
      </c>
    </row>
    <row r="70" spans="1:30" ht="24.95" customHeight="1" x14ac:dyDescent="0.4">
      <c r="A70" s="54">
        <v>67</v>
      </c>
      <c r="B70" s="55" t="s">
        <v>241</v>
      </c>
      <c r="C70" s="55" t="s">
        <v>1995</v>
      </c>
      <c r="D70" s="55" t="s">
        <v>35</v>
      </c>
      <c r="E70" s="55" t="s">
        <v>200</v>
      </c>
      <c r="F70" s="55" t="s">
        <v>201</v>
      </c>
      <c r="G70" s="55">
        <v>42</v>
      </c>
      <c r="H70" s="55">
        <v>5</v>
      </c>
      <c r="I70" s="57">
        <v>2</v>
      </c>
      <c r="J70" s="58">
        <v>10</v>
      </c>
      <c r="K70" s="59"/>
      <c r="L70" s="60" t="s">
        <v>222</v>
      </c>
      <c r="M70" s="76"/>
      <c r="N70" s="61" t="s">
        <v>220</v>
      </c>
      <c r="O70" s="77"/>
      <c r="P70" s="76"/>
      <c r="Q70" s="62">
        <v>5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9"/>
        <v>25159.68</v>
      </c>
      <c r="AC70" s="66">
        <f t="shared" si="10"/>
        <v>0</v>
      </c>
      <c r="AD70" s="66">
        <f t="shared" si="8"/>
        <v>25159.68</v>
      </c>
    </row>
    <row r="71" spans="1:30" ht="24.95" customHeight="1" x14ac:dyDescent="0.4">
      <c r="A71" s="54">
        <v>68</v>
      </c>
      <c r="B71" s="55" t="s">
        <v>241</v>
      </c>
      <c r="C71" s="55" t="s">
        <v>1995</v>
      </c>
      <c r="D71" s="55" t="s">
        <v>35</v>
      </c>
      <c r="E71" s="55" t="s">
        <v>200</v>
      </c>
      <c r="F71" s="55" t="s">
        <v>2217</v>
      </c>
      <c r="G71" s="55">
        <v>42</v>
      </c>
      <c r="H71" s="55">
        <v>1</v>
      </c>
      <c r="I71" s="57">
        <v>1</v>
      </c>
      <c r="J71" s="58">
        <v>1</v>
      </c>
      <c r="K71" s="59"/>
      <c r="L71" s="60" t="s">
        <v>222</v>
      </c>
      <c r="M71" s="76"/>
      <c r="N71" s="61" t="s">
        <v>220</v>
      </c>
      <c r="O71" s="77"/>
      <c r="P71" s="76"/>
      <c r="Q71" s="62">
        <v>1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9"/>
        <v>2515.9679999999998</v>
      </c>
      <c r="AC71" s="66">
        <f t="shared" si="10"/>
        <v>0</v>
      </c>
      <c r="AD71" s="66">
        <f t="shared" si="8"/>
        <v>2515.9679999999998</v>
      </c>
    </row>
    <row r="72" spans="1:30" ht="24.95" customHeight="1" x14ac:dyDescent="0.4">
      <c r="A72" s="54">
        <v>69</v>
      </c>
      <c r="B72" s="55" t="s">
        <v>241</v>
      </c>
      <c r="C72" s="55" t="s">
        <v>1819</v>
      </c>
      <c r="D72" s="55" t="s">
        <v>35</v>
      </c>
      <c r="E72" s="55" t="s">
        <v>200</v>
      </c>
      <c r="F72" s="55" t="s">
        <v>201</v>
      </c>
      <c r="G72" s="55">
        <v>42</v>
      </c>
      <c r="H72" s="55">
        <v>6</v>
      </c>
      <c r="I72" s="57">
        <v>2</v>
      </c>
      <c r="J72" s="58">
        <v>12</v>
      </c>
      <c r="K72" s="59"/>
      <c r="L72" s="60" t="s">
        <v>222</v>
      </c>
      <c r="M72" s="76"/>
      <c r="N72" s="61" t="s">
        <v>220</v>
      </c>
      <c r="O72" s="77"/>
      <c r="P72" s="76"/>
      <c r="Q72" s="62">
        <v>6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9"/>
        <v>30191.615999999998</v>
      </c>
      <c r="AC72" s="66">
        <f t="shared" si="10"/>
        <v>0</v>
      </c>
      <c r="AD72" s="66">
        <f t="shared" si="8"/>
        <v>30191.615999999998</v>
      </c>
    </row>
    <row r="73" spans="1:30" ht="24.95" customHeight="1" x14ac:dyDescent="0.4">
      <c r="A73" s="54">
        <v>70</v>
      </c>
      <c r="B73" s="55" t="s">
        <v>241</v>
      </c>
      <c r="C73" s="55" t="s">
        <v>1819</v>
      </c>
      <c r="D73" s="55" t="s">
        <v>35</v>
      </c>
      <c r="E73" s="55" t="s">
        <v>200</v>
      </c>
      <c r="F73" s="55" t="s">
        <v>2217</v>
      </c>
      <c r="G73" s="55">
        <v>42</v>
      </c>
      <c r="H73" s="55">
        <v>1</v>
      </c>
      <c r="I73" s="57">
        <v>1</v>
      </c>
      <c r="J73" s="58">
        <v>1</v>
      </c>
      <c r="K73" s="59"/>
      <c r="L73" s="60" t="s">
        <v>222</v>
      </c>
      <c r="M73" s="76"/>
      <c r="N73" s="61" t="s">
        <v>220</v>
      </c>
      <c r="O73" s="77"/>
      <c r="P73" s="76"/>
      <c r="Q73" s="62">
        <v>1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9"/>
        <v>2515.9679999999998</v>
      </c>
      <c r="AC73" s="66">
        <f t="shared" si="10"/>
        <v>0</v>
      </c>
      <c r="AD73" s="66">
        <f t="shared" si="8"/>
        <v>2515.9679999999998</v>
      </c>
    </row>
    <row r="74" spans="1:30" ht="24.95" customHeight="1" x14ac:dyDescent="0.4">
      <c r="A74" s="54">
        <v>71</v>
      </c>
      <c r="B74" s="55" t="s">
        <v>241</v>
      </c>
      <c r="C74" s="55" t="s">
        <v>1820</v>
      </c>
      <c r="D74" s="55" t="s">
        <v>35</v>
      </c>
      <c r="E74" s="55" t="s">
        <v>200</v>
      </c>
      <c r="F74" s="55" t="s">
        <v>201</v>
      </c>
      <c r="G74" s="55">
        <v>42</v>
      </c>
      <c r="H74" s="55">
        <v>6</v>
      </c>
      <c r="I74" s="57">
        <v>2</v>
      </c>
      <c r="J74" s="58">
        <v>12</v>
      </c>
      <c r="K74" s="59"/>
      <c r="L74" s="60" t="s">
        <v>222</v>
      </c>
      <c r="M74" s="76"/>
      <c r="N74" s="61" t="s">
        <v>220</v>
      </c>
      <c r="O74" s="77"/>
      <c r="P74" s="76"/>
      <c r="Q74" s="62">
        <v>6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9"/>
        <v>30191.615999999998</v>
      </c>
      <c r="AC74" s="66">
        <f t="shared" si="10"/>
        <v>0</v>
      </c>
      <c r="AD74" s="66">
        <f t="shared" si="8"/>
        <v>30191.615999999998</v>
      </c>
    </row>
    <row r="75" spans="1:30" ht="24.95" customHeight="1" x14ac:dyDescent="0.4">
      <c r="A75" s="54">
        <v>72</v>
      </c>
      <c r="B75" s="55" t="s">
        <v>241</v>
      </c>
      <c r="C75" s="55" t="s">
        <v>1820</v>
      </c>
      <c r="D75" s="55" t="s">
        <v>35</v>
      </c>
      <c r="E75" s="55" t="s">
        <v>200</v>
      </c>
      <c r="F75" s="55" t="s">
        <v>2217</v>
      </c>
      <c r="G75" s="55">
        <v>42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220</v>
      </c>
      <c r="O75" s="77"/>
      <c r="P75" s="76"/>
      <c r="Q75" s="62">
        <v>1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9"/>
        <v>2515.9679999999998</v>
      </c>
      <c r="AC75" s="66">
        <f t="shared" si="10"/>
        <v>0</v>
      </c>
      <c r="AD75" s="66">
        <f t="shared" si="8"/>
        <v>2515.9679999999998</v>
      </c>
    </row>
    <row r="76" spans="1:30" ht="24.95" customHeight="1" x14ac:dyDescent="0.4">
      <c r="A76" s="54">
        <v>73</v>
      </c>
      <c r="B76" s="55" t="s">
        <v>241</v>
      </c>
      <c r="C76" s="55" t="s">
        <v>2175</v>
      </c>
      <c r="D76" s="55" t="s">
        <v>35</v>
      </c>
      <c r="E76" s="55" t="s">
        <v>200</v>
      </c>
      <c r="F76" s="55" t="s">
        <v>201</v>
      </c>
      <c r="G76" s="55">
        <v>42</v>
      </c>
      <c r="H76" s="55">
        <v>6</v>
      </c>
      <c r="I76" s="57">
        <v>2</v>
      </c>
      <c r="J76" s="58">
        <v>12</v>
      </c>
      <c r="K76" s="59"/>
      <c r="L76" s="60" t="s">
        <v>222</v>
      </c>
      <c r="M76" s="76"/>
      <c r="N76" s="61" t="s">
        <v>220</v>
      </c>
      <c r="O76" s="77"/>
      <c r="P76" s="76"/>
      <c r="Q76" s="62">
        <v>6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9"/>
        <v>30191.615999999998</v>
      </c>
      <c r="AC76" s="66">
        <f t="shared" si="10"/>
        <v>0</v>
      </c>
      <c r="AD76" s="66">
        <f t="shared" si="8"/>
        <v>30191.615999999998</v>
      </c>
    </row>
    <row r="77" spans="1:30" ht="24.95" customHeight="1" x14ac:dyDescent="0.4">
      <c r="A77" s="54">
        <v>74</v>
      </c>
      <c r="B77" s="55" t="s">
        <v>241</v>
      </c>
      <c r="C77" s="55" t="s">
        <v>2175</v>
      </c>
      <c r="D77" s="55" t="s">
        <v>35</v>
      </c>
      <c r="E77" s="55" t="s">
        <v>200</v>
      </c>
      <c r="F77" s="55" t="s">
        <v>2217</v>
      </c>
      <c r="G77" s="55">
        <v>42</v>
      </c>
      <c r="H77" s="55">
        <v>1</v>
      </c>
      <c r="I77" s="57">
        <v>1</v>
      </c>
      <c r="J77" s="58">
        <v>1</v>
      </c>
      <c r="K77" s="59"/>
      <c r="L77" s="60" t="s">
        <v>222</v>
      </c>
      <c r="M77" s="76"/>
      <c r="N77" s="61" t="s">
        <v>220</v>
      </c>
      <c r="O77" s="77"/>
      <c r="P77" s="76"/>
      <c r="Q77" s="62">
        <v>1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9"/>
        <v>2515.9679999999998</v>
      </c>
      <c r="AC77" s="66">
        <f t="shared" si="10"/>
        <v>0</v>
      </c>
      <c r="AD77" s="66">
        <f t="shared" si="8"/>
        <v>2515.9679999999998</v>
      </c>
    </row>
    <row r="78" spans="1:30" ht="24.95" customHeight="1" x14ac:dyDescent="0.4">
      <c r="A78" s="54">
        <v>75</v>
      </c>
      <c r="B78" s="55" t="s">
        <v>241</v>
      </c>
      <c r="C78" s="55" t="s">
        <v>2138</v>
      </c>
      <c r="D78" s="55" t="s">
        <v>35</v>
      </c>
      <c r="E78" s="55" t="s">
        <v>200</v>
      </c>
      <c r="F78" s="55" t="s">
        <v>201</v>
      </c>
      <c r="G78" s="55">
        <v>42</v>
      </c>
      <c r="H78" s="55">
        <v>6</v>
      </c>
      <c r="I78" s="57">
        <v>2</v>
      </c>
      <c r="J78" s="58">
        <v>12</v>
      </c>
      <c r="K78" s="59"/>
      <c r="L78" s="60" t="s">
        <v>222</v>
      </c>
      <c r="M78" s="76"/>
      <c r="N78" s="61" t="s">
        <v>220</v>
      </c>
      <c r="O78" s="77"/>
      <c r="P78" s="76"/>
      <c r="Q78" s="62">
        <v>6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9"/>
        <v>30191.615999999998</v>
      </c>
      <c r="AC78" s="66">
        <f t="shared" si="10"/>
        <v>0</v>
      </c>
      <c r="AD78" s="66">
        <f t="shared" si="8"/>
        <v>30191.615999999998</v>
      </c>
    </row>
    <row r="79" spans="1:30" ht="24.95" customHeight="1" x14ac:dyDescent="0.4">
      <c r="A79" s="54">
        <v>76</v>
      </c>
      <c r="B79" s="55" t="s">
        <v>241</v>
      </c>
      <c r="C79" s="55" t="s">
        <v>2138</v>
      </c>
      <c r="D79" s="55" t="s">
        <v>35</v>
      </c>
      <c r="E79" s="55" t="s">
        <v>200</v>
      </c>
      <c r="F79" s="55" t="s">
        <v>2217</v>
      </c>
      <c r="G79" s="55">
        <v>42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220</v>
      </c>
      <c r="O79" s="77"/>
      <c r="P79" s="76"/>
      <c r="Q79" s="62">
        <v>1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9"/>
        <v>2515.9679999999998</v>
      </c>
      <c r="AC79" s="66">
        <f t="shared" si="10"/>
        <v>0</v>
      </c>
      <c r="AD79" s="66">
        <f t="shared" si="8"/>
        <v>2515.9679999999998</v>
      </c>
    </row>
    <row r="80" spans="1:30" ht="24.95" customHeight="1" x14ac:dyDescent="0.4">
      <c r="A80" s="54">
        <v>77</v>
      </c>
      <c r="B80" s="55" t="s">
        <v>241</v>
      </c>
      <c r="C80" s="55" t="s">
        <v>2139</v>
      </c>
      <c r="D80" s="55" t="s">
        <v>35</v>
      </c>
      <c r="E80" s="55" t="s">
        <v>200</v>
      </c>
      <c r="F80" s="55" t="s">
        <v>201</v>
      </c>
      <c r="G80" s="55">
        <v>42</v>
      </c>
      <c r="H80" s="55">
        <v>6</v>
      </c>
      <c r="I80" s="57">
        <v>2</v>
      </c>
      <c r="J80" s="58">
        <v>12</v>
      </c>
      <c r="K80" s="59"/>
      <c r="L80" s="60" t="s">
        <v>222</v>
      </c>
      <c r="M80" s="76"/>
      <c r="N80" s="61" t="s">
        <v>220</v>
      </c>
      <c r="O80" s="77"/>
      <c r="P80" s="76"/>
      <c r="Q80" s="62">
        <v>6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9"/>
        <v>30191.615999999998</v>
      </c>
      <c r="AC80" s="66">
        <f t="shared" si="10"/>
        <v>0</v>
      </c>
      <c r="AD80" s="66">
        <f t="shared" si="8"/>
        <v>30191.615999999998</v>
      </c>
    </row>
    <row r="81" spans="1:30" ht="24.95" customHeight="1" x14ac:dyDescent="0.4">
      <c r="A81" s="54">
        <v>78</v>
      </c>
      <c r="B81" s="55" t="s">
        <v>241</v>
      </c>
      <c r="C81" s="55" t="s">
        <v>2139</v>
      </c>
      <c r="D81" s="55" t="s">
        <v>35</v>
      </c>
      <c r="E81" s="55" t="s">
        <v>200</v>
      </c>
      <c r="F81" s="55" t="s">
        <v>2217</v>
      </c>
      <c r="G81" s="55">
        <v>42</v>
      </c>
      <c r="H81" s="55">
        <v>1</v>
      </c>
      <c r="I81" s="57">
        <v>1</v>
      </c>
      <c r="J81" s="58">
        <v>1</v>
      </c>
      <c r="K81" s="59"/>
      <c r="L81" s="60" t="s">
        <v>222</v>
      </c>
      <c r="M81" s="76"/>
      <c r="N81" s="61" t="s">
        <v>220</v>
      </c>
      <c r="O81" s="77"/>
      <c r="P81" s="76"/>
      <c r="Q81" s="62">
        <v>1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9"/>
        <v>2515.9679999999998</v>
      </c>
      <c r="AC81" s="66">
        <f t="shared" si="10"/>
        <v>0</v>
      </c>
      <c r="AD81" s="66">
        <f t="shared" si="8"/>
        <v>2515.9679999999998</v>
      </c>
    </row>
    <row r="82" spans="1:30" ht="24.95" customHeight="1" x14ac:dyDescent="0.4">
      <c r="A82" s="54">
        <v>79</v>
      </c>
      <c r="B82" s="55" t="s">
        <v>241</v>
      </c>
      <c r="C82" s="55" t="s">
        <v>2193</v>
      </c>
      <c r="D82" s="55" t="s">
        <v>2194</v>
      </c>
      <c r="E82" s="55" t="s">
        <v>200</v>
      </c>
      <c r="F82" s="55" t="s">
        <v>2218</v>
      </c>
      <c r="G82" s="55">
        <v>42</v>
      </c>
      <c r="H82" s="55">
        <v>19</v>
      </c>
      <c r="I82" s="57">
        <v>2</v>
      </c>
      <c r="J82" s="58">
        <v>38</v>
      </c>
      <c r="K82" s="59"/>
      <c r="L82" s="60" t="s">
        <v>222</v>
      </c>
      <c r="M82" s="76"/>
      <c r="N82" s="61" t="s">
        <v>220</v>
      </c>
      <c r="O82" s="77"/>
      <c r="P82" s="76"/>
      <c r="Q82" s="62">
        <v>19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9"/>
        <v>95606.784</v>
      </c>
      <c r="AC82" s="66">
        <f t="shared" si="10"/>
        <v>0</v>
      </c>
      <c r="AD82" s="66">
        <f t="shared" si="8"/>
        <v>95606.784</v>
      </c>
    </row>
    <row r="83" spans="1:30" ht="24.95" customHeight="1" x14ac:dyDescent="0.4">
      <c r="A83" s="54">
        <v>80</v>
      </c>
      <c r="B83" s="55" t="s">
        <v>241</v>
      </c>
      <c r="C83" s="55" t="s">
        <v>2193</v>
      </c>
      <c r="D83" s="55" t="s">
        <v>35</v>
      </c>
      <c r="E83" s="55" t="s">
        <v>200</v>
      </c>
      <c r="F83" s="55" t="s">
        <v>2217</v>
      </c>
      <c r="G83" s="55">
        <v>42</v>
      </c>
      <c r="H83" s="55">
        <v>2</v>
      </c>
      <c r="I83" s="57">
        <v>1</v>
      </c>
      <c r="J83" s="58">
        <v>2</v>
      </c>
      <c r="K83" s="59"/>
      <c r="L83" s="60" t="s">
        <v>222</v>
      </c>
      <c r="M83" s="76"/>
      <c r="N83" s="61" t="s">
        <v>220</v>
      </c>
      <c r="O83" s="77"/>
      <c r="P83" s="76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9"/>
        <v>5031.9359999999997</v>
      </c>
      <c r="AC83" s="66">
        <f t="shared" si="10"/>
        <v>0</v>
      </c>
      <c r="AD83" s="66">
        <f t="shared" si="8"/>
        <v>5031.9359999999997</v>
      </c>
    </row>
    <row r="84" spans="1:30" ht="24.95" customHeight="1" x14ac:dyDescent="0.4">
      <c r="A84" s="54">
        <v>81</v>
      </c>
      <c r="B84" s="55" t="s">
        <v>241</v>
      </c>
      <c r="C84" s="55" t="s">
        <v>2195</v>
      </c>
      <c r="D84" s="55" t="s">
        <v>35</v>
      </c>
      <c r="E84" s="55" t="s">
        <v>200</v>
      </c>
      <c r="F84" s="55" t="s">
        <v>201</v>
      </c>
      <c r="G84" s="55">
        <v>42</v>
      </c>
      <c r="H84" s="55">
        <v>3</v>
      </c>
      <c r="I84" s="57">
        <v>2</v>
      </c>
      <c r="J84" s="58">
        <v>6</v>
      </c>
      <c r="K84" s="59"/>
      <c r="L84" s="60" t="s">
        <v>222</v>
      </c>
      <c r="M84" s="76"/>
      <c r="N84" s="61" t="s">
        <v>220</v>
      </c>
      <c r="O84" s="77"/>
      <c r="P84" s="76"/>
      <c r="Q84" s="62">
        <v>3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9"/>
        <v>15095.807999999999</v>
      </c>
      <c r="AC84" s="66">
        <f t="shared" si="10"/>
        <v>0</v>
      </c>
      <c r="AD84" s="66">
        <f t="shared" si="8"/>
        <v>15095.807999999999</v>
      </c>
    </row>
    <row r="85" spans="1:30" ht="24.95" customHeight="1" x14ac:dyDescent="0.4">
      <c r="A85" s="54">
        <v>82</v>
      </c>
      <c r="B85" s="55" t="s">
        <v>241</v>
      </c>
      <c r="C85" s="55" t="s">
        <v>431</v>
      </c>
      <c r="D85" s="55" t="s">
        <v>35</v>
      </c>
      <c r="E85" s="55" t="s">
        <v>248</v>
      </c>
      <c r="F85" s="55" t="s">
        <v>697</v>
      </c>
      <c r="G85" s="55">
        <v>26</v>
      </c>
      <c r="H85" s="55">
        <v>12</v>
      </c>
      <c r="I85" s="57">
        <v>1</v>
      </c>
      <c r="J85" s="58">
        <v>12</v>
      </c>
      <c r="K85" s="59"/>
      <c r="L85" s="60" t="s">
        <v>222</v>
      </c>
      <c r="M85" s="76"/>
      <c r="N85" s="61" t="s">
        <v>220</v>
      </c>
      <c r="O85" s="77"/>
      <c r="P85" s="76"/>
      <c r="Q85" s="62">
        <v>12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9"/>
        <v>18690.047999999999</v>
      </c>
      <c r="AC85" s="66">
        <f t="shared" si="10"/>
        <v>0</v>
      </c>
      <c r="AD85" s="66">
        <f t="shared" si="8"/>
        <v>18690.047999999999</v>
      </c>
    </row>
    <row r="86" spans="1:30" ht="24.95" customHeight="1" x14ac:dyDescent="0.4">
      <c r="A86" s="54">
        <v>83</v>
      </c>
      <c r="B86" s="55" t="s">
        <v>37</v>
      </c>
      <c r="C86" s="55" t="s">
        <v>2196</v>
      </c>
      <c r="D86" s="55" t="s">
        <v>35</v>
      </c>
      <c r="E86" s="55" t="s">
        <v>200</v>
      </c>
      <c r="F86" s="55" t="s">
        <v>2218</v>
      </c>
      <c r="G86" s="55">
        <v>42</v>
      </c>
      <c r="H86" s="55">
        <v>24</v>
      </c>
      <c r="I86" s="57">
        <v>2</v>
      </c>
      <c r="J86" s="58">
        <v>48</v>
      </c>
      <c r="K86" s="59"/>
      <c r="L86" s="60" t="s">
        <v>222</v>
      </c>
      <c r="M86" s="76"/>
      <c r="N86" s="61" t="s">
        <v>220</v>
      </c>
      <c r="O86" s="77"/>
      <c r="P86" s="76"/>
      <c r="Q86" s="62">
        <v>24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9"/>
        <v>120766.46399999999</v>
      </c>
      <c r="AC86" s="66">
        <f t="shared" si="10"/>
        <v>0</v>
      </c>
      <c r="AD86" s="66">
        <f t="shared" si="8"/>
        <v>120766.46399999999</v>
      </c>
    </row>
    <row r="87" spans="1:30" ht="24.95" customHeight="1" x14ac:dyDescent="0.4">
      <c r="A87" s="54">
        <v>84</v>
      </c>
      <c r="B87" s="55" t="s">
        <v>37</v>
      </c>
      <c r="C87" s="55" t="s">
        <v>2196</v>
      </c>
      <c r="D87" s="55" t="s">
        <v>35</v>
      </c>
      <c r="E87" s="55" t="s">
        <v>200</v>
      </c>
      <c r="F87" s="55" t="s">
        <v>2217</v>
      </c>
      <c r="G87" s="55">
        <v>42</v>
      </c>
      <c r="H87" s="55">
        <v>2</v>
      </c>
      <c r="I87" s="57">
        <v>1</v>
      </c>
      <c r="J87" s="58">
        <v>2</v>
      </c>
      <c r="K87" s="59"/>
      <c r="L87" s="60" t="s">
        <v>222</v>
      </c>
      <c r="M87" s="76"/>
      <c r="N87" s="61" t="s">
        <v>220</v>
      </c>
      <c r="O87" s="77"/>
      <c r="P87" s="76"/>
      <c r="Q87" s="62">
        <v>2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9"/>
        <v>5031.9359999999997</v>
      </c>
      <c r="AC87" s="66">
        <f t="shared" si="10"/>
        <v>0</v>
      </c>
      <c r="AD87" s="66">
        <f t="shared" si="8"/>
        <v>5031.9359999999997</v>
      </c>
    </row>
    <row r="88" spans="1:30" ht="24.95" customHeight="1" x14ac:dyDescent="0.4">
      <c r="A88" s="54">
        <v>85</v>
      </c>
      <c r="B88" s="55" t="s">
        <v>37</v>
      </c>
      <c r="C88" s="55" t="s">
        <v>2196</v>
      </c>
      <c r="D88" s="55" t="s">
        <v>35</v>
      </c>
      <c r="E88" s="55" t="s">
        <v>200</v>
      </c>
      <c r="F88" s="55" t="s">
        <v>201</v>
      </c>
      <c r="G88" s="55">
        <v>42</v>
      </c>
      <c r="H88" s="55">
        <v>3</v>
      </c>
      <c r="I88" s="57">
        <v>2</v>
      </c>
      <c r="J88" s="58">
        <v>6</v>
      </c>
      <c r="K88" s="59"/>
      <c r="L88" s="60" t="s">
        <v>222</v>
      </c>
      <c r="M88" s="76"/>
      <c r="N88" s="61" t="s">
        <v>220</v>
      </c>
      <c r="O88" s="77"/>
      <c r="P88" s="76"/>
      <c r="Q88" s="62">
        <v>3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9"/>
        <v>15095.807999999999</v>
      </c>
      <c r="AC88" s="66">
        <f t="shared" si="10"/>
        <v>0</v>
      </c>
      <c r="AD88" s="66">
        <f t="shared" si="8"/>
        <v>15095.807999999999</v>
      </c>
    </row>
    <row r="89" spans="1:30" ht="24.95" customHeight="1" x14ac:dyDescent="0.4">
      <c r="A89" s="54">
        <v>86</v>
      </c>
      <c r="B89" s="55" t="s">
        <v>37</v>
      </c>
      <c r="C89" s="55" t="s">
        <v>2197</v>
      </c>
      <c r="D89" s="55" t="s">
        <v>35</v>
      </c>
      <c r="E89" s="55" t="s">
        <v>200</v>
      </c>
      <c r="F89" s="55" t="s">
        <v>201</v>
      </c>
      <c r="G89" s="55">
        <v>42</v>
      </c>
      <c r="H89" s="55">
        <v>6</v>
      </c>
      <c r="I89" s="57">
        <v>2</v>
      </c>
      <c r="J89" s="58">
        <v>12</v>
      </c>
      <c r="K89" s="59"/>
      <c r="L89" s="60" t="s">
        <v>222</v>
      </c>
      <c r="M89" s="76"/>
      <c r="N89" s="61" t="s">
        <v>220</v>
      </c>
      <c r="O89" s="77"/>
      <c r="P89" s="76"/>
      <c r="Q89" s="62">
        <v>6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9"/>
        <v>30191.615999999998</v>
      </c>
      <c r="AC89" s="66">
        <f t="shared" si="10"/>
        <v>0</v>
      </c>
      <c r="AD89" s="66">
        <f t="shared" si="8"/>
        <v>30191.615999999998</v>
      </c>
    </row>
    <row r="90" spans="1:30" ht="24.95" customHeight="1" x14ac:dyDescent="0.4">
      <c r="A90" s="54">
        <v>87</v>
      </c>
      <c r="B90" s="55" t="s">
        <v>37</v>
      </c>
      <c r="C90" s="55" t="s">
        <v>2197</v>
      </c>
      <c r="D90" s="55" t="s">
        <v>35</v>
      </c>
      <c r="E90" s="55" t="s">
        <v>200</v>
      </c>
      <c r="F90" s="55" t="s">
        <v>2217</v>
      </c>
      <c r="G90" s="55">
        <v>42</v>
      </c>
      <c r="H90" s="55">
        <v>1</v>
      </c>
      <c r="I90" s="57">
        <v>1</v>
      </c>
      <c r="J90" s="58">
        <v>1</v>
      </c>
      <c r="K90" s="59"/>
      <c r="L90" s="60" t="s">
        <v>222</v>
      </c>
      <c r="M90" s="76"/>
      <c r="N90" s="61" t="s">
        <v>220</v>
      </c>
      <c r="O90" s="77"/>
      <c r="P90" s="76"/>
      <c r="Q90" s="62">
        <v>1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9"/>
        <v>2515.9679999999998</v>
      </c>
      <c r="AC90" s="66">
        <f t="shared" si="10"/>
        <v>0</v>
      </c>
      <c r="AD90" s="66">
        <f t="shared" si="8"/>
        <v>2515.9679999999998</v>
      </c>
    </row>
    <row r="91" spans="1:30" ht="24.95" customHeight="1" x14ac:dyDescent="0.4">
      <c r="A91" s="54">
        <v>88</v>
      </c>
      <c r="B91" s="55" t="s">
        <v>37</v>
      </c>
      <c r="C91" s="55" t="s">
        <v>2198</v>
      </c>
      <c r="D91" s="55" t="s">
        <v>35</v>
      </c>
      <c r="E91" s="55" t="s">
        <v>200</v>
      </c>
      <c r="F91" s="55" t="s">
        <v>201</v>
      </c>
      <c r="G91" s="55">
        <v>42</v>
      </c>
      <c r="H91" s="55">
        <v>6</v>
      </c>
      <c r="I91" s="57">
        <v>2</v>
      </c>
      <c r="J91" s="58">
        <v>12</v>
      </c>
      <c r="K91" s="59"/>
      <c r="L91" s="60" t="s">
        <v>222</v>
      </c>
      <c r="M91" s="76"/>
      <c r="N91" s="61" t="s">
        <v>220</v>
      </c>
      <c r="O91" s="77"/>
      <c r="P91" s="76"/>
      <c r="Q91" s="62">
        <v>6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9"/>
        <v>30191.615999999998</v>
      </c>
      <c r="AC91" s="66">
        <f t="shared" si="10"/>
        <v>0</v>
      </c>
      <c r="AD91" s="66">
        <f t="shared" si="8"/>
        <v>30191.615999999998</v>
      </c>
    </row>
    <row r="92" spans="1:30" ht="24.95" customHeight="1" x14ac:dyDescent="0.4">
      <c r="A92" s="54">
        <v>89</v>
      </c>
      <c r="B92" s="55" t="s">
        <v>37</v>
      </c>
      <c r="C92" s="55" t="s">
        <v>2198</v>
      </c>
      <c r="D92" s="55" t="s">
        <v>35</v>
      </c>
      <c r="E92" s="55" t="s">
        <v>200</v>
      </c>
      <c r="F92" s="55" t="s">
        <v>2217</v>
      </c>
      <c r="G92" s="55">
        <v>42</v>
      </c>
      <c r="H92" s="55">
        <v>1</v>
      </c>
      <c r="I92" s="57">
        <v>1</v>
      </c>
      <c r="J92" s="58">
        <v>1</v>
      </c>
      <c r="K92" s="59"/>
      <c r="L92" s="60" t="s">
        <v>222</v>
      </c>
      <c r="M92" s="76"/>
      <c r="N92" s="61" t="s">
        <v>220</v>
      </c>
      <c r="O92" s="77"/>
      <c r="P92" s="76"/>
      <c r="Q92" s="62">
        <v>1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9"/>
        <v>2515.9679999999998</v>
      </c>
      <c r="AC92" s="66">
        <f t="shared" si="10"/>
        <v>0</v>
      </c>
      <c r="AD92" s="66">
        <f t="shared" si="8"/>
        <v>2515.9679999999998</v>
      </c>
    </row>
    <row r="93" spans="1:30" ht="24.95" customHeight="1" x14ac:dyDescent="0.4">
      <c r="A93" s="54">
        <v>90</v>
      </c>
      <c r="B93" s="55" t="s">
        <v>37</v>
      </c>
      <c r="C93" s="55" t="s">
        <v>2199</v>
      </c>
      <c r="D93" s="55" t="s">
        <v>35</v>
      </c>
      <c r="E93" s="55" t="s">
        <v>200</v>
      </c>
      <c r="F93" s="55" t="s">
        <v>201</v>
      </c>
      <c r="G93" s="55">
        <v>42</v>
      </c>
      <c r="H93" s="55">
        <v>6</v>
      </c>
      <c r="I93" s="57">
        <v>2</v>
      </c>
      <c r="J93" s="58">
        <v>12</v>
      </c>
      <c r="K93" s="59"/>
      <c r="L93" s="60" t="s">
        <v>222</v>
      </c>
      <c r="M93" s="76"/>
      <c r="N93" s="61" t="s">
        <v>220</v>
      </c>
      <c r="O93" s="77"/>
      <c r="P93" s="76"/>
      <c r="Q93" s="62">
        <v>6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9"/>
        <v>30191.615999999998</v>
      </c>
      <c r="AC93" s="66">
        <f t="shared" si="10"/>
        <v>0</v>
      </c>
      <c r="AD93" s="66">
        <f t="shared" si="8"/>
        <v>30191.615999999998</v>
      </c>
    </row>
    <row r="94" spans="1:30" ht="24.95" customHeight="1" x14ac:dyDescent="0.4">
      <c r="A94" s="54">
        <v>91</v>
      </c>
      <c r="B94" s="55" t="s">
        <v>37</v>
      </c>
      <c r="C94" s="55" t="s">
        <v>2199</v>
      </c>
      <c r="D94" s="55" t="s">
        <v>35</v>
      </c>
      <c r="E94" s="55" t="s">
        <v>200</v>
      </c>
      <c r="F94" s="55" t="s">
        <v>2217</v>
      </c>
      <c r="G94" s="55">
        <v>42</v>
      </c>
      <c r="H94" s="55">
        <v>1</v>
      </c>
      <c r="I94" s="57">
        <v>1</v>
      </c>
      <c r="J94" s="58">
        <v>1</v>
      </c>
      <c r="K94" s="59"/>
      <c r="L94" s="60" t="s">
        <v>222</v>
      </c>
      <c r="M94" s="76"/>
      <c r="N94" s="61" t="s">
        <v>220</v>
      </c>
      <c r="O94" s="77"/>
      <c r="P94" s="76"/>
      <c r="Q94" s="62">
        <v>1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9"/>
        <v>2515.9679999999998</v>
      </c>
      <c r="AC94" s="66">
        <f t="shared" si="10"/>
        <v>0</v>
      </c>
      <c r="AD94" s="66">
        <f t="shared" si="8"/>
        <v>2515.9679999999998</v>
      </c>
    </row>
    <row r="95" spans="1:30" ht="24.95" customHeight="1" x14ac:dyDescent="0.4">
      <c r="A95" s="54">
        <v>92</v>
      </c>
      <c r="B95" s="55" t="s">
        <v>37</v>
      </c>
      <c r="C95" s="55" t="s">
        <v>2200</v>
      </c>
      <c r="D95" s="55" t="s">
        <v>35</v>
      </c>
      <c r="E95" s="55" t="s">
        <v>200</v>
      </c>
      <c r="F95" s="55" t="s">
        <v>201</v>
      </c>
      <c r="G95" s="55">
        <v>42</v>
      </c>
      <c r="H95" s="55">
        <v>6</v>
      </c>
      <c r="I95" s="57">
        <v>2</v>
      </c>
      <c r="J95" s="58">
        <v>12</v>
      </c>
      <c r="K95" s="59"/>
      <c r="L95" s="60" t="s">
        <v>222</v>
      </c>
      <c r="M95" s="76"/>
      <c r="N95" s="61" t="s">
        <v>220</v>
      </c>
      <c r="O95" s="77"/>
      <c r="P95" s="76"/>
      <c r="Q95" s="62">
        <v>6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9"/>
        <v>30191.615999999998</v>
      </c>
      <c r="AC95" s="66">
        <f t="shared" si="10"/>
        <v>0</v>
      </c>
      <c r="AD95" s="66">
        <f t="shared" si="8"/>
        <v>30191.615999999998</v>
      </c>
    </row>
    <row r="96" spans="1:30" ht="24.95" customHeight="1" x14ac:dyDescent="0.4">
      <c r="A96" s="54">
        <v>93</v>
      </c>
      <c r="B96" s="55" t="s">
        <v>37</v>
      </c>
      <c r="C96" s="55" t="s">
        <v>2200</v>
      </c>
      <c r="D96" s="55" t="s">
        <v>35</v>
      </c>
      <c r="E96" s="55" t="s">
        <v>200</v>
      </c>
      <c r="F96" s="55" t="s">
        <v>2217</v>
      </c>
      <c r="G96" s="55">
        <v>42</v>
      </c>
      <c r="H96" s="55">
        <v>1</v>
      </c>
      <c r="I96" s="57">
        <v>1</v>
      </c>
      <c r="J96" s="58">
        <v>1</v>
      </c>
      <c r="K96" s="59"/>
      <c r="L96" s="60" t="s">
        <v>222</v>
      </c>
      <c r="M96" s="76"/>
      <c r="N96" s="61" t="s">
        <v>220</v>
      </c>
      <c r="O96" s="77"/>
      <c r="P96" s="76"/>
      <c r="Q96" s="62">
        <v>1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9"/>
        <v>2515.9679999999998</v>
      </c>
      <c r="AC96" s="66">
        <f t="shared" si="10"/>
        <v>0</v>
      </c>
      <c r="AD96" s="66">
        <f t="shared" si="8"/>
        <v>2515.9679999999998</v>
      </c>
    </row>
    <row r="97" spans="1:30" ht="24.95" customHeight="1" x14ac:dyDescent="0.4">
      <c r="A97" s="54">
        <v>94</v>
      </c>
      <c r="B97" s="55" t="s">
        <v>37</v>
      </c>
      <c r="C97" s="55" t="s">
        <v>2201</v>
      </c>
      <c r="D97" s="55" t="s">
        <v>35</v>
      </c>
      <c r="E97" s="55" t="s">
        <v>200</v>
      </c>
      <c r="F97" s="55" t="s">
        <v>201</v>
      </c>
      <c r="G97" s="55">
        <v>42</v>
      </c>
      <c r="H97" s="55">
        <v>6</v>
      </c>
      <c r="I97" s="57">
        <v>2</v>
      </c>
      <c r="J97" s="58">
        <v>12</v>
      </c>
      <c r="K97" s="59"/>
      <c r="L97" s="60" t="s">
        <v>222</v>
      </c>
      <c r="M97" s="76"/>
      <c r="N97" s="61" t="s">
        <v>220</v>
      </c>
      <c r="O97" s="77"/>
      <c r="P97" s="76"/>
      <c r="Q97" s="62">
        <v>6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9"/>
        <v>30191.615999999998</v>
      </c>
      <c r="AC97" s="66">
        <f t="shared" si="10"/>
        <v>0</v>
      </c>
      <c r="AD97" s="66">
        <f t="shared" si="8"/>
        <v>30191.615999999998</v>
      </c>
    </row>
    <row r="98" spans="1:30" ht="24.95" customHeight="1" x14ac:dyDescent="0.4">
      <c r="A98" s="54">
        <v>95</v>
      </c>
      <c r="B98" s="55" t="s">
        <v>37</v>
      </c>
      <c r="C98" s="55" t="s">
        <v>2201</v>
      </c>
      <c r="D98" s="55" t="s">
        <v>35</v>
      </c>
      <c r="E98" s="55" t="s">
        <v>200</v>
      </c>
      <c r="F98" s="55" t="s">
        <v>2217</v>
      </c>
      <c r="G98" s="55">
        <v>42</v>
      </c>
      <c r="H98" s="55">
        <v>1</v>
      </c>
      <c r="I98" s="57">
        <v>1</v>
      </c>
      <c r="J98" s="58">
        <v>1</v>
      </c>
      <c r="K98" s="59"/>
      <c r="L98" s="60" t="s">
        <v>222</v>
      </c>
      <c r="M98" s="76"/>
      <c r="N98" s="61" t="s">
        <v>220</v>
      </c>
      <c r="O98" s="77"/>
      <c r="P98" s="76"/>
      <c r="Q98" s="62">
        <v>1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9"/>
        <v>2515.9679999999998</v>
      </c>
      <c r="AC98" s="66">
        <f t="shared" si="10"/>
        <v>0</v>
      </c>
      <c r="AD98" s="66">
        <f t="shared" si="8"/>
        <v>2515.9679999999998</v>
      </c>
    </row>
    <row r="99" spans="1:30" ht="24.95" customHeight="1" x14ac:dyDescent="0.4">
      <c r="A99" s="54">
        <v>96</v>
      </c>
      <c r="B99" s="55" t="s">
        <v>37</v>
      </c>
      <c r="C99" s="55" t="s">
        <v>2202</v>
      </c>
      <c r="D99" s="55" t="s">
        <v>35</v>
      </c>
      <c r="E99" s="55" t="s">
        <v>200</v>
      </c>
      <c r="F99" s="55" t="s">
        <v>201</v>
      </c>
      <c r="G99" s="55">
        <v>42</v>
      </c>
      <c r="H99" s="55">
        <v>5</v>
      </c>
      <c r="I99" s="57">
        <v>2</v>
      </c>
      <c r="J99" s="58">
        <v>10</v>
      </c>
      <c r="K99" s="59"/>
      <c r="L99" s="60" t="s">
        <v>222</v>
      </c>
      <c r="M99" s="76"/>
      <c r="N99" s="61" t="s">
        <v>220</v>
      </c>
      <c r="O99" s="77"/>
      <c r="P99" s="76"/>
      <c r="Q99" s="62">
        <v>5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9"/>
        <v>25159.68</v>
      </c>
      <c r="AC99" s="66">
        <f t="shared" si="10"/>
        <v>0</v>
      </c>
      <c r="AD99" s="66">
        <f t="shared" si="8"/>
        <v>25159.68</v>
      </c>
    </row>
    <row r="100" spans="1:30" ht="24.95" customHeight="1" x14ac:dyDescent="0.4">
      <c r="A100" s="54">
        <v>97</v>
      </c>
      <c r="B100" s="55" t="s">
        <v>37</v>
      </c>
      <c r="C100" s="55" t="s">
        <v>2202</v>
      </c>
      <c r="D100" s="55" t="s">
        <v>35</v>
      </c>
      <c r="E100" s="55" t="s">
        <v>200</v>
      </c>
      <c r="F100" s="55" t="s">
        <v>2217</v>
      </c>
      <c r="G100" s="55">
        <v>42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220</v>
      </c>
      <c r="O100" s="77"/>
      <c r="P100" s="76"/>
      <c r="Q100" s="62">
        <v>1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ref="AB100:AB131" si="11">G100*J100*X100*Y100*Z100/1000*$Z$1</f>
        <v>2515.9679999999998</v>
      </c>
      <c r="AC100" s="66">
        <f t="shared" si="10"/>
        <v>0</v>
      </c>
      <c r="AD100" s="66">
        <f t="shared" si="8"/>
        <v>2515.9679999999998</v>
      </c>
    </row>
    <row r="101" spans="1:30" ht="24.95" customHeight="1" x14ac:dyDescent="0.4">
      <c r="A101" s="54">
        <v>98</v>
      </c>
      <c r="B101" s="55" t="s">
        <v>37</v>
      </c>
      <c r="C101" s="55" t="s">
        <v>2203</v>
      </c>
      <c r="D101" s="55" t="s">
        <v>35</v>
      </c>
      <c r="E101" s="55" t="s">
        <v>200</v>
      </c>
      <c r="F101" s="55" t="s">
        <v>201</v>
      </c>
      <c r="G101" s="55">
        <v>42</v>
      </c>
      <c r="H101" s="55">
        <v>12</v>
      </c>
      <c r="I101" s="57">
        <v>2</v>
      </c>
      <c r="J101" s="58">
        <v>24</v>
      </c>
      <c r="K101" s="59"/>
      <c r="L101" s="60" t="s">
        <v>222</v>
      </c>
      <c r="M101" s="76"/>
      <c r="N101" s="61" t="s">
        <v>220</v>
      </c>
      <c r="O101" s="77"/>
      <c r="P101" s="76"/>
      <c r="Q101" s="62">
        <v>12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11"/>
        <v>60383.231999999996</v>
      </c>
      <c r="AC101" s="66">
        <f t="shared" si="10"/>
        <v>0</v>
      </c>
      <c r="AD101" s="66">
        <f t="shared" si="8"/>
        <v>60383.231999999996</v>
      </c>
    </row>
    <row r="102" spans="1:30" ht="24.95" customHeight="1" x14ac:dyDescent="0.4">
      <c r="A102" s="54">
        <v>99</v>
      </c>
      <c r="B102" s="55" t="s">
        <v>37</v>
      </c>
      <c r="C102" s="55" t="s">
        <v>2203</v>
      </c>
      <c r="D102" s="55" t="s">
        <v>35</v>
      </c>
      <c r="E102" s="55" t="s">
        <v>200</v>
      </c>
      <c r="F102" s="55" t="s">
        <v>2217</v>
      </c>
      <c r="G102" s="55">
        <v>42</v>
      </c>
      <c r="H102" s="55">
        <v>2</v>
      </c>
      <c r="I102" s="57">
        <v>1</v>
      </c>
      <c r="J102" s="58">
        <v>2</v>
      </c>
      <c r="K102" s="59"/>
      <c r="L102" s="60" t="s">
        <v>222</v>
      </c>
      <c r="M102" s="76"/>
      <c r="N102" s="61" t="s">
        <v>220</v>
      </c>
      <c r="O102" s="77"/>
      <c r="P102" s="76"/>
      <c r="Q102" s="62">
        <v>2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11"/>
        <v>5031.9359999999997</v>
      </c>
      <c r="AC102" s="66">
        <f t="shared" si="10"/>
        <v>0</v>
      </c>
      <c r="AD102" s="66">
        <f t="shared" si="8"/>
        <v>5031.9359999999997</v>
      </c>
    </row>
    <row r="103" spans="1:30" ht="24.95" customHeight="1" x14ac:dyDescent="0.4">
      <c r="A103" s="54">
        <v>100</v>
      </c>
      <c r="B103" s="55" t="s">
        <v>37</v>
      </c>
      <c r="C103" s="55" t="s">
        <v>2204</v>
      </c>
      <c r="D103" s="55" t="s">
        <v>35</v>
      </c>
      <c r="E103" s="55" t="s">
        <v>200</v>
      </c>
      <c r="F103" s="55" t="s">
        <v>201</v>
      </c>
      <c r="G103" s="55">
        <v>42</v>
      </c>
      <c r="H103" s="55">
        <v>3</v>
      </c>
      <c r="I103" s="57">
        <v>2</v>
      </c>
      <c r="J103" s="58">
        <v>6</v>
      </c>
      <c r="K103" s="59"/>
      <c r="L103" s="60" t="s">
        <v>222</v>
      </c>
      <c r="M103" s="76"/>
      <c r="N103" s="61" t="s">
        <v>220</v>
      </c>
      <c r="O103" s="77"/>
      <c r="P103" s="76"/>
      <c r="Q103" s="62">
        <v>3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11"/>
        <v>15095.807999999999</v>
      </c>
      <c r="AC103" s="66">
        <f t="shared" si="10"/>
        <v>0</v>
      </c>
      <c r="AD103" s="66">
        <f t="shared" si="8"/>
        <v>15095.807999999999</v>
      </c>
    </row>
    <row r="104" spans="1:30" ht="24.95" customHeight="1" x14ac:dyDescent="0.4">
      <c r="A104" s="54">
        <v>101</v>
      </c>
      <c r="B104" s="55" t="s">
        <v>37</v>
      </c>
      <c r="C104" s="55" t="s">
        <v>2205</v>
      </c>
      <c r="D104" s="55" t="s">
        <v>35</v>
      </c>
      <c r="E104" s="55" t="s">
        <v>200</v>
      </c>
      <c r="F104" s="55" t="s">
        <v>201</v>
      </c>
      <c r="G104" s="55">
        <v>42</v>
      </c>
      <c r="H104" s="55">
        <v>8</v>
      </c>
      <c r="I104" s="57">
        <v>2</v>
      </c>
      <c r="J104" s="58">
        <v>16</v>
      </c>
      <c r="K104" s="59"/>
      <c r="L104" s="60" t="s">
        <v>222</v>
      </c>
      <c r="M104" s="76"/>
      <c r="N104" s="61" t="s">
        <v>220</v>
      </c>
      <c r="O104" s="77"/>
      <c r="P104" s="76"/>
      <c r="Q104" s="62">
        <v>8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11"/>
        <v>40255.487999999998</v>
      </c>
      <c r="AC104" s="66">
        <f t="shared" si="10"/>
        <v>0</v>
      </c>
      <c r="AD104" s="66">
        <f t="shared" si="8"/>
        <v>40255.487999999998</v>
      </c>
    </row>
    <row r="105" spans="1:30" ht="24.95" customHeight="1" x14ac:dyDescent="0.4">
      <c r="A105" s="54">
        <v>102</v>
      </c>
      <c r="B105" s="55" t="s">
        <v>37</v>
      </c>
      <c r="C105" s="55" t="s">
        <v>2205</v>
      </c>
      <c r="D105" s="55" t="s">
        <v>35</v>
      </c>
      <c r="E105" s="55" t="s">
        <v>248</v>
      </c>
      <c r="F105" s="55" t="s">
        <v>400</v>
      </c>
      <c r="G105" s="55">
        <v>26</v>
      </c>
      <c r="H105" s="55">
        <v>3</v>
      </c>
      <c r="I105" s="57">
        <v>1</v>
      </c>
      <c r="J105" s="58">
        <v>3</v>
      </c>
      <c r="K105" s="59"/>
      <c r="L105" s="60" t="s">
        <v>222</v>
      </c>
      <c r="M105" s="76"/>
      <c r="N105" s="61" t="s">
        <v>220</v>
      </c>
      <c r="O105" s="77"/>
      <c r="P105" s="76"/>
      <c r="Q105" s="62">
        <v>3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11"/>
        <v>4672.5119999999997</v>
      </c>
      <c r="AC105" s="66">
        <f t="shared" si="10"/>
        <v>0</v>
      </c>
      <c r="AD105" s="66">
        <f t="shared" si="8"/>
        <v>4672.5119999999997</v>
      </c>
    </row>
    <row r="106" spans="1:30" ht="24.95" customHeight="1" x14ac:dyDescent="0.4">
      <c r="A106" s="54">
        <v>103</v>
      </c>
      <c r="B106" s="55" t="s">
        <v>37</v>
      </c>
      <c r="C106" s="55" t="s">
        <v>1799</v>
      </c>
      <c r="D106" s="55" t="s">
        <v>35</v>
      </c>
      <c r="E106" s="55" t="s">
        <v>248</v>
      </c>
      <c r="F106" s="55" t="s">
        <v>704</v>
      </c>
      <c r="G106" s="55">
        <v>26</v>
      </c>
      <c r="H106" s="55">
        <v>4</v>
      </c>
      <c r="I106" s="57">
        <v>4</v>
      </c>
      <c r="J106" s="58">
        <v>16</v>
      </c>
      <c r="K106" s="59"/>
      <c r="L106" s="60" t="s">
        <v>222</v>
      </c>
      <c r="M106" s="76"/>
      <c r="N106" s="61" t="s">
        <v>220</v>
      </c>
      <c r="O106" s="77"/>
      <c r="P106" s="76"/>
      <c r="Q106" s="62">
        <v>4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11"/>
        <v>24920.064000000002</v>
      </c>
      <c r="AC106" s="66">
        <f t="shared" si="10"/>
        <v>0</v>
      </c>
      <c r="AD106" s="66">
        <f t="shared" si="8"/>
        <v>24920.064000000002</v>
      </c>
    </row>
    <row r="107" spans="1:30" ht="24.95" customHeight="1" x14ac:dyDescent="0.4">
      <c r="A107" s="54">
        <v>104</v>
      </c>
      <c r="B107" s="55" t="s">
        <v>37</v>
      </c>
      <c r="C107" s="55" t="s">
        <v>1799</v>
      </c>
      <c r="D107" s="55" t="s">
        <v>35</v>
      </c>
      <c r="E107" s="55" t="s">
        <v>248</v>
      </c>
      <c r="F107" s="55" t="s">
        <v>400</v>
      </c>
      <c r="G107" s="55">
        <v>26</v>
      </c>
      <c r="H107" s="55">
        <v>2</v>
      </c>
      <c r="I107" s="57">
        <v>1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76"/>
      <c r="Q107" s="62">
        <v>2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11"/>
        <v>3115.0080000000003</v>
      </c>
      <c r="AC107" s="66">
        <f t="shared" si="10"/>
        <v>0</v>
      </c>
      <c r="AD107" s="66">
        <f t="shared" si="8"/>
        <v>3115.0080000000003</v>
      </c>
    </row>
    <row r="108" spans="1:30" ht="24.95" customHeight="1" x14ac:dyDescent="0.4">
      <c r="A108" s="54">
        <v>105</v>
      </c>
      <c r="B108" s="55" t="s">
        <v>37</v>
      </c>
      <c r="C108" s="55" t="s">
        <v>932</v>
      </c>
      <c r="D108" s="55" t="s">
        <v>35</v>
      </c>
      <c r="E108" s="55" t="s">
        <v>200</v>
      </c>
      <c r="F108" s="55" t="s">
        <v>201</v>
      </c>
      <c r="G108" s="55">
        <v>42</v>
      </c>
      <c r="H108" s="55">
        <v>23</v>
      </c>
      <c r="I108" s="57">
        <v>2</v>
      </c>
      <c r="J108" s="58">
        <v>46</v>
      </c>
      <c r="K108" s="59"/>
      <c r="L108" s="60" t="s">
        <v>222</v>
      </c>
      <c r="M108" s="76"/>
      <c r="N108" s="61" t="s">
        <v>220</v>
      </c>
      <c r="O108" s="77"/>
      <c r="P108" s="76"/>
      <c r="Q108" s="62">
        <v>23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11"/>
        <v>115734.52800000001</v>
      </c>
      <c r="AC108" s="66">
        <f t="shared" si="10"/>
        <v>0</v>
      </c>
      <c r="AD108" s="66">
        <f t="shared" si="8"/>
        <v>115734.52800000001</v>
      </c>
    </row>
    <row r="109" spans="1:30" ht="24.95" customHeight="1" x14ac:dyDescent="0.4">
      <c r="A109" s="54">
        <v>106</v>
      </c>
      <c r="B109" s="55" t="s">
        <v>37</v>
      </c>
      <c r="C109" s="55" t="s">
        <v>932</v>
      </c>
      <c r="D109" s="55" t="s">
        <v>35</v>
      </c>
      <c r="E109" s="55" t="s">
        <v>41</v>
      </c>
      <c r="F109" s="55" t="s">
        <v>212</v>
      </c>
      <c r="G109" s="55">
        <v>15</v>
      </c>
      <c r="H109" s="55">
        <v>2</v>
      </c>
      <c r="I109" s="57">
        <v>1</v>
      </c>
      <c r="J109" s="58">
        <v>2</v>
      </c>
      <c r="K109" s="59"/>
      <c r="L109" s="60" t="s">
        <v>222</v>
      </c>
      <c r="M109" s="76"/>
      <c r="N109" s="61" t="s">
        <v>220</v>
      </c>
      <c r="O109" s="77"/>
      <c r="P109" s="76"/>
      <c r="Q109" s="62">
        <v>2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11"/>
        <v>1797.1200000000001</v>
      </c>
      <c r="AC109" s="66">
        <f t="shared" si="10"/>
        <v>0</v>
      </c>
      <c r="AD109" s="66">
        <f t="shared" si="8"/>
        <v>1797.1200000000001</v>
      </c>
    </row>
    <row r="110" spans="1:30" ht="24.95" customHeight="1" x14ac:dyDescent="0.4">
      <c r="A110" s="54">
        <v>107</v>
      </c>
      <c r="B110" s="55" t="s">
        <v>37</v>
      </c>
      <c r="C110" s="55" t="s">
        <v>2206</v>
      </c>
      <c r="D110" s="55" t="s">
        <v>35</v>
      </c>
      <c r="E110" s="55" t="s">
        <v>200</v>
      </c>
      <c r="F110" s="55" t="s">
        <v>201</v>
      </c>
      <c r="G110" s="55">
        <v>42</v>
      </c>
      <c r="H110" s="55">
        <v>3</v>
      </c>
      <c r="I110" s="57">
        <v>2</v>
      </c>
      <c r="J110" s="58">
        <v>6</v>
      </c>
      <c r="K110" s="59"/>
      <c r="L110" s="60" t="s">
        <v>222</v>
      </c>
      <c r="M110" s="76"/>
      <c r="N110" s="61" t="s">
        <v>220</v>
      </c>
      <c r="O110" s="77"/>
      <c r="P110" s="76"/>
      <c r="Q110" s="62">
        <v>3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11"/>
        <v>15095.807999999999</v>
      </c>
      <c r="AC110" s="66">
        <f t="shared" si="10"/>
        <v>0</v>
      </c>
      <c r="AD110" s="66">
        <f t="shared" si="8"/>
        <v>15095.807999999999</v>
      </c>
    </row>
    <row r="111" spans="1:30" ht="24.95" customHeight="1" x14ac:dyDescent="0.4">
      <c r="A111" s="54">
        <v>108</v>
      </c>
      <c r="B111" s="55" t="s">
        <v>37</v>
      </c>
      <c r="C111" s="55" t="s">
        <v>2206</v>
      </c>
      <c r="D111" s="55" t="s">
        <v>35</v>
      </c>
      <c r="E111" s="55" t="s">
        <v>248</v>
      </c>
      <c r="F111" s="55" t="s">
        <v>697</v>
      </c>
      <c r="G111" s="55">
        <v>26</v>
      </c>
      <c r="H111" s="55">
        <v>1</v>
      </c>
      <c r="I111" s="57">
        <v>1</v>
      </c>
      <c r="J111" s="58">
        <v>1</v>
      </c>
      <c r="K111" s="59"/>
      <c r="L111" s="60" t="s">
        <v>222</v>
      </c>
      <c r="M111" s="76"/>
      <c r="N111" s="61" t="s">
        <v>220</v>
      </c>
      <c r="O111" s="77"/>
      <c r="P111" s="76"/>
      <c r="Q111" s="62">
        <v>1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11"/>
        <v>1557.5040000000001</v>
      </c>
      <c r="AC111" s="66">
        <f t="shared" si="10"/>
        <v>0</v>
      </c>
      <c r="AD111" s="66">
        <f t="shared" si="8"/>
        <v>1557.5040000000001</v>
      </c>
    </row>
    <row r="112" spans="1:30" ht="24.95" customHeight="1" x14ac:dyDescent="0.4">
      <c r="A112" s="54">
        <v>109</v>
      </c>
      <c r="B112" s="55" t="s">
        <v>37</v>
      </c>
      <c r="C112" s="55" t="s">
        <v>2206</v>
      </c>
      <c r="D112" s="55" t="s">
        <v>845</v>
      </c>
      <c r="E112" s="55" t="s">
        <v>42</v>
      </c>
      <c r="F112" s="55" t="s">
        <v>2220</v>
      </c>
      <c r="G112" s="55">
        <v>10</v>
      </c>
      <c r="H112" s="55">
        <v>2</v>
      </c>
      <c r="I112" s="57">
        <v>1</v>
      </c>
      <c r="J112" s="58">
        <v>2</v>
      </c>
      <c r="K112" s="59"/>
      <c r="L112" s="60" t="s">
        <v>221</v>
      </c>
      <c r="M112" s="76"/>
      <c r="N112" s="61" t="s">
        <v>220</v>
      </c>
      <c r="O112" s="77"/>
      <c r="P112" s="76"/>
      <c r="Q112" s="62">
        <v>2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11"/>
        <v>1198.08</v>
      </c>
      <c r="AC112" s="66">
        <f t="shared" si="10"/>
        <v>0</v>
      </c>
      <c r="AD112" s="66">
        <f t="shared" si="8"/>
        <v>1198.08</v>
      </c>
    </row>
    <row r="113" spans="1:30" ht="24.95" customHeight="1" x14ac:dyDescent="0.4">
      <c r="A113" s="54">
        <v>110</v>
      </c>
      <c r="B113" s="55" t="s">
        <v>37</v>
      </c>
      <c r="C113" s="55" t="s">
        <v>189</v>
      </c>
      <c r="D113" s="55" t="s">
        <v>35</v>
      </c>
      <c r="E113" s="55" t="s">
        <v>200</v>
      </c>
      <c r="F113" s="55" t="s">
        <v>201</v>
      </c>
      <c r="G113" s="55">
        <v>42</v>
      </c>
      <c r="H113" s="55">
        <v>3</v>
      </c>
      <c r="I113" s="57">
        <v>2</v>
      </c>
      <c r="J113" s="58">
        <v>6</v>
      </c>
      <c r="K113" s="59"/>
      <c r="L113" s="60" t="s">
        <v>222</v>
      </c>
      <c r="M113" s="76"/>
      <c r="N113" s="61" t="s">
        <v>220</v>
      </c>
      <c r="O113" s="77"/>
      <c r="P113" s="76"/>
      <c r="Q113" s="62">
        <v>3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11"/>
        <v>15095.807999999999</v>
      </c>
      <c r="AC113" s="66">
        <f t="shared" si="10"/>
        <v>0</v>
      </c>
      <c r="AD113" s="66">
        <f t="shared" si="8"/>
        <v>15095.807999999999</v>
      </c>
    </row>
    <row r="114" spans="1:30" ht="24.95" customHeight="1" x14ac:dyDescent="0.4">
      <c r="A114" s="54">
        <v>111</v>
      </c>
      <c r="B114" s="55" t="s">
        <v>37</v>
      </c>
      <c r="C114" s="55" t="s">
        <v>692</v>
      </c>
      <c r="D114" s="55" t="s">
        <v>35</v>
      </c>
      <c r="E114" s="55" t="s">
        <v>200</v>
      </c>
      <c r="F114" s="55" t="s">
        <v>379</v>
      </c>
      <c r="G114" s="55">
        <v>42</v>
      </c>
      <c r="H114" s="55">
        <v>1</v>
      </c>
      <c r="I114" s="57">
        <v>1</v>
      </c>
      <c r="J114" s="58">
        <v>1</v>
      </c>
      <c r="K114" s="59"/>
      <c r="L114" s="60" t="s">
        <v>222</v>
      </c>
      <c r="M114" s="76"/>
      <c r="N114" s="61" t="s">
        <v>220</v>
      </c>
      <c r="O114" s="77"/>
      <c r="P114" s="76"/>
      <c r="Q114" s="62">
        <v>1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11"/>
        <v>2515.9679999999998</v>
      </c>
      <c r="AC114" s="66">
        <f t="shared" si="10"/>
        <v>0</v>
      </c>
      <c r="AD114" s="66">
        <f t="shared" si="8"/>
        <v>2515.9679999999998</v>
      </c>
    </row>
    <row r="115" spans="1:30" ht="24.95" customHeight="1" x14ac:dyDescent="0.4">
      <c r="A115" s="54">
        <v>112</v>
      </c>
      <c r="B115" s="55" t="s">
        <v>37</v>
      </c>
      <c r="C115" s="55" t="s">
        <v>1796</v>
      </c>
      <c r="D115" s="55" t="s">
        <v>35</v>
      </c>
      <c r="E115" s="55" t="s">
        <v>200</v>
      </c>
      <c r="F115" s="55" t="s">
        <v>379</v>
      </c>
      <c r="G115" s="55">
        <v>42</v>
      </c>
      <c r="H115" s="55">
        <v>3</v>
      </c>
      <c r="I115" s="57">
        <v>1</v>
      </c>
      <c r="J115" s="58">
        <v>3</v>
      </c>
      <c r="K115" s="59"/>
      <c r="L115" s="60" t="s">
        <v>222</v>
      </c>
      <c r="M115" s="76"/>
      <c r="N115" s="61" t="s">
        <v>220</v>
      </c>
      <c r="O115" s="77"/>
      <c r="P115" s="76"/>
      <c r="Q115" s="62">
        <v>3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11"/>
        <v>7547.9039999999995</v>
      </c>
      <c r="AC115" s="66">
        <f t="shared" si="10"/>
        <v>0</v>
      </c>
      <c r="AD115" s="66">
        <f t="shared" si="8"/>
        <v>7547.9039999999995</v>
      </c>
    </row>
    <row r="116" spans="1:30" ht="24.95" customHeight="1" x14ac:dyDescent="0.4">
      <c r="A116" s="54">
        <v>113</v>
      </c>
      <c r="B116" s="55" t="s">
        <v>37</v>
      </c>
      <c r="C116" s="55" t="s">
        <v>2207</v>
      </c>
      <c r="D116" s="55" t="s">
        <v>35</v>
      </c>
      <c r="E116" s="55" t="s">
        <v>200</v>
      </c>
      <c r="F116" s="55" t="s">
        <v>379</v>
      </c>
      <c r="G116" s="55">
        <v>42</v>
      </c>
      <c r="H116" s="55">
        <v>4</v>
      </c>
      <c r="I116" s="57">
        <v>1</v>
      </c>
      <c r="J116" s="58">
        <v>4</v>
      </c>
      <c r="K116" s="59"/>
      <c r="L116" s="60" t="s">
        <v>222</v>
      </c>
      <c r="M116" s="76"/>
      <c r="N116" s="61" t="s">
        <v>220</v>
      </c>
      <c r="O116" s="77"/>
      <c r="P116" s="76"/>
      <c r="Q116" s="62">
        <v>4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11"/>
        <v>10063.871999999999</v>
      </c>
      <c r="AC116" s="66">
        <f t="shared" si="10"/>
        <v>0</v>
      </c>
      <c r="AD116" s="66">
        <f t="shared" si="8"/>
        <v>10063.871999999999</v>
      </c>
    </row>
    <row r="117" spans="1:30" ht="24.95" customHeight="1" x14ac:dyDescent="0.4">
      <c r="A117" s="54">
        <v>114</v>
      </c>
      <c r="B117" s="55" t="s">
        <v>37</v>
      </c>
      <c r="C117" s="55" t="s">
        <v>2207</v>
      </c>
      <c r="D117" s="55" t="s">
        <v>845</v>
      </c>
      <c r="E117" s="55" t="s">
        <v>248</v>
      </c>
      <c r="F117" s="55" t="s">
        <v>541</v>
      </c>
      <c r="G117" s="55">
        <v>26</v>
      </c>
      <c r="H117" s="55">
        <v>1</v>
      </c>
      <c r="I117" s="57">
        <v>1</v>
      </c>
      <c r="J117" s="58">
        <v>1</v>
      </c>
      <c r="K117" s="59"/>
      <c r="L117" s="60" t="s">
        <v>221</v>
      </c>
      <c r="M117" s="76"/>
      <c r="N117" s="61" t="s">
        <v>220</v>
      </c>
      <c r="O117" s="77"/>
      <c r="P117" s="76"/>
      <c r="Q117" s="62">
        <v>1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11"/>
        <v>1557.5040000000001</v>
      </c>
      <c r="AC117" s="66">
        <f t="shared" si="10"/>
        <v>0</v>
      </c>
      <c r="AD117" s="66">
        <f t="shared" si="8"/>
        <v>1557.5040000000001</v>
      </c>
    </row>
    <row r="118" spans="1:30" ht="24.95" customHeight="1" x14ac:dyDescent="0.4">
      <c r="A118" s="54">
        <v>115</v>
      </c>
      <c r="B118" s="55" t="s">
        <v>37</v>
      </c>
      <c r="C118" s="55" t="s">
        <v>2207</v>
      </c>
      <c r="D118" s="55" t="s">
        <v>845</v>
      </c>
      <c r="E118" s="55" t="s">
        <v>200</v>
      </c>
      <c r="F118" s="55" t="s">
        <v>2221</v>
      </c>
      <c r="G118" s="55">
        <v>42</v>
      </c>
      <c r="H118" s="55">
        <v>4</v>
      </c>
      <c r="I118" s="57">
        <v>4</v>
      </c>
      <c r="J118" s="58">
        <v>16</v>
      </c>
      <c r="K118" s="59"/>
      <c r="L118" s="60" t="s">
        <v>221</v>
      </c>
      <c r="M118" s="76"/>
      <c r="N118" s="61" t="s">
        <v>220</v>
      </c>
      <c r="O118" s="77"/>
      <c r="P118" s="76"/>
      <c r="Q118" s="62">
        <v>16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11"/>
        <v>40255.487999999998</v>
      </c>
      <c r="AC118" s="66">
        <f t="shared" si="10"/>
        <v>0</v>
      </c>
      <c r="AD118" s="66">
        <f t="shared" si="8"/>
        <v>40255.487999999998</v>
      </c>
    </row>
    <row r="119" spans="1:30" ht="24.95" customHeight="1" x14ac:dyDescent="0.4">
      <c r="A119" s="54">
        <v>116</v>
      </c>
      <c r="B119" s="55" t="s">
        <v>37</v>
      </c>
      <c r="C119" s="55" t="s">
        <v>923</v>
      </c>
      <c r="D119" s="55" t="s">
        <v>2177</v>
      </c>
      <c r="E119" s="55" t="s">
        <v>200</v>
      </c>
      <c r="F119" s="55" t="s">
        <v>201</v>
      </c>
      <c r="G119" s="55">
        <v>42</v>
      </c>
      <c r="H119" s="55">
        <v>5</v>
      </c>
      <c r="I119" s="57">
        <v>2</v>
      </c>
      <c r="J119" s="58">
        <v>10</v>
      </c>
      <c r="K119" s="59"/>
      <c r="L119" s="60" t="s">
        <v>222</v>
      </c>
      <c r="M119" s="76"/>
      <c r="N119" s="61" t="s">
        <v>220</v>
      </c>
      <c r="O119" s="77"/>
      <c r="P119" s="76"/>
      <c r="Q119" s="62">
        <v>5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11"/>
        <v>25159.68</v>
      </c>
      <c r="AC119" s="66">
        <f t="shared" si="10"/>
        <v>0</v>
      </c>
      <c r="AD119" s="66">
        <f t="shared" si="8"/>
        <v>25159.68</v>
      </c>
    </row>
    <row r="120" spans="1:30" ht="24.95" customHeight="1" x14ac:dyDescent="0.4">
      <c r="A120" s="54">
        <v>117</v>
      </c>
      <c r="B120" s="55" t="s">
        <v>37</v>
      </c>
      <c r="C120" s="55" t="s">
        <v>923</v>
      </c>
      <c r="D120" s="55" t="s">
        <v>35</v>
      </c>
      <c r="E120" s="55" t="s">
        <v>41</v>
      </c>
      <c r="F120" s="55" t="s">
        <v>212</v>
      </c>
      <c r="G120" s="55">
        <v>15</v>
      </c>
      <c r="H120" s="55">
        <v>1</v>
      </c>
      <c r="I120" s="57">
        <v>1</v>
      </c>
      <c r="J120" s="58">
        <v>1</v>
      </c>
      <c r="K120" s="59"/>
      <c r="L120" s="60" t="s">
        <v>222</v>
      </c>
      <c r="M120" s="76"/>
      <c r="N120" s="61" t="s">
        <v>220</v>
      </c>
      <c r="O120" s="77"/>
      <c r="P120" s="76"/>
      <c r="Q120" s="62">
        <v>1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11"/>
        <v>898.56000000000006</v>
      </c>
      <c r="AC120" s="66">
        <f t="shared" si="10"/>
        <v>0</v>
      </c>
      <c r="AD120" s="66">
        <f t="shared" si="8"/>
        <v>898.56000000000006</v>
      </c>
    </row>
    <row r="121" spans="1:30" ht="24.95" customHeight="1" x14ac:dyDescent="0.4">
      <c r="A121" s="54">
        <v>118</v>
      </c>
      <c r="B121" s="55" t="s">
        <v>37</v>
      </c>
      <c r="C121" s="55" t="s">
        <v>2208</v>
      </c>
      <c r="D121" s="55" t="s">
        <v>35</v>
      </c>
      <c r="E121" s="55" t="s">
        <v>200</v>
      </c>
      <c r="F121" s="55" t="s">
        <v>201</v>
      </c>
      <c r="G121" s="55">
        <v>42</v>
      </c>
      <c r="H121" s="55">
        <v>3</v>
      </c>
      <c r="I121" s="57">
        <v>2</v>
      </c>
      <c r="J121" s="58">
        <v>6</v>
      </c>
      <c r="K121" s="59"/>
      <c r="L121" s="60" t="s">
        <v>222</v>
      </c>
      <c r="M121" s="76"/>
      <c r="N121" s="61" t="s">
        <v>220</v>
      </c>
      <c r="O121" s="77"/>
      <c r="P121" s="76"/>
      <c r="Q121" s="62">
        <v>3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11"/>
        <v>15095.807999999999</v>
      </c>
      <c r="AC121" s="66">
        <f t="shared" si="10"/>
        <v>0</v>
      </c>
      <c r="AD121" s="66">
        <f t="shared" si="8"/>
        <v>15095.807999999999</v>
      </c>
    </row>
    <row r="122" spans="1:30" ht="24.95" customHeight="1" x14ac:dyDescent="0.4">
      <c r="A122" s="54">
        <v>119</v>
      </c>
      <c r="B122" s="55" t="s">
        <v>37</v>
      </c>
      <c r="C122" s="55" t="s">
        <v>2209</v>
      </c>
      <c r="D122" s="55" t="s">
        <v>35</v>
      </c>
      <c r="E122" s="55" t="s">
        <v>200</v>
      </c>
      <c r="F122" s="55" t="s">
        <v>379</v>
      </c>
      <c r="G122" s="55">
        <v>42</v>
      </c>
      <c r="H122" s="55">
        <v>2</v>
      </c>
      <c r="I122" s="57">
        <v>1</v>
      </c>
      <c r="J122" s="58">
        <v>2</v>
      </c>
      <c r="K122" s="59"/>
      <c r="L122" s="60" t="s">
        <v>222</v>
      </c>
      <c r="M122" s="76"/>
      <c r="N122" s="61" t="s">
        <v>220</v>
      </c>
      <c r="O122" s="77"/>
      <c r="P122" s="76"/>
      <c r="Q122" s="62">
        <v>2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11"/>
        <v>5031.9359999999997</v>
      </c>
      <c r="AC122" s="66">
        <f t="shared" si="10"/>
        <v>0</v>
      </c>
      <c r="AD122" s="66">
        <f t="shared" si="8"/>
        <v>5031.9359999999997</v>
      </c>
    </row>
    <row r="123" spans="1:30" ht="24.95" customHeight="1" x14ac:dyDescent="0.4">
      <c r="A123" s="54">
        <v>120</v>
      </c>
      <c r="B123" s="55" t="s">
        <v>37</v>
      </c>
      <c r="C123" s="55" t="s">
        <v>2210</v>
      </c>
      <c r="D123" s="55" t="s">
        <v>35</v>
      </c>
      <c r="E123" s="55" t="s">
        <v>248</v>
      </c>
      <c r="F123" s="55" t="s">
        <v>212</v>
      </c>
      <c r="G123" s="55">
        <v>26</v>
      </c>
      <c r="H123" s="55">
        <v>1</v>
      </c>
      <c r="I123" s="57">
        <v>1</v>
      </c>
      <c r="J123" s="58">
        <v>1</v>
      </c>
      <c r="K123" s="59"/>
      <c r="L123" s="60" t="s">
        <v>222</v>
      </c>
      <c r="M123" s="76"/>
      <c r="N123" s="61" t="s">
        <v>220</v>
      </c>
      <c r="O123" s="77"/>
      <c r="P123" s="76"/>
      <c r="Q123" s="62">
        <v>1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11"/>
        <v>1557.5040000000001</v>
      </c>
      <c r="AC123" s="66">
        <f t="shared" si="10"/>
        <v>0</v>
      </c>
      <c r="AD123" s="66">
        <f t="shared" si="8"/>
        <v>1557.5040000000001</v>
      </c>
    </row>
    <row r="124" spans="1:30" ht="24.95" customHeight="1" x14ac:dyDescent="0.4">
      <c r="A124" s="54">
        <v>121</v>
      </c>
      <c r="B124" s="55" t="s">
        <v>37</v>
      </c>
      <c r="C124" s="55" t="s">
        <v>2210</v>
      </c>
      <c r="D124" s="55" t="s">
        <v>2211</v>
      </c>
      <c r="E124" s="55" t="s">
        <v>263</v>
      </c>
      <c r="F124" s="55" t="s">
        <v>573</v>
      </c>
      <c r="G124" s="55">
        <v>28</v>
      </c>
      <c r="H124" s="55">
        <v>1</v>
      </c>
      <c r="I124" s="57">
        <v>2</v>
      </c>
      <c r="J124" s="58">
        <v>2</v>
      </c>
      <c r="K124" s="59"/>
      <c r="L124" s="60" t="s">
        <v>222</v>
      </c>
      <c r="M124" s="76"/>
      <c r="N124" s="61" t="s">
        <v>517</v>
      </c>
      <c r="O124" s="77"/>
      <c r="P124" s="76"/>
      <c r="Q124" s="62">
        <v>1</v>
      </c>
      <c r="R124" s="63"/>
      <c r="S124" s="78"/>
      <c r="T124" s="78"/>
      <c r="U124" s="64">
        <f t="shared" ref="U124:U142" si="12">S124*Q124</f>
        <v>0</v>
      </c>
      <c r="V124" s="64">
        <f t="shared" ref="V124:V142" si="13">T124*Q124</f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11"/>
        <v>3354.6239999999998</v>
      </c>
      <c r="AC124" s="66">
        <f t="shared" si="10"/>
        <v>0</v>
      </c>
      <c r="AD124" s="66">
        <f t="shared" ref="AD124:AD142" si="14">AB124-AC124</f>
        <v>3354.6239999999998</v>
      </c>
    </row>
    <row r="125" spans="1:30" ht="24.95" customHeight="1" x14ac:dyDescent="0.4">
      <c r="A125" s="54">
        <v>122</v>
      </c>
      <c r="B125" s="55" t="s">
        <v>37</v>
      </c>
      <c r="C125" s="55" t="s">
        <v>2210</v>
      </c>
      <c r="D125" s="55" t="s">
        <v>35</v>
      </c>
      <c r="E125" s="55" t="s">
        <v>416</v>
      </c>
      <c r="F125" s="55" t="s">
        <v>558</v>
      </c>
      <c r="G125" s="55">
        <v>60</v>
      </c>
      <c r="H125" s="55">
        <v>1</v>
      </c>
      <c r="I125" s="57">
        <v>1</v>
      </c>
      <c r="J125" s="58">
        <v>1</v>
      </c>
      <c r="K125" s="59"/>
      <c r="L125" s="60" t="s">
        <v>222</v>
      </c>
      <c r="M125" s="76"/>
      <c r="N125" s="61" t="s">
        <v>219</v>
      </c>
      <c r="O125" s="77"/>
      <c r="P125" s="76"/>
      <c r="Q125" s="62">
        <v>1</v>
      </c>
      <c r="R125" s="63"/>
      <c r="S125" s="78"/>
      <c r="T125" s="78"/>
      <c r="U125" s="64">
        <f t="shared" si="12"/>
        <v>0</v>
      </c>
      <c r="V125" s="64">
        <f t="shared" si="13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11"/>
        <v>3594.2400000000002</v>
      </c>
      <c r="AC125" s="66">
        <f t="shared" si="10"/>
        <v>0</v>
      </c>
      <c r="AD125" s="66">
        <f t="shared" si="14"/>
        <v>3594.2400000000002</v>
      </c>
    </row>
    <row r="126" spans="1:30" ht="24.95" customHeight="1" x14ac:dyDescent="0.4">
      <c r="A126" s="54">
        <v>123</v>
      </c>
      <c r="B126" s="55" t="s">
        <v>37</v>
      </c>
      <c r="C126" s="55" t="s">
        <v>2210</v>
      </c>
      <c r="D126" s="55" t="s">
        <v>845</v>
      </c>
      <c r="E126" s="55" t="s">
        <v>41</v>
      </c>
      <c r="F126" s="55" t="s">
        <v>541</v>
      </c>
      <c r="G126" s="55">
        <v>15</v>
      </c>
      <c r="H126" s="55">
        <v>1</v>
      </c>
      <c r="I126" s="57">
        <v>1</v>
      </c>
      <c r="J126" s="58">
        <v>1</v>
      </c>
      <c r="K126" s="59"/>
      <c r="L126" s="60" t="s">
        <v>221</v>
      </c>
      <c r="M126" s="76"/>
      <c r="N126" s="61" t="s">
        <v>220</v>
      </c>
      <c r="O126" s="77"/>
      <c r="P126" s="76"/>
      <c r="Q126" s="62">
        <v>1</v>
      </c>
      <c r="R126" s="63"/>
      <c r="S126" s="78"/>
      <c r="T126" s="78"/>
      <c r="U126" s="64">
        <f t="shared" si="12"/>
        <v>0</v>
      </c>
      <c r="V126" s="64">
        <f t="shared" si="13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11"/>
        <v>898.56000000000006</v>
      </c>
      <c r="AC126" s="66">
        <f t="shared" si="10"/>
        <v>0</v>
      </c>
      <c r="AD126" s="66">
        <f t="shared" si="14"/>
        <v>898.56000000000006</v>
      </c>
    </row>
    <row r="127" spans="1:30" ht="24.95" customHeight="1" x14ac:dyDescent="0.4">
      <c r="A127" s="54">
        <v>124</v>
      </c>
      <c r="B127" s="55" t="s">
        <v>37</v>
      </c>
      <c r="C127" s="55" t="s">
        <v>2210</v>
      </c>
      <c r="D127" s="55" t="s">
        <v>35</v>
      </c>
      <c r="E127" s="55" t="s">
        <v>198</v>
      </c>
      <c r="F127" s="55" t="s">
        <v>271</v>
      </c>
      <c r="G127" s="55">
        <v>40</v>
      </c>
      <c r="H127" s="55">
        <v>1</v>
      </c>
      <c r="I127" s="57">
        <v>1</v>
      </c>
      <c r="J127" s="58">
        <v>1</v>
      </c>
      <c r="K127" s="59"/>
      <c r="L127" s="60" t="s">
        <v>222</v>
      </c>
      <c r="M127" s="76"/>
      <c r="N127" s="61" t="s">
        <v>219</v>
      </c>
      <c r="O127" s="77"/>
      <c r="P127" s="76"/>
      <c r="Q127" s="62">
        <v>1</v>
      </c>
      <c r="R127" s="63"/>
      <c r="S127" s="78"/>
      <c r="T127" s="78"/>
      <c r="U127" s="64">
        <f t="shared" si="12"/>
        <v>0</v>
      </c>
      <c r="V127" s="64">
        <f t="shared" si="13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11"/>
        <v>2396.16</v>
      </c>
      <c r="AC127" s="66">
        <f t="shared" si="10"/>
        <v>0</v>
      </c>
      <c r="AD127" s="66">
        <f t="shared" si="14"/>
        <v>2396.16</v>
      </c>
    </row>
    <row r="128" spans="1:30" ht="24.95" customHeight="1" x14ac:dyDescent="0.4">
      <c r="A128" s="54">
        <v>125</v>
      </c>
      <c r="B128" s="55" t="s">
        <v>37</v>
      </c>
      <c r="C128" s="55" t="s">
        <v>1996</v>
      </c>
      <c r="D128" s="55" t="s">
        <v>35</v>
      </c>
      <c r="E128" s="55" t="s">
        <v>200</v>
      </c>
      <c r="F128" s="55" t="s">
        <v>201</v>
      </c>
      <c r="G128" s="55">
        <v>42</v>
      </c>
      <c r="H128" s="55">
        <v>3</v>
      </c>
      <c r="I128" s="57">
        <v>2</v>
      </c>
      <c r="J128" s="58">
        <v>6</v>
      </c>
      <c r="K128" s="59"/>
      <c r="L128" s="60" t="s">
        <v>222</v>
      </c>
      <c r="M128" s="76"/>
      <c r="N128" s="61" t="s">
        <v>220</v>
      </c>
      <c r="O128" s="77"/>
      <c r="P128" s="76"/>
      <c r="Q128" s="62">
        <v>3</v>
      </c>
      <c r="R128" s="63"/>
      <c r="S128" s="78"/>
      <c r="T128" s="78"/>
      <c r="U128" s="64">
        <f t="shared" si="12"/>
        <v>0</v>
      </c>
      <c r="V128" s="64">
        <f t="shared" si="13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11"/>
        <v>15095.807999999999</v>
      </c>
      <c r="AC128" s="66">
        <f t="shared" si="10"/>
        <v>0</v>
      </c>
      <c r="AD128" s="66">
        <f t="shared" si="14"/>
        <v>15095.807999999999</v>
      </c>
    </row>
    <row r="129" spans="1:30" ht="24.95" customHeight="1" x14ac:dyDescent="0.4">
      <c r="A129" s="54">
        <v>126</v>
      </c>
      <c r="B129" s="55" t="s">
        <v>37</v>
      </c>
      <c r="C129" s="55" t="s">
        <v>431</v>
      </c>
      <c r="D129" s="55" t="s">
        <v>35</v>
      </c>
      <c r="E129" s="55" t="s">
        <v>248</v>
      </c>
      <c r="F129" s="55" t="s">
        <v>400</v>
      </c>
      <c r="G129" s="55">
        <v>26</v>
      </c>
      <c r="H129" s="55">
        <v>1</v>
      </c>
      <c r="I129" s="57">
        <v>1</v>
      </c>
      <c r="J129" s="58">
        <v>1</v>
      </c>
      <c r="K129" s="59"/>
      <c r="L129" s="60" t="s">
        <v>222</v>
      </c>
      <c r="M129" s="76"/>
      <c r="N129" s="61" t="s">
        <v>220</v>
      </c>
      <c r="O129" s="77"/>
      <c r="P129" s="76"/>
      <c r="Q129" s="62">
        <v>1</v>
      </c>
      <c r="R129" s="63"/>
      <c r="S129" s="78"/>
      <c r="T129" s="78"/>
      <c r="U129" s="64">
        <f t="shared" si="12"/>
        <v>0</v>
      </c>
      <c r="V129" s="64">
        <f t="shared" si="13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11"/>
        <v>1557.5040000000001</v>
      </c>
      <c r="AC129" s="66">
        <f t="shared" si="10"/>
        <v>0</v>
      </c>
      <c r="AD129" s="66">
        <f t="shared" si="14"/>
        <v>1557.5040000000001</v>
      </c>
    </row>
    <row r="130" spans="1:30" ht="24.95" customHeight="1" x14ac:dyDescent="0.4">
      <c r="A130" s="54">
        <v>127</v>
      </c>
      <c r="B130" s="55" t="s">
        <v>37</v>
      </c>
      <c r="C130" s="55" t="s">
        <v>431</v>
      </c>
      <c r="D130" s="55" t="s">
        <v>35</v>
      </c>
      <c r="E130" s="55" t="s">
        <v>248</v>
      </c>
      <c r="F130" s="55" t="s">
        <v>697</v>
      </c>
      <c r="G130" s="55">
        <v>26</v>
      </c>
      <c r="H130" s="55">
        <v>23</v>
      </c>
      <c r="I130" s="57">
        <v>1</v>
      </c>
      <c r="J130" s="58">
        <v>23</v>
      </c>
      <c r="K130" s="59"/>
      <c r="L130" s="60" t="s">
        <v>222</v>
      </c>
      <c r="M130" s="76"/>
      <c r="N130" s="61" t="s">
        <v>220</v>
      </c>
      <c r="O130" s="77"/>
      <c r="P130" s="76"/>
      <c r="Q130" s="62">
        <v>23</v>
      </c>
      <c r="R130" s="63"/>
      <c r="S130" s="78"/>
      <c r="T130" s="78"/>
      <c r="U130" s="64">
        <f t="shared" si="12"/>
        <v>0</v>
      </c>
      <c r="V130" s="64">
        <f t="shared" si="13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11"/>
        <v>35822.591999999997</v>
      </c>
      <c r="AC130" s="66">
        <f t="shared" si="10"/>
        <v>0</v>
      </c>
      <c r="AD130" s="66">
        <f t="shared" si="14"/>
        <v>35822.591999999997</v>
      </c>
    </row>
    <row r="131" spans="1:30" ht="24.95" customHeight="1" x14ac:dyDescent="0.4">
      <c r="A131" s="54">
        <v>128</v>
      </c>
      <c r="B131" s="55" t="s">
        <v>37</v>
      </c>
      <c r="C131" s="55" t="s">
        <v>2212</v>
      </c>
      <c r="D131" s="55" t="s">
        <v>35</v>
      </c>
      <c r="E131" s="55" t="s">
        <v>198</v>
      </c>
      <c r="F131" s="55" t="s">
        <v>271</v>
      </c>
      <c r="G131" s="55">
        <v>40</v>
      </c>
      <c r="H131" s="55">
        <v>3</v>
      </c>
      <c r="I131" s="57">
        <v>1</v>
      </c>
      <c r="J131" s="58">
        <v>3</v>
      </c>
      <c r="K131" s="59"/>
      <c r="L131" s="60" t="s">
        <v>222</v>
      </c>
      <c r="M131" s="76"/>
      <c r="N131" s="61" t="s">
        <v>219</v>
      </c>
      <c r="O131" s="77"/>
      <c r="P131" s="76"/>
      <c r="Q131" s="62">
        <v>3</v>
      </c>
      <c r="R131" s="63"/>
      <c r="S131" s="78"/>
      <c r="T131" s="78"/>
      <c r="U131" s="64">
        <f t="shared" si="12"/>
        <v>0</v>
      </c>
      <c r="V131" s="64">
        <f t="shared" si="13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11"/>
        <v>7188.4800000000005</v>
      </c>
      <c r="AC131" s="66">
        <f t="shared" si="10"/>
        <v>0</v>
      </c>
      <c r="AD131" s="66">
        <f t="shared" si="14"/>
        <v>7188.4800000000005</v>
      </c>
    </row>
    <row r="132" spans="1:30" ht="24.95" customHeight="1" x14ac:dyDescent="0.4">
      <c r="A132" s="54">
        <v>129</v>
      </c>
      <c r="B132" s="55" t="s">
        <v>37</v>
      </c>
      <c r="C132" s="55" t="s">
        <v>2212</v>
      </c>
      <c r="D132" s="55" t="s">
        <v>35</v>
      </c>
      <c r="E132" s="55" t="s">
        <v>248</v>
      </c>
      <c r="F132" s="55" t="s">
        <v>400</v>
      </c>
      <c r="G132" s="55">
        <v>26</v>
      </c>
      <c r="H132" s="55">
        <v>1</v>
      </c>
      <c r="I132" s="57">
        <v>1</v>
      </c>
      <c r="J132" s="58">
        <v>1</v>
      </c>
      <c r="K132" s="59"/>
      <c r="L132" s="60" t="s">
        <v>222</v>
      </c>
      <c r="M132" s="76"/>
      <c r="N132" s="61" t="s">
        <v>220</v>
      </c>
      <c r="O132" s="77"/>
      <c r="P132" s="76"/>
      <c r="Q132" s="62">
        <v>1</v>
      </c>
      <c r="R132" s="63"/>
      <c r="S132" s="78"/>
      <c r="T132" s="78"/>
      <c r="U132" s="64">
        <f t="shared" si="12"/>
        <v>0</v>
      </c>
      <c r="V132" s="64">
        <f t="shared" si="13"/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42" si="15">G132*J132*X132*Y132*Z132/1000*$Z$1</f>
        <v>1557.5040000000001</v>
      </c>
      <c r="AC132" s="66">
        <f t="shared" si="10"/>
        <v>0</v>
      </c>
      <c r="AD132" s="66">
        <f t="shared" si="14"/>
        <v>1557.5040000000001</v>
      </c>
    </row>
    <row r="133" spans="1:30" ht="24.95" customHeight="1" x14ac:dyDescent="0.4">
      <c r="A133" s="54">
        <v>130</v>
      </c>
      <c r="B133" s="55" t="s">
        <v>37</v>
      </c>
      <c r="C133" s="55" t="s">
        <v>2182</v>
      </c>
      <c r="D133" s="55" t="s">
        <v>35</v>
      </c>
      <c r="E133" s="55" t="s">
        <v>248</v>
      </c>
      <c r="F133" s="55" t="s">
        <v>400</v>
      </c>
      <c r="G133" s="55">
        <v>26</v>
      </c>
      <c r="H133" s="55">
        <v>2</v>
      </c>
      <c r="I133" s="57">
        <v>1</v>
      </c>
      <c r="J133" s="58">
        <v>2</v>
      </c>
      <c r="K133" s="59"/>
      <c r="L133" s="60" t="s">
        <v>222</v>
      </c>
      <c r="M133" s="76"/>
      <c r="N133" s="61" t="s">
        <v>220</v>
      </c>
      <c r="O133" s="77"/>
      <c r="P133" s="76"/>
      <c r="Q133" s="62">
        <v>2</v>
      </c>
      <c r="R133" s="63"/>
      <c r="S133" s="78"/>
      <c r="T133" s="78"/>
      <c r="U133" s="64">
        <f t="shared" si="12"/>
        <v>0</v>
      </c>
      <c r="V133" s="64">
        <f t="shared" si="13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5"/>
        <v>3115.0080000000003</v>
      </c>
      <c r="AC133" s="66">
        <f t="shared" ref="AC133:AC142" si="16">P133*Q133*X133*Y133*Z133/1000*$Z$1</f>
        <v>0</v>
      </c>
      <c r="AD133" s="66">
        <f t="shared" si="14"/>
        <v>3115.0080000000003</v>
      </c>
    </row>
    <row r="134" spans="1:30" ht="24.95" customHeight="1" x14ac:dyDescent="0.4">
      <c r="A134" s="54">
        <v>131</v>
      </c>
      <c r="B134" s="55" t="s">
        <v>35</v>
      </c>
      <c r="C134" s="55" t="s">
        <v>2213</v>
      </c>
      <c r="D134" s="55" t="s">
        <v>35</v>
      </c>
      <c r="E134" s="55" t="s">
        <v>248</v>
      </c>
      <c r="F134" s="55" t="s">
        <v>697</v>
      </c>
      <c r="G134" s="55">
        <v>26</v>
      </c>
      <c r="H134" s="55">
        <v>10</v>
      </c>
      <c r="I134" s="57">
        <v>1</v>
      </c>
      <c r="J134" s="58">
        <v>10</v>
      </c>
      <c r="K134" s="59"/>
      <c r="L134" s="60" t="s">
        <v>222</v>
      </c>
      <c r="M134" s="76"/>
      <c r="N134" s="61" t="s">
        <v>220</v>
      </c>
      <c r="O134" s="77"/>
      <c r="P134" s="76"/>
      <c r="Q134" s="62">
        <v>10</v>
      </c>
      <c r="R134" s="63"/>
      <c r="S134" s="78"/>
      <c r="T134" s="78"/>
      <c r="U134" s="64">
        <f t="shared" si="12"/>
        <v>0</v>
      </c>
      <c r="V134" s="64">
        <f t="shared" si="13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5"/>
        <v>15575.039999999999</v>
      </c>
      <c r="AC134" s="66">
        <f t="shared" si="16"/>
        <v>0</v>
      </c>
      <c r="AD134" s="66">
        <f t="shared" si="14"/>
        <v>15575.039999999999</v>
      </c>
    </row>
    <row r="135" spans="1:30" ht="24.95" customHeight="1" x14ac:dyDescent="0.4">
      <c r="A135" s="54">
        <v>132</v>
      </c>
      <c r="B135" s="55" t="s">
        <v>35</v>
      </c>
      <c r="C135" s="55" t="s">
        <v>2213</v>
      </c>
      <c r="D135" s="55" t="s">
        <v>35</v>
      </c>
      <c r="E135" s="55" t="s">
        <v>248</v>
      </c>
      <c r="F135" s="55" t="s">
        <v>400</v>
      </c>
      <c r="G135" s="55">
        <v>26</v>
      </c>
      <c r="H135" s="55">
        <v>5</v>
      </c>
      <c r="I135" s="57">
        <v>1</v>
      </c>
      <c r="J135" s="58">
        <v>5</v>
      </c>
      <c r="K135" s="59"/>
      <c r="L135" s="60" t="s">
        <v>222</v>
      </c>
      <c r="M135" s="76"/>
      <c r="N135" s="61" t="s">
        <v>220</v>
      </c>
      <c r="O135" s="77"/>
      <c r="P135" s="76"/>
      <c r="Q135" s="62">
        <v>5</v>
      </c>
      <c r="R135" s="63"/>
      <c r="S135" s="78"/>
      <c r="T135" s="78"/>
      <c r="U135" s="64">
        <f t="shared" si="12"/>
        <v>0</v>
      </c>
      <c r="V135" s="64">
        <f t="shared" si="13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5"/>
        <v>7787.5199999999995</v>
      </c>
      <c r="AC135" s="66">
        <f t="shared" si="16"/>
        <v>0</v>
      </c>
      <c r="AD135" s="66">
        <f t="shared" si="14"/>
        <v>7787.5199999999995</v>
      </c>
    </row>
    <row r="136" spans="1:30" ht="24.95" customHeight="1" x14ac:dyDescent="0.4">
      <c r="A136" s="54">
        <v>133</v>
      </c>
      <c r="B136" s="55" t="s">
        <v>2214</v>
      </c>
      <c r="C136" s="55" t="s">
        <v>179</v>
      </c>
      <c r="D136" s="55" t="s">
        <v>35</v>
      </c>
      <c r="E136" s="55" t="s">
        <v>200</v>
      </c>
      <c r="F136" s="55" t="s">
        <v>379</v>
      </c>
      <c r="G136" s="55">
        <v>42</v>
      </c>
      <c r="H136" s="55">
        <v>3</v>
      </c>
      <c r="I136" s="57">
        <v>1</v>
      </c>
      <c r="J136" s="58">
        <v>3</v>
      </c>
      <c r="K136" s="59"/>
      <c r="L136" s="60" t="s">
        <v>222</v>
      </c>
      <c r="M136" s="76"/>
      <c r="N136" s="61" t="s">
        <v>220</v>
      </c>
      <c r="O136" s="77"/>
      <c r="P136" s="76"/>
      <c r="Q136" s="62">
        <v>3</v>
      </c>
      <c r="R136" s="63"/>
      <c r="S136" s="78"/>
      <c r="T136" s="78"/>
      <c r="U136" s="64">
        <f t="shared" si="12"/>
        <v>0</v>
      </c>
      <c r="V136" s="64">
        <f t="shared" si="13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5"/>
        <v>7547.9039999999995</v>
      </c>
      <c r="AC136" s="66">
        <f t="shared" si="16"/>
        <v>0</v>
      </c>
      <c r="AD136" s="66">
        <f t="shared" si="14"/>
        <v>7547.9039999999995</v>
      </c>
    </row>
    <row r="137" spans="1:30" ht="24.95" customHeight="1" x14ac:dyDescent="0.4">
      <c r="A137" s="54">
        <v>134</v>
      </c>
      <c r="B137" s="55" t="s">
        <v>1725</v>
      </c>
      <c r="C137" s="55" t="s">
        <v>2207</v>
      </c>
      <c r="D137" s="55" t="s">
        <v>35</v>
      </c>
      <c r="E137" s="55" t="s">
        <v>200</v>
      </c>
      <c r="F137" s="55" t="s">
        <v>385</v>
      </c>
      <c r="G137" s="55">
        <v>42</v>
      </c>
      <c r="H137" s="55">
        <v>2</v>
      </c>
      <c r="I137" s="57">
        <v>2</v>
      </c>
      <c r="J137" s="58">
        <v>4</v>
      </c>
      <c r="K137" s="59"/>
      <c r="L137" s="60" t="s">
        <v>222</v>
      </c>
      <c r="M137" s="76"/>
      <c r="N137" s="61" t="s">
        <v>220</v>
      </c>
      <c r="O137" s="77"/>
      <c r="P137" s="76"/>
      <c r="Q137" s="62">
        <v>2</v>
      </c>
      <c r="R137" s="63"/>
      <c r="S137" s="78"/>
      <c r="T137" s="78"/>
      <c r="U137" s="64">
        <f t="shared" si="12"/>
        <v>0</v>
      </c>
      <c r="V137" s="64">
        <f t="shared" si="13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5"/>
        <v>10063.871999999999</v>
      </c>
      <c r="AC137" s="66">
        <f t="shared" si="16"/>
        <v>0</v>
      </c>
      <c r="AD137" s="66">
        <f t="shared" si="14"/>
        <v>10063.871999999999</v>
      </c>
    </row>
    <row r="138" spans="1:30" ht="24.95" customHeight="1" x14ac:dyDescent="0.4">
      <c r="A138" s="54">
        <v>135</v>
      </c>
      <c r="B138" s="55" t="s">
        <v>35</v>
      </c>
      <c r="C138" s="55" t="s">
        <v>2209</v>
      </c>
      <c r="D138" s="55" t="s">
        <v>35</v>
      </c>
      <c r="E138" s="55" t="s">
        <v>200</v>
      </c>
      <c r="F138" s="55" t="s">
        <v>385</v>
      </c>
      <c r="G138" s="55">
        <v>42</v>
      </c>
      <c r="H138" s="55">
        <v>2</v>
      </c>
      <c r="I138" s="57">
        <v>2</v>
      </c>
      <c r="J138" s="58">
        <v>4</v>
      </c>
      <c r="K138" s="59"/>
      <c r="L138" s="60" t="s">
        <v>222</v>
      </c>
      <c r="M138" s="76"/>
      <c r="N138" s="61" t="s">
        <v>220</v>
      </c>
      <c r="O138" s="77"/>
      <c r="P138" s="76"/>
      <c r="Q138" s="62">
        <v>2</v>
      </c>
      <c r="R138" s="63"/>
      <c r="S138" s="78"/>
      <c r="T138" s="78"/>
      <c r="U138" s="64">
        <f t="shared" si="12"/>
        <v>0</v>
      </c>
      <c r="V138" s="64">
        <f t="shared" si="13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5"/>
        <v>10063.871999999999</v>
      </c>
      <c r="AC138" s="66">
        <f t="shared" si="16"/>
        <v>0</v>
      </c>
      <c r="AD138" s="66">
        <f t="shared" si="14"/>
        <v>10063.871999999999</v>
      </c>
    </row>
    <row r="139" spans="1:30" ht="24.95" customHeight="1" x14ac:dyDescent="0.4">
      <c r="A139" s="54">
        <v>136</v>
      </c>
      <c r="B139" s="55" t="s">
        <v>35</v>
      </c>
      <c r="C139" s="55" t="s">
        <v>560</v>
      </c>
      <c r="D139" s="55" t="s">
        <v>35</v>
      </c>
      <c r="E139" s="55" t="s">
        <v>200</v>
      </c>
      <c r="F139" s="55" t="s">
        <v>385</v>
      </c>
      <c r="G139" s="55">
        <v>42</v>
      </c>
      <c r="H139" s="55">
        <v>2</v>
      </c>
      <c r="I139" s="57">
        <v>2</v>
      </c>
      <c r="J139" s="58">
        <v>4</v>
      </c>
      <c r="K139" s="59"/>
      <c r="L139" s="60" t="s">
        <v>222</v>
      </c>
      <c r="M139" s="76"/>
      <c r="N139" s="61" t="s">
        <v>220</v>
      </c>
      <c r="O139" s="77"/>
      <c r="P139" s="76"/>
      <c r="Q139" s="62">
        <v>2</v>
      </c>
      <c r="R139" s="63"/>
      <c r="S139" s="78"/>
      <c r="T139" s="78"/>
      <c r="U139" s="64">
        <f t="shared" si="12"/>
        <v>0</v>
      </c>
      <c r="V139" s="64">
        <f t="shared" si="13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5"/>
        <v>10063.871999999999</v>
      </c>
      <c r="AC139" s="66">
        <f t="shared" si="16"/>
        <v>0</v>
      </c>
      <c r="AD139" s="66">
        <f t="shared" si="14"/>
        <v>10063.871999999999</v>
      </c>
    </row>
    <row r="140" spans="1:30" ht="24.95" customHeight="1" x14ac:dyDescent="0.4">
      <c r="A140" s="54">
        <v>137</v>
      </c>
      <c r="B140" s="55" t="s">
        <v>35</v>
      </c>
      <c r="C140" s="55" t="s">
        <v>179</v>
      </c>
      <c r="D140" s="55" t="s">
        <v>35</v>
      </c>
      <c r="E140" s="55" t="s">
        <v>200</v>
      </c>
      <c r="F140" s="55" t="s">
        <v>385</v>
      </c>
      <c r="G140" s="55">
        <v>42</v>
      </c>
      <c r="H140" s="55">
        <v>2</v>
      </c>
      <c r="I140" s="57">
        <v>2</v>
      </c>
      <c r="J140" s="58">
        <v>4</v>
      </c>
      <c r="K140" s="59"/>
      <c r="L140" s="60" t="s">
        <v>222</v>
      </c>
      <c r="M140" s="76"/>
      <c r="N140" s="61" t="s">
        <v>220</v>
      </c>
      <c r="O140" s="77"/>
      <c r="P140" s="76"/>
      <c r="Q140" s="62">
        <v>2</v>
      </c>
      <c r="R140" s="63"/>
      <c r="S140" s="78"/>
      <c r="T140" s="78"/>
      <c r="U140" s="64">
        <f t="shared" si="12"/>
        <v>0</v>
      </c>
      <c r="V140" s="64">
        <f t="shared" si="13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5"/>
        <v>10063.871999999999</v>
      </c>
      <c r="AC140" s="66">
        <f t="shared" si="16"/>
        <v>0</v>
      </c>
      <c r="AD140" s="66">
        <f t="shared" si="14"/>
        <v>10063.871999999999</v>
      </c>
    </row>
    <row r="141" spans="1:30" ht="24.95" customHeight="1" x14ac:dyDescent="0.4">
      <c r="A141" s="54">
        <v>138</v>
      </c>
      <c r="B141" s="55" t="s">
        <v>35</v>
      </c>
      <c r="C141" s="55" t="s">
        <v>2215</v>
      </c>
      <c r="D141" s="55" t="s">
        <v>35</v>
      </c>
      <c r="E141" s="55" t="s">
        <v>198</v>
      </c>
      <c r="F141" s="55" t="s">
        <v>271</v>
      </c>
      <c r="G141" s="55">
        <v>40</v>
      </c>
      <c r="H141" s="55">
        <v>6</v>
      </c>
      <c r="I141" s="57">
        <v>1</v>
      </c>
      <c r="J141" s="58">
        <v>6</v>
      </c>
      <c r="K141" s="59"/>
      <c r="L141" s="60" t="s">
        <v>222</v>
      </c>
      <c r="M141" s="76"/>
      <c r="N141" s="61" t="s">
        <v>219</v>
      </c>
      <c r="O141" s="77"/>
      <c r="P141" s="76"/>
      <c r="Q141" s="62">
        <v>6</v>
      </c>
      <c r="R141" s="63"/>
      <c r="S141" s="78"/>
      <c r="T141" s="78"/>
      <c r="U141" s="64">
        <f t="shared" si="12"/>
        <v>0</v>
      </c>
      <c r="V141" s="64">
        <f t="shared" si="13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5"/>
        <v>14376.960000000001</v>
      </c>
      <c r="AC141" s="66">
        <f t="shared" si="16"/>
        <v>0</v>
      </c>
      <c r="AD141" s="66">
        <f t="shared" si="14"/>
        <v>14376.960000000001</v>
      </c>
    </row>
    <row r="142" spans="1:30" ht="24.95" customHeight="1" x14ac:dyDescent="0.4">
      <c r="A142" s="54">
        <v>139</v>
      </c>
      <c r="B142" s="55" t="s">
        <v>35</v>
      </c>
      <c r="C142" s="55" t="s">
        <v>2216</v>
      </c>
      <c r="D142" s="55" t="s">
        <v>35</v>
      </c>
      <c r="E142" s="55" t="s">
        <v>248</v>
      </c>
      <c r="F142" s="55" t="s">
        <v>400</v>
      </c>
      <c r="G142" s="55">
        <v>26</v>
      </c>
      <c r="H142" s="55">
        <v>12</v>
      </c>
      <c r="I142" s="57">
        <v>1</v>
      </c>
      <c r="J142" s="58">
        <v>12</v>
      </c>
      <c r="K142" s="59"/>
      <c r="L142" s="60" t="s">
        <v>222</v>
      </c>
      <c r="M142" s="76"/>
      <c r="N142" s="61" t="s">
        <v>220</v>
      </c>
      <c r="O142" s="77"/>
      <c r="P142" s="76"/>
      <c r="Q142" s="62">
        <v>12</v>
      </c>
      <c r="R142" s="63"/>
      <c r="S142" s="78"/>
      <c r="T142" s="78"/>
      <c r="U142" s="64">
        <f t="shared" si="12"/>
        <v>0</v>
      </c>
      <c r="V142" s="64">
        <f t="shared" si="13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5"/>
        <v>18690.047999999999</v>
      </c>
      <c r="AC142" s="66">
        <f t="shared" si="16"/>
        <v>0</v>
      </c>
      <c r="AD142" s="66">
        <f t="shared" si="14"/>
        <v>18690.047999999999</v>
      </c>
    </row>
    <row r="143" spans="1:30" ht="36.75" customHeight="1" x14ac:dyDescent="0.4">
      <c r="A143" s="68"/>
      <c r="B143" s="69"/>
      <c r="C143" s="69"/>
      <c r="D143" s="69"/>
      <c r="E143" s="69"/>
      <c r="L143" s="70" t="s">
        <v>32</v>
      </c>
      <c r="R143" s="71"/>
      <c r="S143" s="71"/>
      <c r="T143" s="71"/>
      <c r="U143" s="72"/>
      <c r="V143" s="72"/>
      <c r="W143" s="65"/>
      <c r="AA143" s="65"/>
      <c r="AB143" s="73">
        <f>SUM(AB4:AB142)</f>
        <v>2519562.2400000021</v>
      </c>
      <c r="AC143" s="73">
        <f>SUM(AC4:AC142)</f>
        <v>0</v>
      </c>
      <c r="AD143" s="73">
        <f>SUM(AD4:AD142)</f>
        <v>2519562.2400000021</v>
      </c>
    </row>
    <row r="144" spans="1:30" x14ac:dyDescent="0.4">
      <c r="L144" s="32" t="s">
        <v>32</v>
      </c>
    </row>
    <row r="145" spans="20:23" x14ac:dyDescent="0.4">
      <c r="T145" s="179" t="s">
        <v>22</v>
      </c>
      <c r="U145" s="180"/>
      <c r="V145" s="181"/>
      <c r="W145" s="75">
        <f>SUM(U4:U142)</f>
        <v>0</v>
      </c>
    </row>
    <row r="146" spans="20:23" x14ac:dyDescent="0.4">
      <c r="T146" s="179" t="s">
        <v>23</v>
      </c>
      <c r="U146" s="180"/>
      <c r="V146" s="181"/>
      <c r="W146" s="75">
        <f>SUM(V4:V142)</f>
        <v>0</v>
      </c>
    </row>
    <row r="147" spans="20:23" x14ac:dyDescent="0.4">
      <c r="T147" s="179" t="s">
        <v>25</v>
      </c>
      <c r="U147" s="180"/>
      <c r="V147" s="181"/>
      <c r="W147" s="83"/>
    </row>
    <row r="148" spans="20:23" x14ac:dyDescent="0.4">
      <c r="T148" s="179" t="s">
        <v>26</v>
      </c>
      <c r="U148" s="180"/>
      <c r="V148" s="181"/>
      <c r="W148" s="83"/>
    </row>
    <row r="149" spans="20:23" x14ac:dyDescent="0.4">
      <c r="T149" s="179" t="s">
        <v>24</v>
      </c>
      <c r="U149" s="180"/>
      <c r="V149" s="181"/>
      <c r="W149" s="83"/>
    </row>
    <row r="150" spans="20:23" x14ac:dyDescent="0.4">
      <c r="T150" s="179" t="s">
        <v>27</v>
      </c>
      <c r="U150" s="180"/>
      <c r="V150" s="181"/>
      <c r="W150" s="83"/>
    </row>
    <row r="151" spans="20:23" x14ac:dyDescent="0.4">
      <c r="T151" s="179" t="s">
        <v>29</v>
      </c>
      <c r="U151" s="180"/>
      <c r="V151" s="181"/>
      <c r="W151" s="75">
        <f>SUM(W145:W150)</f>
        <v>0</v>
      </c>
    </row>
    <row r="152" spans="20:23" x14ac:dyDescent="0.4">
      <c r="T152" s="179" t="s">
        <v>30</v>
      </c>
      <c r="U152" s="180"/>
      <c r="V152" s="181"/>
      <c r="W152" s="75">
        <f>W151*1.1</f>
        <v>0</v>
      </c>
    </row>
  </sheetData>
  <sheetProtection algorithmName="SHA-512" hashValue="AXxEACPIlV6snu9bsG5RhzOmFVLQdwlWY7f7DLFjqKLHsyq6ykktSrjIfs6FZtKEQxrSSqGOObddmpXgDnKaNw==" saltValue="pL1ag22kFMxR3B/73Lqe8Q==" spinCount="100000" sheet="1" formatCells="0" formatColumns="0" formatRows="0" insertHyperlinks="0" sort="0" autoFilter="0" pivotTables="0"/>
  <autoFilter ref="A3:AD142"/>
  <mergeCells count="12">
    <mergeCell ref="T152:V152"/>
    <mergeCell ref="T147:V147"/>
    <mergeCell ref="T148:V148"/>
    <mergeCell ref="T149:V149"/>
    <mergeCell ref="T150:V150"/>
    <mergeCell ref="T151:V151"/>
    <mergeCell ref="T146:V146"/>
    <mergeCell ref="E2:J2"/>
    <mergeCell ref="L2:Q2"/>
    <mergeCell ref="AB2:AC2"/>
    <mergeCell ref="AD2:AD3"/>
    <mergeCell ref="T145:V145"/>
  </mergeCells>
  <phoneticPr fontId="4"/>
  <conditionalFormatting sqref="B4:J142 X4:Z142 L4:Q142">
    <cfRule type="containsBlanks" dxfId="10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AD105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2460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2210</v>
      </c>
      <c r="D4" s="55" t="s">
        <v>35</v>
      </c>
      <c r="E4" s="55" t="s">
        <v>239</v>
      </c>
      <c r="F4" s="55" t="s">
        <v>732</v>
      </c>
      <c r="G4" s="55">
        <v>42</v>
      </c>
      <c r="H4" s="56">
        <v>2</v>
      </c>
      <c r="I4" s="57">
        <v>2</v>
      </c>
      <c r="J4" s="58">
        <v>4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 t="shared" ref="U4:U67" si="0">S4*Q4</f>
        <v>0</v>
      </c>
      <c r="V4" s="64">
        <f t="shared" ref="V4:V67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35" si="2">G4*J4*X4*Y4*Z4/1000*$Z$1</f>
        <v>10063.871999999999</v>
      </c>
      <c r="AC4" s="66">
        <f>P4*Q4*X4*Y4*Z4/1000*$Z$1</f>
        <v>0</v>
      </c>
      <c r="AD4" s="66">
        <f t="shared" ref="AD4:AD67" si="3">AB4-AC4</f>
        <v>10063.871999999999</v>
      </c>
    </row>
    <row r="5" spans="1:30" ht="24.95" customHeight="1" x14ac:dyDescent="0.4">
      <c r="A5" s="54">
        <v>2</v>
      </c>
      <c r="B5" s="55" t="s">
        <v>37</v>
      </c>
      <c r="C5" s="55" t="s">
        <v>2222</v>
      </c>
      <c r="D5" s="55" t="s">
        <v>35</v>
      </c>
      <c r="E5" s="55" t="s">
        <v>239</v>
      </c>
      <c r="F5" s="55" t="s">
        <v>2262</v>
      </c>
      <c r="G5" s="55">
        <v>42</v>
      </c>
      <c r="H5" s="56">
        <v>6</v>
      </c>
      <c r="I5" s="57">
        <v>2</v>
      </c>
      <c r="J5" s="58">
        <v>12</v>
      </c>
      <c r="K5" s="59"/>
      <c r="L5" s="60" t="s">
        <v>221</v>
      </c>
      <c r="M5" s="76"/>
      <c r="N5" s="61" t="s">
        <v>220</v>
      </c>
      <c r="O5" s="77"/>
      <c r="P5" s="76"/>
      <c r="Q5" s="62">
        <v>12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30191.615999999998</v>
      </c>
      <c r="AC5" s="66">
        <f t="shared" ref="AC5:AC68" si="4">P5*Q5*X5*Y5*Z5/1000*$Z$1</f>
        <v>0</v>
      </c>
      <c r="AD5" s="66">
        <f t="shared" si="3"/>
        <v>30191.615999999998</v>
      </c>
    </row>
    <row r="6" spans="1:30" ht="24.95" customHeight="1" x14ac:dyDescent="0.4">
      <c r="A6" s="54">
        <v>3</v>
      </c>
      <c r="B6" s="55" t="s">
        <v>37</v>
      </c>
      <c r="C6" s="55" t="s">
        <v>546</v>
      </c>
      <c r="D6" s="55" t="s">
        <v>35</v>
      </c>
      <c r="E6" s="55" t="s">
        <v>239</v>
      </c>
      <c r="F6" s="55" t="s">
        <v>2262</v>
      </c>
      <c r="G6" s="55">
        <v>42</v>
      </c>
      <c r="H6" s="56">
        <v>6</v>
      </c>
      <c r="I6" s="57">
        <v>2</v>
      </c>
      <c r="J6" s="58">
        <v>12</v>
      </c>
      <c r="K6" s="59"/>
      <c r="L6" s="60" t="s">
        <v>221</v>
      </c>
      <c r="M6" s="76"/>
      <c r="N6" s="61" t="s">
        <v>220</v>
      </c>
      <c r="O6" s="77"/>
      <c r="P6" s="76"/>
      <c r="Q6" s="62">
        <v>12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30191.615999999998</v>
      </c>
      <c r="AC6" s="66">
        <f t="shared" si="4"/>
        <v>0</v>
      </c>
      <c r="AD6" s="66">
        <f t="shared" si="3"/>
        <v>30191.615999999998</v>
      </c>
    </row>
    <row r="7" spans="1:30" ht="24.95" customHeight="1" x14ac:dyDescent="0.4">
      <c r="A7" s="54">
        <v>4</v>
      </c>
      <c r="B7" s="55" t="s">
        <v>37</v>
      </c>
      <c r="C7" s="55" t="s">
        <v>1797</v>
      </c>
      <c r="D7" s="55" t="s">
        <v>35</v>
      </c>
      <c r="E7" s="55" t="s">
        <v>239</v>
      </c>
      <c r="F7" s="55" t="s">
        <v>732</v>
      </c>
      <c r="G7" s="55">
        <v>42</v>
      </c>
      <c r="H7" s="56">
        <v>4</v>
      </c>
      <c r="I7" s="57">
        <v>2</v>
      </c>
      <c r="J7" s="58">
        <v>8</v>
      </c>
      <c r="K7" s="59"/>
      <c r="L7" s="60" t="s">
        <v>222</v>
      </c>
      <c r="M7" s="76"/>
      <c r="N7" s="61" t="s">
        <v>220</v>
      </c>
      <c r="O7" s="77"/>
      <c r="P7" s="76"/>
      <c r="Q7" s="62">
        <v>4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20127.743999999999</v>
      </c>
      <c r="AC7" s="66">
        <f t="shared" si="4"/>
        <v>0</v>
      </c>
      <c r="AD7" s="66">
        <f t="shared" si="3"/>
        <v>20127.743999999999</v>
      </c>
    </row>
    <row r="8" spans="1:30" ht="24.95" customHeight="1" x14ac:dyDescent="0.4">
      <c r="A8" s="54">
        <v>5</v>
      </c>
      <c r="B8" s="55" t="s">
        <v>37</v>
      </c>
      <c r="C8" s="55" t="s">
        <v>846</v>
      </c>
      <c r="D8" s="55" t="s">
        <v>2223</v>
      </c>
      <c r="E8" s="55" t="s">
        <v>248</v>
      </c>
      <c r="F8" s="55" t="s">
        <v>1102</v>
      </c>
      <c r="G8" s="55">
        <v>26</v>
      </c>
      <c r="H8" s="56">
        <v>1</v>
      </c>
      <c r="I8" s="57">
        <v>5</v>
      </c>
      <c r="J8" s="58">
        <v>5</v>
      </c>
      <c r="K8" s="59"/>
      <c r="L8" s="60" t="s">
        <v>222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7787.5199999999995</v>
      </c>
      <c r="AC8" s="66">
        <f t="shared" si="4"/>
        <v>0</v>
      </c>
      <c r="AD8" s="66">
        <f t="shared" si="3"/>
        <v>7787.5199999999995</v>
      </c>
    </row>
    <row r="9" spans="1:30" ht="24.95" customHeight="1" x14ac:dyDescent="0.4">
      <c r="A9" s="54">
        <v>6</v>
      </c>
      <c r="B9" s="55" t="s">
        <v>37</v>
      </c>
      <c r="C9" s="55" t="s">
        <v>786</v>
      </c>
      <c r="D9" s="55" t="s">
        <v>35</v>
      </c>
      <c r="E9" s="55" t="s">
        <v>239</v>
      </c>
      <c r="F9" s="55" t="s">
        <v>240</v>
      </c>
      <c r="G9" s="55">
        <v>42</v>
      </c>
      <c r="H9" s="56">
        <v>2</v>
      </c>
      <c r="I9" s="57">
        <v>1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2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5031.9359999999997</v>
      </c>
      <c r="AC9" s="66">
        <f t="shared" si="4"/>
        <v>0</v>
      </c>
      <c r="AD9" s="66">
        <f t="shared" si="3"/>
        <v>5031.9359999999997</v>
      </c>
    </row>
    <row r="10" spans="1:30" ht="24.95" customHeight="1" x14ac:dyDescent="0.4">
      <c r="A10" s="54">
        <v>7</v>
      </c>
      <c r="B10" s="55" t="s">
        <v>37</v>
      </c>
      <c r="C10" s="55" t="s">
        <v>786</v>
      </c>
      <c r="D10" s="55" t="s">
        <v>35</v>
      </c>
      <c r="E10" s="55" t="s">
        <v>41</v>
      </c>
      <c r="F10" s="55" t="s">
        <v>541</v>
      </c>
      <c r="G10" s="55">
        <v>15</v>
      </c>
      <c r="H10" s="56">
        <v>2</v>
      </c>
      <c r="I10" s="57">
        <v>1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1797.1200000000001</v>
      </c>
      <c r="AC10" s="66">
        <f t="shared" si="4"/>
        <v>0</v>
      </c>
      <c r="AD10" s="66">
        <f t="shared" si="3"/>
        <v>1797.1200000000001</v>
      </c>
    </row>
    <row r="11" spans="1:30" ht="24.95" customHeight="1" x14ac:dyDescent="0.4">
      <c r="A11" s="54">
        <v>8</v>
      </c>
      <c r="B11" s="55" t="s">
        <v>37</v>
      </c>
      <c r="C11" s="55" t="s">
        <v>786</v>
      </c>
      <c r="D11" s="55" t="s">
        <v>35</v>
      </c>
      <c r="E11" s="55" t="s">
        <v>265</v>
      </c>
      <c r="F11" s="55" t="s">
        <v>673</v>
      </c>
      <c r="G11" s="55">
        <v>60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219</v>
      </c>
      <c r="O11" s="77"/>
      <c r="P11" s="76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3594.2400000000002</v>
      </c>
      <c r="AC11" s="66">
        <f t="shared" si="4"/>
        <v>0</v>
      </c>
      <c r="AD11" s="66">
        <f t="shared" si="3"/>
        <v>3594.2400000000002</v>
      </c>
    </row>
    <row r="12" spans="1:30" ht="24.95" customHeight="1" x14ac:dyDescent="0.4">
      <c r="A12" s="54">
        <v>9</v>
      </c>
      <c r="B12" s="55" t="s">
        <v>37</v>
      </c>
      <c r="C12" s="55" t="s">
        <v>787</v>
      </c>
      <c r="D12" s="55" t="s">
        <v>35</v>
      </c>
      <c r="E12" s="55" t="s">
        <v>239</v>
      </c>
      <c r="F12" s="55" t="s">
        <v>240</v>
      </c>
      <c r="G12" s="55">
        <v>42</v>
      </c>
      <c r="H12" s="56">
        <v>2</v>
      </c>
      <c r="I12" s="57">
        <v>1</v>
      </c>
      <c r="J12" s="58">
        <v>2</v>
      </c>
      <c r="K12" s="59"/>
      <c r="L12" s="60" t="s">
        <v>222</v>
      </c>
      <c r="M12" s="76"/>
      <c r="N12" s="61" t="s">
        <v>220</v>
      </c>
      <c r="O12" s="77"/>
      <c r="P12" s="76"/>
      <c r="Q12" s="62">
        <v>2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5031.9359999999997</v>
      </c>
      <c r="AC12" s="66">
        <f t="shared" si="4"/>
        <v>0</v>
      </c>
      <c r="AD12" s="66">
        <f t="shared" si="3"/>
        <v>5031.9359999999997</v>
      </c>
    </row>
    <row r="13" spans="1:30" ht="24.95" customHeight="1" x14ac:dyDescent="0.4">
      <c r="A13" s="54">
        <v>10</v>
      </c>
      <c r="B13" s="55" t="s">
        <v>37</v>
      </c>
      <c r="C13" s="55" t="s">
        <v>787</v>
      </c>
      <c r="D13" s="55" t="s">
        <v>35</v>
      </c>
      <c r="E13" s="55" t="s">
        <v>41</v>
      </c>
      <c r="F13" s="55" t="s">
        <v>541</v>
      </c>
      <c r="G13" s="55">
        <v>15</v>
      </c>
      <c r="H13" s="56">
        <v>2</v>
      </c>
      <c r="I13" s="57">
        <v>1</v>
      </c>
      <c r="J13" s="58">
        <v>2</v>
      </c>
      <c r="K13" s="59"/>
      <c r="L13" s="60" t="s">
        <v>222</v>
      </c>
      <c r="M13" s="76"/>
      <c r="N13" s="61" t="s">
        <v>220</v>
      </c>
      <c r="O13" s="77"/>
      <c r="P13" s="76"/>
      <c r="Q13" s="62">
        <v>2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1797.1200000000001</v>
      </c>
      <c r="AC13" s="66">
        <f t="shared" si="4"/>
        <v>0</v>
      </c>
      <c r="AD13" s="66">
        <f t="shared" si="3"/>
        <v>1797.1200000000001</v>
      </c>
    </row>
    <row r="14" spans="1:30" ht="24.95" customHeight="1" x14ac:dyDescent="0.4">
      <c r="A14" s="54">
        <v>11</v>
      </c>
      <c r="B14" s="55" t="s">
        <v>37</v>
      </c>
      <c r="C14" s="55" t="s">
        <v>787</v>
      </c>
      <c r="D14" s="55" t="s">
        <v>35</v>
      </c>
      <c r="E14" s="55" t="s">
        <v>265</v>
      </c>
      <c r="F14" s="55" t="s">
        <v>673</v>
      </c>
      <c r="G14" s="55">
        <v>60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219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3594.2400000000002</v>
      </c>
      <c r="AC14" s="66">
        <f t="shared" si="4"/>
        <v>0</v>
      </c>
      <c r="AD14" s="66">
        <f t="shared" si="3"/>
        <v>3594.2400000000002</v>
      </c>
    </row>
    <row r="15" spans="1:30" ht="24.95" customHeight="1" x14ac:dyDescent="0.4">
      <c r="A15" s="54">
        <v>12</v>
      </c>
      <c r="B15" s="55" t="s">
        <v>37</v>
      </c>
      <c r="C15" s="55" t="s">
        <v>2224</v>
      </c>
      <c r="D15" s="55" t="s">
        <v>35</v>
      </c>
      <c r="E15" s="55" t="s">
        <v>265</v>
      </c>
      <c r="F15" s="55" t="s">
        <v>673</v>
      </c>
      <c r="G15" s="55">
        <v>60</v>
      </c>
      <c r="H15" s="56">
        <v>1</v>
      </c>
      <c r="I15" s="57">
        <v>1</v>
      </c>
      <c r="J15" s="58">
        <v>1</v>
      </c>
      <c r="K15" s="59"/>
      <c r="L15" s="60" t="s">
        <v>221</v>
      </c>
      <c r="M15" s="76"/>
      <c r="N15" s="61" t="s">
        <v>219</v>
      </c>
      <c r="O15" s="77"/>
      <c r="P15" s="76"/>
      <c r="Q15" s="62">
        <v>1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3594.2400000000002</v>
      </c>
      <c r="AC15" s="66">
        <f t="shared" si="4"/>
        <v>0</v>
      </c>
      <c r="AD15" s="66">
        <f t="shared" si="3"/>
        <v>3594.2400000000002</v>
      </c>
    </row>
    <row r="16" spans="1:30" ht="24.95" customHeight="1" x14ac:dyDescent="0.4">
      <c r="A16" s="54">
        <v>13</v>
      </c>
      <c r="B16" s="55" t="s">
        <v>37</v>
      </c>
      <c r="C16" s="55" t="s">
        <v>2224</v>
      </c>
      <c r="D16" s="55" t="s">
        <v>35</v>
      </c>
      <c r="E16" s="55" t="s">
        <v>231</v>
      </c>
      <c r="F16" s="55" t="s">
        <v>673</v>
      </c>
      <c r="G16" s="55">
        <v>40</v>
      </c>
      <c r="H16" s="56">
        <v>1</v>
      </c>
      <c r="I16" s="57">
        <v>1</v>
      </c>
      <c r="J16" s="58">
        <v>1</v>
      </c>
      <c r="K16" s="59"/>
      <c r="L16" s="60" t="s">
        <v>221</v>
      </c>
      <c r="M16" s="76"/>
      <c r="N16" s="61" t="s">
        <v>219</v>
      </c>
      <c r="O16" s="77"/>
      <c r="P16" s="76"/>
      <c r="Q16" s="62">
        <v>1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2396.16</v>
      </c>
      <c r="AC16" s="66">
        <f t="shared" si="4"/>
        <v>0</v>
      </c>
      <c r="AD16" s="66">
        <f t="shared" si="3"/>
        <v>2396.16</v>
      </c>
    </row>
    <row r="17" spans="1:30" ht="24.95" customHeight="1" x14ac:dyDescent="0.4">
      <c r="A17" s="54">
        <v>14</v>
      </c>
      <c r="B17" s="55" t="s">
        <v>37</v>
      </c>
      <c r="C17" s="55" t="s">
        <v>1794</v>
      </c>
      <c r="D17" s="55" t="s">
        <v>35</v>
      </c>
      <c r="E17" s="55" t="s">
        <v>239</v>
      </c>
      <c r="F17" s="55" t="s">
        <v>732</v>
      </c>
      <c r="G17" s="55">
        <v>42</v>
      </c>
      <c r="H17" s="56">
        <v>2</v>
      </c>
      <c r="I17" s="57">
        <v>2</v>
      </c>
      <c r="J17" s="58">
        <v>4</v>
      </c>
      <c r="K17" s="59"/>
      <c r="L17" s="60" t="s">
        <v>222</v>
      </c>
      <c r="M17" s="76"/>
      <c r="N17" s="61" t="s">
        <v>220</v>
      </c>
      <c r="O17" s="77"/>
      <c r="P17" s="76"/>
      <c r="Q17" s="62">
        <v>2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10063.871999999999</v>
      </c>
      <c r="AC17" s="66">
        <f t="shared" si="4"/>
        <v>0</v>
      </c>
      <c r="AD17" s="66">
        <f t="shared" si="3"/>
        <v>10063.871999999999</v>
      </c>
    </row>
    <row r="18" spans="1:30" ht="24.95" customHeight="1" x14ac:dyDescent="0.4">
      <c r="A18" s="54">
        <v>15</v>
      </c>
      <c r="B18" s="55" t="s">
        <v>37</v>
      </c>
      <c r="C18" s="55" t="s">
        <v>1794</v>
      </c>
      <c r="D18" s="55" t="s">
        <v>1305</v>
      </c>
      <c r="E18" s="55" t="s">
        <v>248</v>
      </c>
      <c r="F18" s="55" t="s">
        <v>1102</v>
      </c>
      <c r="G18" s="55">
        <v>26</v>
      </c>
      <c r="H18" s="56">
        <v>3</v>
      </c>
      <c r="I18" s="57">
        <v>5</v>
      </c>
      <c r="J18" s="58">
        <v>15</v>
      </c>
      <c r="K18" s="59"/>
      <c r="L18" s="60" t="s">
        <v>222</v>
      </c>
      <c r="M18" s="76"/>
      <c r="N18" s="61" t="s">
        <v>220</v>
      </c>
      <c r="O18" s="77"/>
      <c r="P18" s="76"/>
      <c r="Q18" s="62">
        <v>3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23362.559999999998</v>
      </c>
      <c r="AC18" s="66">
        <f t="shared" si="4"/>
        <v>0</v>
      </c>
      <c r="AD18" s="66">
        <f t="shared" si="3"/>
        <v>23362.559999999998</v>
      </c>
    </row>
    <row r="19" spans="1:30" ht="24.95" customHeight="1" x14ac:dyDescent="0.4">
      <c r="A19" s="54">
        <v>16</v>
      </c>
      <c r="B19" s="55" t="s">
        <v>37</v>
      </c>
      <c r="C19" s="55" t="s">
        <v>1794</v>
      </c>
      <c r="D19" s="55" t="s">
        <v>35</v>
      </c>
      <c r="E19" s="55" t="s">
        <v>41</v>
      </c>
      <c r="F19" s="55" t="s">
        <v>541</v>
      </c>
      <c r="G19" s="55">
        <v>15</v>
      </c>
      <c r="H19" s="56">
        <v>1</v>
      </c>
      <c r="I19" s="57">
        <v>1</v>
      </c>
      <c r="J19" s="58">
        <v>1</v>
      </c>
      <c r="K19" s="59"/>
      <c r="L19" s="60" t="s">
        <v>222</v>
      </c>
      <c r="M19" s="76"/>
      <c r="N19" s="61" t="s">
        <v>220</v>
      </c>
      <c r="O19" s="77"/>
      <c r="P19" s="76"/>
      <c r="Q19" s="62">
        <v>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898.56000000000006</v>
      </c>
      <c r="AC19" s="66">
        <f t="shared" si="4"/>
        <v>0</v>
      </c>
      <c r="AD19" s="66">
        <f t="shared" si="3"/>
        <v>898.56000000000006</v>
      </c>
    </row>
    <row r="20" spans="1:30" ht="24.95" customHeight="1" x14ac:dyDescent="0.4">
      <c r="A20" s="54">
        <v>17</v>
      </c>
      <c r="B20" s="55" t="s">
        <v>37</v>
      </c>
      <c r="C20" s="55" t="s">
        <v>1794</v>
      </c>
      <c r="D20" s="55" t="s">
        <v>35</v>
      </c>
      <c r="E20" s="55" t="s">
        <v>265</v>
      </c>
      <c r="F20" s="55" t="s">
        <v>225</v>
      </c>
      <c r="G20" s="55">
        <v>60</v>
      </c>
      <c r="H20" s="56">
        <v>1</v>
      </c>
      <c r="I20" s="57">
        <v>2</v>
      </c>
      <c r="J20" s="58">
        <v>2</v>
      </c>
      <c r="K20" s="59"/>
      <c r="L20" s="60" t="s">
        <v>221</v>
      </c>
      <c r="M20" s="76"/>
      <c r="N20" s="61" t="s">
        <v>220</v>
      </c>
      <c r="O20" s="77"/>
      <c r="P20" s="76"/>
      <c r="Q20" s="62">
        <v>2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7188.4800000000005</v>
      </c>
      <c r="AC20" s="66">
        <f t="shared" si="4"/>
        <v>0</v>
      </c>
      <c r="AD20" s="66">
        <f t="shared" si="3"/>
        <v>7188.4800000000005</v>
      </c>
    </row>
    <row r="21" spans="1:30" ht="24.95" customHeight="1" x14ac:dyDescent="0.4">
      <c r="A21" s="54">
        <v>18</v>
      </c>
      <c r="B21" s="55" t="s">
        <v>37</v>
      </c>
      <c r="C21" s="55" t="s">
        <v>932</v>
      </c>
      <c r="D21" s="55" t="s">
        <v>2225</v>
      </c>
      <c r="E21" s="55" t="s">
        <v>239</v>
      </c>
      <c r="F21" s="55" t="s">
        <v>2262</v>
      </c>
      <c r="G21" s="55">
        <v>42</v>
      </c>
      <c r="H21" s="56">
        <v>15</v>
      </c>
      <c r="I21" s="57">
        <v>2</v>
      </c>
      <c r="J21" s="58">
        <v>30</v>
      </c>
      <c r="K21" s="59"/>
      <c r="L21" s="60" t="s">
        <v>221</v>
      </c>
      <c r="M21" s="76"/>
      <c r="N21" s="61" t="s">
        <v>220</v>
      </c>
      <c r="O21" s="77"/>
      <c r="P21" s="76"/>
      <c r="Q21" s="62">
        <v>30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75479.039999999994</v>
      </c>
      <c r="AC21" s="66">
        <f t="shared" si="4"/>
        <v>0</v>
      </c>
      <c r="AD21" s="66">
        <f t="shared" si="3"/>
        <v>75479.039999999994</v>
      </c>
    </row>
    <row r="22" spans="1:30" ht="24.95" customHeight="1" x14ac:dyDescent="0.4">
      <c r="A22" s="54">
        <v>19</v>
      </c>
      <c r="B22" s="55" t="s">
        <v>37</v>
      </c>
      <c r="C22" s="55" t="s">
        <v>932</v>
      </c>
      <c r="D22" s="55" t="s">
        <v>35</v>
      </c>
      <c r="E22" s="55" t="s">
        <v>239</v>
      </c>
      <c r="F22" s="55" t="s">
        <v>732</v>
      </c>
      <c r="G22" s="55">
        <v>42</v>
      </c>
      <c r="H22" s="56">
        <v>1</v>
      </c>
      <c r="I22" s="57">
        <v>2</v>
      </c>
      <c r="J22" s="58">
        <v>2</v>
      </c>
      <c r="K22" s="59"/>
      <c r="L22" s="60" t="s">
        <v>222</v>
      </c>
      <c r="M22" s="76"/>
      <c r="N22" s="61" t="s">
        <v>220</v>
      </c>
      <c r="O22" s="77"/>
      <c r="P22" s="76"/>
      <c r="Q22" s="62">
        <v>1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5031.9359999999997</v>
      </c>
      <c r="AC22" s="66">
        <f t="shared" si="4"/>
        <v>0</v>
      </c>
      <c r="AD22" s="66">
        <f t="shared" si="3"/>
        <v>5031.9359999999997</v>
      </c>
    </row>
    <row r="23" spans="1:30" ht="24.95" customHeight="1" x14ac:dyDescent="0.4">
      <c r="A23" s="54">
        <v>20</v>
      </c>
      <c r="B23" s="55" t="s">
        <v>37</v>
      </c>
      <c r="C23" s="55" t="s">
        <v>428</v>
      </c>
      <c r="D23" s="55" t="s">
        <v>35</v>
      </c>
      <c r="E23" s="55" t="s">
        <v>239</v>
      </c>
      <c r="F23" s="55" t="s">
        <v>732</v>
      </c>
      <c r="G23" s="55">
        <v>42</v>
      </c>
      <c r="H23" s="56">
        <v>2</v>
      </c>
      <c r="I23" s="57">
        <v>2</v>
      </c>
      <c r="J23" s="58">
        <v>4</v>
      </c>
      <c r="K23" s="59"/>
      <c r="L23" s="60" t="s">
        <v>222</v>
      </c>
      <c r="M23" s="76"/>
      <c r="N23" s="61" t="s">
        <v>220</v>
      </c>
      <c r="O23" s="77"/>
      <c r="P23" s="76"/>
      <c r="Q23" s="62">
        <v>2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10063.871999999999</v>
      </c>
      <c r="AC23" s="66">
        <f t="shared" si="4"/>
        <v>0</v>
      </c>
      <c r="AD23" s="66">
        <f t="shared" si="3"/>
        <v>10063.871999999999</v>
      </c>
    </row>
    <row r="24" spans="1:30" ht="24.95" customHeight="1" x14ac:dyDescent="0.4">
      <c r="A24" s="54">
        <v>21</v>
      </c>
      <c r="B24" s="55" t="s">
        <v>37</v>
      </c>
      <c r="C24" s="55" t="s">
        <v>2226</v>
      </c>
      <c r="D24" s="55" t="s">
        <v>35</v>
      </c>
      <c r="E24" s="55" t="s">
        <v>239</v>
      </c>
      <c r="F24" s="55" t="s">
        <v>732</v>
      </c>
      <c r="G24" s="55">
        <v>42</v>
      </c>
      <c r="H24" s="56">
        <v>4</v>
      </c>
      <c r="I24" s="57">
        <v>2</v>
      </c>
      <c r="J24" s="58">
        <v>8</v>
      </c>
      <c r="K24" s="59"/>
      <c r="L24" s="60" t="s">
        <v>222</v>
      </c>
      <c r="M24" s="76"/>
      <c r="N24" s="61" t="s">
        <v>220</v>
      </c>
      <c r="O24" s="77"/>
      <c r="P24" s="76"/>
      <c r="Q24" s="62">
        <v>4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20127.743999999999</v>
      </c>
      <c r="AC24" s="66">
        <f t="shared" si="4"/>
        <v>0</v>
      </c>
      <c r="AD24" s="66">
        <f t="shared" si="3"/>
        <v>20127.743999999999</v>
      </c>
    </row>
    <row r="25" spans="1:30" ht="24.95" customHeight="1" x14ac:dyDescent="0.4">
      <c r="A25" s="54">
        <v>22</v>
      </c>
      <c r="B25" s="55" t="s">
        <v>37</v>
      </c>
      <c r="C25" s="55" t="s">
        <v>2226</v>
      </c>
      <c r="D25" s="55" t="s">
        <v>35</v>
      </c>
      <c r="E25" s="55" t="s">
        <v>239</v>
      </c>
      <c r="F25" s="55" t="s">
        <v>1177</v>
      </c>
      <c r="G25" s="55">
        <v>42</v>
      </c>
      <c r="H25" s="56">
        <v>2</v>
      </c>
      <c r="I25" s="57">
        <v>1</v>
      </c>
      <c r="J25" s="58">
        <v>2</v>
      </c>
      <c r="K25" s="59"/>
      <c r="L25" s="60" t="s">
        <v>222</v>
      </c>
      <c r="M25" s="76"/>
      <c r="N25" s="61" t="s">
        <v>220</v>
      </c>
      <c r="O25" s="77"/>
      <c r="P25" s="76"/>
      <c r="Q25" s="62">
        <v>2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5031.9359999999997</v>
      </c>
      <c r="AC25" s="66">
        <f t="shared" si="4"/>
        <v>0</v>
      </c>
      <c r="AD25" s="66">
        <f t="shared" si="3"/>
        <v>5031.9359999999997</v>
      </c>
    </row>
    <row r="26" spans="1:30" ht="24.95" customHeight="1" x14ac:dyDescent="0.4">
      <c r="A26" s="54">
        <v>23</v>
      </c>
      <c r="B26" s="55" t="s">
        <v>37</v>
      </c>
      <c r="C26" s="55" t="s">
        <v>2227</v>
      </c>
      <c r="D26" s="55" t="s">
        <v>35</v>
      </c>
      <c r="E26" s="55" t="s">
        <v>239</v>
      </c>
      <c r="F26" s="55" t="s">
        <v>732</v>
      </c>
      <c r="G26" s="55">
        <v>42</v>
      </c>
      <c r="H26" s="56">
        <v>4</v>
      </c>
      <c r="I26" s="57">
        <v>2</v>
      </c>
      <c r="J26" s="58">
        <v>8</v>
      </c>
      <c r="K26" s="59"/>
      <c r="L26" s="60" t="s">
        <v>222</v>
      </c>
      <c r="M26" s="76"/>
      <c r="N26" s="61" t="s">
        <v>220</v>
      </c>
      <c r="O26" s="77"/>
      <c r="P26" s="76"/>
      <c r="Q26" s="62">
        <v>4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20127.743999999999</v>
      </c>
      <c r="AC26" s="66">
        <f t="shared" si="4"/>
        <v>0</v>
      </c>
      <c r="AD26" s="66">
        <f t="shared" si="3"/>
        <v>20127.743999999999</v>
      </c>
    </row>
    <row r="27" spans="1:30" ht="24.95" customHeight="1" x14ac:dyDescent="0.4">
      <c r="A27" s="54">
        <v>24</v>
      </c>
      <c r="B27" s="55" t="s">
        <v>37</v>
      </c>
      <c r="C27" s="55" t="s">
        <v>2227</v>
      </c>
      <c r="D27" s="55" t="s">
        <v>35</v>
      </c>
      <c r="E27" s="55" t="s">
        <v>239</v>
      </c>
      <c r="F27" s="55" t="s">
        <v>1177</v>
      </c>
      <c r="G27" s="55">
        <v>42</v>
      </c>
      <c r="H27" s="56">
        <v>2</v>
      </c>
      <c r="I27" s="57">
        <v>1</v>
      </c>
      <c r="J27" s="58">
        <v>2</v>
      </c>
      <c r="K27" s="59"/>
      <c r="L27" s="60" t="s">
        <v>222</v>
      </c>
      <c r="M27" s="76"/>
      <c r="N27" s="61" t="s">
        <v>220</v>
      </c>
      <c r="O27" s="77"/>
      <c r="P27" s="76"/>
      <c r="Q27" s="62">
        <v>2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5031.9359999999997</v>
      </c>
      <c r="AC27" s="66">
        <f t="shared" si="4"/>
        <v>0</v>
      </c>
      <c r="AD27" s="66">
        <f t="shared" si="3"/>
        <v>5031.9359999999997</v>
      </c>
    </row>
    <row r="28" spans="1:30" ht="24.95" customHeight="1" x14ac:dyDescent="0.4">
      <c r="A28" s="54">
        <v>25</v>
      </c>
      <c r="B28" s="55" t="s">
        <v>37</v>
      </c>
      <c r="C28" s="55" t="s">
        <v>2228</v>
      </c>
      <c r="D28" s="55" t="s">
        <v>35</v>
      </c>
      <c r="E28" s="55" t="s">
        <v>239</v>
      </c>
      <c r="F28" s="55" t="s">
        <v>240</v>
      </c>
      <c r="G28" s="55">
        <v>42</v>
      </c>
      <c r="H28" s="56">
        <v>3</v>
      </c>
      <c r="I28" s="57">
        <v>1</v>
      </c>
      <c r="J28" s="58">
        <v>3</v>
      </c>
      <c r="K28" s="59"/>
      <c r="L28" s="60" t="s">
        <v>222</v>
      </c>
      <c r="M28" s="76"/>
      <c r="N28" s="61" t="s">
        <v>220</v>
      </c>
      <c r="O28" s="77"/>
      <c r="P28" s="76"/>
      <c r="Q28" s="62">
        <v>3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7547.9039999999995</v>
      </c>
      <c r="AC28" s="66">
        <f t="shared" si="4"/>
        <v>0</v>
      </c>
      <c r="AD28" s="66">
        <f t="shared" si="3"/>
        <v>7547.9039999999995</v>
      </c>
    </row>
    <row r="29" spans="1:30" ht="24.95" customHeight="1" x14ac:dyDescent="0.4">
      <c r="A29" s="54">
        <v>26</v>
      </c>
      <c r="B29" s="55" t="s">
        <v>37</v>
      </c>
      <c r="C29" s="55" t="s">
        <v>2228</v>
      </c>
      <c r="D29" s="55" t="s">
        <v>35</v>
      </c>
      <c r="E29" s="55" t="s">
        <v>41</v>
      </c>
      <c r="F29" s="55" t="s">
        <v>541</v>
      </c>
      <c r="G29" s="55">
        <v>15</v>
      </c>
      <c r="H29" s="56">
        <v>2</v>
      </c>
      <c r="I29" s="57">
        <v>1</v>
      </c>
      <c r="J29" s="58">
        <v>2</v>
      </c>
      <c r="K29" s="59"/>
      <c r="L29" s="60" t="s">
        <v>222</v>
      </c>
      <c r="M29" s="76"/>
      <c r="N29" s="61" t="s">
        <v>220</v>
      </c>
      <c r="O29" s="77"/>
      <c r="P29" s="76"/>
      <c r="Q29" s="62">
        <v>2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1797.1200000000001</v>
      </c>
      <c r="AC29" s="66">
        <f t="shared" si="4"/>
        <v>0</v>
      </c>
      <c r="AD29" s="66">
        <f t="shared" si="3"/>
        <v>1797.1200000000001</v>
      </c>
    </row>
    <row r="30" spans="1:30" ht="24.95" customHeight="1" x14ac:dyDescent="0.4">
      <c r="A30" s="54">
        <v>27</v>
      </c>
      <c r="B30" s="55" t="s">
        <v>37</v>
      </c>
      <c r="C30" s="55" t="s">
        <v>2229</v>
      </c>
      <c r="D30" s="55" t="s">
        <v>35</v>
      </c>
      <c r="E30" s="55" t="s">
        <v>239</v>
      </c>
      <c r="F30" s="55" t="s">
        <v>240</v>
      </c>
      <c r="G30" s="55">
        <v>42</v>
      </c>
      <c r="H30" s="56">
        <v>2</v>
      </c>
      <c r="I30" s="57">
        <v>1</v>
      </c>
      <c r="J30" s="58">
        <v>2</v>
      </c>
      <c r="K30" s="59"/>
      <c r="L30" s="60" t="s">
        <v>222</v>
      </c>
      <c r="M30" s="76"/>
      <c r="N30" s="61" t="s">
        <v>220</v>
      </c>
      <c r="O30" s="77"/>
      <c r="P30" s="76"/>
      <c r="Q30" s="62">
        <v>2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5031.9359999999997</v>
      </c>
      <c r="AC30" s="66">
        <f t="shared" si="4"/>
        <v>0</v>
      </c>
      <c r="AD30" s="66">
        <f t="shared" si="3"/>
        <v>5031.9359999999997</v>
      </c>
    </row>
    <row r="31" spans="1:30" ht="24.95" customHeight="1" x14ac:dyDescent="0.4">
      <c r="A31" s="54">
        <v>28</v>
      </c>
      <c r="B31" s="55" t="s">
        <v>37</v>
      </c>
      <c r="C31" s="55" t="s">
        <v>2229</v>
      </c>
      <c r="D31" s="55" t="s">
        <v>35</v>
      </c>
      <c r="E31" s="55" t="s">
        <v>265</v>
      </c>
      <c r="F31" s="55" t="s">
        <v>673</v>
      </c>
      <c r="G31" s="55">
        <v>60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219</v>
      </c>
      <c r="O31" s="77"/>
      <c r="P31" s="76"/>
      <c r="Q31" s="62">
        <v>1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3594.2400000000002</v>
      </c>
      <c r="AC31" s="66">
        <f t="shared" si="4"/>
        <v>0</v>
      </c>
      <c r="AD31" s="66">
        <f t="shared" si="3"/>
        <v>3594.2400000000002</v>
      </c>
    </row>
    <row r="32" spans="1:30" ht="24.95" customHeight="1" x14ac:dyDescent="0.4">
      <c r="A32" s="54">
        <v>29</v>
      </c>
      <c r="B32" s="55" t="s">
        <v>37</v>
      </c>
      <c r="C32" s="55" t="s">
        <v>2230</v>
      </c>
      <c r="D32" s="55" t="s">
        <v>35</v>
      </c>
      <c r="E32" s="55" t="s">
        <v>239</v>
      </c>
      <c r="F32" s="55" t="s">
        <v>732</v>
      </c>
      <c r="G32" s="55">
        <v>42</v>
      </c>
      <c r="H32" s="56">
        <v>4</v>
      </c>
      <c r="I32" s="57">
        <v>2</v>
      </c>
      <c r="J32" s="58">
        <v>8</v>
      </c>
      <c r="K32" s="59"/>
      <c r="L32" s="60" t="s">
        <v>222</v>
      </c>
      <c r="M32" s="76"/>
      <c r="N32" s="61" t="s">
        <v>220</v>
      </c>
      <c r="O32" s="77"/>
      <c r="P32" s="76"/>
      <c r="Q32" s="62">
        <v>4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20127.743999999999</v>
      </c>
      <c r="AC32" s="66">
        <f t="shared" si="4"/>
        <v>0</v>
      </c>
      <c r="AD32" s="66">
        <f t="shared" si="3"/>
        <v>20127.743999999999</v>
      </c>
    </row>
    <row r="33" spans="1:30" ht="24.95" customHeight="1" x14ac:dyDescent="0.4">
      <c r="A33" s="54">
        <v>30</v>
      </c>
      <c r="B33" s="55" t="s">
        <v>37</v>
      </c>
      <c r="C33" s="55" t="s">
        <v>2230</v>
      </c>
      <c r="D33" s="55" t="s">
        <v>35</v>
      </c>
      <c r="E33" s="55" t="s">
        <v>239</v>
      </c>
      <c r="F33" s="55" t="s">
        <v>1177</v>
      </c>
      <c r="G33" s="55">
        <v>42</v>
      </c>
      <c r="H33" s="56">
        <v>2</v>
      </c>
      <c r="I33" s="57">
        <v>1</v>
      </c>
      <c r="J33" s="58">
        <v>2</v>
      </c>
      <c r="K33" s="59"/>
      <c r="L33" s="60" t="s">
        <v>222</v>
      </c>
      <c r="M33" s="76"/>
      <c r="N33" s="61" t="s">
        <v>220</v>
      </c>
      <c r="O33" s="77"/>
      <c r="P33" s="76"/>
      <c r="Q33" s="62">
        <v>2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5031.9359999999997</v>
      </c>
      <c r="AC33" s="66">
        <f t="shared" si="4"/>
        <v>0</v>
      </c>
      <c r="AD33" s="66">
        <f t="shared" si="3"/>
        <v>5031.9359999999997</v>
      </c>
    </row>
    <row r="34" spans="1:30" ht="24.95" customHeight="1" x14ac:dyDescent="0.4">
      <c r="A34" s="54">
        <v>31</v>
      </c>
      <c r="B34" s="55" t="s">
        <v>37</v>
      </c>
      <c r="C34" s="55" t="s">
        <v>2231</v>
      </c>
      <c r="D34" s="55" t="s">
        <v>35</v>
      </c>
      <c r="E34" s="55" t="s">
        <v>239</v>
      </c>
      <c r="F34" s="55" t="s">
        <v>732</v>
      </c>
      <c r="G34" s="55">
        <v>42</v>
      </c>
      <c r="H34" s="56">
        <v>4</v>
      </c>
      <c r="I34" s="57">
        <v>2</v>
      </c>
      <c r="J34" s="58">
        <v>8</v>
      </c>
      <c r="K34" s="59"/>
      <c r="L34" s="60" t="s">
        <v>222</v>
      </c>
      <c r="M34" s="76"/>
      <c r="N34" s="61" t="s">
        <v>220</v>
      </c>
      <c r="O34" s="77"/>
      <c r="P34" s="76"/>
      <c r="Q34" s="62">
        <v>4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20127.743999999999</v>
      </c>
      <c r="AC34" s="66">
        <f t="shared" si="4"/>
        <v>0</v>
      </c>
      <c r="AD34" s="66">
        <f t="shared" si="3"/>
        <v>20127.743999999999</v>
      </c>
    </row>
    <row r="35" spans="1:30" ht="24.95" customHeight="1" x14ac:dyDescent="0.4">
      <c r="A35" s="54">
        <v>32</v>
      </c>
      <c r="B35" s="55" t="s">
        <v>37</v>
      </c>
      <c r="C35" s="55" t="s">
        <v>2231</v>
      </c>
      <c r="D35" s="55" t="s">
        <v>35</v>
      </c>
      <c r="E35" s="55" t="s">
        <v>239</v>
      </c>
      <c r="F35" s="55" t="s">
        <v>1177</v>
      </c>
      <c r="G35" s="55">
        <v>42</v>
      </c>
      <c r="H35" s="56">
        <v>2</v>
      </c>
      <c r="I35" s="57">
        <v>1</v>
      </c>
      <c r="J35" s="58">
        <v>2</v>
      </c>
      <c r="K35" s="59"/>
      <c r="L35" s="60" t="s">
        <v>222</v>
      </c>
      <c r="M35" s="76"/>
      <c r="N35" s="61" t="s">
        <v>220</v>
      </c>
      <c r="O35" s="77"/>
      <c r="P35" s="76"/>
      <c r="Q35" s="62">
        <v>2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5031.9359999999997</v>
      </c>
      <c r="AC35" s="66">
        <f t="shared" si="4"/>
        <v>0</v>
      </c>
      <c r="AD35" s="66">
        <f t="shared" si="3"/>
        <v>5031.9359999999997</v>
      </c>
    </row>
    <row r="36" spans="1:30" ht="24.95" customHeight="1" x14ac:dyDescent="0.4">
      <c r="A36" s="54">
        <v>33</v>
      </c>
      <c r="B36" s="55" t="s">
        <v>37</v>
      </c>
      <c r="C36" s="55" t="s">
        <v>923</v>
      </c>
      <c r="D36" s="55" t="s">
        <v>35</v>
      </c>
      <c r="E36" s="55" t="s">
        <v>239</v>
      </c>
      <c r="F36" s="55" t="s">
        <v>2262</v>
      </c>
      <c r="G36" s="55">
        <v>42</v>
      </c>
      <c r="H36" s="56">
        <v>3</v>
      </c>
      <c r="I36" s="57">
        <v>2</v>
      </c>
      <c r="J36" s="58">
        <v>6</v>
      </c>
      <c r="K36" s="59"/>
      <c r="L36" s="60" t="s">
        <v>221</v>
      </c>
      <c r="M36" s="76"/>
      <c r="N36" s="61" t="s">
        <v>220</v>
      </c>
      <c r="O36" s="77"/>
      <c r="P36" s="76"/>
      <c r="Q36" s="62">
        <v>6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ref="AB36:AB67" si="5">G36*J36*X36*Y36*Z36/1000*$Z$1</f>
        <v>15095.807999999999</v>
      </c>
      <c r="AC36" s="66">
        <f t="shared" si="4"/>
        <v>0</v>
      </c>
      <c r="AD36" s="66">
        <f t="shared" si="3"/>
        <v>15095.807999999999</v>
      </c>
    </row>
    <row r="37" spans="1:30" ht="24.95" customHeight="1" x14ac:dyDescent="0.4">
      <c r="A37" s="54">
        <v>34</v>
      </c>
      <c r="B37" s="55" t="s">
        <v>37</v>
      </c>
      <c r="C37" s="55" t="s">
        <v>923</v>
      </c>
      <c r="D37" s="55" t="s">
        <v>2223</v>
      </c>
      <c r="E37" s="55" t="s">
        <v>248</v>
      </c>
      <c r="F37" s="55" t="s">
        <v>1102</v>
      </c>
      <c r="G37" s="55">
        <v>26</v>
      </c>
      <c r="H37" s="56">
        <v>1</v>
      </c>
      <c r="I37" s="57">
        <v>5</v>
      </c>
      <c r="J37" s="58">
        <v>5</v>
      </c>
      <c r="K37" s="59"/>
      <c r="L37" s="60" t="s">
        <v>222</v>
      </c>
      <c r="M37" s="76"/>
      <c r="N37" s="61" t="s">
        <v>220</v>
      </c>
      <c r="O37" s="77"/>
      <c r="P37" s="76"/>
      <c r="Q37" s="62">
        <v>1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5"/>
        <v>7787.5199999999995</v>
      </c>
      <c r="AC37" s="66">
        <f t="shared" si="4"/>
        <v>0</v>
      </c>
      <c r="AD37" s="66">
        <f t="shared" si="3"/>
        <v>7787.5199999999995</v>
      </c>
    </row>
    <row r="38" spans="1:30" ht="24.95" customHeight="1" x14ac:dyDescent="0.4">
      <c r="A38" s="54">
        <v>35</v>
      </c>
      <c r="B38" s="55" t="s">
        <v>37</v>
      </c>
      <c r="C38" s="55" t="s">
        <v>547</v>
      </c>
      <c r="D38" s="55" t="s">
        <v>35</v>
      </c>
      <c r="E38" s="55" t="s">
        <v>239</v>
      </c>
      <c r="F38" s="55" t="s">
        <v>732</v>
      </c>
      <c r="G38" s="55">
        <v>42</v>
      </c>
      <c r="H38" s="56">
        <v>7</v>
      </c>
      <c r="I38" s="57">
        <v>2</v>
      </c>
      <c r="J38" s="58">
        <v>14</v>
      </c>
      <c r="K38" s="59"/>
      <c r="L38" s="60" t="s">
        <v>222</v>
      </c>
      <c r="M38" s="76"/>
      <c r="N38" s="61" t="s">
        <v>220</v>
      </c>
      <c r="O38" s="77"/>
      <c r="P38" s="76"/>
      <c r="Q38" s="62">
        <v>7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5"/>
        <v>35223.551999999996</v>
      </c>
      <c r="AC38" s="66">
        <f t="shared" si="4"/>
        <v>0</v>
      </c>
      <c r="AD38" s="66">
        <f t="shared" si="3"/>
        <v>35223.551999999996</v>
      </c>
    </row>
    <row r="39" spans="1:30" ht="24.95" customHeight="1" x14ac:dyDescent="0.4">
      <c r="A39" s="54">
        <v>36</v>
      </c>
      <c r="B39" s="55" t="s">
        <v>37</v>
      </c>
      <c r="C39" s="55" t="s">
        <v>547</v>
      </c>
      <c r="D39" s="55" t="s">
        <v>2232</v>
      </c>
      <c r="E39" s="55" t="s">
        <v>204</v>
      </c>
      <c r="F39" s="55" t="s">
        <v>725</v>
      </c>
      <c r="G39" s="55">
        <v>19</v>
      </c>
      <c r="H39" s="56">
        <v>4</v>
      </c>
      <c r="I39" s="57">
        <v>1</v>
      </c>
      <c r="J39" s="58">
        <v>4</v>
      </c>
      <c r="K39" s="59"/>
      <c r="L39" s="60" t="s">
        <v>222</v>
      </c>
      <c r="M39" s="76"/>
      <c r="N39" s="61" t="s">
        <v>219</v>
      </c>
      <c r="O39" s="77"/>
      <c r="P39" s="76"/>
      <c r="Q39" s="62">
        <v>4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5"/>
        <v>4552.7040000000006</v>
      </c>
      <c r="AC39" s="66">
        <f t="shared" si="4"/>
        <v>0</v>
      </c>
      <c r="AD39" s="66">
        <f t="shared" si="3"/>
        <v>4552.7040000000006</v>
      </c>
    </row>
    <row r="40" spans="1:30" ht="24.95" customHeight="1" x14ac:dyDescent="0.4">
      <c r="A40" s="54">
        <v>37</v>
      </c>
      <c r="B40" s="55" t="s">
        <v>37</v>
      </c>
      <c r="C40" s="55" t="s">
        <v>2233</v>
      </c>
      <c r="D40" s="55" t="s">
        <v>35</v>
      </c>
      <c r="E40" s="55" t="s">
        <v>239</v>
      </c>
      <c r="F40" s="55" t="s">
        <v>732</v>
      </c>
      <c r="G40" s="55">
        <v>42</v>
      </c>
      <c r="H40" s="55">
        <v>4</v>
      </c>
      <c r="I40" s="57">
        <v>2</v>
      </c>
      <c r="J40" s="58">
        <v>8</v>
      </c>
      <c r="K40" s="59"/>
      <c r="L40" s="60" t="s">
        <v>222</v>
      </c>
      <c r="M40" s="76"/>
      <c r="N40" s="61" t="s">
        <v>220</v>
      </c>
      <c r="O40" s="77"/>
      <c r="P40" s="76"/>
      <c r="Q40" s="62">
        <v>4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5"/>
        <v>20127.743999999999</v>
      </c>
      <c r="AC40" s="66">
        <f t="shared" si="4"/>
        <v>0</v>
      </c>
      <c r="AD40" s="66">
        <f t="shared" si="3"/>
        <v>20127.743999999999</v>
      </c>
    </row>
    <row r="41" spans="1:30" ht="24.95" customHeight="1" x14ac:dyDescent="0.4">
      <c r="A41" s="54">
        <v>38</v>
      </c>
      <c r="B41" s="55" t="s">
        <v>37</v>
      </c>
      <c r="C41" s="55" t="s">
        <v>2233</v>
      </c>
      <c r="D41" s="55" t="s">
        <v>35</v>
      </c>
      <c r="E41" s="55" t="s">
        <v>239</v>
      </c>
      <c r="F41" s="55" t="s">
        <v>1177</v>
      </c>
      <c r="G41" s="55">
        <v>42</v>
      </c>
      <c r="H41" s="55">
        <v>2</v>
      </c>
      <c r="I41" s="57">
        <v>1</v>
      </c>
      <c r="J41" s="58">
        <v>2</v>
      </c>
      <c r="K41" s="59"/>
      <c r="L41" s="60" t="s">
        <v>222</v>
      </c>
      <c r="M41" s="76"/>
      <c r="N41" s="61" t="s">
        <v>220</v>
      </c>
      <c r="O41" s="77"/>
      <c r="P41" s="76"/>
      <c r="Q41" s="62">
        <v>2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5"/>
        <v>5031.9359999999997</v>
      </c>
      <c r="AC41" s="66">
        <f t="shared" si="4"/>
        <v>0</v>
      </c>
      <c r="AD41" s="66">
        <f t="shared" si="3"/>
        <v>5031.9359999999997</v>
      </c>
    </row>
    <row r="42" spans="1:30" ht="24.95" customHeight="1" x14ac:dyDescent="0.4">
      <c r="A42" s="54">
        <v>39</v>
      </c>
      <c r="B42" s="55" t="s">
        <v>37</v>
      </c>
      <c r="C42" s="55" t="s">
        <v>2234</v>
      </c>
      <c r="D42" s="55" t="s">
        <v>35</v>
      </c>
      <c r="E42" s="55" t="s">
        <v>239</v>
      </c>
      <c r="F42" s="55" t="s">
        <v>732</v>
      </c>
      <c r="G42" s="55">
        <v>42</v>
      </c>
      <c r="H42" s="55">
        <v>4</v>
      </c>
      <c r="I42" s="57">
        <v>2</v>
      </c>
      <c r="J42" s="58">
        <v>8</v>
      </c>
      <c r="K42" s="59"/>
      <c r="L42" s="60" t="s">
        <v>222</v>
      </c>
      <c r="M42" s="76"/>
      <c r="N42" s="61" t="s">
        <v>220</v>
      </c>
      <c r="O42" s="77"/>
      <c r="P42" s="76"/>
      <c r="Q42" s="62">
        <v>4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5"/>
        <v>20127.743999999999</v>
      </c>
      <c r="AC42" s="66">
        <f t="shared" si="4"/>
        <v>0</v>
      </c>
      <c r="AD42" s="66">
        <f t="shared" si="3"/>
        <v>20127.743999999999</v>
      </c>
    </row>
    <row r="43" spans="1:30" ht="24.95" customHeight="1" x14ac:dyDescent="0.4">
      <c r="A43" s="54">
        <v>40</v>
      </c>
      <c r="B43" s="55" t="s">
        <v>37</v>
      </c>
      <c r="C43" s="55" t="s">
        <v>2234</v>
      </c>
      <c r="D43" s="55" t="s">
        <v>35</v>
      </c>
      <c r="E43" s="55" t="s">
        <v>239</v>
      </c>
      <c r="F43" s="55" t="s">
        <v>1177</v>
      </c>
      <c r="G43" s="55">
        <v>42</v>
      </c>
      <c r="H43" s="55">
        <v>2</v>
      </c>
      <c r="I43" s="57">
        <v>1</v>
      </c>
      <c r="J43" s="58">
        <v>2</v>
      </c>
      <c r="K43" s="59"/>
      <c r="L43" s="60" t="s">
        <v>222</v>
      </c>
      <c r="M43" s="76"/>
      <c r="N43" s="61" t="s">
        <v>220</v>
      </c>
      <c r="O43" s="77"/>
      <c r="P43" s="76"/>
      <c r="Q43" s="62">
        <v>2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5"/>
        <v>5031.9359999999997</v>
      </c>
      <c r="AC43" s="66">
        <f t="shared" si="4"/>
        <v>0</v>
      </c>
      <c r="AD43" s="66">
        <f t="shared" si="3"/>
        <v>5031.9359999999997</v>
      </c>
    </row>
    <row r="44" spans="1:30" ht="24.95" customHeight="1" x14ac:dyDescent="0.4">
      <c r="A44" s="54">
        <v>41</v>
      </c>
      <c r="B44" s="55" t="s">
        <v>37</v>
      </c>
      <c r="C44" s="55" t="s">
        <v>2235</v>
      </c>
      <c r="D44" s="55" t="s">
        <v>35</v>
      </c>
      <c r="E44" s="55" t="s">
        <v>239</v>
      </c>
      <c r="F44" s="55" t="s">
        <v>732</v>
      </c>
      <c r="G44" s="55">
        <v>42</v>
      </c>
      <c r="H44" s="55">
        <v>4</v>
      </c>
      <c r="I44" s="57">
        <v>2</v>
      </c>
      <c r="J44" s="58">
        <v>8</v>
      </c>
      <c r="K44" s="59"/>
      <c r="L44" s="60" t="s">
        <v>222</v>
      </c>
      <c r="M44" s="76"/>
      <c r="N44" s="61" t="s">
        <v>220</v>
      </c>
      <c r="O44" s="77"/>
      <c r="P44" s="76"/>
      <c r="Q44" s="62">
        <v>4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5"/>
        <v>20127.743999999999</v>
      </c>
      <c r="AC44" s="66">
        <f t="shared" si="4"/>
        <v>0</v>
      </c>
      <c r="AD44" s="66">
        <f t="shared" si="3"/>
        <v>20127.743999999999</v>
      </c>
    </row>
    <row r="45" spans="1:30" ht="24.95" customHeight="1" x14ac:dyDescent="0.4">
      <c r="A45" s="54">
        <v>42</v>
      </c>
      <c r="B45" s="55" t="s">
        <v>37</v>
      </c>
      <c r="C45" s="55" t="s">
        <v>2235</v>
      </c>
      <c r="D45" s="55" t="s">
        <v>35</v>
      </c>
      <c r="E45" s="55" t="s">
        <v>239</v>
      </c>
      <c r="F45" s="55" t="s">
        <v>1177</v>
      </c>
      <c r="G45" s="55">
        <v>42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76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5"/>
        <v>5031.9359999999997</v>
      </c>
      <c r="AC45" s="66">
        <f t="shared" si="4"/>
        <v>0</v>
      </c>
      <c r="AD45" s="66">
        <f t="shared" si="3"/>
        <v>5031.9359999999997</v>
      </c>
    </row>
    <row r="46" spans="1:30" ht="24.95" customHeight="1" x14ac:dyDescent="0.4">
      <c r="A46" s="54">
        <v>43</v>
      </c>
      <c r="B46" s="55" t="s">
        <v>37</v>
      </c>
      <c r="C46" s="55" t="s">
        <v>2236</v>
      </c>
      <c r="D46" s="55" t="s">
        <v>35</v>
      </c>
      <c r="E46" s="55" t="s">
        <v>239</v>
      </c>
      <c r="F46" s="55" t="s">
        <v>240</v>
      </c>
      <c r="G46" s="55">
        <v>42</v>
      </c>
      <c r="H46" s="55">
        <v>3</v>
      </c>
      <c r="I46" s="57">
        <v>1</v>
      </c>
      <c r="J46" s="58">
        <v>3</v>
      </c>
      <c r="K46" s="59"/>
      <c r="L46" s="60" t="s">
        <v>222</v>
      </c>
      <c r="M46" s="76"/>
      <c r="N46" s="61" t="s">
        <v>220</v>
      </c>
      <c r="O46" s="77"/>
      <c r="P46" s="76"/>
      <c r="Q46" s="62">
        <v>3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5"/>
        <v>7547.9039999999995</v>
      </c>
      <c r="AC46" s="66">
        <f t="shared" si="4"/>
        <v>0</v>
      </c>
      <c r="AD46" s="66">
        <f t="shared" si="3"/>
        <v>7547.9039999999995</v>
      </c>
    </row>
    <row r="47" spans="1:30" ht="24.95" customHeight="1" x14ac:dyDescent="0.4">
      <c r="A47" s="54">
        <v>44</v>
      </c>
      <c r="B47" s="55" t="s">
        <v>37</v>
      </c>
      <c r="C47" s="55" t="s">
        <v>2236</v>
      </c>
      <c r="D47" s="55" t="s">
        <v>35</v>
      </c>
      <c r="E47" s="55" t="s">
        <v>41</v>
      </c>
      <c r="F47" s="55" t="s">
        <v>541</v>
      </c>
      <c r="G47" s="55">
        <v>15</v>
      </c>
      <c r="H47" s="55">
        <v>2</v>
      </c>
      <c r="I47" s="57">
        <v>1</v>
      </c>
      <c r="J47" s="58">
        <v>2</v>
      </c>
      <c r="K47" s="59"/>
      <c r="L47" s="60" t="s">
        <v>222</v>
      </c>
      <c r="M47" s="76"/>
      <c r="N47" s="61" t="s">
        <v>220</v>
      </c>
      <c r="O47" s="77"/>
      <c r="P47" s="76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5"/>
        <v>1797.1200000000001</v>
      </c>
      <c r="AC47" s="66">
        <f t="shared" si="4"/>
        <v>0</v>
      </c>
      <c r="AD47" s="66">
        <f t="shared" si="3"/>
        <v>1797.1200000000001</v>
      </c>
    </row>
    <row r="48" spans="1:30" ht="24.95" customHeight="1" x14ac:dyDescent="0.4">
      <c r="A48" s="54">
        <v>45</v>
      </c>
      <c r="B48" s="55" t="s">
        <v>37</v>
      </c>
      <c r="C48" s="55" t="s">
        <v>2237</v>
      </c>
      <c r="D48" s="55" t="s">
        <v>35</v>
      </c>
      <c r="E48" s="55" t="s">
        <v>239</v>
      </c>
      <c r="F48" s="55" t="s">
        <v>240</v>
      </c>
      <c r="G48" s="55">
        <v>42</v>
      </c>
      <c r="H48" s="55">
        <v>2</v>
      </c>
      <c r="I48" s="57">
        <v>1</v>
      </c>
      <c r="J48" s="58">
        <v>2</v>
      </c>
      <c r="K48" s="59"/>
      <c r="L48" s="60" t="s">
        <v>222</v>
      </c>
      <c r="M48" s="76"/>
      <c r="N48" s="61" t="s">
        <v>220</v>
      </c>
      <c r="O48" s="77"/>
      <c r="P48" s="76"/>
      <c r="Q48" s="62">
        <v>2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5"/>
        <v>5031.9359999999997</v>
      </c>
      <c r="AC48" s="66">
        <f t="shared" si="4"/>
        <v>0</v>
      </c>
      <c r="AD48" s="66">
        <f t="shared" si="3"/>
        <v>5031.9359999999997</v>
      </c>
    </row>
    <row r="49" spans="1:30" ht="24.95" customHeight="1" x14ac:dyDescent="0.4">
      <c r="A49" s="54">
        <v>46</v>
      </c>
      <c r="B49" s="55" t="s">
        <v>37</v>
      </c>
      <c r="C49" s="55" t="s">
        <v>2237</v>
      </c>
      <c r="D49" s="55" t="s">
        <v>35</v>
      </c>
      <c r="E49" s="55" t="s">
        <v>265</v>
      </c>
      <c r="F49" s="55" t="s">
        <v>673</v>
      </c>
      <c r="G49" s="55">
        <v>60</v>
      </c>
      <c r="H49" s="55">
        <v>3</v>
      </c>
      <c r="I49" s="57">
        <v>1</v>
      </c>
      <c r="J49" s="58">
        <v>3</v>
      </c>
      <c r="K49" s="59"/>
      <c r="L49" s="60" t="s">
        <v>222</v>
      </c>
      <c r="M49" s="76"/>
      <c r="N49" s="61" t="s">
        <v>219</v>
      </c>
      <c r="O49" s="77"/>
      <c r="P49" s="76"/>
      <c r="Q49" s="62">
        <v>3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5"/>
        <v>10782.720000000001</v>
      </c>
      <c r="AC49" s="66">
        <f t="shared" si="4"/>
        <v>0</v>
      </c>
      <c r="AD49" s="66">
        <f t="shared" si="3"/>
        <v>10782.720000000001</v>
      </c>
    </row>
    <row r="50" spans="1:30" ht="24.95" customHeight="1" x14ac:dyDescent="0.4">
      <c r="A50" s="54">
        <v>47</v>
      </c>
      <c r="B50" s="55" t="s">
        <v>37</v>
      </c>
      <c r="C50" s="55" t="s">
        <v>2238</v>
      </c>
      <c r="D50" s="55" t="s">
        <v>35</v>
      </c>
      <c r="E50" s="55" t="s">
        <v>239</v>
      </c>
      <c r="F50" s="55" t="s">
        <v>732</v>
      </c>
      <c r="G50" s="55">
        <v>42</v>
      </c>
      <c r="H50" s="55">
        <v>4</v>
      </c>
      <c r="I50" s="57">
        <v>2</v>
      </c>
      <c r="J50" s="58">
        <v>8</v>
      </c>
      <c r="K50" s="59"/>
      <c r="L50" s="60" t="s">
        <v>222</v>
      </c>
      <c r="M50" s="76"/>
      <c r="N50" s="61" t="s">
        <v>220</v>
      </c>
      <c r="O50" s="77"/>
      <c r="P50" s="76"/>
      <c r="Q50" s="62">
        <v>4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5"/>
        <v>20127.743999999999</v>
      </c>
      <c r="AC50" s="66">
        <f t="shared" si="4"/>
        <v>0</v>
      </c>
      <c r="AD50" s="66">
        <f t="shared" si="3"/>
        <v>20127.743999999999</v>
      </c>
    </row>
    <row r="51" spans="1:30" ht="24.95" customHeight="1" x14ac:dyDescent="0.4">
      <c r="A51" s="54">
        <v>48</v>
      </c>
      <c r="B51" s="55" t="s">
        <v>37</v>
      </c>
      <c r="C51" s="55" t="s">
        <v>2238</v>
      </c>
      <c r="D51" s="55" t="s">
        <v>35</v>
      </c>
      <c r="E51" s="55" t="s">
        <v>239</v>
      </c>
      <c r="F51" s="55" t="s">
        <v>1177</v>
      </c>
      <c r="G51" s="55">
        <v>42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76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5"/>
        <v>5031.9359999999997</v>
      </c>
      <c r="AC51" s="66">
        <f t="shared" si="4"/>
        <v>0</v>
      </c>
      <c r="AD51" s="66">
        <f t="shared" si="3"/>
        <v>5031.9359999999997</v>
      </c>
    </row>
    <row r="52" spans="1:30" ht="24.95" customHeight="1" x14ac:dyDescent="0.4">
      <c r="A52" s="54">
        <v>49</v>
      </c>
      <c r="B52" s="55" t="s">
        <v>37</v>
      </c>
      <c r="C52" s="55" t="s">
        <v>2239</v>
      </c>
      <c r="D52" s="55" t="s">
        <v>35</v>
      </c>
      <c r="E52" s="55" t="s">
        <v>239</v>
      </c>
      <c r="F52" s="55" t="s">
        <v>732</v>
      </c>
      <c r="G52" s="55">
        <v>42</v>
      </c>
      <c r="H52" s="55">
        <v>4</v>
      </c>
      <c r="I52" s="57">
        <v>2</v>
      </c>
      <c r="J52" s="58">
        <v>8</v>
      </c>
      <c r="K52" s="59"/>
      <c r="L52" s="60" t="s">
        <v>222</v>
      </c>
      <c r="M52" s="76"/>
      <c r="N52" s="61" t="s">
        <v>220</v>
      </c>
      <c r="O52" s="77"/>
      <c r="P52" s="76"/>
      <c r="Q52" s="62">
        <v>4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5"/>
        <v>20127.743999999999</v>
      </c>
      <c r="AC52" s="66">
        <f t="shared" si="4"/>
        <v>0</v>
      </c>
      <c r="AD52" s="66">
        <f t="shared" si="3"/>
        <v>20127.743999999999</v>
      </c>
    </row>
    <row r="53" spans="1:30" ht="24.95" customHeight="1" x14ac:dyDescent="0.4">
      <c r="A53" s="54">
        <v>50</v>
      </c>
      <c r="B53" s="55" t="s">
        <v>37</v>
      </c>
      <c r="C53" s="55" t="s">
        <v>2239</v>
      </c>
      <c r="D53" s="55" t="s">
        <v>35</v>
      </c>
      <c r="E53" s="55" t="s">
        <v>239</v>
      </c>
      <c r="F53" s="55" t="s">
        <v>1177</v>
      </c>
      <c r="G53" s="55">
        <v>42</v>
      </c>
      <c r="H53" s="55">
        <v>2</v>
      </c>
      <c r="I53" s="57">
        <v>1</v>
      </c>
      <c r="J53" s="58">
        <v>2</v>
      </c>
      <c r="K53" s="59"/>
      <c r="L53" s="60" t="s">
        <v>222</v>
      </c>
      <c r="M53" s="76"/>
      <c r="N53" s="61" t="s">
        <v>220</v>
      </c>
      <c r="O53" s="77"/>
      <c r="P53" s="76"/>
      <c r="Q53" s="62">
        <v>2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5"/>
        <v>5031.9359999999997</v>
      </c>
      <c r="AC53" s="66">
        <f t="shared" si="4"/>
        <v>0</v>
      </c>
      <c r="AD53" s="66">
        <f t="shared" si="3"/>
        <v>5031.9359999999997</v>
      </c>
    </row>
    <row r="54" spans="1:30" ht="24.95" customHeight="1" x14ac:dyDescent="0.4">
      <c r="A54" s="54">
        <v>51</v>
      </c>
      <c r="B54" s="55" t="s">
        <v>37</v>
      </c>
      <c r="C54" s="55" t="s">
        <v>2240</v>
      </c>
      <c r="D54" s="55" t="s">
        <v>35</v>
      </c>
      <c r="E54" s="55" t="s">
        <v>239</v>
      </c>
      <c r="F54" s="55" t="s">
        <v>732</v>
      </c>
      <c r="G54" s="55">
        <v>42</v>
      </c>
      <c r="H54" s="55">
        <v>4</v>
      </c>
      <c r="I54" s="57">
        <v>2</v>
      </c>
      <c r="J54" s="58">
        <v>8</v>
      </c>
      <c r="K54" s="59"/>
      <c r="L54" s="60" t="s">
        <v>222</v>
      </c>
      <c r="M54" s="76"/>
      <c r="N54" s="61" t="s">
        <v>220</v>
      </c>
      <c r="O54" s="77"/>
      <c r="P54" s="76"/>
      <c r="Q54" s="62">
        <v>4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5"/>
        <v>20127.743999999999</v>
      </c>
      <c r="AC54" s="66">
        <f t="shared" si="4"/>
        <v>0</v>
      </c>
      <c r="AD54" s="66">
        <f t="shared" si="3"/>
        <v>20127.743999999999</v>
      </c>
    </row>
    <row r="55" spans="1:30" ht="24.95" customHeight="1" x14ac:dyDescent="0.4">
      <c r="A55" s="54">
        <v>52</v>
      </c>
      <c r="B55" s="55" t="s">
        <v>37</v>
      </c>
      <c r="C55" s="55" t="s">
        <v>2240</v>
      </c>
      <c r="D55" s="55" t="s">
        <v>35</v>
      </c>
      <c r="E55" s="55" t="s">
        <v>239</v>
      </c>
      <c r="F55" s="55" t="s">
        <v>1177</v>
      </c>
      <c r="G55" s="55">
        <v>42</v>
      </c>
      <c r="H55" s="55">
        <v>2</v>
      </c>
      <c r="I55" s="57">
        <v>1</v>
      </c>
      <c r="J55" s="58">
        <v>2</v>
      </c>
      <c r="K55" s="59"/>
      <c r="L55" s="60" t="s">
        <v>222</v>
      </c>
      <c r="M55" s="76"/>
      <c r="N55" s="61" t="s">
        <v>220</v>
      </c>
      <c r="O55" s="77"/>
      <c r="P55" s="76"/>
      <c r="Q55" s="62">
        <v>2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5"/>
        <v>5031.9359999999997</v>
      </c>
      <c r="AC55" s="66">
        <f t="shared" si="4"/>
        <v>0</v>
      </c>
      <c r="AD55" s="66">
        <f t="shared" si="3"/>
        <v>5031.9359999999997</v>
      </c>
    </row>
    <row r="56" spans="1:30" ht="24.95" customHeight="1" x14ac:dyDescent="0.4">
      <c r="A56" s="54">
        <v>53</v>
      </c>
      <c r="B56" s="55" t="s">
        <v>37</v>
      </c>
      <c r="C56" s="55" t="s">
        <v>2241</v>
      </c>
      <c r="D56" s="55" t="s">
        <v>35</v>
      </c>
      <c r="E56" s="55" t="s">
        <v>239</v>
      </c>
      <c r="F56" s="55" t="s">
        <v>2262</v>
      </c>
      <c r="G56" s="55">
        <v>42</v>
      </c>
      <c r="H56" s="55">
        <v>10</v>
      </c>
      <c r="I56" s="57">
        <v>2</v>
      </c>
      <c r="J56" s="58">
        <v>20</v>
      </c>
      <c r="K56" s="59"/>
      <c r="L56" s="60" t="s">
        <v>221</v>
      </c>
      <c r="M56" s="76"/>
      <c r="N56" s="61" t="s">
        <v>220</v>
      </c>
      <c r="O56" s="77"/>
      <c r="P56" s="76"/>
      <c r="Q56" s="62">
        <v>20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5"/>
        <v>50319.360000000001</v>
      </c>
      <c r="AC56" s="66">
        <f t="shared" si="4"/>
        <v>0</v>
      </c>
      <c r="AD56" s="66">
        <f t="shared" si="3"/>
        <v>50319.360000000001</v>
      </c>
    </row>
    <row r="57" spans="1:30" ht="24.95" customHeight="1" x14ac:dyDescent="0.4">
      <c r="A57" s="54">
        <v>54</v>
      </c>
      <c r="B57" s="55" t="s">
        <v>37</v>
      </c>
      <c r="C57" s="55" t="s">
        <v>2242</v>
      </c>
      <c r="D57" s="55" t="s">
        <v>35</v>
      </c>
      <c r="E57" s="55" t="s">
        <v>239</v>
      </c>
      <c r="F57" s="55" t="s">
        <v>732</v>
      </c>
      <c r="G57" s="55">
        <v>42</v>
      </c>
      <c r="H57" s="55">
        <v>2</v>
      </c>
      <c r="I57" s="57">
        <v>2</v>
      </c>
      <c r="J57" s="58">
        <v>4</v>
      </c>
      <c r="K57" s="59"/>
      <c r="L57" s="60" t="s">
        <v>222</v>
      </c>
      <c r="M57" s="76"/>
      <c r="N57" s="61" t="s">
        <v>220</v>
      </c>
      <c r="O57" s="77"/>
      <c r="P57" s="76"/>
      <c r="Q57" s="62">
        <v>2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5"/>
        <v>10063.871999999999</v>
      </c>
      <c r="AC57" s="66">
        <f t="shared" si="4"/>
        <v>0</v>
      </c>
      <c r="AD57" s="66">
        <f t="shared" si="3"/>
        <v>10063.871999999999</v>
      </c>
    </row>
    <row r="58" spans="1:30" ht="24.95" customHeight="1" x14ac:dyDescent="0.4">
      <c r="A58" s="54">
        <v>55</v>
      </c>
      <c r="B58" s="55" t="s">
        <v>37</v>
      </c>
      <c r="C58" s="55" t="s">
        <v>2243</v>
      </c>
      <c r="D58" s="55" t="s">
        <v>35</v>
      </c>
      <c r="E58" s="55" t="s">
        <v>239</v>
      </c>
      <c r="F58" s="55" t="s">
        <v>732</v>
      </c>
      <c r="G58" s="55">
        <v>42</v>
      </c>
      <c r="H58" s="55">
        <v>1</v>
      </c>
      <c r="I58" s="57">
        <v>2</v>
      </c>
      <c r="J58" s="58">
        <v>2</v>
      </c>
      <c r="K58" s="59"/>
      <c r="L58" s="60" t="s">
        <v>222</v>
      </c>
      <c r="M58" s="76"/>
      <c r="N58" s="61" t="s">
        <v>220</v>
      </c>
      <c r="O58" s="77"/>
      <c r="P58" s="76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5"/>
        <v>5031.9359999999997</v>
      </c>
      <c r="AC58" s="66">
        <f t="shared" si="4"/>
        <v>0</v>
      </c>
      <c r="AD58" s="66">
        <f t="shared" si="3"/>
        <v>5031.9359999999997</v>
      </c>
    </row>
    <row r="59" spans="1:30" ht="24.95" customHeight="1" x14ac:dyDescent="0.4">
      <c r="A59" s="54">
        <v>56</v>
      </c>
      <c r="B59" s="55" t="s">
        <v>37</v>
      </c>
      <c r="C59" s="55" t="s">
        <v>2244</v>
      </c>
      <c r="D59" s="55" t="s">
        <v>35</v>
      </c>
      <c r="E59" s="55" t="s">
        <v>239</v>
      </c>
      <c r="F59" s="55" t="s">
        <v>732</v>
      </c>
      <c r="G59" s="55">
        <v>42</v>
      </c>
      <c r="H59" s="55">
        <v>1</v>
      </c>
      <c r="I59" s="57">
        <v>2</v>
      </c>
      <c r="J59" s="58">
        <v>2</v>
      </c>
      <c r="K59" s="59"/>
      <c r="L59" s="60" t="s">
        <v>222</v>
      </c>
      <c r="M59" s="76"/>
      <c r="N59" s="61" t="s">
        <v>220</v>
      </c>
      <c r="O59" s="77"/>
      <c r="P59" s="76"/>
      <c r="Q59" s="62">
        <v>1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5"/>
        <v>5031.9359999999997</v>
      </c>
      <c r="AC59" s="66">
        <f t="shared" si="4"/>
        <v>0</v>
      </c>
      <c r="AD59" s="66">
        <f t="shared" si="3"/>
        <v>5031.9359999999997</v>
      </c>
    </row>
    <row r="60" spans="1:30" ht="24.95" customHeight="1" x14ac:dyDescent="0.4">
      <c r="A60" s="54">
        <v>57</v>
      </c>
      <c r="B60" s="55" t="s">
        <v>37</v>
      </c>
      <c r="C60" s="55" t="s">
        <v>2245</v>
      </c>
      <c r="D60" s="55" t="s">
        <v>35</v>
      </c>
      <c r="E60" s="55" t="s">
        <v>239</v>
      </c>
      <c r="F60" s="55" t="s">
        <v>732</v>
      </c>
      <c r="G60" s="55">
        <v>42</v>
      </c>
      <c r="H60" s="55">
        <v>1</v>
      </c>
      <c r="I60" s="57">
        <v>2</v>
      </c>
      <c r="J60" s="58">
        <v>2</v>
      </c>
      <c r="K60" s="59"/>
      <c r="L60" s="60" t="s">
        <v>222</v>
      </c>
      <c r="M60" s="76"/>
      <c r="N60" s="61" t="s">
        <v>220</v>
      </c>
      <c r="O60" s="77"/>
      <c r="P60" s="76"/>
      <c r="Q60" s="62">
        <v>1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5"/>
        <v>5031.9359999999997</v>
      </c>
      <c r="AC60" s="66">
        <f t="shared" si="4"/>
        <v>0</v>
      </c>
      <c r="AD60" s="66">
        <f t="shared" si="3"/>
        <v>5031.9359999999997</v>
      </c>
    </row>
    <row r="61" spans="1:30" ht="24.95" customHeight="1" x14ac:dyDescent="0.4">
      <c r="A61" s="54">
        <v>58</v>
      </c>
      <c r="B61" s="55" t="s">
        <v>37</v>
      </c>
      <c r="C61" s="55" t="s">
        <v>2246</v>
      </c>
      <c r="D61" s="55" t="s">
        <v>35</v>
      </c>
      <c r="E61" s="55" t="s">
        <v>239</v>
      </c>
      <c r="F61" s="55" t="s">
        <v>732</v>
      </c>
      <c r="G61" s="55">
        <v>42</v>
      </c>
      <c r="H61" s="55">
        <v>1</v>
      </c>
      <c r="I61" s="57">
        <v>2</v>
      </c>
      <c r="J61" s="58">
        <v>2</v>
      </c>
      <c r="K61" s="59"/>
      <c r="L61" s="60" t="s">
        <v>222</v>
      </c>
      <c r="M61" s="76"/>
      <c r="N61" s="61" t="s">
        <v>220</v>
      </c>
      <c r="O61" s="77"/>
      <c r="P61" s="76"/>
      <c r="Q61" s="62">
        <v>1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5"/>
        <v>5031.9359999999997</v>
      </c>
      <c r="AC61" s="66">
        <f t="shared" si="4"/>
        <v>0</v>
      </c>
      <c r="AD61" s="66">
        <f t="shared" si="3"/>
        <v>5031.9359999999997</v>
      </c>
    </row>
    <row r="62" spans="1:30" ht="24.95" customHeight="1" x14ac:dyDescent="0.4">
      <c r="A62" s="54">
        <v>59</v>
      </c>
      <c r="B62" s="55" t="s">
        <v>37</v>
      </c>
      <c r="C62" s="55" t="s">
        <v>687</v>
      </c>
      <c r="D62" s="55" t="s">
        <v>2266</v>
      </c>
      <c r="E62" s="55" t="s">
        <v>248</v>
      </c>
      <c r="F62" s="55" t="s">
        <v>1102</v>
      </c>
      <c r="G62" s="55">
        <v>26</v>
      </c>
      <c r="H62" s="55">
        <v>2</v>
      </c>
      <c r="I62" s="57">
        <v>5</v>
      </c>
      <c r="J62" s="58">
        <v>10</v>
      </c>
      <c r="K62" s="59"/>
      <c r="L62" s="60" t="s">
        <v>222</v>
      </c>
      <c r="M62" s="76"/>
      <c r="N62" s="61" t="s">
        <v>220</v>
      </c>
      <c r="O62" s="77"/>
      <c r="P62" s="76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5"/>
        <v>15575.039999999999</v>
      </c>
      <c r="AC62" s="66">
        <f t="shared" si="4"/>
        <v>0</v>
      </c>
      <c r="AD62" s="66">
        <f t="shared" si="3"/>
        <v>15575.039999999999</v>
      </c>
    </row>
    <row r="63" spans="1:30" ht="24.95" customHeight="1" x14ac:dyDescent="0.4">
      <c r="A63" s="54">
        <v>60</v>
      </c>
      <c r="B63" s="55" t="s">
        <v>37</v>
      </c>
      <c r="C63" s="55" t="s">
        <v>687</v>
      </c>
      <c r="D63" s="55" t="s">
        <v>2267</v>
      </c>
      <c r="E63" s="55" t="s">
        <v>417</v>
      </c>
      <c r="F63" s="55" t="s">
        <v>2263</v>
      </c>
      <c r="G63" s="55">
        <v>263</v>
      </c>
      <c r="H63" s="55">
        <v>8</v>
      </c>
      <c r="I63" s="57">
        <v>1</v>
      </c>
      <c r="J63" s="58">
        <v>8</v>
      </c>
      <c r="K63" s="59"/>
      <c r="L63" s="60" t="s">
        <v>222</v>
      </c>
      <c r="M63" s="76"/>
      <c r="N63" s="61" t="s">
        <v>220</v>
      </c>
      <c r="O63" s="77"/>
      <c r="P63" s="76"/>
      <c r="Q63" s="62">
        <v>8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5"/>
        <v>126038.016</v>
      </c>
      <c r="AC63" s="66">
        <f t="shared" si="4"/>
        <v>0</v>
      </c>
      <c r="AD63" s="66">
        <f t="shared" si="3"/>
        <v>126038.016</v>
      </c>
    </row>
    <row r="64" spans="1:30" ht="24.95" customHeight="1" x14ac:dyDescent="0.4">
      <c r="A64" s="54">
        <v>61</v>
      </c>
      <c r="B64" s="55" t="s">
        <v>37</v>
      </c>
      <c r="C64" s="55" t="s">
        <v>431</v>
      </c>
      <c r="D64" s="55" t="s">
        <v>2232</v>
      </c>
      <c r="E64" s="55" t="s">
        <v>204</v>
      </c>
      <c r="F64" s="55" t="s">
        <v>725</v>
      </c>
      <c r="G64" s="55">
        <v>19</v>
      </c>
      <c r="H64" s="55">
        <v>28</v>
      </c>
      <c r="I64" s="57">
        <v>1</v>
      </c>
      <c r="J64" s="58">
        <v>28</v>
      </c>
      <c r="K64" s="59"/>
      <c r="L64" s="60" t="s">
        <v>222</v>
      </c>
      <c r="M64" s="76"/>
      <c r="N64" s="61" t="s">
        <v>219</v>
      </c>
      <c r="O64" s="77"/>
      <c r="P64" s="76"/>
      <c r="Q64" s="62">
        <v>28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5"/>
        <v>31868.928</v>
      </c>
      <c r="AC64" s="66">
        <f t="shared" si="4"/>
        <v>0</v>
      </c>
      <c r="AD64" s="66">
        <f t="shared" si="3"/>
        <v>31868.928</v>
      </c>
    </row>
    <row r="65" spans="1:30" ht="24.95" customHeight="1" x14ac:dyDescent="0.4">
      <c r="A65" s="54">
        <v>62</v>
      </c>
      <c r="B65" s="55" t="s">
        <v>37</v>
      </c>
      <c r="C65" s="55" t="s">
        <v>431</v>
      </c>
      <c r="D65" s="55" t="s">
        <v>35</v>
      </c>
      <c r="E65" s="55" t="s">
        <v>248</v>
      </c>
      <c r="F65" s="55" t="s">
        <v>617</v>
      </c>
      <c r="G65" s="55">
        <v>26</v>
      </c>
      <c r="H65" s="55">
        <v>12</v>
      </c>
      <c r="I65" s="57">
        <v>2</v>
      </c>
      <c r="J65" s="58">
        <v>24</v>
      </c>
      <c r="K65" s="59"/>
      <c r="L65" s="60" t="s">
        <v>222</v>
      </c>
      <c r="M65" s="76"/>
      <c r="N65" s="61" t="s">
        <v>220</v>
      </c>
      <c r="O65" s="77"/>
      <c r="P65" s="76"/>
      <c r="Q65" s="62">
        <v>12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5"/>
        <v>37380.095999999998</v>
      </c>
      <c r="AC65" s="66">
        <f t="shared" si="4"/>
        <v>0</v>
      </c>
      <c r="AD65" s="66">
        <f t="shared" si="3"/>
        <v>37380.095999999998</v>
      </c>
    </row>
    <row r="66" spans="1:30" ht="24.95" customHeight="1" x14ac:dyDescent="0.4">
      <c r="A66" s="54">
        <v>63</v>
      </c>
      <c r="B66" s="55" t="s">
        <v>37</v>
      </c>
      <c r="C66" s="55" t="s">
        <v>431</v>
      </c>
      <c r="D66" s="55" t="s">
        <v>2053</v>
      </c>
      <c r="E66" s="55" t="s">
        <v>248</v>
      </c>
      <c r="F66" s="55" t="s">
        <v>617</v>
      </c>
      <c r="G66" s="55">
        <v>26</v>
      </c>
      <c r="H66" s="55">
        <v>10</v>
      </c>
      <c r="I66" s="57">
        <v>2</v>
      </c>
      <c r="J66" s="58">
        <v>20</v>
      </c>
      <c r="K66" s="59"/>
      <c r="L66" s="60" t="s">
        <v>222</v>
      </c>
      <c r="M66" s="76"/>
      <c r="N66" s="61" t="s">
        <v>220</v>
      </c>
      <c r="O66" s="77"/>
      <c r="P66" s="76"/>
      <c r="Q66" s="62">
        <v>10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5"/>
        <v>31150.079999999998</v>
      </c>
      <c r="AC66" s="66">
        <f t="shared" si="4"/>
        <v>0</v>
      </c>
      <c r="AD66" s="66">
        <f t="shared" si="3"/>
        <v>31150.079999999998</v>
      </c>
    </row>
    <row r="67" spans="1:30" ht="24.95" customHeight="1" x14ac:dyDescent="0.4">
      <c r="A67" s="54">
        <v>64</v>
      </c>
      <c r="B67" s="55" t="s">
        <v>37</v>
      </c>
      <c r="C67" s="55" t="s">
        <v>1666</v>
      </c>
      <c r="D67" s="55" t="s">
        <v>35</v>
      </c>
      <c r="E67" s="55" t="s">
        <v>239</v>
      </c>
      <c r="F67" s="55" t="s">
        <v>732</v>
      </c>
      <c r="G67" s="55">
        <v>42</v>
      </c>
      <c r="H67" s="55">
        <v>8</v>
      </c>
      <c r="I67" s="57">
        <v>2</v>
      </c>
      <c r="J67" s="58">
        <v>16</v>
      </c>
      <c r="K67" s="59"/>
      <c r="L67" s="60" t="s">
        <v>222</v>
      </c>
      <c r="M67" s="76"/>
      <c r="N67" s="61" t="s">
        <v>220</v>
      </c>
      <c r="O67" s="77"/>
      <c r="P67" s="76"/>
      <c r="Q67" s="62">
        <v>8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5"/>
        <v>40255.487999999998</v>
      </c>
      <c r="AC67" s="66">
        <f t="shared" si="4"/>
        <v>0</v>
      </c>
      <c r="AD67" s="66">
        <f t="shared" si="3"/>
        <v>40255.487999999998</v>
      </c>
    </row>
    <row r="68" spans="1:30" ht="24.95" customHeight="1" x14ac:dyDescent="0.4">
      <c r="A68" s="54">
        <v>65</v>
      </c>
      <c r="B68" s="55" t="s">
        <v>37</v>
      </c>
      <c r="C68" s="55" t="s">
        <v>2247</v>
      </c>
      <c r="D68" s="55" t="s">
        <v>35</v>
      </c>
      <c r="E68" s="55" t="s">
        <v>239</v>
      </c>
      <c r="F68" s="55" t="s">
        <v>732</v>
      </c>
      <c r="G68" s="55">
        <v>42</v>
      </c>
      <c r="H68" s="55">
        <v>2</v>
      </c>
      <c r="I68" s="57">
        <v>2</v>
      </c>
      <c r="J68" s="58">
        <v>4</v>
      </c>
      <c r="K68" s="59"/>
      <c r="L68" s="60" t="s">
        <v>222</v>
      </c>
      <c r="M68" s="76"/>
      <c r="N68" s="61" t="s">
        <v>220</v>
      </c>
      <c r="O68" s="77"/>
      <c r="P68" s="76"/>
      <c r="Q68" s="62">
        <v>2</v>
      </c>
      <c r="R68" s="63"/>
      <c r="S68" s="78"/>
      <c r="T68" s="78"/>
      <c r="U68" s="64">
        <f t="shared" ref="U68:U94" si="6">S68*Q68</f>
        <v>0</v>
      </c>
      <c r="V68" s="64">
        <f t="shared" ref="V68:V94" si="7">T68*Q68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94" si="8">G68*J68*X68*Y68*Z68/1000*$Z$1</f>
        <v>10063.871999999999</v>
      </c>
      <c r="AC68" s="66">
        <f t="shared" si="4"/>
        <v>0</v>
      </c>
      <c r="AD68" s="66">
        <f t="shared" ref="AD68:AD94" si="9">AB68-AC68</f>
        <v>10063.871999999999</v>
      </c>
    </row>
    <row r="69" spans="1:30" ht="24.95" customHeight="1" x14ac:dyDescent="0.4">
      <c r="A69" s="54">
        <v>66</v>
      </c>
      <c r="B69" s="55" t="s">
        <v>37</v>
      </c>
      <c r="C69" s="55" t="s">
        <v>2248</v>
      </c>
      <c r="D69" s="55" t="s">
        <v>35</v>
      </c>
      <c r="E69" s="55" t="s">
        <v>239</v>
      </c>
      <c r="F69" s="55" t="s">
        <v>2262</v>
      </c>
      <c r="G69" s="55">
        <v>42</v>
      </c>
      <c r="H69" s="55">
        <v>6</v>
      </c>
      <c r="I69" s="57">
        <v>2</v>
      </c>
      <c r="J69" s="58">
        <v>12</v>
      </c>
      <c r="K69" s="59"/>
      <c r="L69" s="60" t="s">
        <v>221</v>
      </c>
      <c r="M69" s="76"/>
      <c r="N69" s="61" t="s">
        <v>220</v>
      </c>
      <c r="O69" s="77"/>
      <c r="P69" s="76"/>
      <c r="Q69" s="62">
        <v>12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30191.615999999998</v>
      </c>
      <c r="AC69" s="66">
        <f t="shared" ref="AC69:AC94" si="10">P69*Q69*X69*Y69*Z69/1000*$Z$1</f>
        <v>0</v>
      </c>
      <c r="AD69" s="66">
        <f t="shared" si="9"/>
        <v>30191.615999999998</v>
      </c>
    </row>
    <row r="70" spans="1:30" ht="24.95" customHeight="1" x14ac:dyDescent="0.4">
      <c r="A70" s="54">
        <v>67</v>
      </c>
      <c r="B70" s="55" t="s">
        <v>37</v>
      </c>
      <c r="C70" s="55" t="s">
        <v>2248</v>
      </c>
      <c r="D70" s="55" t="s">
        <v>35</v>
      </c>
      <c r="E70" s="55" t="s">
        <v>239</v>
      </c>
      <c r="F70" s="55" t="s">
        <v>1177</v>
      </c>
      <c r="G70" s="55">
        <v>42</v>
      </c>
      <c r="H70" s="55">
        <v>2</v>
      </c>
      <c r="I70" s="57">
        <v>1</v>
      </c>
      <c r="J70" s="58">
        <v>2</v>
      </c>
      <c r="K70" s="59"/>
      <c r="L70" s="60" t="s">
        <v>222</v>
      </c>
      <c r="M70" s="76"/>
      <c r="N70" s="61" t="s">
        <v>220</v>
      </c>
      <c r="O70" s="77"/>
      <c r="P70" s="76"/>
      <c r="Q70" s="62">
        <v>2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5031.9359999999997</v>
      </c>
      <c r="AC70" s="66">
        <f t="shared" si="10"/>
        <v>0</v>
      </c>
      <c r="AD70" s="66">
        <f t="shared" si="9"/>
        <v>5031.9359999999997</v>
      </c>
    </row>
    <row r="71" spans="1:30" ht="24.95" customHeight="1" x14ac:dyDescent="0.4">
      <c r="A71" s="54">
        <v>68</v>
      </c>
      <c r="B71" s="55" t="s">
        <v>37</v>
      </c>
      <c r="C71" s="55" t="s">
        <v>682</v>
      </c>
      <c r="D71" s="55" t="s">
        <v>35</v>
      </c>
      <c r="E71" s="55" t="s">
        <v>239</v>
      </c>
      <c r="F71" s="55" t="s">
        <v>2262</v>
      </c>
      <c r="G71" s="55">
        <v>42</v>
      </c>
      <c r="H71" s="55">
        <v>6</v>
      </c>
      <c r="I71" s="57">
        <v>2</v>
      </c>
      <c r="J71" s="58">
        <v>12</v>
      </c>
      <c r="K71" s="59"/>
      <c r="L71" s="60" t="s">
        <v>221</v>
      </c>
      <c r="M71" s="76"/>
      <c r="N71" s="61" t="s">
        <v>220</v>
      </c>
      <c r="O71" s="77"/>
      <c r="P71" s="76"/>
      <c r="Q71" s="62">
        <v>12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30191.615999999998</v>
      </c>
      <c r="AC71" s="66">
        <f t="shared" si="10"/>
        <v>0</v>
      </c>
      <c r="AD71" s="66">
        <f t="shared" si="9"/>
        <v>30191.615999999998</v>
      </c>
    </row>
    <row r="72" spans="1:30" ht="24.95" customHeight="1" x14ac:dyDescent="0.4">
      <c r="A72" s="54">
        <v>69</v>
      </c>
      <c r="B72" s="55" t="s">
        <v>37</v>
      </c>
      <c r="C72" s="55" t="s">
        <v>682</v>
      </c>
      <c r="D72" s="55" t="s">
        <v>35</v>
      </c>
      <c r="E72" s="55" t="s">
        <v>239</v>
      </c>
      <c r="F72" s="55" t="s">
        <v>1177</v>
      </c>
      <c r="G72" s="55">
        <v>42</v>
      </c>
      <c r="H72" s="55">
        <v>2</v>
      </c>
      <c r="I72" s="57">
        <v>1</v>
      </c>
      <c r="J72" s="58">
        <v>2</v>
      </c>
      <c r="K72" s="59"/>
      <c r="L72" s="60" t="s">
        <v>222</v>
      </c>
      <c r="M72" s="76"/>
      <c r="N72" s="61" t="s">
        <v>220</v>
      </c>
      <c r="O72" s="77"/>
      <c r="P72" s="76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5031.9359999999997</v>
      </c>
      <c r="AC72" s="66">
        <f t="shared" si="10"/>
        <v>0</v>
      </c>
      <c r="AD72" s="66">
        <f t="shared" si="9"/>
        <v>5031.9359999999997</v>
      </c>
    </row>
    <row r="73" spans="1:30" ht="24.95" customHeight="1" x14ac:dyDescent="0.4">
      <c r="A73" s="54">
        <v>70</v>
      </c>
      <c r="B73" s="55" t="s">
        <v>37</v>
      </c>
      <c r="C73" s="55" t="s">
        <v>2249</v>
      </c>
      <c r="D73" s="55" t="s">
        <v>2232</v>
      </c>
      <c r="E73" s="55" t="s">
        <v>204</v>
      </c>
      <c r="F73" s="55" t="s">
        <v>725</v>
      </c>
      <c r="G73" s="55">
        <v>19</v>
      </c>
      <c r="H73" s="55">
        <v>2</v>
      </c>
      <c r="I73" s="57">
        <v>1</v>
      </c>
      <c r="J73" s="58">
        <v>2</v>
      </c>
      <c r="K73" s="59"/>
      <c r="L73" s="60" t="s">
        <v>222</v>
      </c>
      <c r="M73" s="76"/>
      <c r="N73" s="61" t="s">
        <v>219</v>
      </c>
      <c r="O73" s="77"/>
      <c r="P73" s="76"/>
      <c r="Q73" s="62">
        <v>2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2276.3520000000003</v>
      </c>
      <c r="AC73" s="66">
        <f t="shared" si="10"/>
        <v>0</v>
      </c>
      <c r="AD73" s="66">
        <f t="shared" si="9"/>
        <v>2276.3520000000003</v>
      </c>
    </row>
    <row r="74" spans="1:30" ht="24.95" customHeight="1" x14ac:dyDescent="0.4">
      <c r="A74" s="54">
        <v>71</v>
      </c>
      <c r="B74" s="55" t="s">
        <v>37</v>
      </c>
      <c r="C74" s="55" t="s">
        <v>2249</v>
      </c>
      <c r="D74" s="55" t="s">
        <v>2223</v>
      </c>
      <c r="E74" s="55" t="s">
        <v>248</v>
      </c>
      <c r="F74" s="55" t="s">
        <v>1102</v>
      </c>
      <c r="G74" s="55">
        <v>26</v>
      </c>
      <c r="H74" s="55">
        <v>4</v>
      </c>
      <c r="I74" s="57">
        <v>5</v>
      </c>
      <c r="J74" s="58">
        <v>20</v>
      </c>
      <c r="K74" s="59"/>
      <c r="L74" s="60" t="s">
        <v>222</v>
      </c>
      <c r="M74" s="76"/>
      <c r="N74" s="61" t="s">
        <v>220</v>
      </c>
      <c r="O74" s="77"/>
      <c r="P74" s="76"/>
      <c r="Q74" s="62">
        <v>4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31150.079999999998</v>
      </c>
      <c r="AC74" s="66">
        <f t="shared" si="10"/>
        <v>0</v>
      </c>
      <c r="AD74" s="66">
        <f t="shared" si="9"/>
        <v>31150.079999999998</v>
      </c>
    </row>
    <row r="75" spans="1:30" ht="24.95" customHeight="1" x14ac:dyDescent="0.4">
      <c r="A75" s="54">
        <v>72</v>
      </c>
      <c r="B75" s="55" t="s">
        <v>37</v>
      </c>
      <c r="C75" s="55" t="s">
        <v>1810</v>
      </c>
      <c r="D75" s="55" t="s">
        <v>35</v>
      </c>
      <c r="E75" s="55" t="s">
        <v>239</v>
      </c>
      <c r="F75" s="55" t="s">
        <v>2262</v>
      </c>
      <c r="G75" s="55">
        <v>42</v>
      </c>
      <c r="H75" s="55">
        <v>6</v>
      </c>
      <c r="I75" s="57">
        <v>2</v>
      </c>
      <c r="J75" s="58">
        <v>12</v>
      </c>
      <c r="K75" s="59"/>
      <c r="L75" s="60" t="s">
        <v>221</v>
      </c>
      <c r="M75" s="76"/>
      <c r="N75" s="61" t="s">
        <v>220</v>
      </c>
      <c r="O75" s="77"/>
      <c r="P75" s="76"/>
      <c r="Q75" s="62">
        <v>12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30191.615999999998</v>
      </c>
      <c r="AC75" s="66">
        <f t="shared" si="10"/>
        <v>0</v>
      </c>
      <c r="AD75" s="66">
        <f t="shared" si="9"/>
        <v>30191.615999999998</v>
      </c>
    </row>
    <row r="76" spans="1:30" ht="24.95" customHeight="1" x14ac:dyDescent="0.4">
      <c r="A76" s="54">
        <v>73</v>
      </c>
      <c r="B76" s="55" t="s">
        <v>37</v>
      </c>
      <c r="C76" s="55" t="s">
        <v>1810</v>
      </c>
      <c r="D76" s="55" t="s">
        <v>35</v>
      </c>
      <c r="E76" s="55" t="s">
        <v>239</v>
      </c>
      <c r="F76" s="55" t="s">
        <v>1177</v>
      </c>
      <c r="G76" s="55">
        <v>42</v>
      </c>
      <c r="H76" s="55">
        <v>2</v>
      </c>
      <c r="I76" s="57">
        <v>1</v>
      </c>
      <c r="J76" s="58">
        <v>2</v>
      </c>
      <c r="K76" s="59"/>
      <c r="L76" s="60" t="s">
        <v>222</v>
      </c>
      <c r="M76" s="76"/>
      <c r="N76" s="61" t="s">
        <v>220</v>
      </c>
      <c r="O76" s="77"/>
      <c r="P76" s="76"/>
      <c r="Q76" s="62">
        <v>2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5031.9359999999997</v>
      </c>
      <c r="AC76" s="66">
        <f t="shared" si="10"/>
        <v>0</v>
      </c>
      <c r="AD76" s="66">
        <f t="shared" si="9"/>
        <v>5031.9359999999997</v>
      </c>
    </row>
    <row r="77" spans="1:30" ht="24.95" customHeight="1" x14ac:dyDescent="0.4">
      <c r="A77" s="54">
        <v>74</v>
      </c>
      <c r="B77" s="55" t="s">
        <v>37</v>
      </c>
      <c r="C77" s="55" t="s">
        <v>2250</v>
      </c>
      <c r="D77" s="55" t="s">
        <v>35</v>
      </c>
      <c r="E77" s="55" t="s">
        <v>239</v>
      </c>
      <c r="F77" s="55" t="s">
        <v>732</v>
      </c>
      <c r="G77" s="55">
        <v>42</v>
      </c>
      <c r="H77" s="55">
        <v>2</v>
      </c>
      <c r="I77" s="57">
        <v>2</v>
      </c>
      <c r="J77" s="58">
        <v>4</v>
      </c>
      <c r="K77" s="59"/>
      <c r="L77" s="60" t="s">
        <v>222</v>
      </c>
      <c r="M77" s="76"/>
      <c r="N77" s="61" t="s">
        <v>220</v>
      </c>
      <c r="O77" s="77"/>
      <c r="P77" s="76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10063.871999999999</v>
      </c>
      <c r="AC77" s="66">
        <f t="shared" si="10"/>
        <v>0</v>
      </c>
      <c r="AD77" s="66">
        <f t="shared" si="9"/>
        <v>10063.871999999999</v>
      </c>
    </row>
    <row r="78" spans="1:30" ht="24.95" customHeight="1" x14ac:dyDescent="0.4">
      <c r="A78" s="54">
        <v>75</v>
      </c>
      <c r="B78" s="55" t="s">
        <v>37</v>
      </c>
      <c r="C78" s="55" t="s">
        <v>2251</v>
      </c>
      <c r="D78" s="55" t="s">
        <v>35</v>
      </c>
      <c r="E78" s="55" t="s">
        <v>239</v>
      </c>
      <c r="F78" s="55" t="s">
        <v>240</v>
      </c>
      <c r="G78" s="55">
        <v>42</v>
      </c>
      <c r="H78" s="55">
        <v>2</v>
      </c>
      <c r="I78" s="57">
        <v>1</v>
      </c>
      <c r="J78" s="58">
        <v>2</v>
      </c>
      <c r="K78" s="59"/>
      <c r="L78" s="60" t="s">
        <v>222</v>
      </c>
      <c r="M78" s="76"/>
      <c r="N78" s="61" t="s">
        <v>220</v>
      </c>
      <c r="O78" s="77"/>
      <c r="P78" s="76"/>
      <c r="Q78" s="62">
        <v>2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5031.9359999999997</v>
      </c>
      <c r="AC78" s="66">
        <f t="shared" si="10"/>
        <v>0</v>
      </c>
      <c r="AD78" s="66">
        <f t="shared" si="9"/>
        <v>5031.9359999999997</v>
      </c>
    </row>
    <row r="79" spans="1:30" ht="24.95" customHeight="1" x14ac:dyDescent="0.4">
      <c r="A79" s="54">
        <v>76</v>
      </c>
      <c r="B79" s="55" t="s">
        <v>37</v>
      </c>
      <c r="C79" s="55" t="s">
        <v>2251</v>
      </c>
      <c r="D79" s="55" t="s">
        <v>35</v>
      </c>
      <c r="E79" s="55" t="s">
        <v>41</v>
      </c>
      <c r="F79" s="55" t="s">
        <v>541</v>
      </c>
      <c r="G79" s="55">
        <v>15</v>
      </c>
      <c r="H79" s="55">
        <v>2</v>
      </c>
      <c r="I79" s="57">
        <v>1</v>
      </c>
      <c r="J79" s="58">
        <v>2</v>
      </c>
      <c r="K79" s="59"/>
      <c r="L79" s="60" t="s">
        <v>222</v>
      </c>
      <c r="M79" s="76"/>
      <c r="N79" s="61" t="s">
        <v>220</v>
      </c>
      <c r="O79" s="77"/>
      <c r="P79" s="76"/>
      <c r="Q79" s="62">
        <v>2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1797.1200000000001</v>
      </c>
      <c r="AC79" s="66">
        <f t="shared" si="10"/>
        <v>0</v>
      </c>
      <c r="AD79" s="66">
        <f t="shared" si="9"/>
        <v>1797.1200000000001</v>
      </c>
    </row>
    <row r="80" spans="1:30" ht="24.95" customHeight="1" x14ac:dyDescent="0.4">
      <c r="A80" s="54">
        <v>77</v>
      </c>
      <c r="B80" s="55" t="s">
        <v>37</v>
      </c>
      <c r="C80" s="55" t="s">
        <v>1344</v>
      </c>
      <c r="D80" s="55" t="s">
        <v>35</v>
      </c>
      <c r="E80" s="55" t="s">
        <v>239</v>
      </c>
      <c r="F80" s="55" t="s">
        <v>732</v>
      </c>
      <c r="G80" s="55">
        <v>42</v>
      </c>
      <c r="H80" s="55">
        <v>2</v>
      </c>
      <c r="I80" s="57">
        <v>2</v>
      </c>
      <c r="J80" s="58">
        <v>4</v>
      </c>
      <c r="K80" s="59"/>
      <c r="L80" s="60" t="s">
        <v>222</v>
      </c>
      <c r="M80" s="76"/>
      <c r="N80" s="61" t="s">
        <v>220</v>
      </c>
      <c r="O80" s="77"/>
      <c r="P80" s="76"/>
      <c r="Q80" s="62">
        <v>2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10063.871999999999</v>
      </c>
      <c r="AC80" s="66">
        <f t="shared" si="10"/>
        <v>0</v>
      </c>
      <c r="AD80" s="66">
        <f t="shared" si="9"/>
        <v>10063.871999999999</v>
      </c>
    </row>
    <row r="81" spans="1:30" ht="24.95" customHeight="1" x14ac:dyDescent="0.4">
      <c r="A81" s="54">
        <v>78</v>
      </c>
      <c r="B81" s="55" t="s">
        <v>37</v>
      </c>
      <c r="C81" s="55" t="s">
        <v>2252</v>
      </c>
      <c r="D81" s="55" t="s">
        <v>1096</v>
      </c>
      <c r="E81" s="55" t="s">
        <v>248</v>
      </c>
      <c r="F81" s="55" t="s">
        <v>384</v>
      </c>
      <c r="G81" s="55">
        <v>26</v>
      </c>
      <c r="H81" s="55">
        <v>2</v>
      </c>
      <c r="I81" s="57">
        <v>2</v>
      </c>
      <c r="J81" s="58">
        <v>4</v>
      </c>
      <c r="K81" s="59"/>
      <c r="L81" s="60" t="s">
        <v>222</v>
      </c>
      <c r="M81" s="76"/>
      <c r="N81" s="61" t="s">
        <v>220</v>
      </c>
      <c r="O81" s="77"/>
      <c r="P81" s="76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6230.0160000000005</v>
      </c>
      <c r="AC81" s="66">
        <f t="shared" si="10"/>
        <v>0</v>
      </c>
      <c r="AD81" s="66">
        <f t="shared" si="9"/>
        <v>6230.0160000000005</v>
      </c>
    </row>
    <row r="82" spans="1:30" ht="24.95" customHeight="1" x14ac:dyDescent="0.4">
      <c r="A82" s="54">
        <v>79</v>
      </c>
      <c r="B82" s="55" t="s">
        <v>37</v>
      </c>
      <c r="C82" s="55" t="s">
        <v>2253</v>
      </c>
      <c r="D82" s="55" t="s">
        <v>35</v>
      </c>
      <c r="E82" s="55" t="s">
        <v>239</v>
      </c>
      <c r="F82" s="55" t="s">
        <v>732</v>
      </c>
      <c r="G82" s="55">
        <v>42</v>
      </c>
      <c r="H82" s="55">
        <v>1</v>
      </c>
      <c r="I82" s="57">
        <v>2</v>
      </c>
      <c r="J82" s="58">
        <v>2</v>
      </c>
      <c r="K82" s="59"/>
      <c r="L82" s="60" t="s">
        <v>222</v>
      </c>
      <c r="M82" s="76"/>
      <c r="N82" s="61" t="s">
        <v>220</v>
      </c>
      <c r="O82" s="77"/>
      <c r="P82" s="76"/>
      <c r="Q82" s="62">
        <v>1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5031.9359999999997</v>
      </c>
      <c r="AC82" s="66">
        <f t="shared" si="10"/>
        <v>0</v>
      </c>
      <c r="AD82" s="66">
        <f t="shared" si="9"/>
        <v>5031.9359999999997</v>
      </c>
    </row>
    <row r="83" spans="1:30" ht="24.95" customHeight="1" x14ac:dyDescent="0.4">
      <c r="A83" s="54">
        <v>80</v>
      </c>
      <c r="B83" s="55" t="s">
        <v>37</v>
      </c>
      <c r="C83" s="55" t="s">
        <v>2254</v>
      </c>
      <c r="D83" s="55" t="s">
        <v>35</v>
      </c>
      <c r="E83" s="55" t="s">
        <v>239</v>
      </c>
      <c r="F83" s="55" t="s">
        <v>2262</v>
      </c>
      <c r="G83" s="55">
        <v>42</v>
      </c>
      <c r="H83" s="55">
        <v>6</v>
      </c>
      <c r="I83" s="57">
        <v>2</v>
      </c>
      <c r="J83" s="58">
        <v>12</v>
      </c>
      <c r="K83" s="59"/>
      <c r="L83" s="60" t="s">
        <v>221</v>
      </c>
      <c r="M83" s="76"/>
      <c r="N83" s="61" t="s">
        <v>220</v>
      </c>
      <c r="O83" s="77"/>
      <c r="P83" s="76"/>
      <c r="Q83" s="62">
        <v>12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30191.615999999998</v>
      </c>
      <c r="AC83" s="66">
        <f t="shared" si="10"/>
        <v>0</v>
      </c>
      <c r="AD83" s="66">
        <f t="shared" si="9"/>
        <v>30191.615999999998</v>
      </c>
    </row>
    <row r="84" spans="1:30" ht="24.95" customHeight="1" x14ac:dyDescent="0.4">
      <c r="A84" s="54">
        <v>81</v>
      </c>
      <c r="B84" s="55" t="s">
        <v>37</v>
      </c>
      <c r="C84" s="55" t="s">
        <v>2255</v>
      </c>
      <c r="D84" s="55" t="s">
        <v>35</v>
      </c>
      <c r="E84" s="55" t="s">
        <v>239</v>
      </c>
      <c r="F84" s="55" t="s">
        <v>732</v>
      </c>
      <c r="G84" s="55">
        <v>42</v>
      </c>
      <c r="H84" s="55">
        <v>1</v>
      </c>
      <c r="I84" s="57">
        <v>2</v>
      </c>
      <c r="J84" s="58">
        <v>2</v>
      </c>
      <c r="K84" s="59"/>
      <c r="L84" s="60" t="s">
        <v>222</v>
      </c>
      <c r="M84" s="76"/>
      <c r="N84" s="61" t="s">
        <v>220</v>
      </c>
      <c r="O84" s="77"/>
      <c r="P84" s="76"/>
      <c r="Q84" s="62">
        <v>1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5031.9359999999997</v>
      </c>
      <c r="AC84" s="66">
        <f t="shared" si="10"/>
        <v>0</v>
      </c>
      <c r="AD84" s="66">
        <f t="shared" si="9"/>
        <v>5031.9359999999997</v>
      </c>
    </row>
    <row r="85" spans="1:30" ht="24.95" customHeight="1" x14ac:dyDescent="0.4">
      <c r="A85" s="54">
        <v>82</v>
      </c>
      <c r="B85" s="55" t="s">
        <v>37</v>
      </c>
      <c r="C85" s="55" t="s">
        <v>2256</v>
      </c>
      <c r="D85" s="55" t="s">
        <v>2232</v>
      </c>
      <c r="E85" s="55" t="s">
        <v>204</v>
      </c>
      <c r="F85" s="55" t="s">
        <v>725</v>
      </c>
      <c r="G85" s="55">
        <v>19</v>
      </c>
      <c r="H85" s="55">
        <v>8</v>
      </c>
      <c r="I85" s="57">
        <v>1</v>
      </c>
      <c r="J85" s="58">
        <v>8</v>
      </c>
      <c r="K85" s="59"/>
      <c r="L85" s="60" t="s">
        <v>222</v>
      </c>
      <c r="M85" s="76"/>
      <c r="N85" s="61" t="s">
        <v>219</v>
      </c>
      <c r="O85" s="77"/>
      <c r="P85" s="76"/>
      <c r="Q85" s="62">
        <v>8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9105.4080000000013</v>
      </c>
      <c r="AC85" s="66">
        <f t="shared" si="10"/>
        <v>0</v>
      </c>
      <c r="AD85" s="66">
        <f t="shared" si="9"/>
        <v>9105.4080000000013</v>
      </c>
    </row>
    <row r="86" spans="1:30" ht="24.95" customHeight="1" x14ac:dyDescent="0.4">
      <c r="A86" s="54">
        <v>83</v>
      </c>
      <c r="B86" s="55" t="s">
        <v>37</v>
      </c>
      <c r="C86" s="55" t="s">
        <v>2257</v>
      </c>
      <c r="D86" s="55" t="s">
        <v>2232</v>
      </c>
      <c r="E86" s="55" t="s">
        <v>204</v>
      </c>
      <c r="F86" s="55" t="s">
        <v>725</v>
      </c>
      <c r="G86" s="55">
        <v>19</v>
      </c>
      <c r="H86" s="55">
        <v>4</v>
      </c>
      <c r="I86" s="57">
        <v>1</v>
      </c>
      <c r="J86" s="58">
        <v>4</v>
      </c>
      <c r="K86" s="59"/>
      <c r="L86" s="60" t="s">
        <v>222</v>
      </c>
      <c r="M86" s="76"/>
      <c r="N86" s="61" t="s">
        <v>219</v>
      </c>
      <c r="O86" s="77"/>
      <c r="P86" s="76"/>
      <c r="Q86" s="62">
        <v>4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4552.7040000000006</v>
      </c>
      <c r="AC86" s="66">
        <f t="shared" si="10"/>
        <v>0</v>
      </c>
      <c r="AD86" s="66">
        <f t="shared" si="9"/>
        <v>4552.7040000000006</v>
      </c>
    </row>
    <row r="87" spans="1:30" ht="24.95" customHeight="1" x14ac:dyDescent="0.4">
      <c r="A87" s="54">
        <v>84</v>
      </c>
      <c r="B87" s="55" t="s">
        <v>37</v>
      </c>
      <c r="C87" s="55" t="s">
        <v>1348</v>
      </c>
      <c r="D87" s="55" t="s">
        <v>35</v>
      </c>
      <c r="E87" s="55" t="s">
        <v>239</v>
      </c>
      <c r="F87" s="55" t="s">
        <v>732</v>
      </c>
      <c r="G87" s="55">
        <v>42</v>
      </c>
      <c r="H87" s="55">
        <v>2</v>
      </c>
      <c r="I87" s="57">
        <v>2</v>
      </c>
      <c r="J87" s="58">
        <v>4</v>
      </c>
      <c r="K87" s="59"/>
      <c r="L87" s="60" t="s">
        <v>222</v>
      </c>
      <c r="M87" s="76"/>
      <c r="N87" s="61" t="s">
        <v>220</v>
      </c>
      <c r="O87" s="77"/>
      <c r="P87" s="76"/>
      <c r="Q87" s="62">
        <v>2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10063.871999999999</v>
      </c>
      <c r="AC87" s="66">
        <f t="shared" si="10"/>
        <v>0</v>
      </c>
      <c r="AD87" s="66">
        <f t="shared" si="9"/>
        <v>10063.871999999999</v>
      </c>
    </row>
    <row r="88" spans="1:30" ht="24.95" customHeight="1" x14ac:dyDescent="0.4">
      <c r="A88" s="54">
        <v>85</v>
      </c>
      <c r="B88" s="55" t="s">
        <v>37</v>
      </c>
      <c r="C88" s="55" t="s">
        <v>2258</v>
      </c>
      <c r="D88" s="55" t="s">
        <v>35</v>
      </c>
      <c r="E88" s="55" t="s">
        <v>239</v>
      </c>
      <c r="F88" s="55" t="s">
        <v>240</v>
      </c>
      <c r="G88" s="55">
        <v>42</v>
      </c>
      <c r="H88" s="55">
        <v>4</v>
      </c>
      <c r="I88" s="57">
        <v>1</v>
      </c>
      <c r="J88" s="58">
        <v>4</v>
      </c>
      <c r="K88" s="59"/>
      <c r="L88" s="60" t="s">
        <v>222</v>
      </c>
      <c r="M88" s="76"/>
      <c r="N88" s="61" t="s">
        <v>220</v>
      </c>
      <c r="O88" s="77"/>
      <c r="P88" s="76"/>
      <c r="Q88" s="62">
        <v>4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10063.871999999999</v>
      </c>
      <c r="AC88" s="66">
        <f t="shared" si="10"/>
        <v>0</v>
      </c>
      <c r="AD88" s="66">
        <f t="shared" si="9"/>
        <v>10063.871999999999</v>
      </c>
    </row>
    <row r="89" spans="1:30" ht="24.95" customHeight="1" x14ac:dyDescent="0.4">
      <c r="A89" s="54">
        <v>86</v>
      </c>
      <c r="B89" s="55" t="s">
        <v>37</v>
      </c>
      <c r="C89" s="55" t="s">
        <v>2258</v>
      </c>
      <c r="D89" s="55" t="s">
        <v>35</v>
      </c>
      <c r="E89" s="55" t="s">
        <v>41</v>
      </c>
      <c r="F89" s="55" t="s">
        <v>541</v>
      </c>
      <c r="G89" s="55">
        <v>15</v>
      </c>
      <c r="H89" s="55">
        <v>3</v>
      </c>
      <c r="I89" s="57">
        <v>1</v>
      </c>
      <c r="J89" s="58">
        <v>3</v>
      </c>
      <c r="K89" s="59"/>
      <c r="L89" s="60" t="s">
        <v>222</v>
      </c>
      <c r="M89" s="76"/>
      <c r="N89" s="61" t="s">
        <v>220</v>
      </c>
      <c r="O89" s="77"/>
      <c r="P89" s="76"/>
      <c r="Q89" s="62">
        <v>3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2695.6800000000003</v>
      </c>
      <c r="AC89" s="66">
        <f t="shared" si="10"/>
        <v>0</v>
      </c>
      <c r="AD89" s="66">
        <f t="shared" si="9"/>
        <v>2695.6800000000003</v>
      </c>
    </row>
    <row r="90" spans="1:30" ht="24.95" customHeight="1" x14ac:dyDescent="0.4">
      <c r="A90" s="54">
        <v>87</v>
      </c>
      <c r="B90" s="55" t="s">
        <v>37</v>
      </c>
      <c r="C90" s="55" t="s">
        <v>2259</v>
      </c>
      <c r="D90" s="55" t="s">
        <v>2112</v>
      </c>
      <c r="E90" s="55" t="s">
        <v>675</v>
      </c>
      <c r="F90" s="55" t="s">
        <v>700</v>
      </c>
      <c r="G90" s="55">
        <v>420</v>
      </c>
      <c r="H90" s="55">
        <v>12</v>
      </c>
      <c r="I90" s="57">
        <v>1</v>
      </c>
      <c r="J90" s="58">
        <v>12</v>
      </c>
      <c r="K90" s="59"/>
      <c r="L90" s="60" t="s">
        <v>222</v>
      </c>
      <c r="M90" s="76"/>
      <c r="N90" s="61" t="s">
        <v>220</v>
      </c>
      <c r="O90" s="77"/>
      <c r="P90" s="76"/>
      <c r="Q90" s="62">
        <v>12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301916.15999999997</v>
      </c>
      <c r="AC90" s="66">
        <f t="shared" si="10"/>
        <v>0</v>
      </c>
      <c r="AD90" s="66">
        <f t="shared" si="9"/>
        <v>301916.15999999997</v>
      </c>
    </row>
    <row r="91" spans="1:30" ht="24.95" customHeight="1" x14ac:dyDescent="0.4">
      <c r="A91" s="54">
        <v>88</v>
      </c>
      <c r="B91" s="55" t="s">
        <v>37</v>
      </c>
      <c r="C91" s="55" t="s">
        <v>2259</v>
      </c>
      <c r="D91" s="55" t="s">
        <v>2112</v>
      </c>
      <c r="E91" s="55" t="s">
        <v>1184</v>
      </c>
      <c r="F91" s="55" t="s">
        <v>2264</v>
      </c>
      <c r="G91" s="55">
        <v>168</v>
      </c>
      <c r="H91" s="55">
        <v>4</v>
      </c>
      <c r="I91" s="57">
        <v>1</v>
      </c>
      <c r="J91" s="58">
        <v>4</v>
      </c>
      <c r="K91" s="59"/>
      <c r="L91" s="60" t="s">
        <v>222</v>
      </c>
      <c r="M91" s="76"/>
      <c r="N91" s="61" t="s">
        <v>220</v>
      </c>
      <c r="O91" s="77"/>
      <c r="P91" s="76"/>
      <c r="Q91" s="62">
        <v>4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8"/>
        <v>40255.487999999998</v>
      </c>
      <c r="AC91" s="66">
        <f t="shared" si="10"/>
        <v>0</v>
      </c>
      <c r="AD91" s="66">
        <f t="shared" si="9"/>
        <v>40255.487999999998</v>
      </c>
    </row>
    <row r="92" spans="1:30" ht="24.95" customHeight="1" x14ac:dyDescent="0.4">
      <c r="A92" s="54">
        <v>89</v>
      </c>
      <c r="B92" s="55" t="s">
        <v>37</v>
      </c>
      <c r="C92" s="55" t="s">
        <v>2260</v>
      </c>
      <c r="D92" s="55" t="s">
        <v>2268</v>
      </c>
      <c r="E92" s="55" t="s">
        <v>717</v>
      </c>
      <c r="F92" s="55" t="s">
        <v>2265</v>
      </c>
      <c r="G92" s="55">
        <v>116</v>
      </c>
      <c r="H92" s="55">
        <v>6</v>
      </c>
      <c r="I92" s="57">
        <v>2</v>
      </c>
      <c r="J92" s="58">
        <v>12</v>
      </c>
      <c r="K92" s="59"/>
      <c r="L92" s="60" t="s">
        <v>222</v>
      </c>
      <c r="M92" s="76"/>
      <c r="N92" s="61" t="s">
        <v>220</v>
      </c>
      <c r="O92" s="77"/>
      <c r="P92" s="76"/>
      <c r="Q92" s="62">
        <v>6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8"/>
        <v>83386.368000000002</v>
      </c>
      <c r="AC92" s="66">
        <f t="shared" si="10"/>
        <v>0</v>
      </c>
      <c r="AD92" s="66">
        <f t="shared" si="9"/>
        <v>83386.368000000002</v>
      </c>
    </row>
    <row r="93" spans="1:30" ht="24.95" customHeight="1" x14ac:dyDescent="0.4">
      <c r="A93" s="54">
        <v>90</v>
      </c>
      <c r="B93" s="55" t="s">
        <v>37</v>
      </c>
      <c r="C93" s="55" t="s">
        <v>734</v>
      </c>
      <c r="D93" s="55" t="s">
        <v>35</v>
      </c>
      <c r="E93" s="55" t="s">
        <v>265</v>
      </c>
      <c r="F93" s="55" t="s">
        <v>730</v>
      </c>
      <c r="G93" s="55">
        <v>60</v>
      </c>
      <c r="H93" s="55">
        <v>8</v>
      </c>
      <c r="I93" s="57">
        <v>1</v>
      </c>
      <c r="J93" s="58">
        <v>8</v>
      </c>
      <c r="K93" s="59"/>
      <c r="L93" s="60" t="s">
        <v>222</v>
      </c>
      <c r="M93" s="76"/>
      <c r="N93" s="61" t="s">
        <v>219</v>
      </c>
      <c r="O93" s="77"/>
      <c r="P93" s="76"/>
      <c r="Q93" s="62">
        <v>8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8"/>
        <v>28753.920000000002</v>
      </c>
      <c r="AC93" s="66">
        <f t="shared" si="10"/>
        <v>0</v>
      </c>
      <c r="AD93" s="66">
        <f t="shared" si="9"/>
        <v>28753.920000000002</v>
      </c>
    </row>
    <row r="94" spans="1:30" ht="24.95" customHeight="1" x14ac:dyDescent="0.4">
      <c r="A94" s="54">
        <v>91</v>
      </c>
      <c r="B94" s="55" t="s">
        <v>37</v>
      </c>
      <c r="C94" s="55" t="s">
        <v>2261</v>
      </c>
      <c r="D94" s="55" t="s">
        <v>35</v>
      </c>
      <c r="E94" s="55" t="s">
        <v>239</v>
      </c>
      <c r="F94" s="55" t="s">
        <v>1851</v>
      </c>
      <c r="G94" s="55">
        <v>42</v>
      </c>
      <c r="H94" s="55">
        <v>2</v>
      </c>
      <c r="I94" s="57">
        <v>1</v>
      </c>
      <c r="J94" s="58">
        <v>2</v>
      </c>
      <c r="K94" s="59"/>
      <c r="L94" s="60" t="s">
        <v>222</v>
      </c>
      <c r="M94" s="76"/>
      <c r="N94" s="61" t="s">
        <v>220</v>
      </c>
      <c r="O94" s="77"/>
      <c r="P94" s="76"/>
      <c r="Q94" s="62">
        <v>2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8"/>
        <v>5031.9359999999997</v>
      </c>
      <c r="AC94" s="66">
        <f t="shared" si="10"/>
        <v>0</v>
      </c>
      <c r="AD94" s="66">
        <f t="shared" si="9"/>
        <v>5031.9359999999997</v>
      </c>
    </row>
    <row r="95" spans="1:30" ht="36.75" customHeight="1" x14ac:dyDescent="0.4">
      <c r="A95" s="68"/>
      <c r="B95" s="69"/>
      <c r="C95" s="69"/>
      <c r="D95" s="69"/>
      <c r="E95" s="69"/>
      <c r="L95" s="70"/>
      <c r="R95" s="71"/>
      <c r="S95" s="71"/>
      <c r="T95" s="71"/>
      <c r="U95" s="72"/>
      <c r="V95" s="72"/>
      <c r="W95" s="65"/>
      <c r="AA95" s="65"/>
      <c r="AB95" s="73">
        <f>SUM(AB4:AB94)</f>
        <v>1695882.2399999993</v>
      </c>
      <c r="AC95" s="73">
        <f>SUM(AC4:AC94)</f>
        <v>0</v>
      </c>
      <c r="AD95" s="73">
        <f>SUM(AD4:AD94)</f>
        <v>1695882.2399999993</v>
      </c>
    </row>
    <row r="97" spans="20:23" x14ac:dyDescent="0.4">
      <c r="T97" s="179" t="s">
        <v>22</v>
      </c>
      <c r="U97" s="180"/>
      <c r="V97" s="181"/>
      <c r="W97" s="75">
        <f>SUM(U4:U94)</f>
        <v>0</v>
      </c>
    </row>
    <row r="98" spans="20:23" x14ac:dyDescent="0.4">
      <c r="T98" s="179" t="s">
        <v>23</v>
      </c>
      <c r="U98" s="180"/>
      <c r="V98" s="181"/>
      <c r="W98" s="75">
        <f>SUM(V4:V94)</f>
        <v>0</v>
      </c>
    </row>
    <row r="99" spans="20:23" x14ac:dyDescent="0.4">
      <c r="T99" s="179" t="s">
        <v>25</v>
      </c>
      <c r="U99" s="180"/>
      <c r="V99" s="181"/>
      <c r="W99" s="83"/>
    </row>
    <row r="100" spans="20:23" x14ac:dyDescent="0.4">
      <c r="T100" s="179" t="s">
        <v>26</v>
      </c>
      <c r="U100" s="180"/>
      <c r="V100" s="181"/>
      <c r="W100" s="83"/>
    </row>
    <row r="101" spans="20:23" x14ac:dyDescent="0.4">
      <c r="T101" s="179" t="s">
        <v>24</v>
      </c>
      <c r="U101" s="180"/>
      <c r="V101" s="181"/>
      <c r="W101" s="83"/>
    </row>
    <row r="102" spans="20:23" x14ac:dyDescent="0.4">
      <c r="T102" s="179" t="s">
        <v>27</v>
      </c>
      <c r="U102" s="180"/>
      <c r="V102" s="181"/>
      <c r="W102" s="83"/>
    </row>
    <row r="103" spans="20:23" x14ac:dyDescent="0.4">
      <c r="T103" s="179" t="s">
        <v>28</v>
      </c>
      <c r="U103" s="180"/>
      <c r="V103" s="181"/>
      <c r="W103" s="83"/>
    </row>
    <row r="104" spans="20:23" x14ac:dyDescent="0.4">
      <c r="T104" s="179" t="s">
        <v>29</v>
      </c>
      <c r="U104" s="180"/>
      <c r="V104" s="181"/>
      <c r="W104" s="75">
        <f>SUM(W97:W103)</f>
        <v>0</v>
      </c>
    </row>
    <row r="105" spans="20:23" x14ac:dyDescent="0.4">
      <c r="T105" s="179" t="s">
        <v>30</v>
      </c>
      <c r="U105" s="180"/>
      <c r="V105" s="181"/>
      <c r="W105" s="75">
        <f>W104*1.1</f>
        <v>0</v>
      </c>
    </row>
  </sheetData>
  <sheetProtection algorithmName="SHA-512" hashValue="5yF2jnbkzm6sGHGrdIBVm9xHevTBc4IdTzLGNooXxAFpg8STgR0rEelKPcLD1ROlOzrnhnLVkQv2OOXKjr+zDg==" saltValue="9yLLNMB2CCPNCDwlDoly1Q==" spinCount="100000" sheet="1" formatCells="0" formatColumns="0" formatRows="0" insertHyperlinks="0" sort="0" autoFilter="0" pivotTables="0"/>
  <autoFilter ref="A3:AD94"/>
  <mergeCells count="13">
    <mergeCell ref="T105:V105"/>
    <mergeCell ref="T99:V99"/>
    <mergeCell ref="T100:V100"/>
    <mergeCell ref="T101:V101"/>
    <mergeCell ref="T102:V102"/>
    <mergeCell ref="T103:V103"/>
    <mergeCell ref="T104:V104"/>
    <mergeCell ref="T98:V98"/>
    <mergeCell ref="E2:J2"/>
    <mergeCell ref="L2:Q2"/>
    <mergeCell ref="AB2:AC2"/>
    <mergeCell ref="AD2:AD3"/>
    <mergeCell ref="T97:V97"/>
  </mergeCells>
  <phoneticPr fontId="4"/>
  <conditionalFormatting sqref="B4:J94 X4:Z94 L4:Q94">
    <cfRule type="containsBlanks" dxfId="9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AD21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2461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744</v>
      </c>
      <c r="D4" s="55" t="s">
        <v>1096</v>
      </c>
      <c r="E4" s="55" t="s">
        <v>248</v>
      </c>
      <c r="F4" s="55" t="s">
        <v>673</v>
      </c>
      <c r="G4" s="55">
        <v>26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220</v>
      </c>
      <c r="O4" s="77"/>
      <c r="P4" s="76"/>
      <c r="Q4" s="62">
        <v>1</v>
      </c>
      <c r="R4" s="63"/>
      <c r="S4" s="78"/>
      <c r="T4" s="78"/>
      <c r="U4" s="64">
        <f t="shared" ref="U4:U11" si="0">S4*Q4</f>
        <v>0</v>
      </c>
      <c r="V4" s="64">
        <f t="shared" ref="V4:V11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1" si="2">G4*J4*X4*Y4*Z4/1000*$Z$1</f>
        <v>1557.5040000000001</v>
      </c>
      <c r="AC4" s="66">
        <f>P4*Q4*X4*Y4*Z4/1000*$Z$1</f>
        <v>0</v>
      </c>
      <c r="AD4" s="66">
        <f t="shared" ref="AD4:AD11" si="3">AB4-AC4</f>
        <v>1557.5040000000001</v>
      </c>
    </row>
    <row r="5" spans="1:30" ht="24.95" customHeight="1" x14ac:dyDescent="0.4">
      <c r="A5" s="54">
        <v>2</v>
      </c>
      <c r="B5" s="55" t="s">
        <v>37</v>
      </c>
      <c r="C5" s="55" t="s">
        <v>236</v>
      </c>
      <c r="D5" s="55" t="s">
        <v>35</v>
      </c>
      <c r="E5" s="55" t="s">
        <v>652</v>
      </c>
      <c r="F5" s="55" t="s">
        <v>2271</v>
      </c>
      <c r="G5" s="55">
        <v>34</v>
      </c>
      <c r="H5" s="56">
        <v>4</v>
      </c>
      <c r="I5" s="57">
        <v>2</v>
      </c>
      <c r="J5" s="58">
        <v>8</v>
      </c>
      <c r="K5" s="59"/>
      <c r="L5" s="60" t="s">
        <v>222</v>
      </c>
      <c r="M5" s="76"/>
      <c r="N5" s="61" t="s">
        <v>220</v>
      </c>
      <c r="O5" s="77"/>
      <c r="P5" s="76"/>
      <c r="Q5" s="62">
        <v>4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16293.887999999999</v>
      </c>
      <c r="AC5" s="66">
        <f t="shared" ref="AC5:AC11" si="4">P5*Q5*X5*Y5*Z5/1000*$Z$1</f>
        <v>0</v>
      </c>
      <c r="AD5" s="66">
        <f t="shared" si="3"/>
        <v>16293.887999999999</v>
      </c>
    </row>
    <row r="6" spans="1:30" ht="24.95" customHeight="1" x14ac:dyDescent="0.4">
      <c r="A6" s="54">
        <v>3</v>
      </c>
      <c r="B6" s="55" t="s">
        <v>37</v>
      </c>
      <c r="C6" s="55" t="s">
        <v>2269</v>
      </c>
      <c r="D6" s="55" t="s">
        <v>35</v>
      </c>
      <c r="E6" s="55" t="s">
        <v>652</v>
      </c>
      <c r="F6" s="55" t="s">
        <v>2271</v>
      </c>
      <c r="G6" s="55">
        <v>34</v>
      </c>
      <c r="H6" s="56">
        <v>16</v>
      </c>
      <c r="I6" s="57">
        <v>2</v>
      </c>
      <c r="J6" s="58">
        <v>32</v>
      </c>
      <c r="K6" s="59"/>
      <c r="L6" s="60" t="s">
        <v>222</v>
      </c>
      <c r="M6" s="76"/>
      <c r="N6" s="61" t="s">
        <v>220</v>
      </c>
      <c r="O6" s="77"/>
      <c r="P6" s="76"/>
      <c r="Q6" s="62">
        <v>16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65175.551999999996</v>
      </c>
      <c r="AC6" s="66">
        <f t="shared" si="4"/>
        <v>0</v>
      </c>
      <c r="AD6" s="66">
        <f t="shared" si="3"/>
        <v>65175.551999999996</v>
      </c>
    </row>
    <row r="7" spans="1:30" ht="24.95" customHeight="1" x14ac:dyDescent="0.4">
      <c r="A7" s="54">
        <v>4</v>
      </c>
      <c r="B7" s="55" t="s">
        <v>37</v>
      </c>
      <c r="C7" s="55" t="s">
        <v>2269</v>
      </c>
      <c r="D7" s="55" t="s">
        <v>35</v>
      </c>
      <c r="E7" s="55" t="s">
        <v>652</v>
      </c>
      <c r="F7" s="55" t="s">
        <v>2272</v>
      </c>
      <c r="G7" s="55">
        <v>34</v>
      </c>
      <c r="H7" s="56">
        <v>4</v>
      </c>
      <c r="I7" s="57">
        <v>1</v>
      </c>
      <c r="J7" s="58">
        <v>4</v>
      </c>
      <c r="K7" s="59"/>
      <c r="L7" s="60" t="s">
        <v>222</v>
      </c>
      <c r="M7" s="76"/>
      <c r="N7" s="61" t="s">
        <v>220</v>
      </c>
      <c r="O7" s="77"/>
      <c r="P7" s="76"/>
      <c r="Q7" s="62">
        <v>4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8146.9439999999995</v>
      </c>
      <c r="AC7" s="66">
        <f t="shared" si="4"/>
        <v>0</v>
      </c>
      <c r="AD7" s="66">
        <f t="shared" si="3"/>
        <v>8146.9439999999995</v>
      </c>
    </row>
    <row r="8" spans="1:30" ht="24.95" customHeight="1" x14ac:dyDescent="0.4">
      <c r="A8" s="54">
        <v>5</v>
      </c>
      <c r="B8" s="55" t="s">
        <v>37</v>
      </c>
      <c r="C8" s="55" t="s">
        <v>234</v>
      </c>
      <c r="D8" s="55" t="s">
        <v>35</v>
      </c>
      <c r="E8" s="55" t="s">
        <v>239</v>
      </c>
      <c r="F8" s="55" t="s">
        <v>240</v>
      </c>
      <c r="G8" s="55">
        <v>42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5031.9359999999997</v>
      </c>
      <c r="AC8" s="66">
        <f t="shared" si="4"/>
        <v>0</v>
      </c>
      <c r="AD8" s="66">
        <f t="shared" si="3"/>
        <v>5031.9359999999997</v>
      </c>
    </row>
    <row r="9" spans="1:30" ht="24.95" customHeight="1" x14ac:dyDescent="0.4">
      <c r="A9" s="54">
        <v>6</v>
      </c>
      <c r="B9" s="55" t="s">
        <v>37</v>
      </c>
      <c r="C9" s="55" t="s">
        <v>179</v>
      </c>
      <c r="D9" s="55" t="s">
        <v>35</v>
      </c>
      <c r="E9" s="55" t="s">
        <v>265</v>
      </c>
      <c r="F9" s="55" t="s">
        <v>730</v>
      </c>
      <c r="G9" s="55">
        <v>60</v>
      </c>
      <c r="H9" s="56">
        <v>2</v>
      </c>
      <c r="I9" s="57">
        <v>1</v>
      </c>
      <c r="J9" s="58">
        <v>2</v>
      </c>
      <c r="K9" s="59"/>
      <c r="L9" s="60" t="s">
        <v>222</v>
      </c>
      <c r="M9" s="76"/>
      <c r="N9" s="61" t="s">
        <v>219</v>
      </c>
      <c r="O9" s="77"/>
      <c r="P9" s="76"/>
      <c r="Q9" s="62">
        <v>2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7188.4800000000005</v>
      </c>
      <c r="AC9" s="66">
        <f t="shared" si="4"/>
        <v>0</v>
      </c>
      <c r="AD9" s="66">
        <f t="shared" si="3"/>
        <v>7188.4800000000005</v>
      </c>
    </row>
    <row r="10" spans="1:30" ht="24.95" customHeight="1" x14ac:dyDescent="0.4">
      <c r="A10" s="54">
        <v>7</v>
      </c>
      <c r="B10" s="55" t="s">
        <v>37</v>
      </c>
      <c r="C10" s="55" t="s">
        <v>179</v>
      </c>
      <c r="D10" s="55" t="s">
        <v>35</v>
      </c>
      <c r="E10" s="55" t="s">
        <v>248</v>
      </c>
      <c r="F10" s="55" t="s">
        <v>617</v>
      </c>
      <c r="G10" s="55">
        <v>26</v>
      </c>
      <c r="H10" s="56">
        <v>1</v>
      </c>
      <c r="I10" s="57">
        <v>2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3115.0080000000003</v>
      </c>
      <c r="AC10" s="66">
        <f t="shared" si="4"/>
        <v>0</v>
      </c>
      <c r="AD10" s="66">
        <f t="shared" si="3"/>
        <v>3115.0080000000003</v>
      </c>
    </row>
    <row r="11" spans="1:30" ht="24.95" customHeight="1" x14ac:dyDescent="0.4">
      <c r="A11" s="54">
        <v>8</v>
      </c>
      <c r="B11" s="55" t="s">
        <v>37</v>
      </c>
      <c r="C11" s="55" t="s">
        <v>2270</v>
      </c>
      <c r="D11" s="55" t="s">
        <v>35</v>
      </c>
      <c r="E11" s="55" t="s">
        <v>652</v>
      </c>
      <c r="F11" s="55" t="s">
        <v>2271</v>
      </c>
      <c r="G11" s="55">
        <v>34</v>
      </c>
      <c r="H11" s="56">
        <v>2</v>
      </c>
      <c r="I11" s="57">
        <v>2</v>
      </c>
      <c r="J11" s="58">
        <v>4</v>
      </c>
      <c r="K11" s="59"/>
      <c r="L11" s="60" t="s">
        <v>222</v>
      </c>
      <c r="M11" s="76"/>
      <c r="N11" s="61" t="s">
        <v>220</v>
      </c>
      <c r="O11" s="77"/>
      <c r="P11" s="76"/>
      <c r="Q11" s="62">
        <v>2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8146.9439999999995</v>
      </c>
      <c r="AC11" s="66">
        <f t="shared" si="4"/>
        <v>0</v>
      </c>
      <c r="AD11" s="66">
        <f t="shared" si="3"/>
        <v>8146.9439999999995</v>
      </c>
    </row>
    <row r="12" spans="1:30" ht="36.75" customHeight="1" x14ac:dyDescent="0.4">
      <c r="A12" s="68"/>
      <c r="B12" s="69"/>
      <c r="C12" s="69"/>
      <c r="D12" s="69"/>
      <c r="E12" s="69"/>
      <c r="L12" s="70"/>
      <c r="R12" s="71"/>
      <c r="S12" s="71"/>
      <c r="T12" s="71"/>
      <c r="U12" s="72"/>
      <c r="V12" s="72"/>
      <c r="W12" s="65"/>
      <c r="AA12" s="65"/>
      <c r="AB12" s="73">
        <f>SUM(AB4:AB11)</f>
        <v>114656.25599999999</v>
      </c>
      <c r="AC12" s="73">
        <f>SUM(AC4:AC11)</f>
        <v>0</v>
      </c>
      <c r="AD12" s="73">
        <f>SUM(AD4:AD11)</f>
        <v>114656.25599999999</v>
      </c>
    </row>
    <row r="14" spans="1:30" x14ac:dyDescent="0.4">
      <c r="T14" s="179" t="s">
        <v>22</v>
      </c>
      <c r="U14" s="180"/>
      <c r="V14" s="181"/>
      <c r="W14" s="75">
        <f>SUM(U4:U11)</f>
        <v>0</v>
      </c>
    </row>
    <row r="15" spans="1:30" x14ac:dyDescent="0.4">
      <c r="T15" s="179" t="s">
        <v>23</v>
      </c>
      <c r="U15" s="180"/>
      <c r="V15" s="181"/>
      <c r="W15" s="75">
        <f>SUM(V4:V11)</f>
        <v>0</v>
      </c>
    </row>
    <row r="16" spans="1:30" x14ac:dyDescent="0.4">
      <c r="T16" s="179" t="s">
        <v>25</v>
      </c>
      <c r="U16" s="180"/>
      <c r="V16" s="181"/>
      <c r="W16" s="83"/>
    </row>
    <row r="17" spans="20:23" x14ac:dyDescent="0.4">
      <c r="T17" s="179" t="s">
        <v>26</v>
      </c>
      <c r="U17" s="180"/>
      <c r="V17" s="181"/>
      <c r="W17" s="83"/>
    </row>
    <row r="18" spans="20:23" x14ac:dyDescent="0.4">
      <c r="T18" s="179" t="s">
        <v>24</v>
      </c>
      <c r="U18" s="180"/>
      <c r="V18" s="181"/>
      <c r="W18" s="83"/>
    </row>
    <row r="19" spans="20:23" x14ac:dyDescent="0.4">
      <c r="T19" s="179" t="s">
        <v>27</v>
      </c>
      <c r="U19" s="180"/>
      <c r="V19" s="181"/>
      <c r="W19" s="83"/>
    </row>
    <row r="20" spans="20:23" x14ac:dyDescent="0.4">
      <c r="T20" s="179" t="s">
        <v>29</v>
      </c>
      <c r="U20" s="180"/>
      <c r="V20" s="181"/>
      <c r="W20" s="75">
        <f>SUM(W14:W19)</f>
        <v>0</v>
      </c>
    </row>
    <row r="21" spans="20:23" x14ac:dyDescent="0.4">
      <c r="T21" s="179" t="s">
        <v>30</v>
      </c>
      <c r="U21" s="180"/>
      <c r="V21" s="181"/>
      <c r="W21" s="75">
        <f>W20*1.1</f>
        <v>0</v>
      </c>
    </row>
  </sheetData>
  <sheetProtection algorithmName="SHA-512" hashValue="OBvUMk8/hsBTdCInnAY+u/LVUbvj6bbt6R252oDnrKUdF12yhPnLaFKCVg8brHYbfKSpt66gmrwHD9mThnSvyQ==" saltValue="gI/c06uHZx8mWPENysMBMQ==" spinCount="100000" sheet="1" formatCells="0" formatColumns="0" formatRows="0" insertHyperlinks="0" sort="0" autoFilter="0" pivotTables="0"/>
  <autoFilter ref="A3:AD3"/>
  <mergeCells count="12">
    <mergeCell ref="T21:V21"/>
    <mergeCell ref="T16:V16"/>
    <mergeCell ref="T17:V17"/>
    <mergeCell ref="T18:V18"/>
    <mergeCell ref="T19:V19"/>
    <mergeCell ref="T20:V20"/>
    <mergeCell ref="T15:V15"/>
    <mergeCell ref="E2:J2"/>
    <mergeCell ref="L2:Q2"/>
    <mergeCell ref="AB2:AC2"/>
    <mergeCell ref="AD2:AD3"/>
    <mergeCell ref="T14:V14"/>
  </mergeCells>
  <phoneticPr fontId="4"/>
  <conditionalFormatting sqref="B4:J11 X4:Z11 L4:Q11">
    <cfRule type="containsBlanks" dxfId="8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  <pageSetUpPr fitToPage="1"/>
  </sheetPr>
  <dimension ref="A1:AD2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2462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744</v>
      </c>
      <c r="D4" s="55" t="s">
        <v>35</v>
      </c>
      <c r="E4" s="55" t="s">
        <v>231</v>
      </c>
      <c r="F4" s="55" t="s">
        <v>730</v>
      </c>
      <c r="G4" s="55">
        <v>40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219</v>
      </c>
      <c r="O4" s="77"/>
      <c r="P4" s="76"/>
      <c r="Q4" s="62">
        <v>1</v>
      </c>
      <c r="R4" s="63"/>
      <c r="S4" s="78"/>
      <c r="T4" s="78"/>
      <c r="U4" s="64">
        <f t="shared" ref="U4:U12" si="0">S4*Q4</f>
        <v>0</v>
      </c>
      <c r="V4" s="64">
        <f t="shared" ref="V4:V12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2" si="2">G4*J4*X4*Y4*Z4/1000*$Z$1</f>
        <v>2396.16</v>
      </c>
      <c r="AC4" s="66">
        <f>P4*Q4*X4*Y4*Z4/1000*$Z$1</f>
        <v>0</v>
      </c>
      <c r="AD4" s="66">
        <f t="shared" ref="AD4:AD12" si="3">AB4-AC4</f>
        <v>2396.16</v>
      </c>
    </row>
    <row r="5" spans="1:30" ht="24.95" customHeight="1" x14ac:dyDescent="0.4">
      <c r="A5" s="54">
        <v>2</v>
      </c>
      <c r="B5" s="55" t="s">
        <v>37</v>
      </c>
      <c r="C5" s="55" t="s">
        <v>342</v>
      </c>
      <c r="D5" s="55" t="s">
        <v>35</v>
      </c>
      <c r="E5" s="55" t="s">
        <v>658</v>
      </c>
      <c r="F5" s="55" t="s">
        <v>2273</v>
      </c>
      <c r="G5" s="55">
        <v>17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2036.7359999999999</v>
      </c>
      <c r="AC5" s="66">
        <f t="shared" ref="AC5:AC12" si="4">P5*Q5*X5*Y5*Z5/1000*$Z$1</f>
        <v>0</v>
      </c>
      <c r="AD5" s="66">
        <f t="shared" si="3"/>
        <v>2036.7359999999999</v>
      </c>
    </row>
    <row r="6" spans="1:30" ht="24.95" customHeight="1" x14ac:dyDescent="0.4">
      <c r="A6" s="54">
        <v>3</v>
      </c>
      <c r="B6" s="55" t="s">
        <v>37</v>
      </c>
      <c r="C6" s="55" t="s">
        <v>236</v>
      </c>
      <c r="D6" s="55" t="s">
        <v>35</v>
      </c>
      <c r="E6" s="55" t="s">
        <v>652</v>
      </c>
      <c r="F6" s="55" t="s">
        <v>2274</v>
      </c>
      <c r="G6" s="55">
        <v>34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8146.9439999999995</v>
      </c>
      <c r="AC6" s="66">
        <f t="shared" si="4"/>
        <v>0</v>
      </c>
      <c r="AD6" s="66">
        <f t="shared" si="3"/>
        <v>8146.9439999999995</v>
      </c>
    </row>
    <row r="7" spans="1:30" ht="24.95" customHeight="1" x14ac:dyDescent="0.4">
      <c r="A7" s="54">
        <v>4</v>
      </c>
      <c r="B7" s="55" t="s">
        <v>37</v>
      </c>
      <c r="C7" s="55" t="s">
        <v>236</v>
      </c>
      <c r="D7" s="55" t="s">
        <v>35</v>
      </c>
      <c r="E7" s="55" t="s">
        <v>652</v>
      </c>
      <c r="F7" s="55" t="s">
        <v>2275</v>
      </c>
      <c r="G7" s="55">
        <v>34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4073.4719999999998</v>
      </c>
      <c r="AC7" s="66">
        <f t="shared" si="4"/>
        <v>0</v>
      </c>
      <c r="AD7" s="66">
        <f t="shared" si="3"/>
        <v>4073.4719999999998</v>
      </c>
    </row>
    <row r="8" spans="1:30" ht="24.95" customHeight="1" x14ac:dyDescent="0.4">
      <c r="A8" s="54">
        <v>5</v>
      </c>
      <c r="B8" s="55" t="s">
        <v>37</v>
      </c>
      <c r="C8" s="55" t="s">
        <v>234</v>
      </c>
      <c r="D8" s="55" t="s">
        <v>35</v>
      </c>
      <c r="E8" s="55" t="s">
        <v>652</v>
      </c>
      <c r="F8" s="55" t="s">
        <v>2274</v>
      </c>
      <c r="G8" s="55">
        <v>34</v>
      </c>
      <c r="H8" s="56">
        <v>2</v>
      </c>
      <c r="I8" s="57">
        <v>2</v>
      </c>
      <c r="J8" s="58">
        <v>4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8146.9439999999995</v>
      </c>
      <c r="AC8" s="66">
        <f t="shared" si="4"/>
        <v>0</v>
      </c>
      <c r="AD8" s="66">
        <f t="shared" si="3"/>
        <v>8146.9439999999995</v>
      </c>
    </row>
    <row r="9" spans="1:30" ht="24.95" customHeight="1" x14ac:dyDescent="0.4">
      <c r="A9" s="54">
        <v>6</v>
      </c>
      <c r="B9" s="55" t="s">
        <v>37</v>
      </c>
      <c r="C9" s="55" t="s">
        <v>179</v>
      </c>
      <c r="D9" s="55" t="s">
        <v>35</v>
      </c>
      <c r="E9" s="55" t="s">
        <v>231</v>
      </c>
      <c r="F9" s="55" t="s">
        <v>730</v>
      </c>
      <c r="G9" s="55">
        <v>40</v>
      </c>
      <c r="H9" s="56">
        <v>3</v>
      </c>
      <c r="I9" s="57">
        <v>1</v>
      </c>
      <c r="J9" s="58">
        <v>3</v>
      </c>
      <c r="K9" s="59"/>
      <c r="L9" s="60" t="s">
        <v>222</v>
      </c>
      <c r="M9" s="76"/>
      <c r="N9" s="61" t="s">
        <v>219</v>
      </c>
      <c r="O9" s="77"/>
      <c r="P9" s="76"/>
      <c r="Q9" s="62">
        <v>3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7188.4800000000005</v>
      </c>
      <c r="AC9" s="66">
        <f t="shared" si="4"/>
        <v>0</v>
      </c>
      <c r="AD9" s="66">
        <f t="shared" si="3"/>
        <v>7188.4800000000005</v>
      </c>
    </row>
    <row r="10" spans="1:30" ht="24.95" customHeight="1" x14ac:dyDescent="0.4">
      <c r="A10" s="54">
        <v>7</v>
      </c>
      <c r="B10" s="55" t="s">
        <v>37</v>
      </c>
      <c r="C10" s="55" t="s">
        <v>920</v>
      </c>
      <c r="D10" s="55" t="s">
        <v>35</v>
      </c>
      <c r="E10" s="55" t="s">
        <v>572</v>
      </c>
      <c r="F10" s="55" t="s">
        <v>611</v>
      </c>
      <c r="G10" s="55">
        <v>68</v>
      </c>
      <c r="H10" s="56">
        <v>1</v>
      </c>
      <c r="I10" s="57">
        <v>2</v>
      </c>
      <c r="J10" s="58">
        <v>2</v>
      </c>
      <c r="K10" s="59"/>
      <c r="L10" s="60" t="s">
        <v>222</v>
      </c>
      <c r="M10" s="76"/>
      <c r="N10" s="61" t="s">
        <v>517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8146.9439999999995</v>
      </c>
      <c r="AC10" s="66">
        <f t="shared" si="4"/>
        <v>0</v>
      </c>
      <c r="AD10" s="66">
        <f t="shared" si="3"/>
        <v>8146.9439999999995</v>
      </c>
    </row>
    <row r="11" spans="1:30" ht="24.95" customHeight="1" x14ac:dyDescent="0.4">
      <c r="A11" s="54">
        <v>8</v>
      </c>
      <c r="B11" s="55" t="s">
        <v>37</v>
      </c>
      <c r="C11" s="55" t="s">
        <v>2269</v>
      </c>
      <c r="D11" s="55" t="s">
        <v>35</v>
      </c>
      <c r="E11" s="55" t="s">
        <v>652</v>
      </c>
      <c r="F11" s="55" t="s">
        <v>2274</v>
      </c>
      <c r="G11" s="55">
        <v>34</v>
      </c>
      <c r="H11" s="56">
        <v>9</v>
      </c>
      <c r="I11" s="57">
        <v>2</v>
      </c>
      <c r="J11" s="58">
        <v>18</v>
      </c>
      <c r="K11" s="59"/>
      <c r="L11" s="60" t="s">
        <v>222</v>
      </c>
      <c r="M11" s="76"/>
      <c r="N11" s="61" t="s">
        <v>220</v>
      </c>
      <c r="O11" s="77"/>
      <c r="P11" s="76"/>
      <c r="Q11" s="62">
        <v>9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36661.248</v>
      </c>
      <c r="AC11" s="66">
        <f t="shared" si="4"/>
        <v>0</v>
      </c>
      <c r="AD11" s="66">
        <f t="shared" si="3"/>
        <v>36661.248</v>
      </c>
    </row>
    <row r="12" spans="1:30" ht="24.95" customHeight="1" x14ac:dyDescent="0.4">
      <c r="A12" s="54">
        <v>9</v>
      </c>
      <c r="B12" s="55" t="s">
        <v>37</v>
      </c>
      <c r="C12" s="55" t="s">
        <v>2270</v>
      </c>
      <c r="D12" s="55" t="s">
        <v>35</v>
      </c>
      <c r="E12" s="55" t="s">
        <v>652</v>
      </c>
      <c r="F12" s="55" t="s">
        <v>2274</v>
      </c>
      <c r="G12" s="55">
        <v>34</v>
      </c>
      <c r="H12" s="56">
        <v>3</v>
      </c>
      <c r="I12" s="57">
        <v>2</v>
      </c>
      <c r="J12" s="58">
        <v>6</v>
      </c>
      <c r="K12" s="59"/>
      <c r="L12" s="60" t="s">
        <v>222</v>
      </c>
      <c r="M12" s="76"/>
      <c r="N12" s="61" t="s">
        <v>220</v>
      </c>
      <c r="O12" s="77"/>
      <c r="P12" s="76"/>
      <c r="Q12" s="62">
        <v>3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12220.416000000001</v>
      </c>
      <c r="AC12" s="66">
        <f t="shared" si="4"/>
        <v>0</v>
      </c>
      <c r="AD12" s="66">
        <f t="shared" si="3"/>
        <v>12220.416000000001</v>
      </c>
    </row>
    <row r="13" spans="1:30" ht="36.75" customHeight="1" x14ac:dyDescent="0.4">
      <c r="A13" s="68"/>
      <c r="B13" s="69"/>
      <c r="C13" s="69"/>
      <c r="D13" s="69"/>
      <c r="E13" s="69"/>
      <c r="L13" s="70"/>
      <c r="R13" s="71"/>
      <c r="S13" s="71"/>
      <c r="T13" s="71"/>
      <c r="U13" s="72"/>
      <c r="V13" s="72"/>
      <c r="W13" s="65"/>
      <c r="AA13" s="65"/>
      <c r="AB13" s="73">
        <f>SUM(AB4:AB12)</f>
        <v>89017.343999999983</v>
      </c>
      <c r="AC13" s="73">
        <f>SUM(AC4:AC12)</f>
        <v>0</v>
      </c>
      <c r="AD13" s="73">
        <f>SUM(AD4:AD12)</f>
        <v>89017.343999999983</v>
      </c>
    </row>
    <row r="15" spans="1:30" x14ac:dyDescent="0.4">
      <c r="T15" s="179" t="s">
        <v>22</v>
      </c>
      <c r="U15" s="180"/>
      <c r="V15" s="181"/>
      <c r="W15" s="75">
        <f>SUM(U4:U12)</f>
        <v>0</v>
      </c>
    </row>
    <row r="16" spans="1:30" x14ac:dyDescent="0.4">
      <c r="T16" s="179" t="s">
        <v>23</v>
      </c>
      <c r="U16" s="180"/>
      <c r="V16" s="181"/>
      <c r="W16" s="75">
        <f>SUM(V4:V12)</f>
        <v>0</v>
      </c>
    </row>
    <row r="17" spans="20:23" x14ac:dyDescent="0.4">
      <c r="T17" s="179" t="s">
        <v>25</v>
      </c>
      <c r="U17" s="180"/>
      <c r="V17" s="181"/>
      <c r="W17" s="83"/>
    </row>
    <row r="18" spans="20:23" x14ac:dyDescent="0.4">
      <c r="T18" s="179" t="s">
        <v>26</v>
      </c>
      <c r="U18" s="180"/>
      <c r="V18" s="181"/>
      <c r="W18" s="83"/>
    </row>
    <row r="19" spans="20:23" x14ac:dyDescent="0.4">
      <c r="T19" s="179" t="s">
        <v>24</v>
      </c>
      <c r="U19" s="180"/>
      <c r="V19" s="181"/>
      <c r="W19" s="83"/>
    </row>
    <row r="20" spans="20:23" x14ac:dyDescent="0.4">
      <c r="T20" s="179" t="s">
        <v>27</v>
      </c>
      <c r="U20" s="180"/>
      <c r="V20" s="181"/>
      <c r="W20" s="83"/>
    </row>
    <row r="21" spans="20:23" x14ac:dyDescent="0.4">
      <c r="T21" s="179" t="s">
        <v>29</v>
      </c>
      <c r="U21" s="180"/>
      <c r="V21" s="181"/>
      <c r="W21" s="75">
        <f>SUM(W15:W20)</f>
        <v>0</v>
      </c>
    </row>
    <row r="22" spans="20:23" x14ac:dyDescent="0.4">
      <c r="T22" s="179" t="s">
        <v>30</v>
      </c>
      <c r="U22" s="180"/>
      <c r="V22" s="181"/>
      <c r="W22" s="75">
        <f>W21*1.1</f>
        <v>0</v>
      </c>
    </row>
  </sheetData>
  <sheetProtection algorithmName="SHA-512" hashValue="///G07WLdqfGEi9LpFBeaCiJAIB2s0JO5bbn3VE4iw7j9COBYbg4pZxD74oXqyZZWHCiMxpAefrQ3hnbUOIPFg==" saltValue="JeJAA+Pnzxvqh65ExwuFLg==" spinCount="100000" sheet="1" formatCells="0" formatColumns="0" formatRows="0" insertHyperlinks="0" sort="0" autoFilter="0" pivotTables="0"/>
  <autoFilter ref="A3:AD3"/>
  <mergeCells count="12">
    <mergeCell ref="T22:V22"/>
    <mergeCell ref="T17:V17"/>
    <mergeCell ref="T18:V18"/>
    <mergeCell ref="T19:V19"/>
    <mergeCell ref="T20:V20"/>
    <mergeCell ref="T21:V21"/>
    <mergeCell ref="T16:V16"/>
    <mergeCell ref="E2:J2"/>
    <mergeCell ref="L2:Q2"/>
    <mergeCell ref="AB2:AC2"/>
    <mergeCell ref="AD2:AD3"/>
    <mergeCell ref="T15:V15"/>
  </mergeCells>
  <phoneticPr fontId="4"/>
  <conditionalFormatting sqref="B4:J12 X4:Z12 L4:Q12">
    <cfRule type="containsBlanks" dxfId="7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59999389629810485"/>
    <pageSetUpPr fitToPage="1"/>
  </sheetPr>
  <dimension ref="A1:AD20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2463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35</v>
      </c>
      <c r="C4" s="55" t="s">
        <v>2276</v>
      </c>
      <c r="D4" s="55" t="s">
        <v>35</v>
      </c>
      <c r="E4" s="55" t="s">
        <v>248</v>
      </c>
      <c r="F4" s="55" t="s">
        <v>673</v>
      </c>
      <c r="G4" s="55">
        <v>26</v>
      </c>
      <c r="H4" s="56">
        <v>4</v>
      </c>
      <c r="I4" s="57">
        <v>1</v>
      </c>
      <c r="J4" s="58">
        <v>4</v>
      </c>
      <c r="K4" s="59"/>
      <c r="L4" s="60" t="s">
        <v>222</v>
      </c>
      <c r="M4" s="76"/>
      <c r="N4" s="61" t="s">
        <v>220</v>
      </c>
      <c r="O4" s="77"/>
      <c r="P4" s="76"/>
      <c r="Q4" s="62">
        <v>4</v>
      </c>
      <c r="R4" s="63"/>
      <c r="S4" s="78"/>
      <c r="T4" s="78"/>
      <c r="U4" s="64">
        <f t="shared" ref="U4:U10" si="0">S4*Q4</f>
        <v>0</v>
      </c>
      <c r="V4" s="64">
        <f t="shared" ref="V4:V10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0" si="2">G4*J4*X4*Y4*Z4/1000*$Z$1</f>
        <v>6230.0160000000005</v>
      </c>
      <c r="AC4" s="66">
        <f>P4*Q4*X4*Y4*Z4/1000*$Z$1</f>
        <v>0</v>
      </c>
      <c r="AD4" s="66">
        <f t="shared" ref="AD4:AD10" si="3">AB4-AC4</f>
        <v>6230.0160000000005</v>
      </c>
    </row>
    <row r="5" spans="1:30" ht="24.95" customHeight="1" x14ac:dyDescent="0.4">
      <c r="A5" s="54">
        <v>2</v>
      </c>
      <c r="B5" s="55" t="s">
        <v>35</v>
      </c>
      <c r="C5" s="55" t="s">
        <v>2276</v>
      </c>
      <c r="D5" s="55" t="s">
        <v>35</v>
      </c>
      <c r="E5" s="55" t="s">
        <v>652</v>
      </c>
      <c r="F5" s="55" t="s">
        <v>2277</v>
      </c>
      <c r="G5" s="55">
        <v>34</v>
      </c>
      <c r="H5" s="56">
        <v>20</v>
      </c>
      <c r="I5" s="57">
        <v>2</v>
      </c>
      <c r="J5" s="58">
        <v>40</v>
      </c>
      <c r="K5" s="59"/>
      <c r="L5" s="60" t="s">
        <v>222</v>
      </c>
      <c r="M5" s="76"/>
      <c r="N5" s="61" t="s">
        <v>220</v>
      </c>
      <c r="O5" s="77"/>
      <c r="P5" s="76"/>
      <c r="Q5" s="62">
        <v>20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81469.440000000002</v>
      </c>
      <c r="AC5" s="66">
        <f t="shared" ref="AC5:AC10" si="4">P5*Q5*X5*Y5*Z5/1000*$Z$1</f>
        <v>0</v>
      </c>
      <c r="AD5" s="66">
        <f t="shared" si="3"/>
        <v>81469.440000000002</v>
      </c>
    </row>
    <row r="6" spans="1:30" ht="24.95" customHeight="1" x14ac:dyDescent="0.4">
      <c r="A6" s="54">
        <v>3</v>
      </c>
      <c r="B6" s="55" t="s">
        <v>35</v>
      </c>
      <c r="C6" s="55" t="s">
        <v>2276</v>
      </c>
      <c r="D6" s="55" t="s">
        <v>35</v>
      </c>
      <c r="E6" s="55" t="s">
        <v>652</v>
      </c>
      <c r="F6" s="55" t="s">
        <v>2272</v>
      </c>
      <c r="G6" s="55">
        <v>34</v>
      </c>
      <c r="H6" s="56">
        <v>4</v>
      </c>
      <c r="I6" s="57">
        <v>1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4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8146.9439999999995</v>
      </c>
      <c r="AC6" s="66">
        <f t="shared" si="4"/>
        <v>0</v>
      </c>
      <c r="AD6" s="66">
        <f t="shared" si="3"/>
        <v>8146.9439999999995</v>
      </c>
    </row>
    <row r="7" spans="1:30" ht="24.95" customHeight="1" x14ac:dyDescent="0.4">
      <c r="A7" s="54">
        <v>4</v>
      </c>
      <c r="B7" s="55" t="s">
        <v>35</v>
      </c>
      <c r="C7" s="55" t="s">
        <v>2276</v>
      </c>
      <c r="D7" s="55" t="s">
        <v>35</v>
      </c>
      <c r="E7" s="55" t="s">
        <v>652</v>
      </c>
      <c r="F7" s="55" t="s">
        <v>1441</v>
      </c>
      <c r="G7" s="55">
        <v>34</v>
      </c>
      <c r="H7" s="56">
        <v>5</v>
      </c>
      <c r="I7" s="57">
        <v>1</v>
      </c>
      <c r="J7" s="58">
        <v>5</v>
      </c>
      <c r="K7" s="59"/>
      <c r="L7" s="60" t="s">
        <v>222</v>
      </c>
      <c r="M7" s="76"/>
      <c r="N7" s="61" t="s">
        <v>220</v>
      </c>
      <c r="O7" s="77"/>
      <c r="P7" s="76"/>
      <c r="Q7" s="62">
        <v>5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10183.68</v>
      </c>
      <c r="AC7" s="66">
        <f t="shared" si="4"/>
        <v>0</v>
      </c>
      <c r="AD7" s="66">
        <f t="shared" si="3"/>
        <v>10183.68</v>
      </c>
    </row>
    <row r="8" spans="1:30" ht="24.95" customHeight="1" x14ac:dyDescent="0.4">
      <c r="A8" s="54">
        <v>5</v>
      </c>
      <c r="B8" s="55" t="s">
        <v>35</v>
      </c>
      <c r="C8" s="55" t="s">
        <v>2276</v>
      </c>
      <c r="D8" s="55" t="s">
        <v>35</v>
      </c>
      <c r="E8" s="55" t="s">
        <v>914</v>
      </c>
      <c r="F8" s="55" t="s">
        <v>611</v>
      </c>
      <c r="G8" s="55">
        <v>66</v>
      </c>
      <c r="H8" s="56">
        <v>1</v>
      </c>
      <c r="I8" s="57">
        <v>2</v>
      </c>
      <c r="J8" s="58">
        <v>2</v>
      </c>
      <c r="K8" s="59"/>
      <c r="L8" s="60" t="s">
        <v>222</v>
      </c>
      <c r="M8" s="76"/>
      <c r="N8" s="61" t="s">
        <v>517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7907.3279999999995</v>
      </c>
      <c r="AC8" s="66">
        <f t="shared" si="4"/>
        <v>0</v>
      </c>
      <c r="AD8" s="66">
        <f t="shared" si="3"/>
        <v>7907.3279999999995</v>
      </c>
    </row>
    <row r="9" spans="1:30" ht="24.95" customHeight="1" x14ac:dyDescent="0.4">
      <c r="A9" s="54">
        <v>6</v>
      </c>
      <c r="B9" s="55" t="s">
        <v>35</v>
      </c>
      <c r="C9" s="55" t="s">
        <v>2276</v>
      </c>
      <c r="D9" s="55" t="s">
        <v>35</v>
      </c>
      <c r="E9" s="55" t="s">
        <v>265</v>
      </c>
      <c r="F9" s="55" t="s">
        <v>232</v>
      </c>
      <c r="G9" s="55">
        <v>60</v>
      </c>
      <c r="H9" s="56">
        <v>3</v>
      </c>
      <c r="I9" s="57">
        <v>1</v>
      </c>
      <c r="J9" s="58">
        <v>3</v>
      </c>
      <c r="K9" s="59"/>
      <c r="L9" s="60" t="s">
        <v>222</v>
      </c>
      <c r="M9" s="76"/>
      <c r="N9" s="61" t="s">
        <v>219</v>
      </c>
      <c r="O9" s="77"/>
      <c r="P9" s="76"/>
      <c r="Q9" s="62">
        <v>3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10782.720000000001</v>
      </c>
      <c r="AC9" s="66">
        <f t="shared" si="4"/>
        <v>0</v>
      </c>
      <c r="AD9" s="66">
        <f t="shared" si="3"/>
        <v>10782.720000000001</v>
      </c>
    </row>
    <row r="10" spans="1:30" ht="24.95" customHeight="1" x14ac:dyDescent="0.4">
      <c r="A10" s="54">
        <v>7</v>
      </c>
      <c r="B10" s="55" t="s">
        <v>35</v>
      </c>
      <c r="C10" s="55" t="s">
        <v>2276</v>
      </c>
      <c r="D10" s="55" t="s">
        <v>35</v>
      </c>
      <c r="E10" s="55" t="s">
        <v>248</v>
      </c>
      <c r="F10" s="55" t="s">
        <v>949</v>
      </c>
      <c r="G10" s="55">
        <v>26</v>
      </c>
      <c r="H10" s="56">
        <v>2</v>
      </c>
      <c r="I10" s="57">
        <v>2</v>
      </c>
      <c r="J10" s="58">
        <v>4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6230.0160000000005</v>
      </c>
      <c r="AC10" s="66">
        <f t="shared" si="4"/>
        <v>0</v>
      </c>
      <c r="AD10" s="66">
        <f t="shared" si="3"/>
        <v>6230.0160000000005</v>
      </c>
    </row>
    <row r="11" spans="1:30" ht="36.75" customHeight="1" x14ac:dyDescent="0.4">
      <c r="A11" s="68"/>
      <c r="B11" s="69"/>
      <c r="C11" s="69"/>
      <c r="D11" s="69"/>
      <c r="E11" s="69"/>
      <c r="L11" s="70"/>
      <c r="R11" s="71"/>
      <c r="S11" s="71"/>
      <c r="T11" s="71"/>
      <c r="U11" s="72"/>
      <c r="V11" s="72"/>
      <c r="W11" s="65"/>
      <c r="AA11" s="65"/>
      <c r="AB11" s="73">
        <f>SUM(AB4:AB10)</f>
        <v>130950.14400000001</v>
      </c>
      <c r="AC11" s="73">
        <f>SUM(AC4:AC10)</f>
        <v>0</v>
      </c>
      <c r="AD11" s="73">
        <f>SUM(AD4:AD10)</f>
        <v>130950.14400000001</v>
      </c>
    </row>
    <row r="13" spans="1:30" x14ac:dyDescent="0.4">
      <c r="T13" s="179" t="s">
        <v>22</v>
      </c>
      <c r="U13" s="180"/>
      <c r="V13" s="181"/>
      <c r="W13" s="75">
        <f>SUM(U4:U10)</f>
        <v>0</v>
      </c>
    </row>
    <row r="14" spans="1:30" x14ac:dyDescent="0.4">
      <c r="T14" s="179" t="s">
        <v>23</v>
      </c>
      <c r="U14" s="180"/>
      <c r="V14" s="181"/>
      <c r="W14" s="75">
        <f>SUM(V4:V10)</f>
        <v>0</v>
      </c>
    </row>
    <row r="15" spans="1:30" x14ac:dyDescent="0.4">
      <c r="T15" s="179" t="s">
        <v>25</v>
      </c>
      <c r="U15" s="180"/>
      <c r="V15" s="181"/>
      <c r="W15" s="83"/>
    </row>
    <row r="16" spans="1:30" x14ac:dyDescent="0.4">
      <c r="T16" s="179" t="s">
        <v>26</v>
      </c>
      <c r="U16" s="180"/>
      <c r="V16" s="181"/>
      <c r="W16" s="83"/>
    </row>
    <row r="17" spans="20:23" x14ac:dyDescent="0.4">
      <c r="T17" s="179" t="s">
        <v>24</v>
      </c>
      <c r="U17" s="180"/>
      <c r="V17" s="181"/>
      <c r="W17" s="83"/>
    </row>
    <row r="18" spans="20:23" x14ac:dyDescent="0.4">
      <c r="T18" s="179" t="s">
        <v>27</v>
      </c>
      <c r="U18" s="180"/>
      <c r="V18" s="181"/>
      <c r="W18" s="83"/>
    </row>
    <row r="19" spans="20:23" x14ac:dyDescent="0.4">
      <c r="T19" s="179" t="s">
        <v>29</v>
      </c>
      <c r="U19" s="180"/>
      <c r="V19" s="181"/>
      <c r="W19" s="75">
        <f>SUM(W13:W18)</f>
        <v>0</v>
      </c>
    </row>
    <row r="20" spans="20:23" x14ac:dyDescent="0.4">
      <c r="T20" s="179" t="s">
        <v>30</v>
      </c>
      <c r="U20" s="180"/>
      <c r="V20" s="181"/>
      <c r="W20" s="75">
        <f>W19*1.1</f>
        <v>0</v>
      </c>
    </row>
  </sheetData>
  <sheetProtection algorithmName="SHA-512" hashValue="TKSZ6esXtTp8P6VIjsvpfOLPoSv7hWjny+bV2JDd2yUPotTRRMiNz1G2vfyNhkWl40yzukHz8qupQMs1gKm/4g==" saltValue="QcAnGgbaWtnxDF/WWjBdXg==" spinCount="100000" sheet="1" formatCells="0" formatColumns="0" formatRows="0" insertHyperlinks="0" sort="0" autoFilter="0" pivotTables="0"/>
  <autoFilter ref="A3:AD3"/>
  <mergeCells count="12">
    <mergeCell ref="T20:V20"/>
    <mergeCell ref="T15:V15"/>
    <mergeCell ref="T16:V16"/>
    <mergeCell ref="T17:V17"/>
    <mergeCell ref="T18:V18"/>
    <mergeCell ref="T19:V19"/>
    <mergeCell ref="T14:V14"/>
    <mergeCell ref="E2:J2"/>
    <mergeCell ref="L2:Q2"/>
    <mergeCell ref="AB2:AC2"/>
    <mergeCell ref="AD2:AD3"/>
    <mergeCell ref="T13:V13"/>
  </mergeCells>
  <phoneticPr fontId="4"/>
  <conditionalFormatting sqref="B4:J10 X4:Z10 L4:Q10">
    <cfRule type="containsBlanks" dxfId="6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AD2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2464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744</v>
      </c>
      <c r="D4" s="55" t="s">
        <v>35</v>
      </c>
      <c r="E4" s="55" t="s">
        <v>231</v>
      </c>
      <c r="F4" s="55" t="s">
        <v>730</v>
      </c>
      <c r="G4" s="55">
        <v>40</v>
      </c>
      <c r="H4" s="56">
        <v>1</v>
      </c>
      <c r="I4" s="57">
        <v>1</v>
      </c>
      <c r="J4" s="58">
        <v>1</v>
      </c>
      <c r="K4" s="59"/>
      <c r="L4" s="60" t="s">
        <v>222</v>
      </c>
      <c r="M4" s="76"/>
      <c r="N4" s="61" t="s">
        <v>219</v>
      </c>
      <c r="O4" s="77"/>
      <c r="P4" s="76"/>
      <c r="Q4" s="62">
        <v>1</v>
      </c>
      <c r="R4" s="63"/>
      <c r="S4" s="78"/>
      <c r="T4" s="78"/>
      <c r="U4" s="64">
        <f t="shared" ref="U4:U12" si="0">S4*Q4</f>
        <v>0</v>
      </c>
      <c r="V4" s="64">
        <f t="shared" ref="V4:V12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2" si="2">G4*J4*X4*Y4*Z4/1000*$Z$1</f>
        <v>2396.16</v>
      </c>
      <c r="AC4" s="66">
        <f>P4*Q4*X4*Y4*Z4/1000*$Z$1</f>
        <v>0</v>
      </c>
      <c r="AD4" s="66">
        <f t="shared" ref="AD4:AD12" si="3">AB4-AC4</f>
        <v>2396.16</v>
      </c>
    </row>
    <row r="5" spans="1:30" ht="24.95" customHeight="1" x14ac:dyDescent="0.4">
      <c r="A5" s="54">
        <v>2</v>
      </c>
      <c r="B5" s="55" t="s">
        <v>37</v>
      </c>
      <c r="C5" s="55" t="s">
        <v>342</v>
      </c>
      <c r="D5" s="55" t="s">
        <v>35</v>
      </c>
      <c r="E5" s="55" t="s">
        <v>658</v>
      </c>
      <c r="F5" s="55" t="s">
        <v>2273</v>
      </c>
      <c r="G5" s="55">
        <v>17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2036.7359999999999</v>
      </c>
      <c r="AC5" s="66">
        <f t="shared" ref="AC5:AC12" si="4">P5*Q5*X5*Y5*Z5/1000*$Z$1</f>
        <v>0</v>
      </c>
      <c r="AD5" s="66">
        <f t="shared" si="3"/>
        <v>2036.7359999999999</v>
      </c>
    </row>
    <row r="6" spans="1:30" ht="24.95" customHeight="1" x14ac:dyDescent="0.4">
      <c r="A6" s="54">
        <v>3</v>
      </c>
      <c r="B6" s="55" t="s">
        <v>37</v>
      </c>
      <c r="C6" s="55" t="s">
        <v>236</v>
      </c>
      <c r="D6" s="55" t="s">
        <v>35</v>
      </c>
      <c r="E6" s="55" t="s">
        <v>652</v>
      </c>
      <c r="F6" s="55" t="s">
        <v>2274</v>
      </c>
      <c r="G6" s="55">
        <v>34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8146.9439999999995</v>
      </c>
      <c r="AC6" s="66">
        <f t="shared" si="4"/>
        <v>0</v>
      </c>
      <c r="AD6" s="66">
        <f t="shared" si="3"/>
        <v>8146.9439999999995</v>
      </c>
    </row>
    <row r="7" spans="1:30" ht="24.95" customHeight="1" x14ac:dyDescent="0.4">
      <c r="A7" s="54">
        <v>4</v>
      </c>
      <c r="B7" s="55" t="s">
        <v>37</v>
      </c>
      <c r="C7" s="55" t="s">
        <v>236</v>
      </c>
      <c r="D7" s="55" t="s">
        <v>35</v>
      </c>
      <c r="E7" s="55" t="s">
        <v>652</v>
      </c>
      <c r="F7" s="55" t="s">
        <v>2275</v>
      </c>
      <c r="G7" s="55">
        <v>34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4073.4719999999998</v>
      </c>
      <c r="AC7" s="66">
        <f t="shared" si="4"/>
        <v>0</v>
      </c>
      <c r="AD7" s="66">
        <f t="shared" si="3"/>
        <v>4073.4719999999998</v>
      </c>
    </row>
    <row r="8" spans="1:30" ht="24.95" customHeight="1" x14ac:dyDescent="0.4">
      <c r="A8" s="54">
        <v>5</v>
      </c>
      <c r="B8" s="55" t="s">
        <v>37</v>
      </c>
      <c r="C8" s="55" t="s">
        <v>234</v>
      </c>
      <c r="D8" s="55" t="s">
        <v>35</v>
      </c>
      <c r="E8" s="55" t="s">
        <v>652</v>
      </c>
      <c r="F8" s="55" t="s">
        <v>2274</v>
      </c>
      <c r="G8" s="55">
        <v>34</v>
      </c>
      <c r="H8" s="56">
        <v>2</v>
      </c>
      <c r="I8" s="57">
        <v>2</v>
      </c>
      <c r="J8" s="58">
        <v>4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8146.9439999999995</v>
      </c>
      <c r="AC8" s="66">
        <f t="shared" si="4"/>
        <v>0</v>
      </c>
      <c r="AD8" s="66">
        <f t="shared" si="3"/>
        <v>8146.9439999999995</v>
      </c>
    </row>
    <row r="9" spans="1:30" ht="24.95" customHeight="1" x14ac:dyDescent="0.4">
      <c r="A9" s="54">
        <v>6</v>
      </c>
      <c r="B9" s="55" t="s">
        <v>37</v>
      </c>
      <c r="C9" s="55" t="s">
        <v>179</v>
      </c>
      <c r="D9" s="55" t="s">
        <v>35</v>
      </c>
      <c r="E9" s="55" t="s">
        <v>231</v>
      </c>
      <c r="F9" s="55" t="s">
        <v>730</v>
      </c>
      <c r="G9" s="55">
        <v>40</v>
      </c>
      <c r="H9" s="56">
        <v>3</v>
      </c>
      <c r="I9" s="57">
        <v>1</v>
      </c>
      <c r="J9" s="58">
        <v>3</v>
      </c>
      <c r="K9" s="59"/>
      <c r="L9" s="60" t="s">
        <v>222</v>
      </c>
      <c r="M9" s="76"/>
      <c r="N9" s="61" t="s">
        <v>219</v>
      </c>
      <c r="O9" s="77"/>
      <c r="P9" s="76"/>
      <c r="Q9" s="62">
        <v>3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7188.4800000000005</v>
      </c>
      <c r="AC9" s="66">
        <f t="shared" si="4"/>
        <v>0</v>
      </c>
      <c r="AD9" s="66">
        <f t="shared" si="3"/>
        <v>7188.4800000000005</v>
      </c>
    </row>
    <row r="10" spans="1:30" ht="24.95" customHeight="1" x14ac:dyDescent="0.4">
      <c r="A10" s="54">
        <v>7</v>
      </c>
      <c r="B10" s="55" t="s">
        <v>37</v>
      </c>
      <c r="C10" s="55" t="s">
        <v>920</v>
      </c>
      <c r="D10" s="55" t="s">
        <v>35</v>
      </c>
      <c r="E10" s="55" t="s">
        <v>572</v>
      </c>
      <c r="F10" s="55" t="s">
        <v>611</v>
      </c>
      <c r="G10" s="55">
        <v>68</v>
      </c>
      <c r="H10" s="56">
        <v>1</v>
      </c>
      <c r="I10" s="57">
        <v>2</v>
      </c>
      <c r="J10" s="58">
        <v>2</v>
      </c>
      <c r="K10" s="59"/>
      <c r="L10" s="60" t="s">
        <v>222</v>
      </c>
      <c r="M10" s="76"/>
      <c r="N10" s="61" t="s">
        <v>517</v>
      </c>
      <c r="O10" s="77"/>
      <c r="P10" s="76"/>
      <c r="Q10" s="62">
        <v>1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8146.9439999999995</v>
      </c>
      <c r="AC10" s="66">
        <f t="shared" si="4"/>
        <v>0</v>
      </c>
      <c r="AD10" s="66">
        <f t="shared" si="3"/>
        <v>8146.9439999999995</v>
      </c>
    </row>
    <row r="11" spans="1:30" ht="24.95" customHeight="1" x14ac:dyDescent="0.4">
      <c r="A11" s="54">
        <v>8</v>
      </c>
      <c r="B11" s="55" t="s">
        <v>37</v>
      </c>
      <c r="C11" s="55" t="s">
        <v>2269</v>
      </c>
      <c r="D11" s="55" t="s">
        <v>35</v>
      </c>
      <c r="E11" s="55" t="s">
        <v>652</v>
      </c>
      <c r="F11" s="55" t="s">
        <v>2274</v>
      </c>
      <c r="G11" s="55">
        <v>34</v>
      </c>
      <c r="H11" s="56">
        <v>9</v>
      </c>
      <c r="I11" s="57">
        <v>2</v>
      </c>
      <c r="J11" s="58">
        <v>18</v>
      </c>
      <c r="K11" s="59"/>
      <c r="L11" s="60" t="s">
        <v>222</v>
      </c>
      <c r="M11" s="76"/>
      <c r="N11" s="61" t="s">
        <v>220</v>
      </c>
      <c r="O11" s="77"/>
      <c r="P11" s="76"/>
      <c r="Q11" s="62">
        <v>9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36661.248</v>
      </c>
      <c r="AC11" s="66">
        <f t="shared" si="4"/>
        <v>0</v>
      </c>
      <c r="AD11" s="66">
        <f t="shared" si="3"/>
        <v>36661.248</v>
      </c>
    </row>
    <row r="12" spans="1:30" ht="24.95" customHeight="1" x14ac:dyDescent="0.4">
      <c r="A12" s="54">
        <v>9</v>
      </c>
      <c r="B12" s="55" t="s">
        <v>37</v>
      </c>
      <c r="C12" s="55" t="s">
        <v>2270</v>
      </c>
      <c r="D12" s="55" t="s">
        <v>35</v>
      </c>
      <c r="E12" s="55" t="s">
        <v>652</v>
      </c>
      <c r="F12" s="55" t="s">
        <v>2274</v>
      </c>
      <c r="G12" s="55">
        <v>34</v>
      </c>
      <c r="H12" s="56">
        <v>3</v>
      </c>
      <c r="I12" s="57">
        <v>2</v>
      </c>
      <c r="J12" s="58">
        <v>6</v>
      </c>
      <c r="K12" s="59"/>
      <c r="L12" s="60" t="s">
        <v>222</v>
      </c>
      <c r="M12" s="76"/>
      <c r="N12" s="61" t="s">
        <v>220</v>
      </c>
      <c r="O12" s="77"/>
      <c r="P12" s="76"/>
      <c r="Q12" s="62">
        <v>3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12220.416000000001</v>
      </c>
      <c r="AC12" s="66">
        <f t="shared" si="4"/>
        <v>0</v>
      </c>
      <c r="AD12" s="66">
        <f t="shared" si="3"/>
        <v>12220.416000000001</v>
      </c>
    </row>
    <row r="13" spans="1:30" ht="36.75" customHeight="1" x14ac:dyDescent="0.4">
      <c r="A13" s="68"/>
      <c r="B13" s="69"/>
      <c r="C13" s="69"/>
      <c r="D13" s="69"/>
      <c r="E13" s="69"/>
      <c r="L13" s="70"/>
      <c r="R13" s="71"/>
      <c r="S13" s="71"/>
      <c r="T13" s="71"/>
      <c r="U13" s="72"/>
      <c r="V13" s="72"/>
      <c r="W13" s="65"/>
      <c r="AA13" s="65"/>
      <c r="AB13" s="73">
        <f>SUM(AB4:AB12)</f>
        <v>89017.343999999983</v>
      </c>
      <c r="AC13" s="73">
        <f>SUM(AC4:AC12)</f>
        <v>0</v>
      </c>
      <c r="AD13" s="73">
        <f>SUM(AD4:AD12)</f>
        <v>89017.343999999983</v>
      </c>
    </row>
    <row r="15" spans="1:30" x14ac:dyDescent="0.4">
      <c r="T15" s="179" t="s">
        <v>22</v>
      </c>
      <c r="U15" s="180"/>
      <c r="V15" s="181"/>
      <c r="W15" s="75">
        <f>SUM(U4:U12)</f>
        <v>0</v>
      </c>
    </row>
    <row r="16" spans="1:30" x14ac:dyDescent="0.4">
      <c r="T16" s="179" t="s">
        <v>23</v>
      </c>
      <c r="U16" s="180"/>
      <c r="V16" s="181"/>
      <c r="W16" s="75">
        <f>SUM(V4:V12)</f>
        <v>0</v>
      </c>
    </row>
    <row r="17" spans="20:23" x14ac:dyDescent="0.4">
      <c r="T17" s="179" t="s">
        <v>25</v>
      </c>
      <c r="U17" s="180"/>
      <c r="V17" s="181"/>
      <c r="W17" s="83"/>
    </row>
    <row r="18" spans="20:23" x14ac:dyDescent="0.4">
      <c r="T18" s="179" t="s">
        <v>26</v>
      </c>
      <c r="U18" s="180"/>
      <c r="V18" s="181"/>
      <c r="W18" s="83"/>
    </row>
    <row r="19" spans="20:23" x14ac:dyDescent="0.4">
      <c r="T19" s="179" t="s">
        <v>24</v>
      </c>
      <c r="U19" s="180"/>
      <c r="V19" s="181"/>
      <c r="W19" s="83"/>
    </row>
    <row r="20" spans="20:23" x14ac:dyDescent="0.4">
      <c r="T20" s="179" t="s">
        <v>27</v>
      </c>
      <c r="U20" s="180"/>
      <c r="V20" s="181"/>
      <c r="W20" s="83"/>
    </row>
    <row r="21" spans="20:23" x14ac:dyDescent="0.4">
      <c r="T21" s="179" t="s">
        <v>29</v>
      </c>
      <c r="U21" s="180"/>
      <c r="V21" s="181"/>
      <c r="W21" s="75">
        <f>SUM(W15:W20)</f>
        <v>0</v>
      </c>
    </row>
    <row r="22" spans="20:23" x14ac:dyDescent="0.4">
      <c r="T22" s="179" t="s">
        <v>30</v>
      </c>
      <c r="U22" s="180"/>
      <c r="V22" s="181"/>
      <c r="W22" s="75">
        <f>W21*1.1</f>
        <v>0</v>
      </c>
    </row>
  </sheetData>
  <sheetProtection algorithmName="SHA-512" hashValue="SsDeWHsWdeqZ5p9nltDoe3NY68mJkipIWp/cMKrOdOvTMYm7uxPIRwkxBvIe9/cj9IRPZiXVV79ytyqXlDS1TQ==" saltValue="6uECkX+tA+Sywd+75DoNvA==" spinCount="100000" sheet="1" formatCells="0" formatColumns="0" formatRows="0" insertHyperlinks="0" sort="0" autoFilter="0" pivotTables="0"/>
  <autoFilter ref="A3:AD3"/>
  <mergeCells count="12">
    <mergeCell ref="T22:V22"/>
    <mergeCell ref="T17:V17"/>
    <mergeCell ref="T18:V18"/>
    <mergeCell ref="T19:V19"/>
    <mergeCell ref="T20:V20"/>
    <mergeCell ref="T21:V21"/>
    <mergeCell ref="T16:V16"/>
    <mergeCell ref="E2:J2"/>
    <mergeCell ref="L2:Q2"/>
    <mergeCell ref="AB2:AC2"/>
    <mergeCell ref="AD2:AD3"/>
    <mergeCell ref="T15:V15"/>
  </mergeCells>
  <phoneticPr fontId="4"/>
  <conditionalFormatting sqref="B4:J12 X4:Z12 L4:Q12">
    <cfRule type="containsBlanks" dxfId="5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59999389629810485"/>
    <pageSetUpPr fitToPage="1"/>
  </sheetPr>
  <dimension ref="A1:AD24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2465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37</v>
      </c>
      <c r="C4" s="55" t="s">
        <v>2278</v>
      </c>
      <c r="D4" s="55" t="s">
        <v>35</v>
      </c>
      <c r="E4" s="55" t="s">
        <v>652</v>
      </c>
      <c r="F4" s="55" t="s">
        <v>2274</v>
      </c>
      <c r="G4" s="55">
        <v>34</v>
      </c>
      <c r="H4" s="56">
        <v>3</v>
      </c>
      <c r="I4" s="57">
        <v>2</v>
      </c>
      <c r="J4" s="58">
        <v>6</v>
      </c>
      <c r="K4" s="59"/>
      <c r="L4" s="60" t="s">
        <v>222</v>
      </c>
      <c r="M4" s="76"/>
      <c r="N4" s="61" t="s">
        <v>220</v>
      </c>
      <c r="O4" s="77"/>
      <c r="P4" s="76"/>
      <c r="Q4" s="62">
        <v>3</v>
      </c>
      <c r="R4" s="63"/>
      <c r="S4" s="78"/>
      <c r="T4" s="78"/>
      <c r="U4" s="64">
        <f t="shared" ref="U4:U14" si="0">S4*Q4</f>
        <v>0</v>
      </c>
      <c r="V4" s="64">
        <f t="shared" ref="V4:V14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4" si="2">G4*J4*X4*Y4*Z4/1000*$Z$1</f>
        <v>12220.416000000001</v>
      </c>
      <c r="AC4" s="66">
        <f>P4*Q4*X4*Y4*Z4/1000*$Z$1</f>
        <v>0</v>
      </c>
      <c r="AD4" s="66">
        <f t="shared" ref="AD4:AD14" si="3">AB4-AC4</f>
        <v>12220.416000000001</v>
      </c>
    </row>
    <row r="5" spans="1:30" ht="24.95" customHeight="1" x14ac:dyDescent="0.4">
      <c r="A5" s="54">
        <v>2</v>
      </c>
      <c r="B5" s="55" t="s">
        <v>37</v>
      </c>
      <c r="C5" s="55" t="s">
        <v>2279</v>
      </c>
      <c r="D5" s="55" t="s">
        <v>35</v>
      </c>
      <c r="E5" s="55" t="s">
        <v>231</v>
      </c>
      <c r="F5" s="55" t="s">
        <v>730</v>
      </c>
      <c r="G5" s="55">
        <v>40</v>
      </c>
      <c r="H5" s="56">
        <v>1</v>
      </c>
      <c r="I5" s="57">
        <v>1</v>
      </c>
      <c r="J5" s="58">
        <v>1</v>
      </c>
      <c r="K5" s="59"/>
      <c r="L5" s="60" t="s">
        <v>222</v>
      </c>
      <c r="M5" s="76"/>
      <c r="N5" s="61" t="s">
        <v>219</v>
      </c>
      <c r="O5" s="77"/>
      <c r="P5" s="76"/>
      <c r="Q5" s="62">
        <v>1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2396.16</v>
      </c>
      <c r="AC5" s="66">
        <f t="shared" ref="AC5:AC14" si="4">P5*Q5*X5*Y5*Z5/1000*$Z$1</f>
        <v>0</v>
      </c>
      <c r="AD5" s="66">
        <f t="shared" si="3"/>
        <v>2396.16</v>
      </c>
    </row>
    <row r="6" spans="1:30" ht="24.95" customHeight="1" x14ac:dyDescent="0.4">
      <c r="A6" s="54">
        <v>3</v>
      </c>
      <c r="B6" s="55" t="s">
        <v>37</v>
      </c>
      <c r="C6" s="55" t="s">
        <v>2229</v>
      </c>
      <c r="D6" s="55" t="s">
        <v>35</v>
      </c>
      <c r="E6" s="55" t="s">
        <v>231</v>
      </c>
      <c r="F6" s="55" t="s">
        <v>730</v>
      </c>
      <c r="G6" s="55">
        <v>40</v>
      </c>
      <c r="H6" s="56">
        <v>2</v>
      </c>
      <c r="I6" s="57">
        <v>1</v>
      </c>
      <c r="J6" s="58">
        <v>2</v>
      </c>
      <c r="K6" s="59"/>
      <c r="L6" s="60" t="s">
        <v>222</v>
      </c>
      <c r="M6" s="76"/>
      <c r="N6" s="61" t="s">
        <v>219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4792.32</v>
      </c>
      <c r="AC6" s="66">
        <f t="shared" si="4"/>
        <v>0</v>
      </c>
      <c r="AD6" s="66">
        <f t="shared" si="3"/>
        <v>4792.32</v>
      </c>
    </row>
    <row r="7" spans="1:30" ht="24.95" customHeight="1" x14ac:dyDescent="0.4">
      <c r="A7" s="54">
        <v>4</v>
      </c>
      <c r="B7" s="55" t="s">
        <v>37</v>
      </c>
      <c r="C7" s="55" t="s">
        <v>2237</v>
      </c>
      <c r="D7" s="55" t="s">
        <v>35</v>
      </c>
      <c r="E7" s="55" t="s">
        <v>231</v>
      </c>
      <c r="F7" s="55" t="s">
        <v>730</v>
      </c>
      <c r="G7" s="55">
        <v>40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219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4792.32</v>
      </c>
      <c r="AC7" s="66">
        <f t="shared" si="4"/>
        <v>0</v>
      </c>
      <c r="AD7" s="66">
        <f t="shared" si="3"/>
        <v>4792.32</v>
      </c>
    </row>
    <row r="8" spans="1:30" ht="24.95" customHeight="1" x14ac:dyDescent="0.4">
      <c r="A8" s="54">
        <v>5</v>
      </c>
      <c r="B8" s="55" t="s">
        <v>37</v>
      </c>
      <c r="C8" s="55" t="s">
        <v>335</v>
      </c>
      <c r="D8" s="55" t="s">
        <v>35</v>
      </c>
      <c r="E8" s="55" t="s">
        <v>2281</v>
      </c>
      <c r="F8" s="55" t="s">
        <v>611</v>
      </c>
      <c r="G8" s="55">
        <v>61</v>
      </c>
      <c r="H8" s="56">
        <v>1</v>
      </c>
      <c r="I8" s="57">
        <v>2</v>
      </c>
      <c r="J8" s="58">
        <v>2</v>
      </c>
      <c r="K8" s="59"/>
      <c r="L8" s="60" t="s">
        <v>222</v>
      </c>
      <c r="M8" s="76"/>
      <c r="N8" s="61" t="s">
        <v>517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7308.2880000000005</v>
      </c>
      <c r="AC8" s="66">
        <f t="shared" si="4"/>
        <v>0</v>
      </c>
      <c r="AD8" s="66">
        <f t="shared" si="3"/>
        <v>7308.2880000000005</v>
      </c>
    </row>
    <row r="9" spans="1:30" ht="24.95" customHeight="1" x14ac:dyDescent="0.4">
      <c r="A9" s="54">
        <v>6</v>
      </c>
      <c r="B9" s="55" t="s">
        <v>37</v>
      </c>
      <c r="C9" s="55" t="s">
        <v>234</v>
      </c>
      <c r="D9" s="55" t="s">
        <v>35</v>
      </c>
      <c r="E9" s="55" t="s">
        <v>248</v>
      </c>
      <c r="F9" s="55" t="s">
        <v>697</v>
      </c>
      <c r="G9" s="55">
        <v>26</v>
      </c>
      <c r="H9" s="56">
        <v>2</v>
      </c>
      <c r="I9" s="57">
        <v>1</v>
      </c>
      <c r="J9" s="58">
        <v>2</v>
      </c>
      <c r="K9" s="59"/>
      <c r="L9" s="60" t="s">
        <v>222</v>
      </c>
      <c r="M9" s="76"/>
      <c r="N9" s="61" t="s">
        <v>220</v>
      </c>
      <c r="O9" s="77"/>
      <c r="P9" s="76"/>
      <c r="Q9" s="62">
        <v>2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3115.0080000000003</v>
      </c>
      <c r="AC9" s="66">
        <f t="shared" si="4"/>
        <v>0</v>
      </c>
      <c r="AD9" s="66">
        <f t="shared" si="3"/>
        <v>3115.0080000000003</v>
      </c>
    </row>
    <row r="10" spans="1:30" ht="24.95" customHeight="1" x14ac:dyDescent="0.4">
      <c r="A10" s="54">
        <v>7</v>
      </c>
      <c r="B10" s="55" t="s">
        <v>37</v>
      </c>
      <c r="C10" s="55" t="s">
        <v>2280</v>
      </c>
      <c r="D10" s="55" t="s">
        <v>35</v>
      </c>
      <c r="E10" s="55" t="s">
        <v>652</v>
      </c>
      <c r="F10" s="55" t="s">
        <v>2274</v>
      </c>
      <c r="G10" s="55">
        <v>34</v>
      </c>
      <c r="H10" s="56">
        <v>2</v>
      </c>
      <c r="I10" s="57">
        <v>2</v>
      </c>
      <c r="J10" s="58">
        <v>4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8146.9439999999995</v>
      </c>
      <c r="AC10" s="66">
        <f t="shared" si="4"/>
        <v>0</v>
      </c>
      <c r="AD10" s="66">
        <f t="shared" si="3"/>
        <v>8146.9439999999995</v>
      </c>
    </row>
    <row r="11" spans="1:30" ht="24.95" customHeight="1" x14ac:dyDescent="0.4">
      <c r="A11" s="54">
        <v>8</v>
      </c>
      <c r="B11" s="55" t="s">
        <v>37</v>
      </c>
      <c r="C11" s="55" t="s">
        <v>893</v>
      </c>
      <c r="D11" s="55" t="s">
        <v>35</v>
      </c>
      <c r="E11" s="55" t="s">
        <v>531</v>
      </c>
      <c r="F11" s="55" t="s">
        <v>503</v>
      </c>
      <c r="G11" s="55">
        <v>100</v>
      </c>
      <c r="H11" s="56">
        <v>3</v>
      </c>
      <c r="I11" s="57">
        <v>1</v>
      </c>
      <c r="J11" s="58">
        <v>3</v>
      </c>
      <c r="K11" s="59"/>
      <c r="L11" s="60" t="s">
        <v>222</v>
      </c>
      <c r="M11" s="76"/>
      <c r="N11" s="61" t="s">
        <v>219</v>
      </c>
      <c r="O11" s="77"/>
      <c r="P11" s="76"/>
      <c r="Q11" s="62">
        <v>3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17971.2</v>
      </c>
      <c r="AC11" s="66">
        <f t="shared" si="4"/>
        <v>0</v>
      </c>
      <c r="AD11" s="66">
        <f t="shared" si="3"/>
        <v>17971.2</v>
      </c>
    </row>
    <row r="12" spans="1:30" ht="24.95" customHeight="1" x14ac:dyDescent="0.4">
      <c r="A12" s="54">
        <v>9</v>
      </c>
      <c r="B12" s="55" t="s">
        <v>37</v>
      </c>
      <c r="C12" s="55" t="s">
        <v>893</v>
      </c>
      <c r="D12" s="55" t="s">
        <v>35</v>
      </c>
      <c r="E12" s="55" t="s">
        <v>652</v>
      </c>
      <c r="F12" s="55" t="s">
        <v>2274</v>
      </c>
      <c r="G12" s="55">
        <v>34</v>
      </c>
      <c r="H12" s="56">
        <v>12</v>
      </c>
      <c r="I12" s="57">
        <v>2</v>
      </c>
      <c r="J12" s="58">
        <v>24</v>
      </c>
      <c r="K12" s="59"/>
      <c r="L12" s="60" t="s">
        <v>222</v>
      </c>
      <c r="M12" s="76"/>
      <c r="N12" s="61" t="s">
        <v>220</v>
      </c>
      <c r="O12" s="77"/>
      <c r="P12" s="76"/>
      <c r="Q12" s="62">
        <v>12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48881.664000000004</v>
      </c>
      <c r="AC12" s="66">
        <f t="shared" si="4"/>
        <v>0</v>
      </c>
      <c r="AD12" s="66">
        <f t="shared" si="3"/>
        <v>48881.664000000004</v>
      </c>
    </row>
    <row r="13" spans="1:30" ht="24.95" customHeight="1" x14ac:dyDescent="0.4">
      <c r="A13" s="54">
        <v>10</v>
      </c>
      <c r="B13" s="55" t="s">
        <v>37</v>
      </c>
      <c r="C13" s="55" t="s">
        <v>1371</v>
      </c>
      <c r="D13" s="55" t="s">
        <v>35</v>
      </c>
      <c r="E13" s="55" t="s">
        <v>652</v>
      </c>
      <c r="F13" s="55" t="s">
        <v>2274</v>
      </c>
      <c r="G13" s="55">
        <v>34</v>
      </c>
      <c r="H13" s="56">
        <v>3</v>
      </c>
      <c r="I13" s="57">
        <v>2</v>
      </c>
      <c r="J13" s="58">
        <v>6</v>
      </c>
      <c r="K13" s="59"/>
      <c r="L13" s="60" t="s">
        <v>222</v>
      </c>
      <c r="M13" s="76"/>
      <c r="N13" s="61" t="s">
        <v>220</v>
      </c>
      <c r="O13" s="77"/>
      <c r="P13" s="76"/>
      <c r="Q13" s="62">
        <v>3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12220.416000000001</v>
      </c>
      <c r="AC13" s="66">
        <f t="shared" si="4"/>
        <v>0</v>
      </c>
      <c r="AD13" s="66">
        <f t="shared" si="3"/>
        <v>12220.416000000001</v>
      </c>
    </row>
    <row r="14" spans="1:30" ht="24.95" customHeight="1" x14ac:dyDescent="0.4">
      <c r="A14" s="54">
        <v>11</v>
      </c>
      <c r="B14" s="55" t="s">
        <v>37</v>
      </c>
      <c r="C14" s="55" t="s">
        <v>744</v>
      </c>
      <c r="D14" s="55" t="s">
        <v>35</v>
      </c>
      <c r="E14" s="55" t="s">
        <v>248</v>
      </c>
      <c r="F14" s="55" t="s">
        <v>673</v>
      </c>
      <c r="G14" s="55">
        <v>26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1557.5040000000001</v>
      </c>
      <c r="AC14" s="66">
        <f t="shared" si="4"/>
        <v>0</v>
      </c>
      <c r="AD14" s="66">
        <f t="shared" si="3"/>
        <v>1557.5040000000001</v>
      </c>
    </row>
    <row r="15" spans="1:30" ht="36.75" customHeight="1" x14ac:dyDescent="0.4">
      <c r="A15" s="68"/>
      <c r="B15" s="69"/>
      <c r="C15" s="69"/>
      <c r="D15" s="69"/>
      <c r="E15" s="69"/>
      <c r="L15" s="70"/>
      <c r="R15" s="71"/>
      <c r="S15" s="71"/>
      <c r="T15" s="71"/>
      <c r="U15" s="72"/>
      <c r="V15" s="72"/>
      <c r="W15" s="65"/>
      <c r="AA15" s="65"/>
      <c r="AB15" s="73">
        <f>SUM(AB4:AB14)</f>
        <v>123402.24000000001</v>
      </c>
      <c r="AC15" s="73">
        <f>SUM(AC4:AC14)</f>
        <v>0</v>
      </c>
      <c r="AD15" s="73">
        <f>SUM(AD4:AD14)</f>
        <v>123402.24000000001</v>
      </c>
    </row>
    <row r="17" spans="20:23" x14ac:dyDescent="0.4">
      <c r="T17" s="179" t="s">
        <v>22</v>
      </c>
      <c r="U17" s="180"/>
      <c r="V17" s="181"/>
      <c r="W17" s="75">
        <f>SUM(U4:U14)</f>
        <v>0</v>
      </c>
    </row>
    <row r="18" spans="20:23" x14ac:dyDescent="0.4">
      <c r="T18" s="179" t="s">
        <v>23</v>
      </c>
      <c r="U18" s="180"/>
      <c r="V18" s="181"/>
      <c r="W18" s="75">
        <f>SUM(V4:V14)</f>
        <v>0</v>
      </c>
    </row>
    <row r="19" spans="20:23" x14ac:dyDescent="0.4">
      <c r="T19" s="179" t="s">
        <v>25</v>
      </c>
      <c r="U19" s="180"/>
      <c r="V19" s="181"/>
      <c r="W19" s="83"/>
    </row>
    <row r="20" spans="20:23" x14ac:dyDescent="0.4">
      <c r="T20" s="179" t="s">
        <v>26</v>
      </c>
      <c r="U20" s="180"/>
      <c r="V20" s="181"/>
      <c r="W20" s="83"/>
    </row>
    <row r="21" spans="20:23" x14ac:dyDescent="0.4">
      <c r="T21" s="179" t="s">
        <v>24</v>
      </c>
      <c r="U21" s="180"/>
      <c r="V21" s="181"/>
      <c r="W21" s="83"/>
    </row>
    <row r="22" spans="20:23" x14ac:dyDescent="0.4">
      <c r="T22" s="179" t="s">
        <v>27</v>
      </c>
      <c r="U22" s="180"/>
      <c r="V22" s="181"/>
      <c r="W22" s="83"/>
    </row>
    <row r="23" spans="20:23" x14ac:dyDescent="0.4">
      <c r="T23" s="179" t="s">
        <v>29</v>
      </c>
      <c r="U23" s="180"/>
      <c r="V23" s="181"/>
      <c r="W23" s="75">
        <f>SUM(W17:W22)</f>
        <v>0</v>
      </c>
    </row>
    <row r="24" spans="20:23" x14ac:dyDescent="0.4">
      <c r="T24" s="179" t="s">
        <v>30</v>
      </c>
      <c r="U24" s="180"/>
      <c r="V24" s="181"/>
      <c r="W24" s="75">
        <f>W23*1.1</f>
        <v>0</v>
      </c>
    </row>
  </sheetData>
  <sheetProtection algorithmName="SHA-512" hashValue="OsXOs3DBGEwESOu+8QWgix3P08fKW0tGfGZjT/kGg3Usj5Vff43U75+7cF1drYh0lQaTAnzvwmMMqpdm+hq6gQ==" saltValue="JLZKnqqz0LVTaeWxOHsNSw==" spinCount="100000" sheet="1" formatCells="0" formatColumns="0" formatRows="0" insertHyperlinks="0" sort="0" autoFilter="0" pivotTables="0"/>
  <autoFilter ref="A3:AD3"/>
  <mergeCells count="12">
    <mergeCell ref="T24:V24"/>
    <mergeCell ref="T19:V19"/>
    <mergeCell ref="T20:V20"/>
    <mergeCell ref="T21:V21"/>
    <mergeCell ref="T22:V22"/>
    <mergeCell ref="T23:V23"/>
    <mergeCell ref="T18:V18"/>
    <mergeCell ref="E2:J2"/>
    <mergeCell ref="L2:Q2"/>
    <mergeCell ref="AB2:AC2"/>
    <mergeCell ref="AD2:AD3"/>
    <mergeCell ref="T17:V17"/>
  </mergeCells>
  <phoneticPr fontId="4"/>
  <conditionalFormatting sqref="B4:J14 X4:Z14 L4:Q14">
    <cfRule type="containsBlanks" dxfId="4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59999389629810485"/>
    <pageSetUpPr fitToPage="1"/>
  </sheetPr>
  <dimension ref="A1:AE24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1" ht="24.95" customHeight="1" x14ac:dyDescent="0.4">
      <c r="A1" s="79" t="s">
        <v>2466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1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1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1" ht="24.95" customHeight="1" thickTop="1" x14ac:dyDescent="0.4">
      <c r="A4" s="54">
        <v>1</v>
      </c>
      <c r="B4" s="55" t="s">
        <v>2282</v>
      </c>
      <c r="C4" s="55" t="s">
        <v>689</v>
      </c>
      <c r="D4" s="55" t="s">
        <v>35</v>
      </c>
      <c r="E4" s="55" t="s">
        <v>263</v>
      </c>
      <c r="F4" s="55" t="s">
        <v>558</v>
      </c>
      <c r="G4" s="55">
        <v>28</v>
      </c>
      <c r="H4" s="56">
        <v>2</v>
      </c>
      <c r="I4" s="57">
        <v>1</v>
      </c>
      <c r="J4" s="58">
        <v>2</v>
      </c>
      <c r="K4" s="59"/>
      <c r="L4" s="60" t="s">
        <v>222</v>
      </c>
      <c r="M4" s="76"/>
      <c r="N4" s="61" t="s">
        <v>220</v>
      </c>
      <c r="O4" s="77"/>
      <c r="P4" s="76"/>
      <c r="Q4" s="62">
        <v>2</v>
      </c>
      <c r="R4" s="63"/>
      <c r="S4" s="78"/>
      <c r="T4" s="78"/>
      <c r="U4" s="64">
        <f t="shared" ref="U4:U14" si="0">S4*Q4</f>
        <v>0</v>
      </c>
      <c r="V4" s="64">
        <f t="shared" ref="V4:V14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14" si="2">G4*J4*X4*Y4*Z4/1000*$Z$1</f>
        <v>3354.6239999999998</v>
      </c>
      <c r="AC4" s="66">
        <f>P4*Q4*X4*Y4*Z4/1000*$Z$1</f>
        <v>0</v>
      </c>
      <c r="AD4" s="66">
        <f t="shared" ref="AD4:AD14" si="3">AB4-AC4</f>
        <v>3354.6239999999998</v>
      </c>
    </row>
    <row r="5" spans="1:31" ht="24.95" customHeight="1" x14ac:dyDescent="0.4">
      <c r="A5" s="54">
        <v>2</v>
      </c>
      <c r="B5" s="55" t="s">
        <v>2282</v>
      </c>
      <c r="C5" s="55" t="s">
        <v>39</v>
      </c>
      <c r="D5" s="55" t="s">
        <v>35</v>
      </c>
      <c r="E5" s="55" t="s">
        <v>239</v>
      </c>
      <c r="F5" s="55" t="s">
        <v>2283</v>
      </c>
      <c r="G5" s="55">
        <v>42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5031.9359999999997</v>
      </c>
      <c r="AC5" s="66">
        <f t="shared" ref="AC5:AC14" si="4">P5*Q5*X5*Y5*Z5/1000*$Z$1</f>
        <v>0</v>
      </c>
      <c r="AD5" s="66">
        <f t="shared" si="3"/>
        <v>5031.9359999999997</v>
      </c>
    </row>
    <row r="6" spans="1:31" ht="24.95" customHeight="1" x14ac:dyDescent="0.4">
      <c r="A6" s="54">
        <v>3</v>
      </c>
      <c r="B6" s="55" t="s">
        <v>2282</v>
      </c>
      <c r="C6" s="55" t="s">
        <v>39</v>
      </c>
      <c r="D6" s="55" t="s">
        <v>35</v>
      </c>
      <c r="E6" s="55" t="s">
        <v>239</v>
      </c>
      <c r="F6" s="55" t="s">
        <v>2284</v>
      </c>
      <c r="G6" s="55">
        <v>42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10063.871999999999</v>
      </c>
      <c r="AC6" s="66">
        <f t="shared" si="4"/>
        <v>0</v>
      </c>
      <c r="AD6" s="66">
        <f t="shared" si="3"/>
        <v>10063.871999999999</v>
      </c>
    </row>
    <row r="7" spans="1:31" ht="24.95" customHeight="1" x14ac:dyDescent="0.4">
      <c r="A7" s="54">
        <v>4</v>
      </c>
      <c r="B7" s="55" t="s">
        <v>2282</v>
      </c>
      <c r="C7" s="55" t="s">
        <v>39</v>
      </c>
      <c r="D7" s="55" t="s">
        <v>35</v>
      </c>
      <c r="E7" s="55" t="s">
        <v>265</v>
      </c>
      <c r="F7" s="55" t="s">
        <v>400</v>
      </c>
      <c r="G7" s="55">
        <v>60</v>
      </c>
      <c r="H7" s="56">
        <v>1</v>
      </c>
      <c r="I7" s="57">
        <v>1</v>
      </c>
      <c r="J7" s="58">
        <v>1</v>
      </c>
      <c r="K7" s="59"/>
      <c r="L7" s="60" t="s">
        <v>222</v>
      </c>
      <c r="M7" s="76"/>
      <c r="N7" s="61" t="s">
        <v>220</v>
      </c>
      <c r="O7" s="77"/>
      <c r="P7" s="76"/>
      <c r="Q7" s="62">
        <v>1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3594.2400000000002</v>
      </c>
      <c r="AC7" s="66">
        <f t="shared" si="4"/>
        <v>0</v>
      </c>
      <c r="AD7" s="66">
        <f t="shared" si="3"/>
        <v>3594.2400000000002</v>
      </c>
    </row>
    <row r="8" spans="1:31" ht="24.95" customHeight="1" x14ac:dyDescent="0.4">
      <c r="A8" s="54">
        <v>5</v>
      </c>
      <c r="B8" s="55" t="s">
        <v>2282</v>
      </c>
      <c r="C8" s="55" t="s">
        <v>428</v>
      </c>
      <c r="D8" s="55" t="s">
        <v>35</v>
      </c>
      <c r="E8" s="55" t="s">
        <v>248</v>
      </c>
      <c r="F8" s="55" t="s">
        <v>697</v>
      </c>
      <c r="G8" s="55">
        <v>26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76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3115.0080000000003</v>
      </c>
      <c r="AC8" s="66">
        <f t="shared" si="4"/>
        <v>0</v>
      </c>
      <c r="AD8" s="66">
        <f t="shared" si="3"/>
        <v>3115.0080000000003</v>
      </c>
    </row>
    <row r="9" spans="1:31" ht="24.95" customHeight="1" x14ac:dyDescent="0.4">
      <c r="A9" s="54">
        <v>6</v>
      </c>
      <c r="B9" s="55" t="s">
        <v>2282</v>
      </c>
      <c r="C9" s="55" t="s">
        <v>846</v>
      </c>
      <c r="D9" s="55" t="s">
        <v>35</v>
      </c>
      <c r="E9" s="55" t="s">
        <v>572</v>
      </c>
      <c r="F9" s="55" t="s">
        <v>2285</v>
      </c>
      <c r="G9" s="55">
        <v>68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517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4073.4719999999998</v>
      </c>
      <c r="AC9" s="66">
        <f t="shared" si="4"/>
        <v>0</v>
      </c>
      <c r="AD9" s="66">
        <f t="shared" si="3"/>
        <v>4073.4719999999998</v>
      </c>
    </row>
    <row r="10" spans="1:31" ht="24.95" customHeight="1" x14ac:dyDescent="0.4">
      <c r="A10" s="54">
        <v>7</v>
      </c>
      <c r="B10" s="55" t="s">
        <v>2282</v>
      </c>
      <c r="C10" s="55" t="s">
        <v>846</v>
      </c>
      <c r="D10" s="55" t="s">
        <v>35</v>
      </c>
      <c r="E10" s="55" t="s">
        <v>265</v>
      </c>
      <c r="F10" s="55" t="s">
        <v>400</v>
      </c>
      <c r="G10" s="55">
        <v>60</v>
      </c>
      <c r="H10" s="56">
        <v>2</v>
      </c>
      <c r="I10" s="57">
        <v>1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76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7188.4800000000005</v>
      </c>
      <c r="AC10" s="66">
        <f t="shared" si="4"/>
        <v>0</v>
      </c>
      <c r="AD10" s="66">
        <f t="shared" si="3"/>
        <v>7188.4800000000005</v>
      </c>
    </row>
    <row r="11" spans="1:31" ht="24.95" customHeight="1" x14ac:dyDescent="0.4">
      <c r="A11" s="54">
        <v>8</v>
      </c>
      <c r="B11" s="55" t="s">
        <v>2282</v>
      </c>
      <c r="C11" s="55" t="s">
        <v>928</v>
      </c>
      <c r="D11" s="55" t="s">
        <v>35</v>
      </c>
      <c r="E11" s="55" t="s">
        <v>239</v>
      </c>
      <c r="F11" s="55" t="s">
        <v>2283</v>
      </c>
      <c r="G11" s="55">
        <v>42</v>
      </c>
      <c r="H11" s="56">
        <v>4</v>
      </c>
      <c r="I11" s="57">
        <v>1</v>
      </c>
      <c r="J11" s="58">
        <v>4</v>
      </c>
      <c r="K11" s="59"/>
      <c r="L11" s="60" t="s">
        <v>222</v>
      </c>
      <c r="M11" s="76"/>
      <c r="N11" s="61" t="s">
        <v>220</v>
      </c>
      <c r="O11" s="77"/>
      <c r="P11" s="76"/>
      <c r="Q11" s="62">
        <v>4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10063.871999999999</v>
      </c>
      <c r="AC11" s="66">
        <f t="shared" si="4"/>
        <v>0</v>
      </c>
      <c r="AD11" s="66">
        <f t="shared" si="3"/>
        <v>10063.871999999999</v>
      </c>
    </row>
    <row r="12" spans="1:31" ht="24.95" customHeight="1" x14ac:dyDescent="0.4">
      <c r="A12" s="54">
        <v>9</v>
      </c>
      <c r="B12" s="55" t="s">
        <v>2282</v>
      </c>
      <c r="C12" s="55" t="s">
        <v>928</v>
      </c>
      <c r="D12" s="55" t="s">
        <v>35</v>
      </c>
      <c r="E12" s="55" t="s">
        <v>239</v>
      </c>
      <c r="F12" s="55" t="s">
        <v>2284</v>
      </c>
      <c r="G12" s="55">
        <v>42</v>
      </c>
      <c r="H12" s="56">
        <v>6</v>
      </c>
      <c r="I12" s="57">
        <v>2</v>
      </c>
      <c r="J12" s="58">
        <v>12</v>
      </c>
      <c r="K12" s="59"/>
      <c r="L12" s="60" t="s">
        <v>222</v>
      </c>
      <c r="M12" s="76"/>
      <c r="N12" s="61" t="s">
        <v>220</v>
      </c>
      <c r="O12" s="77"/>
      <c r="P12" s="76"/>
      <c r="Q12" s="62">
        <v>6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30191.615999999998</v>
      </c>
      <c r="AC12" s="66">
        <f t="shared" si="4"/>
        <v>0</v>
      </c>
      <c r="AD12" s="66">
        <f t="shared" si="3"/>
        <v>30191.615999999998</v>
      </c>
    </row>
    <row r="13" spans="1:31" ht="24.95" customHeight="1" x14ac:dyDescent="0.4">
      <c r="A13" s="54">
        <v>10</v>
      </c>
      <c r="B13" s="55" t="s">
        <v>2282</v>
      </c>
      <c r="C13" s="55" t="s">
        <v>928</v>
      </c>
      <c r="D13" s="55" t="s">
        <v>35</v>
      </c>
      <c r="E13" s="55" t="s">
        <v>239</v>
      </c>
      <c r="F13" s="55" t="s">
        <v>732</v>
      </c>
      <c r="G13" s="55">
        <v>42</v>
      </c>
      <c r="H13" s="56">
        <v>3</v>
      </c>
      <c r="I13" s="57">
        <v>2</v>
      </c>
      <c r="J13" s="58">
        <v>6</v>
      </c>
      <c r="K13" s="59"/>
      <c r="L13" s="60" t="s">
        <v>222</v>
      </c>
      <c r="M13" s="76"/>
      <c r="N13" s="61" t="s">
        <v>220</v>
      </c>
      <c r="O13" s="77"/>
      <c r="P13" s="76"/>
      <c r="Q13" s="62">
        <v>3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15095.807999999999</v>
      </c>
      <c r="AC13" s="66">
        <f t="shared" si="4"/>
        <v>0</v>
      </c>
      <c r="AD13" s="66">
        <f t="shared" si="3"/>
        <v>15095.807999999999</v>
      </c>
    </row>
    <row r="14" spans="1:31" ht="24.95" customHeight="1" x14ac:dyDescent="0.4">
      <c r="A14" s="54">
        <v>11</v>
      </c>
      <c r="B14" s="55" t="s">
        <v>2282</v>
      </c>
      <c r="C14" s="55" t="s">
        <v>928</v>
      </c>
      <c r="D14" s="55" t="s">
        <v>35</v>
      </c>
      <c r="E14" s="55" t="s">
        <v>239</v>
      </c>
      <c r="F14" s="55" t="s">
        <v>2286</v>
      </c>
      <c r="G14" s="55">
        <v>42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76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2515.9679999999998</v>
      </c>
      <c r="AC14" s="66">
        <f t="shared" si="4"/>
        <v>0</v>
      </c>
      <c r="AD14" s="90">
        <f t="shared" si="3"/>
        <v>2515.9679999999998</v>
      </c>
    </row>
    <row r="15" spans="1:31" ht="25.5" customHeight="1" x14ac:dyDescent="0.4">
      <c r="AA15" s="31"/>
      <c r="AB15" s="91">
        <f>SUM(AB4:AB14)</f>
        <v>94288.895999999993</v>
      </c>
      <c r="AC15" s="91">
        <f>SUM(AC4:AC14)</f>
        <v>0</v>
      </c>
      <c r="AD15" s="73">
        <f>SUM(AD4:AD14)</f>
        <v>94288.895999999993</v>
      </c>
      <c r="AE15" s="40"/>
    </row>
    <row r="17" spans="20:23" x14ac:dyDescent="0.4">
      <c r="T17" s="179" t="s">
        <v>22</v>
      </c>
      <c r="U17" s="180"/>
      <c r="V17" s="181"/>
      <c r="W17" s="75">
        <f>SUM(U4:U14)</f>
        <v>0</v>
      </c>
    </row>
    <row r="18" spans="20:23" x14ac:dyDescent="0.4">
      <c r="T18" s="179" t="s">
        <v>23</v>
      </c>
      <c r="U18" s="180"/>
      <c r="V18" s="181"/>
      <c r="W18" s="75">
        <f>SUM(V4:V14)</f>
        <v>0</v>
      </c>
    </row>
    <row r="19" spans="20:23" x14ac:dyDescent="0.4">
      <c r="T19" s="179" t="s">
        <v>25</v>
      </c>
      <c r="U19" s="180"/>
      <c r="V19" s="181"/>
      <c r="W19" s="83"/>
    </row>
    <row r="20" spans="20:23" x14ac:dyDescent="0.4">
      <c r="T20" s="179" t="s">
        <v>26</v>
      </c>
      <c r="U20" s="180"/>
      <c r="V20" s="181"/>
      <c r="W20" s="83"/>
    </row>
    <row r="21" spans="20:23" x14ac:dyDescent="0.4">
      <c r="T21" s="179" t="s">
        <v>24</v>
      </c>
      <c r="U21" s="180"/>
      <c r="V21" s="181"/>
      <c r="W21" s="83"/>
    </row>
    <row r="22" spans="20:23" x14ac:dyDescent="0.4">
      <c r="T22" s="179" t="s">
        <v>27</v>
      </c>
      <c r="U22" s="180"/>
      <c r="V22" s="181"/>
      <c r="W22" s="83"/>
    </row>
    <row r="23" spans="20:23" x14ac:dyDescent="0.4">
      <c r="T23" s="179" t="s">
        <v>29</v>
      </c>
      <c r="U23" s="180"/>
      <c r="V23" s="181"/>
      <c r="W23" s="75">
        <f>SUM(W17:W22)</f>
        <v>0</v>
      </c>
    </row>
    <row r="24" spans="20:23" x14ac:dyDescent="0.4">
      <c r="T24" s="179" t="s">
        <v>30</v>
      </c>
      <c r="U24" s="180"/>
      <c r="V24" s="181"/>
      <c r="W24" s="75">
        <f>W23*1.1</f>
        <v>0</v>
      </c>
    </row>
  </sheetData>
  <sheetProtection algorithmName="SHA-512" hashValue="Dqhwq8utnTVGKdulV/2P8jljySDLpag7aX5AcgA+8P3KtHXfH8dI+r5xTetM9k88Vqz5BP1oR9ukTCNYaw7Y0Q==" saltValue="zda6XO43F/nIsk0DK4z/mQ==" spinCount="100000" sheet="1" formatCells="0" formatColumns="0" formatRows="0" insertHyperlinks="0" sort="0" autoFilter="0" pivotTables="0"/>
  <autoFilter ref="A3:AD3"/>
  <mergeCells count="12">
    <mergeCell ref="T24:V24"/>
    <mergeCell ref="T19:V19"/>
    <mergeCell ref="T20:V20"/>
    <mergeCell ref="T21:V21"/>
    <mergeCell ref="T22:V22"/>
    <mergeCell ref="T23:V23"/>
    <mergeCell ref="T18:V18"/>
    <mergeCell ref="E2:J2"/>
    <mergeCell ref="L2:Q2"/>
    <mergeCell ref="AB2:AC2"/>
    <mergeCell ref="AD2:AD3"/>
    <mergeCell ref="T17:V17"/>
  </mergeCells>
  <phoneticPr fontId="4"/>
  <conditionalFormatting sqref="B4:J14 X4:Z14 L4:Q14">
    <cfRule type="containsBlanks" dxfId="3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59999389629810485"/>
    <pageSetUpPr fitToPage="1"/>
  </sheetPr>
  <dimension ref="A1:AE22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7" width="13.125" style="33" customWidth="1"/>
    <col min="18" max="18" width="13.125" style="34" customWidth="1"/>
    <col min="19" max="19" width="5" style="34" customWidth="1"/>
    <col min="20" max="21" width="12.625" style="74" customWidth="1"/>
    <col min="22" max="23" width="11.125" style="74" customWidth="1"/>
    <col min="24" max="24" width="15.625" style="74" customWidth="1"/>
    <col min="25" max="25" width="7.875" style="32" customWidth="1"/>
    <col min="26" max="27" width="7.125" style="31" customWidth="1"/>
    <col min="28" max="28" width="14.375" style="32" bestFit="1" customWidth="1"/>
    <col min="29" max="29" width="13.375" style="40" bestFit="1" customWidth="1"/>
    <col min="30" max="30" width="20.125" style="32" bestFit="1" customWidth="1"/>
    <col min="31" max="31" width="24.125" style="40" customWidth="1"/>
    <col min="32" max="32" width="9" style="32"/>
    <col min="33" max="43" width="15.875" style="32" customWidth="1"/>
    <col min="44" max="44" width="12.625" style="32" bestFit="1" customWidth="1"/>
    <col min="45" max="16384" width="9" style="32"/>
  </cols>
  <sheetData>
    <row r="1" spans="1:31" ht="24.95" customHeight="1" x14ac:dyDescent="0.4">
      <c r="A1" s="79" t="s">
        <v>2467</v>
      </c>
      <c r="B1" s="30"/>
      <c r="C1" s="30"/>
      <c r="D1" s="30"/>
      <c r="E1" s="30"/>
      <c r="F1" s="30"/>
      <c r="G1" s="30"/>
      <c r="H1" s="30"/>
      <c r="T1" s="35"/>
      <c r="U1" s="35"/>
      <c r="V1" s="35"/>
      <c r="W1" s="35"/>
      <c r="X1" s="36"/>
      <c r="Z1" s="93" t="s">
        <v>0</v>
      </c>
      <c r="AA1" s="38">
        <v>26</v>
      </c>
      <c r="AB1" s="32" t="s">
        <v>1</v>
      </c>
      <c r="AC1" s="39"/>
    </row>
    <row r="2" spans="1:31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3"/>
      <c r="R2" s="174"/>
      <c r="T2" s="41"/>
      <c r="U2" s="41"/>
      <c r="V2" s="41"/>
      <c r="W2" s="41"/>
      <c r="X2" s="32"/>
      <c r="Y2" s="42" t="s">
        <v>2</v>
      </c>
      <c r="Z2" s="42"/>
      <c r="AA2" s="80"/>
      <c r="AC2" s="175" t="s">
        <v>3</v>
      </c>
      <c r="AD2" s="176"/>
      <c r="AE2" s="177" t="s">
        <v>4</v>
      </c>
    </row>
    <row r="3" spans="1:31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300</v>
      </c>
      <c r="P3" s="47" t="s">
        <v>16</v>
      </c>
      <c r="Q3" s="47" t="s">
        <v>17</v>
      </c>
      <c r="R3" s="48" t="s">
        <v>18</v>
      </c>
      <c r="S3" s="49"/>
      <c r="T3" s="50" t="s">
        <v>2472</v>
      </c>
      <c r="U3" s="50" t="s">
        <v>2473</v>
      </c>
      <c r="V3" s="51" t="s">
        <v>31</v>
      </c>
      <c r="W3" s="51" t="s">
        <v>19</v>
      </c>
      <c r="X3" s="32"/>
      <c r="Y3" s="52" t="s">
        <v>2421</v>
      </c>
      <c r="Z3" s="52" t="s">
        <v>2420</v>
      </c>
      <c r="AA3" s="52" t="s">
        <v>2422</v>
      </c>
      <c r="AC3" s="53" t="s">
        <v>20</v>
      </c>
      <c r="AD3" s="53" t="s">
        <v>21</v>
      </c>
      <c r="AE3" s="178"/>
    </row>
    <row r="4" spans="1:31" ht="24.95" customHeight="1" thickTop="1" x14ac:dyDescent="0.4">
      <c r="A4" s="54">
        <v>1</v>
      </c>
      <c r="B4" s="55" t="s">
        <v>37</v>
      </c>
      <c r="C4" s="55" t="s">
        <v>236</v>
      </c>
      <c r="D4" s="55" t="s">
        <v>35</v>
      </c>
      <c r="E4" s="55" t="s">
        <v>652</v>
      </c>
      <c r="F4" s="55" t="s">
        <v>2271</v>
      </c>
      <c r="G4" s="55">
        <v>34</v>
      </c>
      <c r="H4" s="56">
        <v>4</v>
      </c>
      <c r="I4" s="57">
        <v>2</v>
      </c>
      <c r="J4" s="58">
        <v>8</v>
      </c>
      <c r="K4" s="59"/>
      <c r="L4" s="60" t="s">
        <v>222</v>
      </c>
      <c r="M4" s="76"/>
      <c r="N4" s="61" t="s">
        <v>220</v>
      </c>
      <c r="O4" s="61">
        <v>5200</v>
      </c>
      <c r="P4" s="77"/>
      <c r="Q4" s="76"/>
      <c r="R4" s="62">
        <v>4</v>
      </c>
      <c r="S4" s="63"/>
      <c r="T4" s="78"/>
      <c r="U4" s="78"/>
      <c r="V4" s="64">
        <f t="shared" ref="V4:V12" si="0">T4*R4</f>
        <v>0</v>
      </c>
      <c r="W4" s="64">
        <f t="shared" ref="W4:W12" si="1">U4*R4</f>
        <v>0</v>
      </c>
      <c r="X4" s="65"/>
      <c r="Y4" s="58">
        <v>8</v>
      </c>
      <c r="Z4" s="58">
        <v>24</v>
      </c>
      <c r="AA4" s="58">
        <v>12</v>
      </c>
      <c r="AB4" s="65"/>
      <c r="AC4" s="66">
        <f>G4*J4*Y4*Z4*AA4/1000*$AA$1</f>
        <v>16293.887999999999</v>
      </c>
      <c r="AD4" s="66">
        <f>Q4*R4*Y4*Z4*AA4/1000*$AA$1</f>
        <v>0</v>
      </c>
      <c r="AE4" s="66">
        <f t="shared" ref="AE4:AE12" si="2">AC4-AD4</f>
        <v>16293.887999999999</v>
      </c>
    </row>
    <row r="5" spans="1:31" ht="24.95" customHeight="1" x14ac:dyDescent="0.4">
      <c r="A5" s="54">
        <v>2</v>
      </c>
      <c r="B5" s="55" t="s">
        <v>37</v>
      </c>
      <c r="C5" s="55" t="s">
        <v>236</v>
      </c>
      <c r="D5" s="55" t="s">
        <v>35</v>
      </c>
      <c r="E5" s="55" t="s">
        <v>652</v>
      </c>
      <c r="F5" s="55" t="s">
        <v>2287</v>
      </c>
      <c r="G5" s="55">
        <v>34</v>
      </c>
      <c r="H5" s="56">
        <v>2</v>
      </c>
      <c r="I5" s="57">
        <v>1</v>
      </c>
      <c r="J5" s="58">
        <v>2</v>
      </c>
      <c r="K5" s="59"/>
      <c r="L5" s="60" t="s">
        <v>222</v>
      </c>
      <c r="M5" s="76"/>
      <c r="N5" s="61" t="s">
        <v>220</v>
      </c>
      <c r="O5" s="61">
        <v>2500</v>
      </c>
      <c r="P5" s="77"/>
      <c r="Q5" s="76"/>
      <c r="R5" s="62">
        <v>2</v>
      </c>
      <c r="S5" s="63"/>
      <c r="T5" s="78"/>
      <c r="U5" s="78"/>
      <c r="V5" s="64">
        <f t="shared" si="0"/>
        <v>0</v>
      </c>
      <c r="W5" s="64">
        <f t="shared" si="1"/>
        <v>0</v>
      </c>
      <c r="X5" s="65"/>
      <c r="Y5" s="58">
        <v>8</v>
      </c>
      <c r="Z5" s="58">
        <v>24</v>
      </c>
      <c r="AA5" s="58">
        <v>12</v>
      </c>
      <c r="AB5" s="65"/>
      <c r="AC5" s="66">
        <f t="shared" ref="AC5:AC12" si="3">G5*J5*Y5*Z5*AA5/1000*$AA$1</f>
        <v>4073.4719999999998</v>
      </c>
      <c r="AD5" s="66">
        <f t="shared" ref="AD5:AD12" si="4">Q5*R5*Y5*Z5*AA5/1000*$AA$1</f>
        <v>0</v>
      </c>
      <c r="AE5" s="66">
        <f t="shared" si="2"/>
        <v>4073.4719999999998</v>
      </c>
    </row>
    <row r="6" spans="1:31" ht="24.95" customHeight="1" x14ac:dyDescent="0.4">
      <c r="A6" s="54">
        <v>3</v>
      </c>
      <c r="B6" s="55" t="s">
        <v>37</v>
      </c>
      <c r="C6" s="55" t="s">
        <v>234</v>
      </c>
      <c r="D6" s="55" t="s">
        <v>35</v>
      </c>
      <c r="E6" s="55" t="s">
        <v>652</v>
      </c>
      <c r="F6" s="55" t="s">
        <v>1961</v>
      </c>
      <c r="G6" s="55">
        <v>34</v>
      </c>
      <c r="H6" s="56">
        <v>2</v>
      </c>
      <c r="I6" s="57">
        <v>1</v>
      </c>
      <c r="J6" s="58">
        <v>2</v>
      </c>
      <c r="K6" s="59"/>
      <c r="L6" s="60" t="s">
        <v>222</v>
      </c>
      <c r="M6" s="76"/>
      <c r="N6" s="61" t="s">
        <v>220</v>
      </c>
      <c r="O6" s="61">
        <v>2500</v>
      </c>
      <c r="P6" s="77"/>
      <c r="Q6" s="76"/>
      <c r="R6" s="62">
        <v>2</v>
      </c>
      <c r="S6" s="63"/>
      <c r="T6" s="78"/>
      <c r="U6" s="78"/>
      <c r="V6" s="64">
        <f t="shared" si="0"/>
        <v>0</v>
      </c>
      <c r="W6" s="64">
        <f t="shared" si="1"/>
        <v>0</v>
      </c>
      <c r="X6" s="65"/>
      <c r="Y6" s="58">
        <v>8</v>
      </c>
      <c r="Z6" s="58">
        <v>24</v>
      </c>
      <c r="AA6" s="58">
        <v>12</v>
      </c>
      <c r="AB6" s="65"/>
      <c r="AC6" s="66">
        <f t="shared" si="3"/>
        <v>4073.4719999999998</v>
      </c>
      <c r="AD6" s="66">
        <f t="shared" si="4"/>
        <v>0</v>
      </c>
      <c r="AE6" s="66">
        <f t="shared" si="2"/>
        <v>4073.4719999999998</v>
      </c>
    </row>
    <row r="7" spans="1:31" ht="24.95" customHeight="1" x14ac:dyDescent="0.4">
      <c r="A7" s="54">
        <v>4</v>
      </c>
      <c r="B7" s="55" t="s">
        <v>37</v>
      </c>
      <c r="C7" s="55" t="s">
        <v>920</v>
      </c>
      <c r="D7" s="55" t="s">
        <v>35</v>
      </c>
      <c r="E7" s="55" t="s">
        <v>572</v>
      </c>
      <c r="F7" s="55" t="s">
        <v>1179</v>
      </c>
      <c r="G7" s="55">
        <v>68</v>
      </c>
      <c r="H7" s="56">
        <v>1</v>
      </c>
      <c r="I7" s="57">
        <v>2</v>
      </c>
      <c r="J7" s="58">
        <v>2</v>
      </c>
      <c r="K7" s="59"/>
      <c r="L7" s="60" t="s">
        <v>222</v>
      </c>
      <c r="M7" s="76"/>
      <c r="N7" s="61" t="s">
        <v>517</v>
      </c>
      <c r="O7" s="61">
        <v>3869</v>
      </c>
      <c r="P7" s="77"/>
      <c r="Q7" s="76"/>
      <c r="R7" s="62">
        <v>1</v>
      </c>
      <c r="S7" s="63"/>
      <c r="T7" s="78"/>
      <c r="U7" s="78"/>
      <c r="V7" s="64">
        <f t="shared" si="0"/>
        <v>0</v>
      </c>
      <c r="W7" s="64">
        <f t="shared" si="1"/>
        <v>0</v>
      </c>
      <c r="X7" s="65"/>
      <c r="Y7" s="58">
        <v>8</v>
      </c>
      <c r="Z7" s="58">
        <v>24</v>
      </c>
      <c r="AA7" s="58">
        <v>12</v>
      </c>
      <c r="AB7" s="65"/>
      <c r="AC7" s="66">
        <f t="shared" si="3"/>
        <v>8146.9439999999995</v>
      </c>
      <c r="AD7" s="66">
        <f t="shared" si="4"/>
        <v>0</v>
      </c>
      <c r="AE7" s="66">
        <f t="shared" si="2"/>
        <v>8146.9439999999995</v>
      </c>
    </row>
    <row r="8" spans="1:31" ht="24.95" customHeight="1" x14ac:dyDescent="0.4">
      <c r="A8" s="54">
        <v>5</v>
      </c>
      <c r="B8" s="55" t="s">
        <v>37</v>
      </c>
      <c r="C8" s="55" t="s">
        <v>179</v>
      </c>
      <c r="D8" s="55" t="s">
        <v>35</v>
      </c>
      <c r="E8" s="55" t="s">
        <v>265</v>
      </c>
      <c r="F8" s="55" t="s">
        <v>730</v>
      </c>
      <c r="G8" s="55">
        <v>60</v>
      </c>
      <c r="H8" s="56">
        <v>5</v>
      </c>
      <c r="I8" s="57">
        <v>1</v>
      </c>
      <c r="J8" s="58">
        <v>5</v>
      </c>
      <c r="K8" s="59"/>
      <c r="L8" s="60" t="s">
        <v>222</v>
      </c>
      <c r="M8" s="76"/>
      <c r="N8" s="61" t="s">
        <v>219</v>
      </c>
      <c r="O8" s="61">
        <v>405</v>
      </c>
      <c r="P8" s="77"/>
      <c r="Q8" s="76"/>
      <c r="R8" s="62">
        <v>5</v>
      </c>
      <c r="S8" s="63"/>
      <c r="T8" s="78"/>
      <c r="U8" s="78"/>
      <c r="V8" s="64">
        <f t="shared" si="0"/>
        <v>0</v>
      </c>
      <c r="W8" s="64">
        <f t="shared" si="1"/>
        <v>0</v>
      </c>
      <c r="X8" s="65"/>
      <c r="Y8" s="58">
        <v>8</v>
      </c>
      <c r="Z8" s="58">
        <v>24</v>
      </c>
      <c r="AA8" s="58">
        <v>12</v>
      </c>
      <c r="AB8" s="65"/>
      <c r="AC8" s="66">
        <f t="shared" si="3"/>
        <v>17971.2</v>
      </c>
      <c r="AD8" s="66">
        <f t="shared" si="4"/>
        <v>0</v>
      </c>
      <c r="AE8" s="66">
        <f t="shared" si="2"/>
        <v>17971.2</v>
      </c>
    </row>
    <row r="9" spans="1:31" ht="24.95" customHeight="1" x14ac:dyDescent="0.4">
      <c r="A9" s="54">
        <v>6</v>
      </c>
      <c r="B9" s="55" t="s">
        <v>37</v>
      </c>
      <c r="C9" s="55" t="s">
        <v>2269</v>
      </c>
      <c r="D9" s="55" t="s">
        <v>35</v>
      </c>
      <c r="E9" s="55" t="s">
        <v>652</v>
      </c>
      <c r="F9" s="55" t="s">
        <v>2271</v>
      </c>
      <c r="G9" s="55">
        <v>34</v>
      </c>
      <c r="H9" s="56">
        <v>15</v>
      </c>
      <c r="I9" s="57">
        <v>2</v>
      </c>
      <c r="J9" s="58">
        <v>30</v>
      </c>
      <c r="K9" s="59"/>
      <c r="L9" s="60" t="s">
        <v>222</v>
      </c>
      <c r="M9" s="76"/>
      <c r="N9" s="61" t="s">
        <v>220</v>
      </c>
      <c r="O9" s="61">
        <v>5200</v>
      </c>
      <c r="P9" s="77"/>
      <c r="Q9" s="76"/>
      <c r="R9" s="62">
        <v>15</v>
      </c>
      <c r="S9" s="63"/>
      <c r="T9" s="78"/>
      <c r="U9" s="78"/>
      <c r="V9" s="64">
        <f t="shared" si="0"/>
        <v>0</v>
      </c>
      <c r="W9" s="64">
        <f t="shared" si="1"/>
        <v>0</v>
      </c>
      <c r="X9" s="65"/>
      <c r="Y9" s="58">
        <v>8</v>
      </c>
      <c r="Z9" s="58">
        <v>24</v>
      </c>
      <c r="AA9" s="58">
        <v>12</v>
      </c>
      <c r="AB9" s="65"/>
      <c r="AC9" s="66">
        <f t="shared" si="3"/>
        <v>61102.080000000002</v>
      </c>
      <c r="AD9" s="66">
        <f t="shared" si="4"/>
        <v>0</v>
      </c>
      <c r="AE9" s="66">
        <f t="shared" si="2"/>
        <v>61102.080000000002</v>
      </c>
    </row>
    <row r="10" spans="1:31" ht="24.95" customHeight="1" x14ac:dyDescent="0.4">
      <c r="A10" s="54">
        <v>7</v>
      </c>
      <c r="B10" s="55" t="s">
        <v>37</v>
      </c>
      <c r="C10" s="55" t="s">
        <v>744</v>
      </c>
      <c r="D10" s="55" t="s">
        <v>35</v>
      </c>
      <c r="E10" s="55" t="s">
        <v>248</v>
      </c>
      <c r="F10" s="55" t="s">
        <v>673</v>
      </c>
      <c r="G10" s="55">
        <v>26</v>
      </c>
      <c r="H10" s="56">
        <v>1</v>
      </c>
      <c r="I10" s="57">
        <v>1</v>
      </c>
      <c r="J10" s="58">
        <v>1</v>
      </c>
      <c r="K10" s="59"/>
      <c r="L10" s="60" t="s">
        <v>222</v>
      </c>
      <c r="M10" s="76"/>
      <c r="N10" s="61" t="s">
        <v>220</v>
      </c>
      <c r="O10" s="61">
        <v>1000</v>
      </c>
      <c r="P10" s="77"/>
      <c r="Q10" s="76"/>
      <c r="R10" s="62">
        <v>1</v>
      </c>
      <c r="S10" s="63"/>
      <c r="T10" s="78"/>
      <c r="U10" s="78"/>
      <c r="V10" s="64">
        <f t="shared" si="0"/>
        <v>0</v>
      </c>
      <c r="W10" s="64">
        <f t="shared" si="1"/>
        <v>0</v>
      </c>
      <c r="X10" s="65"/>
      <c r="Y10" s="58">
        <v>8</v>
      </c>
      <c r="Z10" s="58">
        <v>24</v>
      </c>
      <c r="AA10" s="58">
        <v>12</v>
      </c>
      <c r="AB10" s="65"/>
      <c r="AC10" s="66">
        <f t="shared" si="3"/>
        <v>1557.5040000000001</v>
      </c>
      <c r="AD10" s="66">
        <f t="shared" si="4"/>
        <v>0</v>
      </c>
      <c r="AE10" s="66">
        <f t="shared" si="2"/>
        <v>1557.5040000000001</v>
      </c>
    </row>
    <row r="11" spans="1:31" ht="24.95" customHeight="1" x14ac:dyDescent="0.4">
      <c r="A11" s="54">
        <v>8</v>
      </c>
      <c r="B11" s="55" t="s">
        <v>37</v>
      </c>
      <c r="C11" s="55" t="s">
        <v>2270</v>
      </c>
      <c r="D11" s="55" t="s">
        <v>35</v>
      </c>
      <c r="E11" s="55" t="s">
        <v>531</v>
      </c>
      <c r="F11" s="55" t="s">
        <v>503</v>
      </c>
      <c r="G11" s="55">
        <v>100</v>
      </c>
      <c r="H11" s="56">
        <v>1</v>
      </c>
      <c r="I11" s="57">
        <v>2</v>
      </c>
      <c r="J11" s="58">
        <v>2</v>
      </c>
      <c r="K11" s="59"/>
      <c r="L11" s="60" t="s">
        <v>221</v>
      </c>
      <c r="M11" s="76"/>
      <c r="N11" s="61" t="s">
        <v>219</v>
      </c>
      <c r="O11" s="61">
        <v>800</v>
      </c>
      <c r="P11" s="77"/>
      <c r="Q11" s="76"/>
      <c r="R11" s="62">
        <v>2</v>
      </c>
      <c r="S11" s="63"/>
      <c r="T11" s="78"/>
      <c r="U11" s="78"/>
      <c r="V11" s="64">
        <f t="shared" si="0"/>
        <v>0</v>
      </c>
      <c r="W11" s="64">
        <f t="shared" si="1"/>
        <v>0</v>
      </c>
      <c r="X11" s="65"/>
      <c r="Y11" s="58">
        <v>8</v>
      </c>
      <c r="Z11" s="58">
        <v>24</v>
      </c>
      <c r="AA11" s="58">
        <v>12</v>
      </c>
      <c r="AB11" s="65"/>
      <c r="AC11" s="66">
        <f t="shared" si="3"/>
        <v>11980.800000000001</v>
      </c>
      <c r="AD11" s="66">
        <f t="shared" si="4"/>
        <v>0</v>
      </c>
      <c r="AE11" s="66">
        <f t="shared" si="2"/>
        <v>11980.800000000001</v>
      </c>
    </row>
    <row r="12" spans="1:31" ht="24.95" customHeight="1" x14ac:dyDescent="0.4">
      <c r="A12" s="54">
        <v>9</v>
      </c>
      <c r="B12" s="55" t="s">
        <v>37</v>
      </c>
      <c r="C12" s="55" t="s">
        <v>2270</v>
      </c>
      <c r="D12" s="55" t="s">
        <v>35</v>
      </c>
      <c r="E12" s="55" t="s">
        <v>531</v>
      </c>
      <c r="F12" s="55" t="s">
        <v>503</v>
      </c>
      <c r="G12" s="55">
        <v>100</v>
      </c>
      <c r="H12" s="56">
        <v>1</v>
      </c>
      <c r="I12" s="57">
        <v>1</v>
      </c>
      <c r="J12" s="58">
        <v>1</v>
      </c>
      <c r="K12" s="59"/>
      <c r="L12" s="60" t="s">
        <v>221</v>
      </c>
      <c r="M12" s="76"/>
      <c r="N12" s="61" t="s">
        <v>219</v>
      </c>
      <c r="O12" s="61">
        <v>1350</v>
      </c>
      <c r="P12" s="77"/>
      <c r="Q12" s="76"/>
      <c r="R12" s="62">
        <v>1</v>
      </c>
      <c r="S12" s="63"/>
      <c r="T12" s="78"/>
      <c r="U12" s="78"/>
      <c r="V12" s="64">
        <f t="shared" si="0"/>
        <v>0</v>
      </c>
      <c r="W12" s="64">
        <f t="shared" si="1"/>
        <v>0</v>
      </c>
      <c r="X12" s="65"/>
      <c r="Y12" s="58">
        <v>8</v>
      </c>
      <c r="Z12" s="58">
        <v>24</v>
      </c>
      <c r="AA12" s="58">
        <v>12</v>
      </c>
      <c r="AB12" s="65"/>
      <c r="AC12" s="66">
        <f t="shared" si="3"/>
        <v>5990.4000000000005</v>
      </c>
      <c r="AD12" s="66">
        <f t="shared" si="4"/>
        <v>0</v>
      </c>
      <c r="AE12" s="66">
        <f t="shared" si="2"/>
        <v>5990.4000000000005</v>
      </c>
    </row>
    <row r="13" spans="1:31" ht="36.75" customHeight="1" x14ac:dyDescent="0.4">
      <c r="A13" s="68"/>
      <c r="B13" s="69"/>
      <c r="C13" s="69"/>
      <c r="D13" s="69"/>
      <c r="E13" s="69"/>
      <c r="L13" s="70"/>
      <c r="S13" s="71"/>
      <c r="T13" s="71"/>
      <c r="U13" s="71"/>
      <c r="V13" s="72"/>
      <c r="W13" s="72"/>
      <c r="X13" s="65"/>
      <c r="AB13" s="65"/>
      <c r="AC13" s="73">
        <f>SUM(AC4:AC12)</f>
        <v>131189.76000000001</v>
      </c>
      <c r="AD13" s="73">
        <f>SUM(AD4:AD12)</f>
        <v>0</v>
      </c>
      <c r="AE13" s="73">
        <f>SUM(AE4:AE12)</f>
        <v>131189.76000000001</v>
      </c>
    </row>
    <row r="15" spans="1:31" x14ac:dyDescent="0.4">
      <c r="U15" s="179" t="s">
        <v>22</v>
      </c>
      <c r="V15" s="180"/>
      <c r="W15" s="181"/>
      <c r="X15" s="75">
        <f>SUM(V4:V12)</f>
        <v>0</v>
      </c>
    </row>
    <row r="16" spans="1:31" x14ac:dyDescent="0.4">
      <c r="U16" s="179" t="s">
        <v>23</v>
      </c>
      <c r="V16" s="180"/>
      <c r="W16" s="181"/>
      <c r="X16" s="75">
        <f>SUM(W4:W12)</f>
        <v>0</v>
      </c>
    </row>
    <row r="17" spans="21:24" x14ac:dyDescent="0.4">
      <c r="U17" s="179" t="s">
        <v>25</v>
      </c>
      <c r="V17" s="180"/>
      <c r="W17" s="181"/>
      <c r="X17" s="83"/>
    </row>
    <row r="18" spans="21:24" x14ac:dyDescent="0.4">
      <c r="U18" s="179" t="s">
        <v>26</v>
      </c>
      <c r="V18" s="180"/>
      <c r="W18" s="181"/>
      <c r="X18" s="83"/>
    </row>
    <row r="19" spans="21:24" x14ac:dyDescent="0.4">
      <c r="U19" s="179" t="s">
        <v>24</v>
      </c>
      <c r="V19" s="180"/>
      <c r="W19" s="181"/>
      <c r="X19" s="83"/>
    </row>
    <row r="20" spans="21:24" x14ac:dyDescent="0.4">
      <c r="U20" s="179" t="s">
        <v>27</v>
      </c>
      <c r="V20" s="180"/>
      <c r="W20" s="181"/>
      <c r="X20" s="83"/>
    </row>
    <row r="21" spans="21:24" x14ac:dyDescent="0.4">
      <c r="U21" s="179" t="s">
        <v>29</v>
      </c>
      <c r="V21" s="180"/>
      <c r="W21" s="181"/>
      <c r="X21" s="75">
        <f>SUM(X15:X20)</f>
        <v>0</v>
      </c>
    </row>
    <row r="22" spans="21:24" x14ac:dyDescent="0.4">
      <c r="U22" s="179" t="s">
        <v>30</v>
      </c>
      <c r="V22" s="180"/>
      <c r="W22" s="181"/>
      <c r="X22" s="75">
        <f>X21*1.1</f>
        <v>0</v>
      </c>
    </row>
  </sheetData>
  <sheetProtection algorithmName="SHA-512" hashValue="9s0f18LMHZP+xNU2sXDIApM9HmiYhiBI3PblDZMLo1Od6ua9mr2/Uy7AfzkANYsci9xDJpjy6CNeaPgtKYwhdg==" saltValue="vvNcmVd7/8FFZoii24FK9A==" spinCount="100000" sheet="1" formatCells="0" formatColumns="0" formatRows="0" insertHyperlinks="0" sort="0" autoFilter="0" pivotTables="0"/>
  <autoFilter ref="A3:AE3"/>
  <mergeCells count="12">
    <mergeCell ref="U22:W22"/>
    <mergeCell ref="U17:W17"/>
    <mergeCell ref="U18:W18"/>
    <mergeCell ref="U19:W19"/>
    <mergeCell ref="U20:W20"/>
    <mergeCell ref="U21:W21"/>
    <mergeCell ref="U16:W16"/>
    <mergeCell ref="E2:J2"/>
    <mergeCell ref="L2:R2"/>
    <mergeCell ref="AC2:AD2"/>
    <mergeCell ref="AE2:AE3"/>
    <mergeCell ref="U15:W15"/>
  </mergeCells>
  <phoneticPr fontId="4"/>
  <conditionalFormatting sqref="B4:J12 L4:R12 Y4:AA12">
    <cfRule type="containsBlanks" dxfId="2" priority="1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59999389629810485"/>
    <pageSetUpPr fitToPage="1"/>
  </sheetPr>
  <dimension ref="A1:AD19"/>
  <sheetViews>
    <sheetView showGridLines="0" view="pageBreakPreview" zoomScale="75" zoomScaleNormal="100" zoomScaleSheetLayoutView="75" workbookViewId="0">
      <pane xSplit="3" ySplit="3" topLeftCell="D4" activePane="bottomRight" state="frozen"/>
      <selection activeCell="L13" sqref="L13"/>
      <selection pane="topRight" activeCell="L13" sqref="L13"/>
      <selection pane="bottomLeft" activeCell="L13" sqref="L13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2468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35</v>
      </c>
      <c r="C4" s="55" t="s">
        <v>2288</v>
      </c>
      <c r="D4" s="55" t="s">
        <v>35</v>
      </c>
      <c r="E4" s="55" t="s">
        <v>239</v>
      </c>
      <c r="F4" s="55" t="s">
        <v>967</v>
      </c>
      <c r="G4" s="55">
        <v>42</v>
      </c>
      <c r="H4" s="56">
        <v>5</v>
      </c>
      <c r="I4" s="57">
        <v>2</v>
      </c>
      <c r="J4" s="58">
        <v>10</v>
      </c>
      <c r="K4" s="59"/>
      <c r="L4" s="89" t="s">
        <v>222</v>
      </c>
      <c r="M4" s="76"/>
      <c r="N4" s="61" t="s">
        <v>220</v>
      </c>
      <c r="O4" s="77"/>
      <c r="P4" s="76"/>
      <c r="Q4" s="62">
        <v>5</v>
      </c>
      <c r="R4" s="63"/>
      <c r="S4" s="78"/>
      <c r="T4" s="78"/>
      <c r="U4" s="64">
        <f t="shared" ref="U4:U9" si="0">S4*Q4</f>
        <v>0</v>
      </c>
      <c r="V4" s="64">
        <f t="shared" ref="V4:V9" si="1">T4*Q4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9" si="2">G4*J4*X4*Y4*Z4/1000*$Z$1</f>
        <v>25159.68</v>
      </c>
      <c r="AC4" s="66">
        <f>P4*Q4*X4*Y4*Z4/1000*$Z$1</f>
        <v>0</v>
      </c>
      <c r="AD4" s="66">
        <f t="shared" ref="AD4:AD9" si="3">AB4-AC4</f>
        <v>25159.68</v>
      </c>
    </row>
    <row r="5" spans="1:30" ht="24.95" customHeight="1" x14ac:dyDescent="0.4">
      <c r="A5" s="54">
        <v>2</v>
      </c>
      <c r="B5" s="55" t="s">
        <v>35</v>
      </c>
      <c r="C5" s="55" t="s">
        <v>2288</v>
      </c>
      <c r="D5" s="55" t="s">
        <v>35</v>
      </c>
      <c r="E5" s="55" t="s">
        <v>239</v>
      </c>
      <c r="F5" s="55" t="s">
        <v>967</v>
      </c>
      <c r="G5" s="55">
        <v>42</v>
      </c>
      <c r="H5" s="56">
        <v>2</v>
      </c>
      <c r="I5" s="57">
        <v>2</v>
      </c>
      <c r="J5" s="58">
        <v>4</v>
      </c>
      <c r="K5" s="59"/>
      <c r="L5" s="60" t="s">
        <v>222</v>
      </c>
      <c r="M5" s="76"/>
      <c r="N5" s="61" t="s">
        <v>220</v>
      </c>
      <c r="O5" s="77"/>
      <c r="P5" s="76"/>
      <c r="Q5" s="62">
        <v>2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10063.871999999999</v>
      </c>
      <c r="AC5" s="66">
        <f t="shared" ref="AC5:AC9" si="4">P5*Q5*X5*Y5*Z5/1000*$Z$1</f>
        <v>0</v>
      </c>
      <c r="AD5" s="66">
        <f t="shared" si="3"/>
        <v>10063.871999999999</v>
      </c>
    </row>
    <row r="6" spans="1:30" ht="24.95" customHeight="1" x14ac:dyDescent="0.4">
      <c r="A6" s="54">
        <v>3</v>
      </c>
      <c r="B6" s="55" t="s">
        <v>35</v>
      </c>
      <c r="C6" s="55" t="s">
        <v>2288</v>
      </c>
      <c r="D6" s="55" t="s">
        <v>35</v>
      </c>
      <c r="E6" s="55" t="s">
        <v>239</v>
      </c>
      <c r="F6" s="55" t="s">
        <v>967</v>
      </c>
      <c r="G6" s="55">
        <v>42</v>
      </c>
      <c r="H6" s="56">
        <v>2</v>
      </c>
      <c r="I6" s="57">
        <v>2</v>
      </c>
      <c r="J6" s="58">
        <v>4</v>
      </c>
      <c r="K6" s="59"/>
      <c r="L6" s="60" t="s">
        <v>222</v>
      </c>
      <c r="M6" s="76"/>
      <c r="N6" s="61" t="s">
        <v>220</v>
      </c>
      <c r="O6" s="77"/>
      <c r="P6" s="76"/>
      <c r="Q6" s="62">
        <v>2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10063.871999999999</v>
      </c>
      <c r="AC6" s="66">
        <f t="shared" si="4"/>
        <v>0</v>
      </c>
      <c r="AD6" s="66">
        <f t="shared" si="3"/>
        <v>10063.871999999999</v>
      </c>
    </row>
    <row r="7" spans="1:30" ht="24.95" customHeight="1" x14ac:dyDescent="0.4">
      <c r="A7" s="54">
        <v>4</v>
      </c>
      <c r="B7" s="55" t="s">
        <v>35</v>
      </c>
      <c r="C7" s="55" t="s">
        <v>2288</v>
      </c>
      <c r="D7" s="55" t="s">
        <v>35</v>
      </c>
      <c r="E7" s="55" t="s">
        <v>248</v>
      </c>
      <c r="F7" s="55" t="s">
        <v>697</v>
      </c>
      <c r="G7" s="55">
        <v>26</v>
      </c>
      <c r="H7" s="56">
        <v>2</v>
      </c>
      <c r="I7" s="57">
        <v>1</v>
      </c>
      <c r="J7" s="58">
        <v>2</v>
      </c>
      <c r="K7" s="59"/>
      <c r="L7" s="60" t="s">
        <v>222</v>
      </c>
      <c r="M7" s="76"/>
      <c r="N7" s="61" t="s">
        <v>220</v>
      </c>
      <c r="O7" s="77"/>
      <c r="P7" s="76"/>
      <c r="Q7" s="62">
        <v>2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3115.0080000000003</v>
      </c>
      <c r="AC7" s="66">
        <f t="shared" si="4"/>
        <v>0</v>
      </c>
      <c r="AD7" s="66">
        <f t="shared" si="3"/>
        <v>3115.0080000000003</v>
      </c>
    </row>
    <row r="8" spans="1:30" ht="24.95" customHeight="1" x14ac:dyDescent="0.4">
      <c r="A8" s="54">
        <v>5</v>
      </c>
      <c r="B8" s="55" t="s">
        <v>35</v>
      </c>
      <c r="C8" s="55" t="s">
        <v>2288</v>
      </c>
      <c r="D8" s="55" t="s">
        <v>2289</v>
      </c>
      <c r="E8" s="55" t="s">
        <v>239</v>
      </c>
      <c r="F8" s="55" t="s">
        <v>232</v>
      </c>
      <c r="G8" s="55">
        <v>42</v>
      </c>
      <c r="H8" s="56">
        <v>1</v>
      </c>
      <c r="I8" s="57">
        <v>1</v>
      </c>
      <c r="J8" s="58">
        <v>1</v>
      </c>
      <c r="K8" s="59"/>
      <c r="L8" s="60" t="s">
        <v>221</v>
      </c>
      <c r="M8" s="76"/>
      <c r="N8" s="61" t="s">
        <v>220</v>
      </c>
      <c r="O8" s="77"/>
      <c r="P8" s="76"/>
      <c r="Q8" s="62">
        <v>1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2515.9679999999998</v>
      </c>
      <c r="AC8" s="66">
        <f t="shared" si="4"/>
        <v>0</v>
      </c>
      <c r="AD8" s="66">
        <f t="shared" si="3"/>
        <v>2515.9679999999998</v>
      </c>
    </row>
    <row r="9" spans="1:30" ht="24.95" customHeight="1" x14ac:dyDescent="0.4">
      <c r="A9" s="54">
        <v>6</v>
      </c>
      <c r="B9" s="55" t="s">
        <v>35</v>
      </c>
      <c r="C9" s="55" t="s">
        <v>696</v>
      </c>
      <c r="D9" s="55" t="s">
        <v>35</v>
      </c>
      <c r="E9" s="55" t="s">
        <v>231</v>
      </c>
      <c r="F9" s="55" t="s">
        <v>730</v>
      </c>
      <c r="G9" s="55">
        <v>40</v>
      </c>
      <c r="H9" s="56">
        <v>1</v>
      </c>
      <c r="I9" s="57">
        <v>1</v>
      </c>
      <c r="J9" s="58">
        <v>1</v>
      </c>
      <c r="K9" s="59"/>
      <c r="L9" s="60" t="s">
        <v>222</v>
      </c>
      <c r="M9" s="76"/>
      <c r="N9" s="61" t="s">
        <v>220</v>
      </c>
      <c r="O9" s="77"/>
      <c r="P9" s="76"/>
      <c r="Q9" s="62">
        <v>1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2396.16</v>
      </c>
      <c r="AC9" s="66">
        <f t="shared" si="4"/>
        <v>0</v>
      </c>
      <c r="AD9" s="66">
        <f t="shared" si="3"/>
        <v>2396.16</v>
      </c>
    </row>
    <row r="10" spans="1:30" ht="36.75" customHeight="1" x14ac:dyDescent="0.4">
      <c r="A10" s="68"/>
      <c r="B10" s="69"/>
      <c r="C10" s="69"/>
      <c r="D10" s="69"/>
      <c r="E10" s="69"/>
      <c r="L10" s="70"/>
      <c r="R10" s="71"/>
      <c r="S10" s="71"/>
      <c r="T10" s="71"/>
      <c r="U10" s="72"/>
      <c r="V10" s="72"/>
      <c r="W10" s="65"/>
      <c r="AA10" s="65"/>
      <c r="AB10" s="73">
        <f>SUM(AB4:AB9)</f>
        <v>53314.559999999998</v>
      </c>
      <c r="AC10" s="73">
        <f>SUM(AC4:AC9)</f>
        <v>0</v>
      </c>
      <c r="AD10" s="73">
        <f>SUM(AD4:AD9)</f>
        <v>53314.559999999998</v>
      </c>
    </row>
    <row r="12" spans="1:30" x14ac:dyDescent="0.4">
      <c r="T12" s="179" t="s">
        <v>22</v>
      </c>
      <c r="U12" s="180"/>
      <c r="V12" s="181"/>
      <c r="W12" s="75">
        <f>SUM(U4:U9)</f>
        <v>0</v>
      </c>
    </row>
    <row r="13" spans="1:30" x14ac:dyDescent="0.4">
      <c r="T13" s="179" t="s">
        <v>23</v>
      </c>
      <c r="U13" s="180"/>
      <c r="V13" s="181"/>
      <c r="W13" s="75">
        <f>SUM(V4:V9)</f>
        <v>0</v>
      </c>
    </row>
    <row r="14" spans="1:30" x14ac:dyDescent="0.4">
      <c r="T14" s="179" t="s">
        <v>25</v>
      </c>
      <c r="U14" s="180"/>
      <c r="V14" s="181"/>
      <c r="W14" s="83"/>
    </row>
    <row r="15" spans="1:30" x14ac:dyDescent="0.4">
      <c r="T15" s="179" t="s">
        <v>26</v>
      </c>
      <c r="U15" s="180"/>
      <c r="V15" s="181"/>
      <c r="W15" s="83"/>
    </row>
    <row r="16" spans="1:30" x14ac:dyDescent="0.4">
      <c r="T16" s="179" t="s">
        <v>24</v>
      </c>
      <c r="U16" s="180"/>
      <c r="V16" s="181"/>
      <c r="W16" s="83"/>
    </row>
    <row r="17" spans="20:23" x14ac:dyDescent="0.4">
      <c r="T17" s="179" t="s">
        <v>27</v>
      </c>
      <c r="U17" s="180"/>
      <c r="V17" s="181"/>
      <c r="W17" s="83"/>
    </row>
    <row r="18" spans="20:23" x14ac:dyDescent="0.4">
      <c r="T18" s="179" t="s">
        <v>29</v>
      </c>
      <c r="U18" s="180"/>
      <c r="V18" s="181"/>
      <c r="W18" s="75">
        <f>SUM(W12:W17)</f>
        <v>0</v>
      </c>
    </row>
    <row r="19" spans="20:23" x14ac:dyDescent="0.4">
      <c r="T19" s="179" t="s">
        <v>30</v>
      </c>
      <c r="U19" s="180"/>
      <c r="V19" s="181"/>
      <c r="W19" s="75">
        <f>W18*1.1</f>
        <v>0</v>
      </c>
    </row>
  </sheetData>
  <sheetProtection algorithmName="SHA-512" hashValue="oymenzEjKNy73XtXyO3RiS1/WLn/dcTBPMATZxzyCcU6cfoQuRzn3RYpR+x9WkdHTDwOwF4bJAawd2Evy4aiYg==" saltValue="CfVVkibd8a6ZaorA+55FRA==" spinCount="100000" sheet="1" formatCells="0" formatColumns="0" formatRows="0" insertHyperlinks="0" sort="0" autoFilter="0" pivotTables="0"/>
  <autoFilter ref="A3:AD3"/>
  <mergeCells count="12">
    <mergeCell ref="T19:V19"/>
    <mergeCell ref="T14:V14"/>
    <mergeCell ref="T15:V15"/>
    <mergeCell ref="T16:V16"/>
    <mergeCell ref="T17:V17"/>
    <mergeCell ref="T18:V18"/>
    <mergeCell ref="T13:V13"/>
    <mergeCell ref="E2:J2"/>
    <mergeCell ref="L2:Q2"/>
    <mergeCell ref="AB2:AC2"/>
    <mergeCell ref="AD2:AD3"/>
    <mergeCell ref="T12:V12"/>
  </mergeCells>
  <phoneticPr fontId="4"/>
  <conditionalFormatting sqref="B4:J9 X4:Z9 L4:Q9">
    <cfRule type="containsBlanks" dxfId="1" priority="2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59999389629810485"/>
    <pageSetUpPr fitToPage="1"/>
  </sheetPr>
  <dimension ref="A1:AD291"/>
  <sheetViews>
    <sheetView showGridLines="0" view="pageBreakPreview" zoomScale="75" zoomScaleNormal="100" zoomScaleSheetLayoutView="75" workbookViewId="0">
      <pane xSplit="3" ySplit="3" topLeftCell="D4" activePane="bottomRight" state="frozen"/>
      <selection sqref="A1:XFD1048576"/>
      <selection pane="topRight" sqref="A1:XFD1048576"/>
      <selection pane="bottomLeft" sqref="A1:XFD1048576"/>
      <selection pane="bottomRight" activeCell="D4" sqref="D4"/>
    </sheetView>
  </sheetViews>
  <sheetFormatPr defaultRowHeight="18.75" x14ac:dyDescent="0.4"/>
  <cols>
    <col min="1" max="1" width="4" style="31" customWidth="1"/>
    <col min="2" max="2" width="5.75" style="31" customWidth="1"/>
    <col min="3" max="4" width="15.125" style="31" customWidth="1"/>
    <col min="5" max="5" width="13.75" style="31" customWidth="1"/>
    <col min="6" max="6" width="34.5" style="31" customWidth="1"/>
    <col min="7" max="7" width="8.125" style="31" customWidth="1"/>
    <col min="8" max="8" width="6.25" style="31" customWidth="1"/>
    <col min="9" max="9" width="13.5" style="31" customWidth="1"/>
    <col min="10" max="10" width="7" style="31" customWidth="1"/>
    <col min="11" max="11" width="3" style="32" customWidth="1"/>
    <col min="12" max="12" width="15.375" style="32" customWidth="1"/>
    <col min="13" max="13" width="31" style="33" customWidth="1"/>
    <col min="14" max="16" width="13.125" style="33" customWidth="1"/>
    <col min="17" max="17" width="13.125" style="34" customWidth="1"/>
    <col min="18" max="18" width="5" style="34" customWidth="1"/>
    <col min="19" max="20" width="12.625" style="74" customWidth="1"/>
    <col min="21" max="22" width="11.125" style="74" customWidth="1"/>
    <col min="23" max="23" width="15.625" style="74" customWidth="1"/>
    <col min="24" max="24" width="7.875" style="32" customWidth="1"/>
    <col min="25" max="26" width="7.125" style="31" customWidth="1"/>
    <col min="27" max="27" width="14.375" style="32" bestFit="1" customWidth="1"/>
    <col min="28" max="28" width="13.375" style="40" bestFit="1" customWidth="1"/>
    <col min="29" max="29" width="20.125" style="32" bestFit="1" customWidth="1"/>
    <col min="30" max="30" width="24.125" style="40" customWidth="1"/>
    <col min="31" max="31" width="9" style="32"/>
    <col min="32" max="42" width="15.875" style="32" customWidth="1"/>
    <col min="43" max="43" width="12.625" style="32" bestFit="1" customWidth="1"/>
    <col min="44" max="16384" width="9" style="32"/>
  </cols>
  <sheetData>
    <row r="1" spans="1:30" ht="24.95" customHeight="1" x14ac:dyDescent="0.4">
      <c r="A1" s="79" t="s">
        <v>2469</v>
      </c>
      <c r="B1" s="30"/>
      <c r="C1" s="30"/>
      <c r="D1" s="30"/>
      <c r="E1" s="30"/>
      <c r="F1" s="30"/>
      <c r="G1" s="30"/>
      <c r="H1" s="30"/>
      <c r="S1" s="35"/>
      <c r="T1" s="35"/>
      <c r="U1" s="35"/>
      <c r="V1" s="35"/>
      <c r="W1" s="36"/>
      <c r="Y1" s="37" t="s">
        <v>0</v>
      </c>
      <c r="Z1" s="84">
        <v>26</v>
      </c>
      <c r="AA1" s="32" t="s">
        <v>1</v>
      </c>
      <c r="AB1" s="39"/>
    </row>
    <row r="2" spans="1:30" ht="27" customHeight="1" x14ac:dyDescent="0.4">
      <c r="A2" s="30"/>
      <c r="B2" s="30"/>
      <c r="C2" s="30"/>
      <c r="D2" s="30"/>
      <c r="E2" s="169" t="s">
        <v>20</v>
      </c>
      <c r="F2" s="170"/>
      <c r="G2" s="170"/>
      <c r="H2" s="170"/>
      <c r="I2" s="170"/>
      <c r="J2" s="171"/>
      <c r="L2" s="172" t="s">
        <v>21</v>
      </c>
      <c r="M2" s="173"/>
      <c r="N2" s="173"/>
      <c r="O2" s="173"/>
      <c r="P2" s="173"/>
      <c r="Q2" s="174"/>
      <c r="S2" s="41"/>
      <c r="T2" s="41"/>
      <c r="U2" s="41"/>
      <c r="V2" s="41"/>
      <c r="W2" s="32"/>
      <c r="X2" s="42" t="s">
        <v>2</v>
      </c>
      <c r="Y2" s="42"/>
      <c r="Z2" s="80"/>
      <c r="AB2" s="175" t="s">
        <v>3</v>
      </c>
      <c r="AC2" s="176"/>
      <c r="AD2" s="177" t="s">
        <v>4</v>
      </c>
    </row>
    <row r="3" spans="1:30" ht="37.5" customHeight="1" thickBot="1" x14ac:dyDescent="0.45">
      <c r="A3" s="43" t="s">
        <v>5</v>
      </c>
      <c r="B3" s="43" t="s">
        <v>6</v>
      </c>
      <c r="C3" s="43" t="s">
        <v>7</v>
      </c>
      <c r="D3" s="43" t="s">
        <v>33</v>
      </c>
      <c r="E3" s="44" t="s">
        <v>8</v>
      </c>
      <c r="F3" s="44" t="s">
        <v>9</v>
      </c>
      <c r="G3" s="44" t="s">
        <v>10</v>
      </c>
      <c r="H3" s="45" t="s">
        <v>11</v>
      </c>
      <c r="I3" s="45" t="s">
        <v>12</v>
      </c>
      <c r="J3" s="45" t="s">
        <v>13</v>
      </c>
      <c r="K3" s="46"/>
      <c r="L3" s="47" t="s">
        <v>34</v>
      </c>
      <c r="M3" s="47" t="s">
        <v>14</v>
      </c>
      <c r="N3" s="47" t="s">
        <v>15</v>
      </c>
      <c r="O3" s="47" t="s">
        <v>16</v>
      </c>
      <c r="P3" s="47" t="s">
        <v>17</v>
      </c>
      <c r="Q3" s="48" t="s">
        <v>18</v>
      </c>
      <c r="R3" s="49"/>
      <c r="S3" s="50" t="s">
        <v>2472</v>
      </c>
      <c r="T3" s="50" t="s">
        <v>2473</v>
      </c>
      <c r="U3" s="51" t="s">
        <v>31</v>
      </c>
      <c r="V3" s="51" t="s">
        <v>19</v>
      </c>
      <c r="W3" s="32"/>
      <c r="X3" s="52" t="s">
        <v>2421</v>
      </c>
      <c r="Y3" s="52" t="s">
        <v>2420</v>
      </c>
      <c r="Z3" s="52" t="s">
        <v>2422</v>
      </c>
      <c r="AB3" s="53" t="s">
        <v>20</v>
      </c>
      <c r="AC3" s="53" t="s">
        <v>21</v>
      </c>
      <c r="AD3" s="178"/>
    </row>
    <row r="4" spans="1:30" ht="24.95" customHeight="1" thickTop="1" x14ac:dyDescent="0.4">
      <c r="A4" s="54">
        <v>1</v>
      </c>
      <c r="B4" s="55" t="s">
        <v>2290</v>
      </c>
      <c r="C4" s="55" t="s">
        <v>2291</v>
      </c>
      <c r="D4" s="55" t="s">
        <v>35</v>
      </c>
      <c r="E4" s="55" t="s">
        <v>265</v>
      </c>
      <c r="F4" s="55" t="s">
        <v>398</v>
      </c>
      <c r="G4" s="55">
        <v>60</v>
      </c>
      <c r="H4" s="56">
        <v>11</v>
      </c>
      <c r="I4" s="57">
        <v>1</v>
      </c>
      <c r="J4" s="58">
        <v>11</v>
      </c>
      <c r="K4" s="59"/>
      <c r="L4" s="60" t="s">
        <v>222</v>
      </c>
      <c r="M4" s="76"/>
      <c r="N4" s="61" t="s">
        <v>219</v>
      </c>
      <c r="O4" s="77"/>
      <c r="P4" s="92"/>
      <c r="Q4" s="62">
        <v>11</v>
      </c>
      <c r="R4" s="63"/>
      <c r="S4" s="78"/>
      <c r="T4" s="78"/>
      <c r="U4" s="64">
        <f t="shared" ref="U4:U67" si="0">S4*P4</f>
        <v>0</v>
      </c>
      <c r="V4" s="64">
        <f t="shared" ref="V4:V67" si="1">T4*P4</f>
        <v>0</v>
      </c>
      <c r="W4" s="65"/>
      <c r="X4" s="58">
        <v>8</v>
      </c>
      <c r="Y4" s="58">
        <v>24</v>
      </c>
      <c r="Z4" s="58">
        <v>12</v>
      </c>
      <c r="AA4" s="65"/>
      <c r="AB4" s="66">
        <f t="shared" ref="AB4:AB67" si="2">G4*J4*X4*Y4*Z4/1000*$Z$1</f>
        <v>39536.639999999999</v>
      </c>
      <c r="AC4" s="66">
        <f>P4*Q4*X4*Y4*Z4/1000*$Z$1</f>
        <v>0</v>
      </c>
      <c r="AD4" s="66">
        <f t="shared" ref="AD4:AD60" si="3">AB4-AC4</f>
        <v>39536.639999999999</v>
      </c>
    </row>
    <row r="5" spans="1:30" ht="24.95" customHeight="1" x14ac:dyDescent="0.4">
      <c r="A5" s="54">
        <v>2</v>
      </c>
      <c r="B5" s="55" t="s">
        <v>2290</v>
      </c>
      <c r="C5" s="55" t="s">
        <v>2292</v>
      </c>
      <c r="D5" s="55" t="s">
        <v>35</v>
      </c>
      <c r="E5" s="55" t="s">
        <v>265</v>
      </c>
      <c r="F5" s="55" t="s">
        <v>398</v>
      </c>
      <c r="G5" s="55">
        <v>60</v>
      </c>
      <c r="H5" s="56">
        <v>4</v>
      </c>
      <c r="I5" s="57">
        <v>1</v>
      </c>
      <c r="J5" s="58">
        <v>4</v>
      </c>
      <c r="K5" s="59"/>
      <c r="L5" s="60" t="s">
        <v>222</v>
      </c>
      <c r="M5" s="76"/>
      <c r="N5" s="61" t="s">
        <v>219</v>
      </c>
      <c r="O5" s="77"/>
      <c r="P5" s="92"/>
      <c r="Q5" s="62">
        <v>4</v>
      </c>
      <c r="R5" s="63"/>
      <c r="S5" s="78"/>
      <c r="T5" s="78"/>
      <c r="U5" s="64">
        <f t="shared" si="0"/>
        <v>0</v>
      </c>
      <c r="V5" s="64">
        <f t="shared" si="1"/>
        <v>0</v>
      </c>
      <c r="W5" s="65"/>
      <c r="X5" s="58">
        <v>8</v>
      </c>
      <c r="Y5" s="58">
        <v>24</v>
      </c>
      <c r="Z5" s="58">
        <v>12</v>
      </c>
      <c r="AA5" s="65"/>
      <c r="AB5" s="66">
        <f t="shared" si="2"/>
        <v>14376.960000000001</v>
      </c>
      <c r="AC5" s="66">
        <f t="shared" ref="AC5:AC68" si="4">P5*Q5*X5*Y5*Z5/1000*$Z$1</f>
        <v>0</v>
      </c>
      <c r="AD5" s="66">
        <f t="shared" si="3"/>
        <v>14376.960000000001</v>
      </c>
    </row>
    <row r="6" spans="1:30" ht="24.95" customHeight="1" x14ac:dyDescent="0.4">
      <c r="A6" s="54">
        <v>8</v>
      </c>
      <c r="B6" s="55" t="s">
        <v>2290</v>
      </c>
      <c r="C6" s="55" t="s">
        <v>36</v>
      </c>
      <c r="D6" s="55" t="s">
        <v>2293</v>
      </c>
      <c r="E6" s="55" t="s">
        <v>265</v>
      </c>
      <c r="F6" s="55" t="s">
        <v>2387</v>
      </c>
      <c r="G6" s="55">
        <v>60</v>
      </c>
      <c r="H6" s="56">
        <v>59</v>
      </c>
      <c r="I6" s="57">
        <v>1</v>
      </c>
      <c r="J6" s="58">
        <v>59</v>
      </c>
      <c r="K6" s="59"/>
      <c r="L6" s="60" t="s">
        <v>221</v>
      </c>
      <c r="M6" s="76"/>
      <c r="N6" s="61" t="s">
        <v>219</v>
      </c>
      <c r="O6" s="77"/>
      <c r="P6" s="92"/>
      <c r="Q6" s="62">
        <v>59</v>
      </c>
      <c r="R6" s="63"/>
      <c r="S6" s="78"/>
      <c r="T6" s="78"/>
      <c r="U6" s="64">
        <f t="shared" si="0"/>
        <v>0</v>
      </c>
      <c r="V6" s="64">
        <f t="shared" si="1"/>
        <v>0</v>
      </c>
      <c r="W6" s="65"/>
      <c r="X6" s="58">
        <v>8</v>
      </c>
      <c r="Y6" s="58">
        <v>24</v>
      </c>
      <c r="Z6" s="58">
        <v>12</v>
      </c>
      <c r="AA6" s="65"/>
      <c r="AB6" s="66">
        <f t="shared" si="2"/>
        <v>212060.16</v>
      </c>
      <c r="AC6" s="66">
        <f t="shared" si="4"/>
        <v>0</v>
      </c>
      <c r="AD6" s="66">
        <f t="shared" si="3"/>
        <v>212060.16</v>
      </c>
    </row>
    <row r="7" spans="1:30" ht="24.95" customHeight="1" x14ac:dyDescent="0.4">
      <c r="A7" s="54">
        <v>9</v>
      </c>
      <c r="B7" s="55" t="s">
        <v>2290</v>
      </c>
      <c r="C7" s="55" t="s">
        <v>36</v>
      </c>
      <c r="D7" s="55" t="s">
        <v>35</v>
      </c>
      <c r="E7" s="55" t="s">
        <v>239</v>
      </c>
      <c r="F7" s="55" t="s">
        <v>967</v>
      </c>
      <c r="G7" s="55">
        <v>42</v>
      </c>
      <c r="H7" s="56">
        <v>43</v>
      </c>
      <c r="I7" s="57">
        <v>1</v>
      </c>
      <c r="J7" s="58">
        <v>43</v>
      </c>
      <c r="K7" s="59"/>
      <c r="L7" s="60" t="s">
        <v>222</v>
      </c>
      <c r="M7" s="76"/>
      <c r="N7" s="61" t="s">
        <v>220</v>
      </c>
      <c r="O7" s="77"/>
      <c r="P7" s="92"/>
      <c r="Q7" s="62">
        <v>43</v>
      </c>
      <c r="R7" s="63"/>
      <c r="S7" s="78"/>
      <c r="T7" s="78"/>
      <c r="U7" s="64">
        <f t="shared" si="0"/>
        <v>0</v>
      </c>
      <c r="V7" s="64">
        <f t="shared" si="1"/>
        <v>0</v>
      </c>
      <c r="W7" s="65"/>
      <c r="X7" s="58">
        <v>8</v>
      </c>
      <c r="Y7" s="58">
        <v>24</v>
      </c>
      <c r="Z7" s="58">
        <v>12</v>
      </c>
      <c r="AA7" s="65"/>
      <c r="AB7" s="66">
        <f t="shared" si="2"/>
        <v>108186.62400000001</v>
      </c>
      <c r="AC7" s="66">
        <f t="shared" si="4"/>
        <v>0</v>
      </c>
      <c r="AD7" s="66">
        <f t="shared" si="3"/>
        <v>108186.62400000001</v>
      </c>
    </row>
    <row r="8" spans="1:30" ht="24.95" customHeight="1" x14ac:dyDescent="0.4">
      <c r="A8" s="54">
        <v>10</v>
      </c>
      <c r="B8" s="55" t="s">
        <v>2290</v>
      </c>
      <c r="C8" s="55" t="s">
        <v>36</v>
      </c>
      <c r="D8" s="55" t="s">
        <v>35</v>
      </c>
      <c r="E8" s="55" t="s">
        <v>239</v>
      </c>
      <c r="F8" s="55" t="s">
        <v>2388</v>
      </c>
      <c r="G8" s="55">
        <v>42</v>
      </c>
      <c r="H8" s="56">
        <v>2</v>
      </c>
      <c r="I8" s="57">
        <v>1</v>
      </c>
      <c r="J8" s="58">
        <v>2</v>
      </c>
      <c r="K8" s="59"/>
      <c r="L8" s="60" t="s">
        <v>222</v>
      </c>
      <c r="M8" s="76"/>
      <c r="N8" s="61" t="s">
        <v>220</v>
      </c>
      <c r="O8" s="77"/>
      <c r="P8" s="92"/>
      <c r="Q8" s="62">
        <v>2</v>
      </c>
      <c r="R8" s="63"/>
      <c r="S8" s="78"/>
      <c r="T8" s="78"/>
      <c r="U8" s="64">
        <f t="shared" si="0"/>
        <v>0</v>
      </c>
      <c r="V8" s="64">
        <f t="shared" si="1"/>
        <v>0</v>
      </c>
      <c r="W8" s="65"/>
      <c r="X8" s="58">
        <v>8</v>
      </c>
      <c r="Y8" s="58">
        <v>24</v>
      </c>
      <c r="Z8" s="58">
        <v>12</v>
      </c>
      <c r="AA8" s="65"/>
      <c r="AB8" s="66">
        <f t="shared" si="2"/>
        <v>5031.9359999999997</v>
      </c>
      <c r="AC8" s="66">
        <f t="shared" si="4"/>
        <v>0</v>
      </c>
      <c r="AD8" s="66">
        <f t="shared" si="3"/>
        <v>5031.9359999999997</v>
      </c>
    </row>
    <row r="9" spans="1:30" ht="24.95" customHeight="1" x14ac:dyDescent="0.4">
      <c r="A9" s="54">
        <v>11</v>
      </c>
      <c r="B9" s="55" t="s">
        <v>2290</v>
      </c>
      <c r="C9" s="55" t="s">
        <v>533</v>
      </c>
      <c r="D9" s="55" t="s">
        <v>35</v>
      </c>
      <c r="E9" s="55" t="s">
        <v>239</v>
      </c>
      <c r="F9" s="55" t="s">
        <v>732</v>
      </c>
      <c r="G9" s="55">
        <v>42</v>
      </c>
      <c r="H9" s="56">
        <v>3</v>
      </c>
      <c r="I9" s="57">
        <v>2</v>
      </c>
      <c r="J9" s="58">
        <v>6</v>
      </c>
      <c r="K9" s="59"/>
      <c r="L9" s="60" t="s">
        <v>222</v>
      </c>
      <c r="M9" s="76"/>
      <c r="N9" s="61" t="s">
        <v>220</v>
      </c>
      <c r="O9" s="77"/>
      <c r="P9" s="92"/>
      <c r="Q9" s="62">
        <v>3</v>
      </c>
      <c r="R9" s="63"/>
      <c r="S9" s="78"/>
      <c r="T9" s="78"/>
      <c r="U9" s="64">
        <f t="shared" si="0"/>
        <v>0</v>
      </c>
      <c r="V9" s="64">
        <f t="shared" si="1"/>
        <v>0</v>
      </c>
      <c r="W9" s="65"/>
      <c r="X9" s="58">
        <v>8</v>
      </c>
      <c r="Y9" s="58">
        <v>24</v>
      </c>
      <c r="Z9" s="58">
        <v>12</v>
      </c>
      <c r="AA9" s="65"/>
      <c r="AB9" s="66">
        <f t="shared" si="2"/>
        <v>15095.807999999999</v>
      </c>
      <c r="AC9" s="66">
        <f t="shared" si="4"/>
        <v>0</v>
      </c>
      <c r="AD9" s="66">
        <f t="shared" si="3"/>
        <v>15095.807999999999</v>
      </c>
    </row>
    <row r="10" spans="1:30" ht="24.95" customHeight="1" x14ac:dyDescent="0.4">
      <c r="A10" s="54">
        <v>12</v>
      </c>
      <c r="B10" s="55" t="s">
        <v>2290</v>
      </c>
      <c r="C10" s="55" t="s">
        <v>533</v>
      </c>
      <c r="D10" s="55" t="s">
        <v>35</v>
      </c>
      <c r="E10" s="55" t="s">
        <v>239</v>
      </c>
      <c r="F10" s="55" t="s">
        <v>732</v>
      </c>
      <c r="G10" s="55">
        <v>42</v>
      </c>
      <c r="H10" s="56">
        <v>2</v>
      </c>
      <c r="I10" s="57">
        <v>1</v>
      </c>
      <c r="J10" s="58">
        <v>2</v>
      </c>
      <c r="K10" s="59"/>
      <c r="L10" s="60" t="s">
        <v>222</v>
      </c>
      <c r="M10" s="76"/>
      <c r="N10" s="61" t="s">
        <v>220</v>
      </c>
      <c r="O10" s="77"/>
      <c r="P10" s="92"/>
      <c r="Q10" s="62">
        <v>2</v>
      </c>
      <c r="R10" s="63"/>
      <c r="S10" s="78"/>
      <c r="T10" s="78"/>
      <c r="U10" s="64">
        <f t="shared" si="0"/>
        <v>0</v>
      </c>
      <c r="V10" s="64">
        <f t="shared" si="1"/>
        <v>0</v>
      </c>
      <c r="W10" s="65"/>
      <c r="X10" s="58">
        <v>8</v>
      </c>
      <c r="Y10" s="58">
        <v>24</v>
      </c>
      <c r="Z10" s="58">
        <v>12</v>
      </c>
      <c r="AA10" s="65"/>
      <c r="AB10" s="66">
        <f t="shared" si="2"/>
        <v>5031.9359999999997</v>
      </c>
      <c r="AC10" s="66">
        <f t="shared" si="4"/>
        <v>0</v>
      </c>
      <c r="AD10" s="66">
        <f t="shared" si="3"/>
        <v>5031.9359999999997</v>
      </c>
    </row>
    <row r="11" spans="1:30" ht="24.95" customHeight="1" x14ac:dyDescent="0.4">
      <c r="A11" s="54">
        <v>13</v>
      </c>
      <c r="B11" s="55" t="s">
        <v>2290</v>
      </c>
      <c r="C11" s="55" t="s">
        <v>533</v>
      </c>
      <c r="D11" s="55" t="s">
        <v>35</v>
      </c>
      <c r="E11" s="55" t="s">
        <v>239</v>
      </c>
      <c r="F11" s="55" t="s">
        <v>243</v>
      </c>
      <c r="G11" s="55">
        <v>42</v>
      </c>
      <c r="H11" s="56">
        <v>1</v>
      </c>
      <c r="I11" s="57">
        <v>1</v>
      </c>
      <c r="J11" s="58">
        <v>1</v>
      </c>
      <c r="K11" s="59"/>
      <c r="L11" s="60" t="s">
        <v>222</v>
      </c>
      <c r="M11" s="76"/>
      <c r="N11" s="61" t="s">
        <v>220</v>
      </c>
      <c r="O11" s="77"/>
      <c r="P11" s="92"/>
      <c r="Q11" s="62">
        <v>1</v>
      </c>
      <c r="R11" s="63"/>
      <c r="S11" s="78"/>
      <c r="T11" s="78"/>
      <c r="U11" s="64">
        <f t="shared" si="0"/>
        <v>0</v>
      </c>
      <c r="V11" s="64">
        <f t="shared" si="1"/>
        <v>0</v>
      </c>
      <c r="W11" s="65"/>
      <c r="X11" s="58">
        <v>8</v>
      </c>
      <c r="Y11" s="58">
        <v>24</v>
      </c>
      <c r="Z11" s="58">
        <v>12</v>
      </c>
      <c r="AA11" s="65"/>
      <c r="AB11" s="66">
        <f t="shared" si="2"/>
        <v>2515.9679999999998</v>
      </c>
      <c r="AC11" s="66">
        <f t="shared" si="4"/>
        <v>0</v>
      </c>
      <c r="AD11" s="66">
        <f t="shared" si="3"/>
        <v>2515.9679999999998</v>
      </c>
    </row>
    <row r="12" spans="1:30" ht="24.95" customHeight="1" x14ac:dyDescent="0.4">
      <c r="A12" s="54">
        <v>14</v>
      </c>
      <c r="B12" s="55" t="s">
        <v>2290</v>
      </c>
      <c r="C12" s="55" t="s">
        <v>2294</v>
      </c>
      <c r="D12" s="55" t="s">
        <v>35</v>
      </c>
      <c r="E12" s="55" t="s">
        <v>239</v>
      </c>
      <c r="F12" s="55" t="s">
        <v>243</v>
      </c>
      <c r="G12" s="55">
        <v>42</v>
      </c>
      <c r="H12" s="56">
        <v>1</v>
      </c>
      <c r="I12" s="57">
        <v>1</v>
      </c>
      <c r="J12" s="58">
        <v>1</v>
      </c>
      <c r="K12" s="59"/>
      <c r="L12" s="60" t="s">
        <v>222</v>
      </c>
      <c r="M12" s="76"/>
      <c r="N12" s="61" t="s">
        <v>220</v>
      </c>
      <c r="O12" s="77"/>
      <c r="P12" s="92"/>
      <c r="Q12" s="62">
        <v>1</v>
      </c>
      <c r="R12" s="63"/>
      <c r="S12" s="78"/>
      <c r="T12" s="78"/>
      <c r="U12" s="64">
        <f t="shared" si="0"/>
        <v>0</v>
      </c>
      <c r="V12" s="64">
        <f t="shared" si="1"/>
        <v>0</v>
      </c>
      <c r="W12" s="65"/>
      <c r="X12" s="58">
        <v>8</v>
      </c>
      <c r="Y12" s="58">
        <v>24</v>
      </c>
      <c r="Z12" s="58">
        <v>12</v>
      </c>
      <c r="AA12" s="65"/>
      <c r="AB12" s="66">
        <f t="shared" si="2"/>
        <v>2515.9679999999998</v>
      </c>
      <c r="AC12" s="66">
        <f t="shared" si="4"/>
        <v>0</v>
      </c>
      <c r="AD12" s="66">
        <f t="shared" si="3"/>
        <v>2515.9679999999998</v>
      </c>
    </row>
    <row r="13" spans="1:30" ht="24.95" customHeight="1" x14ac:dyDescent="0.4">
      <c r="A13" s="54">
        <v>15</v>
      </c>
      <c r="B13" s="55" t="s">
        <v>2290</v>
      </c>
      <c r="C13" s="55" t="s">
        <v>2294</v>
      </c>
      <c r="D13" s="55" t="s">
        <v>35</v>
      </c>
      <c r="E13" s="55" t="s">
        <v>265</v>
      </c>
      <c r="F13" s="55" t="s">
        <v>541</v>
      </c>
      <c r="G13" s="55">
        <v>60</v>
      </c>
      <c r="H13" s="56">
        <v>1</v>
      </c>
      <c r="I13" s="57">
        <v>1</v>
      </c>
      <c r="J13" s="58">
        <v>1</v>
      </c>
      <c r="K13" s="59"/>
      <c r="L13" s="60" t="s">
        <v>222</v>
      </c>
      <c r="M13" s="76"/>
      <c r="N13" s="61" t="s">
        <v>219</v>
      </c>
      <c r="O13" s="77"/>
      <c r="P13" s="92"/>
      <c r="Q13" s="62">
        <v>1</v>
      </c>
      <c r="R13" s="63"/>
      <c r="S13" s="78"/>
      <c r="T13" s="78"/>
      <c r="U13" s="64">
        <f t="shared" si="0"/>
        <v>0</v>
      </c>
      <c r="V13" s="64">
        <f t="shared" si="1"/>
        <v>0</v>
      </c>
      <c r="W13" s="65"/>
      <c r="X13" s="58">
        <v>8</v>
      </c>
      <c r="Y13" s="58">
        <v>24</v>
      </c>
      <c r="Z13" s="58">
        <v>12</v>
      </c>
      <c r="AA13" s="65"/>
      <c r="AB13" s="66">
        <f t="shared" si="2"/>
        <v>3594.2400000000002</v>
      </c>
      <c r="AC13" s="66">
        <f t="shared" si="4"/>
        <v>0</v>
      </c>
      <c r="AD13" s="66">
        <f t="shared" si="3"/>
        <v>3594.2400000000002</v>
      </c>
    </row>
    <row r="14" spans="1:30" ht="24.95" customHeight="1" x14ac:dyDescent="0.4">
      <c r="A14" s="54">
        <v>16</v>
      </c>
      <c r="B14" s="55" t="s">
        <v>2290</v>
      </c>
      <c r="C14" s="55" t="s">
        <v>2291</v>
      </c>
      <c r="D14" s="55" t="s">
        <v>35</v>
      </c>
      <c r="E14" s="55" t="s">
        <v>239</v>
      </c>
      <c r="F14" s="55" t="s">
        <v>967</v>
      </c>
      <c r="G14" s="55">
        <v>42</v>
      </c>
      <c r="H14" s="56">
        <v>1</v>
      </c>
      <c r="I14" s="57">
        <v>1</v>
      </c>
      <c r="J14" s="58">
        <v>1</v>
      </c>
      <c r="K14" s="59"/>
      <c r="L14" s="60" t="s">
        <v>222</v>
      </c>
      <c r="M14" s="76"/>
      <c r="N14" s="61" t="s">
        <v>220</v>
      </c>
      <c r="O14" s="77"/>
      <c r="P14" s="92"/>
      <c r="Q14" s="62">
        <v>1</v>
      </c>
      <c r="R14" s="63"/>
      <c r="S14" s="78"/>
      <c r="T14" s="78"/>
      <c r="U14" s="64">
        <f t="shared" si="0"/>
        <v>0</v>
      </c>
      <c r="V14" s="64">
        <f t="shared" si="1"/>
        <v>0</v>
      </c>
      <c r="W14" s="65"/>
      <c r="X14" s="58">
        <v>8</v>
      </c>
      <c r="Y14" s="58">
        <v>24</v>
      </c>
      <c r="Z14" s="58">
        <v>12</v>
      </c>
      <c r="AA14" s="65"/>
      <c r="AB14" s="66">
        <f t="shared" si="2"/>
        <v>2515.9679999999998</v>
      </c>
      <c r="AC14" s="66">
        <f t="shared" si="4"/>
        <v>0</v>
      </c>
      <c r="AD14" s="66">
        <f t="shared" si="3"/>
        <v>2515.9679999999998</v>
      </c>
    </row>
    <row r="15" spans="1:30" ht="24.95" customHeight="1" x14ac:dyDescent="0.4">
      <c r="A15" s="54">
        <v>17</v>
      </c>
      <c r="B15" s="55" t="s">
        <v>37</v>
      </c>
      <c r="C15" s="55" t="s">
        <v>2295</v>
      </c>
      <c r="D15" s="55" t="s">
        <v>2046</v>
      </c>
      <c r="E15" s="55" t="s">
        <v>265</v>
      </c>
      <c r="F15" s="55" t="s">
        <v>398</v>
      </c>
      <c r="G15" s="55">
        <v>60</v>
      </c>
      <c r="H15" s="56">
        <v>10</v>
      </c>
      <c r="I15" s="57">
        <v>1</v>
      </c>
      <c r="J15" s="58">
        <v>10</v>
      </c>
      <c r="K15" s="59"/>
      <c r="L15" s="60" t="s">
        <v>222</v>
      </c>
      <c r="M15" s="76"/>
      <c r="N15" s="61" t="s">
        <v>219</v>
      </c>
      <c r="O15" s="77"/>
      <c r="P15" s="92"/>
      <c r="Q15" s="62">
        <v>10</v>
      </c>
      <c r="R15" s="63"/>
      <c r="S15" s="78"/>
      <c r="T15" s="78"/>
      <c r="U15" s="64">
        <f t="shared" si="0"/>
        <v>0</v>
      </c>
      <c r="V15" s="64">
        <f t="shared" si="1"/>
        <v>0</v>
      </c>
      <c r="W15" s="65"/>
      <c r="X15" s="58">
        <v>8</v>
      </c>
      <c r="Y15" s="58">
        <v>24</v>
      </c>
      <c r="Z15" s="58">
        <v>12</v>
      </c>
      <c r="AA15" s="65"/>
      <c r="AB15" s="66">
        <f t="shared" si="2"/>
        <v>35942.400000000001</v>
      </c>
      <c r="AC15" s="66">
        <f t="shared" si="4"/>
        <v>0</v>
      </c>
      <c r="AD15" s="66">
        <f t="shared" si="3"/>
        <v>35942.400000000001</v>
      </c>
    </row>
    <row r="16" spans="1:30" ht="24.95" customHeight="1" x14ac:dyDescent="0.4">
      <c r="A16" s="54">
        <v>18</v>
      </c>
      <c r="B16" s="55" t="s">
        <v>37</v>
      </c>
      <c r="C16" s="55" t="s">
        <v>2295</v>
      </c>
      <c r="D16" s="55" t="s">
        <v>2046</v>
      </c>
      <c r="E16" s="55" t="s">
        <v>2389</v>
      </c>
      <c r="F16" s="55" t="s">
        <v>40</v>
      </c>
      <c r="G16" s="55">
        <v>150</v>
      </c>
      <c r="H16" s="56">
        <v>28</v>
      </c>
      <c r="I16" s="57">
        <v>1</v>
      </c>
      <c r="J16" s="58">
        <v>28</v>
      </c>
      <c r="K16" s="59"/>
      <c r="L16" s="60" t="s">
        <v>222</v>
      </c>
      <c r="M16" s="76"/>
      <c r="N16" s="61" t="s">
        <v>219</v>
      </c>
      <c r="O16" s="77"/>
      <c r="P16" s="92"/>
      <c r="Q16" s="62">
        <v>28</v>
      </c>
      <c r="R16" s="63"/>
      <c r="S16" s="78"/>
      <c r="T16" s="78"/>
      <c r="U16" s="64">
        <f t="shared" si="0"/>
        <v>0</v>
      </c>
      <c r="V16" s="64">
        <f t="shared" si="1"/>
        <v>0</v>
      </c>
      <c r="W16" s="65"/>
      <c r="X16" s="58">
        <v>8</v>
      </c>
      <c r="Y16" s="58">
        <v>24</v>
      </c>
      <c r="Z16" s="58">
        <v>12</v>
      </c>
      <c r="AA16" s="65"/>
      <c r="AB16" s="66">
        <f t="shared" si="2"/>
        <v>251596.79999999999</v>
      </c>
      <c r="AC16" s="66">
        <f t="shared" si="4"/>
        <v>0</v>
      </c>
      <c r="AD16" s="66">
        <f t="shared" si="3"/>
        <v>251596.79999999999</v>
      </c>
    </row>
    <row r="17" spans="1:30" ht="24.95" customHeight="1" x14ac:dyDescent="0.4">
      <c r="A17" s="54">
        <v>19</v>
      </c>
      <c r="B17" s="55" t="s">
        <v>37</v>
      </c>
      <c r="C17" s="55" t="s">
        <v>2295</v>
      </c>
      <c r="D17" s="55" t="s">
        <v>2046</v>
      </c>
      <c r="E17" s="55" t="s">
        <v>417</v>
      </c>
      <c r="F17" s="55" t="s">
        <v>504</v>
      </c>
      <c r="G17" s="55">
        <v>263</v>
      </c>
      <c r="H17" s="56">
        <v>4</v>
      </c>
      <c r="I17" s="57">
        <v>4</v>
      </c>
      <c r="J17" s="58">
        <v>16</v>
      </c>
      <c r="K17" s="59"/>
      <c r="L17" s="60" t="s">
        <v>222</v>
      </c>
      <c r="M17" s="76"/>
      <c r="N17" s="61" t="s">
        <v>220</v>
      </c>
      <c r="O17" s="77"/>
      <c r="P17" s="92"/>
      <c r="Q17" s="62">
        <v>4</v>
      </c>
      <c r="R17" s="63"/>
      <c r="S17" s="78"/>
      <c r="T17" s="78"/>
      <c r="U17" s="64">
        <f t="shared" si="0"/>
        <v>0</v>
      </c>
      <c r="V17" s="64">
        <f t="shared" si="1"/>
        <v>0</v>
      </c>
      <c r="W17" s="65"/>
      <c r="X17" s="58">
        <v>8</v>
      </c>
      <c r="Y17" s="58">
        <v>24</v>
      </c>
      <c r="Z17" s="58">
        <v>12</v>
      </c>
      <c r="AA17" s="65"/>
      <c r="AB17" s="66">
        <f t="shared" si="2"/>
        <v>252076.03200000001</v>
      </c>
      <c r="AC17" s="66">
        <f t="shared" si="4"/>
        <v>0</v>
      </c>
      <c r="AD17" s="66">
        <f t="shared" si="3"/>
        <v>252076.03200000001</v>
      </c>
    </row>
    <row r="18" spans="1:30" ht="24.95" customHeight="1" x14ac:dyDescent="0.4">
      <c r="A18" s="54">
        <v>20</v>
      </c>
      <c r="B18" s="55" t="s">
        <v>37</v>
      </c>
      <c r="C18" s="55" t="s">
        <v>2295</v>
      </c>
      <c r="D18" s="55" t="s">
        <v>2046</v>
      </c>
      <c r="E18" s="55" t="s">
        <v>2389</v>
      </c>
      <c r="F18" s="55" t="s">
        <v>402</v>
      </c>
      <c r="G18" s="55">
        <v>150</v>
      </c>
      <c r="H18" s="56">
        <v>6</v>
      </c>
      <c r="I18" s="57">
        <v>1</v>
      </c>
      <c r="J18" s="58">
        <v>6</v>
      </c>
      <c r="K18" s="59"/>
      <c r="L18" s="60" t="s">
        <v>222</v>
      </c>
      <c r="M18" s="76"/>
      <c r="N18" s="61" t="s">
        <v>219</v>
      </c>
      <c r="O18" s="77"/>
      <c r="P18" s="92"/>
      <c r="Q18" s="62">
        <v>6</v>
      </c>
      <c r="R18" s="63"/>
      <c r="S18" s="78"/>
      <c r="T18" s="78"/>
      <c r="U18" s="64">
        <f t="shared" si="0"/>
        <v>0</v>
      </c>
      <c r="V18" s="64">
        <f t="shared" si="1"/>
        <v>0</v>
      </c>
      <c r="W18" s="65"/>
      <c r="X18" s="58">
        <v>8</v>
      </c>
      <c r="Y18" s="58">
        <v>24</v>
      </c>
      <c r="Z18" s="58">
        <v>12</v>
      </c>
      <c r="AA18" s="65"/>
      <c r="AB18" s="66">
        <f t="shared" si="2"/>
        <v>53913.599999999999</v>
      </c>
      <c r="AC18" s="66">
        <f t="shared" si="4"/>
        <v>0</v>
      </c>
      <c r="AD18" s="66">
        <f t="shared" si="3"/>
        <v>53913.599999999999</v>
      </c>
    </row>
    <row r="19" spans="1:30" ht="24.95" customHeight="1" x14ac:dyDescent="0.4">
      <c r="A19" s="54">
        <v>21</v>
      </c>
      <c r="B19" s="55" t="s">
        <v>37</v>
      </c>
      <c r="C19" s="55" t="s">
        <v>2295</v>
      </c>
      <c r="D19" s="55" t="s">
        <v>35</v>
      </c>
      <c r="E19" s="55" t="s">
        <v>2390</v>
      </c>
      <c r="F19" s="55" t="s">
        <v>40</v>
      </c>
      <c r="G19" s="55">
        <v>75</v>
      </c>
      <c r="H19" s="56">
        <v>11</v>
      </c>
      <c r="I19" s="57">
        <v>1</v>
      </c>
      <c r="J19" s="58">
        <v>11</v>
      </c>
      <c r="K19" s="59"/>
      <c r="L19" s="60" t="s">
        <v>222</v>
      </c>
      <c r="M19" s="76"/>
      <c r="N19" s="61" t="s">
        <v>219</v>
      </c>
      <c r="O19" s="77"/>
      <c r="P19" s="92"/>
      <c r="Q19" s="62">
        <v>11</v>
      </c>
      <c r="R19" s="63"/>
      <c r="S19" s="78"/>
      <c r="T19" s="78"/>
      <c r="U19" s="64">
        <f t="shared" si="0"/>
        <v>0</v>
      </c>
      <c r="V19" s="64">
        <f t="shared" si="1"/>
        <v>0</v>
      </c>
      <c r="W19" s="65"/>
      <c r="X19" s="58">
        <v>8</v>
      </c>
      <c r="Y19" s="58">
        <v>24</v>
      </c>
      <c r="Z19" s="58">
        <v>12</v>
      </c>
      <c r="AA19" s="65"/>
      <c r="AB19" s="66">
        <f t="shared" si="2"/>
        <v>49420.799999999996</v>
      </c>
      <c r="AC19" s="66">
        <f t="shared" si="4"/>
        <v>0</v>
      </c>
      <c r="AD19" s="66">
        <f t="shared" si="3"/>
        <v>49420.799999999996</v>
      </c>
    </row>
    <row r="20" spans="1:30" ht="24.95" customHeight="1" x14ac:dyDescent="0.4">
      <c r="A20" s="54">
        <v>23</v>
      </c>
      <c r="B20" s="55" t="s">
        <v>37</v>
      </c>
      <c r="C20" s="55" t="s">
        <v>2295</v>
      </c>
      <c r="D20" s="55" t="s">
        <v>35</v>
      </c>
      <c r="E20" s="55" t="s">
        <v>231</v>
      </c>
      <c r="F20" s="55" t="s">
        <v>702</v>
      </c>
      <c r="G20" s="55">
        <v>40</v>
      </c>
      <c r="H20" s="56">
        <v>1</v>
      </c>
      <c r="I20" s="57">
        <v>1</v>
      </c>
      <c r="J20" s="58">
        <v>1</v>
      </c>
      <c r="K20" s="59"/>
      <c r="L20" s="60" t="s">
        <v>222</v>
      </c>
      <c r="M20" s="76"/>
      <c r="N20" s="61" t="s">
        <v>219</v>
      </c>
      <c r="O20" s="77"/>
      <c r="P20" s="92"/>
      <c r="Q20" s="62">
        <v>1</v>
      </c>
      <c r="R20" s="63"/>
      <c r="S20" s="78"/>
      <c r="T20" s="78"/>
      <c r="U20" s="64">
        <f t="shared" si="0"/>
        <v>0</v>
      </c>
      <c r="V20" s="64">
        <f t="shared" si="1"/>
        <v>0</v>
      </c>
      <c r="W20" s="65"/>
      <c r="X20" s="58">
        <v>8</v>
      </c>
      <c r="Y20" s="58">
        <v>24</v>
      </c>
      <c r="Z20" s="58">
        <v>12</v>
      </c>
      <c r="AA20" s="65"/>
      <c r="AB20" s="66">
        <f t="shared" si="2"/>
        <v>2396.16</v>
      </c>
      <c r="AC20" s="66">
        <f t="shared" si="4"/>
        <v>0</v>
      </c>
      <c r="AD20" s="66">
        <f t="shared" si="3"/>
        <v>2396.16</v>
      </c>
    </row>
    <row r="21" spans="1:30" ht="24.95" customHeight="1" x14ac:dyDescent="0.4">
      <c r="A21" s="54">
        <v>24</v>
      </c>
      <c r="B21" s="55" t="s">
        <v>37</v>
      </c>
      <c r="C21" s="55" t="s">
        <v>2295</v>
      </c>
      <c r="D21" s="55" t="s">
        <v>2296</v>
      </c>
      <c r="E21" s="55" t="s">
        <v>265</v>
      </c>
      <c r="F21" s="55" t="s">
        <v>2391</v>
      </c>
      <c r="G21" s="55">
        <v>60</v>
      </c>
      <c r="H21" s="56">
        <v>3</v>
      </c>
      <c r="I21" s="57">
        <v>1</v>
      </c>
      <c r="J21" s="58">
        <v>3</v>
      </c>
      <c r="K21" s="59"/>
      <c r="L21" s="60" t="s">
        <v>221</v>
      </c>
      <c r="M21" s="76"/>
      <c r="N21" s="61" t="s">
        <v>219</v>
      </c>
      <c r="O21" s="77"/>
      <c r="P21" s="92"/>
      <c r="Q21" s="62">
        <v>3</v>
      </c>
      <c r="R21" s="63"/>
      <c r="S21" s="78"/>
      <c r="T21" s="78"/>
      <c r="U21" s="64">
        <f t="shared" si="0"/>
        <v>0</v>
      </c>
      <c r="V21" s="64">
        <f t="shared" si="1"/>
        <v>0</v>
      </c>
      <c r="W21" s="65"/>
      <c r="X21" s="58">
        <v>8</v>
      </c>
      <c r="Y21" s="58">
        <v>24</v>
      </c>
      <c r="Z21" s="58">
        <v>12</v>
      </c>
      <c r="AA21" s="65"/>
      <c r="AB21" s="66">
        <f t="shared" si="2"/>
        <v>10782.720000000001</v>
      </c>
      <c r="AC21" s="66">
        <f t="shared" si="4"/>
        <v>0</v>
      </c>
      <c r="AD21" s="66">
        <f t="shared" si="3"/>
        <v>10782.720000000001</v>
      </c>
    </row>
    <row r="22" spans="1:30" ht="24.95" customHeight="1" x14ac:dyDescent="0.4">
      <c r="A22" s="54">
        <v>25</v>
      </c>
      <c r="B22" s="55" t="s">
        <v>37</v>
      </c>
      <c r="C22" s="55" t="s">
        <v>2297</v>
      </c>
      <c r="D22" s="55" t="s">
        <v>35</v>
      </c>
      <c r="E22" s="55" t="s">
        <v>2392</v>
      </c>
      <c r="F22" s="55" t="s">
        <v>1180</v>
      </c>
      <c r="G22" s="55">
        <v>79</v>
      </c>
      <c r="H22" s="56">
        <v>15</v>
      </c>
      <c r="I22" s="57">
        <v>1</v>
      </c>
      <c r="J22" s="58">
        <v>15</v>
      </c>
      <c r="K22" s="59"/>
      <c r="L22" s="60" t="s">
        <v>222</v>
      </c>
      <c r="M22" s="76"/>
      <c r="N22" s="61" t="s">
        <v>219</v>
      </c>
      <c r="O22" s="77"/>
      <c r="P22" s="92"/>
      <c r="Q22" s="62">
        <v>15</v>
      </c>
      <c r="R22" s="63"/>
      <c r="S22" s="78"/>
      <c r="T22" s="78"/>
      <c r="U22" s="64">
        <f t="shared" si="0"/>
        <v>0</v>
      </c>
      <c r="V22" s="64">
        <f t="shared" si="1"/>
        <v>0</v>
      </c>
      <c r="W22" s="65"/>
      <c r="X22" s="58">
        <v>8</v>
      </c>
      <c r="Y22" s="58">
        <v>24</v>
      </c>
      <c r="Z22" s="58">
        <v>12</v>
      </c>
      <c r="AA22" s="65"/>
      <c r="AB22" s="66">
        <f t="shared" si="2"/>
        <v>70986.239999999991</v>
      </c>
      <c r="AC22" s="66">
        <f t="shared" si="4"/>
        <v>0</v>
      </c>
      <c r="AD22" s="66">
        <f t="shared" si="3"/>
        <v>70986.239999999991</v>
      </c>
    </row>
    <row r="23" spans="1:30" ht="24.95" customHeight="1" x14ac:dyDescent="0.4">
      <c r="A23" s="54">
        <v>26</v>
      </c>
      <c r="B23" s="55" t="s">
        <v>37</v>
      </c>
      <c r="C23" s="55" t="s">
        <v>2297</v>
      </c>
      <c r="D23" s="55" t="s">
        <v>35</v>
      </c>
      <c r="E23" s="55" t="s">
        <v>2392</v>
      </c>
      <c r="F23" s="55" t="s">
        <v>487</v>
      </c>
      <c r="G23" s="55">
        <v>79</v>
      </c>
      <c r="H23" s="56">
        <v>20</v>
      </c>
      <c r="I23" s="57">
        <v>1</v>
      </c>
      <c r="J23" s="58">
        <v>20</v>
      </c>
      <c r="K23" s="59"/>
      <c r="L23" s="60" t="s">
        <v>222</v>
      </c>
      <c r="M23" s="76"/>
      <c r="N23" s="61" t="s">
        <v>219</v>
      </c>
      <c r="O23" s="77"/>
      <c r="P23" s="92"/>
      <c r="Q23" s="62">
        <v>20</v>
      </c>
      <c r="R23" s="63"/>
      <c r="S23" s="78"/>
      <c r="T23" s="78"/>
      <c r="U23" s="64">
        <f t="shared" si="0"/>
        <v>0</v>
      </c>
      <c r="V23" s="64">
        <f t="shared" si="1"/>
        <v>0</v>
      </c>
      <c r="W23" s="65"/>
      <c r="X23" s="58">
        <v>8</v>
      </c>
      <c r="Y23" s="58">
        <v>24</v>
      </c>
      <c r="Z23" s="58">
        <v>12</v>
      </c>
      <c r="AA23" s="65"/>
      <c r="AB23" s="66">
        <f t="shared" si="2"/>
        <v>94648.320000000007</v>
      </c>
      <c r="AC23" s="66">
        <f t="shared" si="4"/>
        <v>0</v>
      </c>
      <c r="AD23" s="66">
        <f t="shared" si="3"/>
        <v>94648.320000000007</v>
      </c>
    </row>
    <row r="24" spans="1:30" ht="24.95" customHeight="1" x14ac:dyDescent="0.4">
      <c r="A24" s="54">
        <v>27</v>
      </c>
      <c r="B24" s="55" t="s">
        <v>37</v>
      </c>
      <c r="C24" s="55" t="s">
        <v>2298</v>
      </c>
      <c r="D24" s="55" t="s">
        <v>35</v>
      </c>
      <c r="E24" s="55" t="s">
        <v>239</v>
      </c>
      <c r="F24" s="55" t="s">
        <v>243</v>
      </c>
      <c r="G24" s="55">
        <v>42</v>
      </c>
      <c r="H24" s="56">
        <v>3</v>
      </c>
      <c r="I24" s="57">
        <v>1</v>
      </c>
      <c r="J24" s="58">
        <v>3</v>
      </c>
      <c r="K24" s="59"/>
      <c r="L24" s="60" t="s">
        <v>222</v>
      </c>
      <c r="M24" s="76"/>
      <c r="N24" s="61" t="s">
        <v>220</v>
      </c>
      <c r="O24" s="77"/>
      <c r="P24" s="92"/>
      <c r="Q24" s="62">
        <v>3</v>
      </c>
      <c r="R24" s="63"/>
      <c r="S24" s="78"/>
      <c r="T24" s="78"/>
      <c r="U24" s="64">
        <f t="shared" si="0"/>
        <v>0</v>
      </c>
      <c r="V24" s="64">
        <f t="shared" si="1"/>
        <v>0</v>
      </c>
      <c r="W24" s="65"/>
      <c r="X24" s="58">
        <v>8</v>
      </c>
      <c r="Y24" s="58">
        <v>24</v>
      </c>
      <c r="Z24" s="58">
        <v>12</v>
      </c>
      <c r="AA24" s="65"/>
      <c r="AB24" s="66">
        <f t="shared" si="2"/>
        <v>7547.9039999999995</v>
      </c>
      <c r="AC24" s="66">
        <f t="shared" si="4"/>
        <v>0</v>
      </c>
      <c r="AD24" s="66">
        <f t="shared" si="3"/>
        <v>7547.9039999999995</v>
      </c>
    </row>
    <row r="25" spans="1:30" ht="24.95" customHeight="1" x14ac:dyDescent="0.4">
      <c r="A25" s="54">
        <v>29</v>
      </c>
      <c r="B25" s="55" t="s">
        <v>37</v>
      </c>
      <c r="C25" s="55" t="s">
        <v>2207</v>
      </c>
      <c r="D25" s="55" t="s">
        <v>35</v>
      </c>
      <c r="E25" s="55" t="s">
        <v>248</v>
      </c>
      <c r="F25" s="55" t="s">
        <v>1008</v>
      </c>
      <c r="G25" s="55">
        <v>26</v>
      </c>
      <c r="H25" s="56">
        <v>1</v>
      </c>
      <c r="I25" s="57">
        <v>2</v>
      </c>
      <c r="J25" s="58">
        <v>2</v>
      </c>
      <c r="K25" s="59"/>
      <c r="L25" s="60" t="s">
        <v>222</v>
      </c>
      <c r="M25" s="76"/>
      <c r="N25" s="61" t="s">
        <v>220</v>
      </c>
      <c r="O25" s="77"/>
      <c r="P25" s="92"/>
      <c r="Q25" s="62">
        <v>1</v>
      </c>
      <c r="R25" s="63"/>
      <c r="S25" s="78"/>
      <c r="T25" s="78"/>
      <c r="U25" s="64">
        <f t="shared" si="0"/>
        <v>0</v>
      </c>
      <c r="V25" s="64">
        <f t="shared" si="1"/>
        <v>0</v>
      </c>
      <c r="W25" s="65"/>
      <c r="X25" s="58">
        <v>8</v>
      </c>
      <c r="Y25" s="58">
        <v>24</v>
      </c>
      <c r="Z25" s="58">
        <v>12</v>
      </c>
      <c r="AA25" s="65"/>
      <c r="AB25" s="66">
        <f t="shared" si="2"/>
        <v>3115.0080000000003</v>
      </c>
      <c r="AC25" s="66">
        <f t="shared" si="4"/>
        <v>0</v>
      </c>
      <c r="AD25" s="66">
        <f t="shared" si="3"/>
        <v>3115.0080000000003</v>
      </c>
    </row>
    <row r="26" spans="1:30" ht="24.95" customHeight="1" x14ac:dyDescent="0.4">
      <c r="A26" s="54">
        <v>30</v>
      </c>
      <c r="B26" s="55" t="s">
        <v>37</v>
      </c>
      <c r="C26" s="55" t="s">
        <v>2209</v>
      </c>
      <c r="D26" s="55" t="s">
        <v>35</v>
      </c>
      <c r="E26" s="55" t="s">
        <v>248</v>
      </c>
      <c r="F26" s="55" t="s">
        <v>1008</v>
      </c>
      <c r="G26" s="55">
        <v>26</v>
      </c>
      <c r="H26" s="56">
        <v>1</v>
      </c>
      <c r="I26" s="57">
        <v>2</v>
      </c>
      <c r="J26" s="58">
        <v>2</v>
      </c>
      <c r="K26" s="59"/>
      <c r="L26" s="60" t="s">
        <v>222</v>
      </c>
      <c r="M26" s="76"/>
      <c r="N26" s="61" t="s">
        <v>220</v>
      </c>
      <c r="O26" s="77"/>
      <c r="P26" s="92"/>
      <c r="Q26" s="62">
        <v>1</v>
      </c>
      <c r="R26" s="63"/>
      <c r="S26" s="78"/>
      <c r="T26" s="78"/>
      <c r="U26" s="64">
        <f t="shared" si="0"/>
        <v>0</v>
      </c>
      <c r="V26" s="64">
        <f t="shared" si="1"/>
        <v>0</v>
      </c>
      <c r="W26" s="65"/>
      <c r="X26" s="58">
        <v>8</v>
      </c>
      <c r="Y26" s="58">
        <v>24</v>
      </c>
      <c r="Z26" s="58">
        <v>12</v>
      </c>
      <c r="AA26" s="65"/>
      <c r="AB26" s="66">
        <f t="shared" si="2"/>
        <v>3115.0080000000003</v>
      </c>
      <c r="AC26" s="66">
        <f t="shared" si="4"/>
        <v>0</v>
      </c>
      <c r="AD26" s="66">
        <f t="shared" si="3"/>
        <v>3115.0080000000003</v>
      </c>
    </row>
    <row r="27" spans="1:30" ht="24.95" customHeight="1" x14ac:dyDescent="0.4">
      <c r="A27" s="54">
        <v>31</v>
      </c>
      <c r="B27" s="55" t="s">
        <v>37</v>
      </c>
      <c r="C27" s="55" t="s">
        <v>2299</v>
      </c>
      <c r="D27" s="55" t="s">
        <v>35</v>
      </c>
      <c r="E27" s="55" t="s">
        <v>248</v>
      </c>
      <c r="F27" s="55" t="s">
        <v>1008</v>
      </c>
      <c r="G27" s="55">
        <v>26</v>
      </c>
      <c r="H27" s="56">
        <v>1</v>
      </c>
      <c r="I27" s="57">
        <v>2</v>
      </c>
      <c r="J27" s="58">
        <v>2</v>
      </c>
      <c r="K27" s="59"/>
      <c r="L27" s="60" t="s">
        <v>222</v>
      </c>
      <c r="M27" s="76"/>
      <c r="N27" s="61" t="s">
        <v>220</v>
      </c>
      <c r="O27" s="77"/>
      <c r="P27" s="92"/>
      <c r="Q27" s="62">
        <v>1</v>
      </c>
      <c r="R27" s="63"/>
      <c r="S27" s="78"/>
      <c r="T27" s="78"/>
      <c r="U27" s="64">
        <f t="shared" si="0"/>
        <v>0</v>
      </c>
      <c r="V27" s="64">
        <f t="shared" si="1"/>
        <v>0</v>
      </c>
      <c r="W27" s="65"/>
      <c r="X27" s="58">
        <v>8</v>
      </c>
      <c r="Y27" s="58">
        <v>24</v>
      </c>
      <c r="Z27" s="58">
        <v>12</v>
      </c>
      <c r="AA27" s="65"/>
      <c r="AB27" s="66">
        <f t="shared" si="2"/>
        <v>3115.0080000000003</v>
      </c>
      <c r="AC27" s="66">
        <f t="shared" si="4"/>
        <v>0</v>
      </c>
      <c r="AD27" s="66">
        <f t="shared" si="3"/>
        <v>3115.0080000000003</v>
      </c>
    </row>
    <row r="28" spans="1:30" ht="24.95" customHeight="1" x14ac:dyDescent="0.4">
      <c r="A28" s="54">
        <v>32</v>
      </c>
      <c r="B28" s="55" t="s">
        <v>37</v>
      </c>
      <c r="C28" s="55" t="s">
        <v>2299</v>
      </c>
      <c r="D28" s="55" t="s">
        <v>35</v>
      </c>
      <c r="E28" s="55" t="s">
        <v>265</v>
      </c>
      <c r="F28" s="55" t="s">
        <v>730</v>
      </c>
      <c r="G28" s="55">
        <v>60</v>
      </c>
      <c r="H28" s="56">
        <v>1</v>
      </c>
      <c r="I28" s="57">
        <v>1</v>
      </c>
      <c r="J28" s="58">
        <v>1</v>
      </c>
      <c r="K28" s="59"/>
      <c r="L28" s="60" t="s">
        <v>222</v>
      </c>
      <c r="M28" s="76"/>
      <c r="N28" s="61" t="s">
        <v>219</v>
      </c>
      <c r="O28" s="77"/>
      <c r="P28" s="92"/>
      <c r="Q28" s="62">
        <v>1</v>
      </c>
      <c r="R28" s="63"/>
      <c r="S28" s="78"/>
      <c r="T28" s="78"/>
      <c r="U28" s="64">
        <f t="shared" si="0"/>
        <v>0</v>
      </c>
      <c r="V28" s="64">
        <f t="shared" si="1"/>
        <v>0</v>
      </c>
      <c r="W28" s="65"/>
      <c r="X28" s="58">
        <v>8</v>
      </c>
      <c r="Y28" s="58">
        <v>24</v>
      </c>
      <c r="Z28" s="58">
        <v>12</v>
      </c>
      <c r="AA28" s="65"/>
      <c r="AB28" s="66">
        <f t="shared" si="2"/>
        <v>3594.2400000000002</v>
      </c>
      <c r="AC28" s="66">
        <f t="shared" si="4"/>
        <v>0</v>
      </c>
      <c r="AD28" s="66">
        <f t="shared" si="3"/>
        <v>3594.2400000000002</v>
      </c>
    </row>
    <row r="29" spans="1:30" ht="24.95" customHeight="1" x14ac:dyDescent="0.4">
      <c r="A29" s="54">
        <v>33</v>
      </c>
      <c r="B29" s="55" t="s">
        <v>37</v>
      </c>
      <c r="C29" s="55" t="s">
        <v>560</v>
      </c>
      <c r="D29" s="55" t="s">
        <v>35</v>
      </c>
      <c r="E29" s="55" t="s">
        <v>239</v>
      </c>
      <c r="F29" s="55" t="s">
        <v>243</v>
      </c>
      <c r="G29" s="55">
        <v>42</v>
      </c>
      <c r="H29" s="56">
        <v>1</v>
      </c>
      <c r="I29" s="57">
        <v>1</v>
      </c>
      <c r="J29" s="58">
        <v>1</v>
      </c>
      <c r="K29" s="59"/>
      <c r="L29" s="60" t="s">
        <v>222</v>
      </c>
      <c r="M29" s="76"/>
      <c r="N29" s="61" t="s">
        <v>220</v>
      </c>
      <c r="O29" s="77"/>
      <c r="P29" s="92"/>
      <c r="Q29" s="62">
        <v>1</v>
      </c>
      <c r="R29" s="63"/>
      <c r="S29" s="78"/>
      <c r="T29" s="78"/>
      <c r="U29" s="64">
        <f t="shared" si="0"/>
        <v>0</v>
      </c>
      <c r="V29" s="64">
        <f t="shared" si="1"/>
        <v>0</v>
      </c>
      <c r="W29" s="65"/>
      <c r="X29" s="58">
        <v>8</v>
      </c>
      <c r="Y29" s="58">
        <v>24</v>
      </c>
      <c r="Z29" s="58">
        <v>12</v>
      </c>
      <c r="AA29" s="65"/>
      <c r="AB29" s="66">
        <f t="shared" si="2"/>
        <v>2515.9679999999998</v>
      </c>
      <c r="AC29" s="66">
        <f t="shared" si="4"/>
        <v>0</v>
      </c>
      <c r="AD29" s="66">
        <f t="shared" si="3"/>
        <v>2515.9679999999998</v>
      </c>
    </row>
    <row r="30" spans="1:30" ht="24.95" customHeight="1" x14ac:dyDescent="0.4">
      <c r="A30" s="54">
        <v>34</v>
      </c>
      <c r="B30" s="55" t="s">
        <v>37</v>
      </c>
      <c r="C30" s="55" t="s">
        <v>2300</v>
      </c>
      <c r="D30" s="55" t="s">
        <v>35</v>
      </c>
      <c r="E30" s="55" t="s">
        <v>239</v>
      </c>
      <c r="F30" s="55" t="s">
        <v>2393</v>
      </c>
      <c r="G30" s="55">
        <v>42</v>
      </c>
      <c r="H30" s="56">
        <v>2</v>
      </c>
      <c r="I30" s="57">
        <v>4</v>
      </c>
      <c r="J30" s="58">
        <v>8</v>
      </c>
      <c r="K30" s="59"/>
      <c r="L30" s="60" t="s">
        <v>221</v>
      </c>
      <c r="M30" s="76"/>
      <c r="N30" s="61" t="s">
        <v>220</v>
      </c>
      <c r="O30" s="77"/>
      <c r="P30" s="92"/>
      <c r="Q30" s="62">
        <v>8</v>
      </c>
      <c r="R30" s="63"/>
      <c r="S30" s="78"/>
      <c r="T30" s="78"/>
      <c r="U30" s="64">
        <f t="shared" si="0"/>
        <v>0</v>
      </c>
      <c r="V30" s="64">
        <f t="shared" si="1"/>
        <v>0</v>
      </c>
      <c r="W30" s="65"/>
      <c r="X30" s="58">
        <v>8</v>
      </c>
      <c r="Y30" s="58">
        <v>24</v>
      </c>
      <c r="Z30" s="58">
        <v>12</v>
      </c>
      <c r="AA30" s="65"/>
      <c r="AB30" s="66">
        <f t="shared" si="2"/>
        <v>20127.743999999999</v>
      </c>
      <c r="AC30" s="66">
        <f t="shared" si="4"/>
        <v>0</v>
      </c>
      <c r="AD30" s="66">
        <f t="shared" si="3"/>
        <v>20127.743999999999</v>
      </c>
    </row>
    <row r="31" spans="1:30" ht="24.95" customHeight="1" x14ac:dyDescent="0.4">
      <c r="A31" s="54">
        <v>35</v>
      </c>
      <c r="B31" s="55" t="s">
        <v>37</v>
      </c>
      <c r="C31" s="55" t="s">
        <v>2301</v>
      </c>
      <c r="D31" s="55" t="s">
        <v>35</v>
      </c>
      <c r="E31" s="55" t="s">
        <v>265</v>
      </c>
      <c r="F31" s="55" t="s">
        <v>398</v>
      </c>
      <c r="G31" s="55">
        <v>60</v>
      </c>
      <c r="H31" s="56">
        <v>1</v>
      </c>
      <c r="I31" s="57">
        <v>1</v>
      </c>
      <c r="J31" s="58">
        <v>1</v>
      </c>
      <c r="K31" s="59"/>
      <c r="L31" s="60" t="s">
        <v>222</v>
      </c>
      <c r="M31" s="76"/>
      <c r="N31" s="61" t="s">
        <v>219</v>
      </c>
      <c r="O31" s="77"/>
      <c r="P31" s="92"/>
      <c r="Q31" s="62">
        <v>1</v>
      </c>
      <c r="R31" s="63"/>
      <c r="S31" s="78"/>
      <c r="T31" s="78"/>
      <c r="U31" s="64">
        <f t="shared" si="0"/>
        <v>0</v>
      </c>
      <c r="V31" s="64">
        <f t="shared" si="1"/>
        <v>0</v>
      </c>
      <c r="W31" s="65"/>
      <c r="X31" s="58">
        <v>8</v>
      </c>
      <c r="Y31" s="58">
        <v>24</v>
      </c>
      <c r="Z31" s="58">
        <v>12</v>
      </c>
      <c r="AA31" s="65"/>
      <c r="AB31" s="66">
        <f t="shared" si="2"/>
        <v>3594.2400000000002</v>
      </c>
      <c r="AC31" s="66">
        <f t="shared" si="4"/>
        <v>0</v>
      </c>
      <c r="AD31" s="66">
        <f t="shared" si="3"/>
        <v>3594.2400000000002</v>
      </c>
    </row>
    <row r="32" spans="1:30" ht="24.95" customHeight="1" x14ac:dyDescent="0.4">
      <c r="A32" s="54">
        <v>36</v>
      </c>
      <c r="B32" s="55" t="s">
        <v>37</v>
      </c>
      <c r="C32" s="55" t="s">
        <v>2301</v>
      </c>
      <c r="D32" s="55" t="s">
        <v>35</v>
      </c>
      <c r="E32" s="55" t="s">
        <v>231</v>
      </c>
      <c r="F32" s="55" t="s">
        <v>730</v>
      </c>
      <c r="G32" s="55">
        <v>40</v>
      </c>
      <c r="H32" s="56">
        <v>2</v>
      </c>
      <c r="I32" s="57">
        <v>1</v>
      </c>
      <c r="J32" s="58">
        <v>2</v>
      </c>
      <c r="K32" s="59"/>
      <c r="L32" s="60" t="s">
        <v>221</v>
      </c>
      <c r="M32" s="76"/>
      <c r="N32" s="61" t="s">
        <v>219</v>
      </c>
      <c r="O32" s="77"/>
      <c r="P32" s="92"/>
      <c r="Q32" s="62">
        <v>2</v>
      </c>
      <c r="R32" s="63"/>
      <c r="S32" s="78"/>
      <c r="T32" s="78"/>
      <c r="U32" s="64">
        <f t="shared" si="0"/>
        <v>0</v>
      </c>
      <c r="V32" s="64">
        <f t="shared" si="1"/>
        <v>0</v>
      </c>
      <c r="W32" s="65"/>
      <c r="X32" s="58">
        <v>8</v>
      </c>
      <c r="Y32" s="58">
        <v>24</v>
      </c>
      <c r="Z32" s="58">
        <v>12</v>
      </c>
      <c r="AA32" s="65"/>
      <c r="AB32" s="66">
        <f t="shared" si="2"/>
        <v>4792.32</v>
      </c>
      <c r="AC32" s="66">
        <f t="shared" si="4"/>
        <v>0</v>
      </c>
      <c r="AD32" s="66">
        <f t="shared" si="3"/>
        <v>4792.32</v>
      </c>
    </row>
    <row r="33" spans="1:30" ht="24.95" customHeight="1" x14ac:dyDescent="0.4">
      <c r="A33" s="54">
        <v>37</v>
      </c>
      <c r="B33" s="55" t="s">
        <v>37</v>
      </c>
      <c r="C33" s="55" t="s">
        <v>2301</v>
      </c>
      <c r="D33" s="55" t="s">
        <v>35</v>
      </c>
      <c r="E33" s="55" t="s">
        <v>265</v>
      </c>
      <c r="F33" s="55" t="s">
        <v>532</v>
      </c>
      <c r="G33" s="55">
        <v>60</v>
      </c>
      <c r="H33" s="55">
        <v>1</v>
      </c>
      <c r="I33" s="57">
        <v>4</v>
      </c>
      <c r="J33" s="58">
        <v>4</v>
      </c>
      <c r="K33" s="59"/>
      <c r="L33" s="60" t="s">
        <v>221</v>
      </c>
      <c r="M33" s="76"/>
      <c r="N33" s="61" t="s">
        <v>219</v>
      </c>
      <c r="O33" s="77"/>
      <c r="P33" s="92"/>
      <c r="Q33" s="62">
        <v>4</v>
      </c>
      <c r="R33" s="63"/>
      <c r="S33" s="78"/>
      <c r="T33" s="78"/>
      <c r="U33" s="64">
        <f t="shared" si="0"/>
        <v>0</v>
      </c>
      <c r="V33" s="64">
        <f t="shared" si="1"/>
        <v>0</v>
      </c>
      <c r="W33" s="65"/>
      <c r="X33" s="58">
        <v>8</v>
      </c>
      <c r="Y33" s="58">
        <v>24</v>
      </c>
      <c r="Z33" s="58">
        <v>12</v>
      </c>
      <c r="AA33" s="65"/>
      <c r="AB33" s="66">
        <f t="shared" si="2"/>
        <v>14376.960000000001</v>
      </c>
      <c r="AC33" s="66">
        <f t="shared" si="4"/>
        <v>0</v>
      </c>
      <c r="AD33" s="66">
        <f t="shared" si="3"/>
        <v>14376.960000000001</v>
      </c>
    </row>
    <row r="34" spans="1:30" ht="24.95" customHeight="1" x14ac:dyDescent="0.4">
      <c r="A34" s="54">
        <v>38</v>
      </c>
      <c r="B34" s="55" t="s">
        <v>37</v>
      </c>
      <c r="C34" s="55" t="s">
        <v>2301</v>
      </c>
      <c r="D34" s="55" t="s">
        <v>35</v>
      </c>
      <c r="E34" s="55" t="s">
        <v>265</v>
      </c>
      <c r="F34" s="55" t="s">
        <v>541</v>
      </c>
      <c r="G34" s="55">
        <v>60</v>
      </c>
      <c r="H34" s="55">
        <v>8</v>
      </c>
      <c r="I34" s="57">
        <v>1</v>
      </c>
      <c r="J34" s="58">
        <v>8</v>
      </c>
      <c r="K34" s="59"/>
      <c r="L34" s="60" t="s">
        <v>222</v>
      </c>
      <c r="M34" s="76"/>
      <c r="N34" s="61" t="s">
        <v>219</v>
      </c>
      <c r="O34" s="77"/>
      <c r="P34" s="92"/>
      <c r="Q34" s="62">
        <v>8</v>
      </c>
      <c r="R34" s="63"/>
      <c r="S34" s="78"/>
      <c r="T34" s="78"/>
      <c r="U34" s="64">
        <f t="shared" si="0"/>
        <v>0</v>
      </c>
      <c r="V34" s="64">
        <f t="shared" si="1"/>
        <v>0</v>
      </c>
      <c r="W34" s="65"/>
      <c r="X34" s="58">
        <v>8</v>
      </c>
      <c r="Y34" s="58">
        <v>24</v>
      </c>
      <c r="Z34" s="58">
        <v>12</v>
      </c>
      <c r="AA34" s="65"/>
      <c r="AB34" s="66">
        <f t="shared" si="2"/>
        <v>28753.920000000002</v>
      </c>
      <c r="AC34" s="66">
        <f t="shared" si="4"/>
        <v>0</v>
      </c>
      <c r="AD34" s="66">
        <f t="shared" si="3"/>
        <v>28753.920000000002</v>
      </c>
    </row>
    <row r="35" spans="1:30" ht="24.95" customHeight="1" x14ac:dyDescent="0.4">
      <c r="A35" s="54">
        <v>39</v>
      </c>
      <c r="B35" s="55" t="s">
        <v>37</v>
      </c>
      <c r="C35" s="55" t="s">
        <v>2302</v>
      </c>
      <c r="D35" s="55" t="s">
        <v>35</v>
      </c>
      <c r="E35" s="55" t="s">
        <v>265</v>
      </c>
      <c r="F35" s="55" t="s">
        <v>398</v>
      </c>
      <c r="G35" s="55">
        <v>60</v>
      </c>
      <c r="H35" s="55">
        <v>1</v>
      </c>
      <c r="I35" s="57">
        <v>1</v>
      </c>
      <c r="J35" s="58">
        <v>1</v>
      </c>
      <c r="K35" s="59"/>
      <c r="L35" s="60" t="s">
        <v>222</v>
      </c>
      <c r="M35" s="76"/>
      <c r="N35" s="61" t="s">
        <v>219</v>
      </c>
      <c r="O35" s="77"/>
      <c r="P35" s="92"/>
      <c r="Q35" s="62">
        <v>1</v>
      </c>
      <c r="R35" s="63"/>
      <c r="S35" s="78"/>
      <c r="T35" s="78"/>
      <c r="U35" s="64">
        <f t="shared" si="0"/>
        <v>0</v>
      </c>
      <c r="V35" s="64">
        <f t="shared" si="1"/>
        <v>0</v>
      </c>
      <c r="W35" s="65"/>
      <c r="X35" s="58">
        <v>8</v>
      </c>
      <c r="Y35" s="58">
        <v>24</v>
      </c>
      <c r="Z35" s="58">
        <v>12</v>
      </c>
      <c r="AA35" s="65"/>
      <c r="AB35" s="66">
        <f t="shared" si="2"/>
        <v>3594.2400000000002</v>
      </c>
      <c r="AC35" s="66">
        <f t="shared" si="4"/>
        <v>0</v>
      </c>
      <c r="AD35" s="66">
        <f t="shared" si="3"/>
        <v>3594.2400000000002</v>
      </c>
    </row>
    <row r="36" spans="1:30" ht="24.95" customHeight="1" x14ac:dyDescent="0.4">
      <c r="A36" s="54">
        <v>40</v>
      </c>
      <c r="B36" s="55" t="s">
        <v>37</v>
      </c>
      <c r="C36" s="55" t="s">
        <v>2302</v>
      </c>
      <c r="D36" s="55" t="s">
        <v>35</v>
      </c>
      <c r="E36" s="55" t="s">
        <v>231</v>
      </c>
      <c r="F36" s="55" t="s">
        <v>730</v>
      </c>
      <c r="G36" s="55">
        <v>40</v>
      </c>
      <c r="H36" s="55">
        <v>2</v>
      </c>
      <c r="I36" s="57">
        <v>1</v>
      </c>
      <c r="J36" s="58">
        <v>2</v>
      </c>
      <c r="K36" s="59"/>
      <c r="L36" s="60" t="s">
        <v>221</v>
      </c>
      <c r="M36" s="76"/>
      <c r="N36" s="61" t="s">
        <v>219</v>
      </c>
      <c r="O36" s="77"/>
      <c r="P36" s="92"/>
      <c r="Q36" s="62">
        <v>2</v>
      </c>
      <c r="R36" s="63"/>
      <c r="S36" s="78"/>
      <c r="T36" s="78"/>
      <c r="U36" s="64">
        <f t="shared" si="0"/>
        <v>0</v>
      </c>
      <c r="V36" s="64">
        <f t="shared" si="1"/>
        <v>0</v>
      </c>
      <c r="W36" s="65"/>
      <c r="X36" s="58">
        <v>8</v>
      </c>
      <c r="Y36" s="58">
        <v>24</v>
      </c>
      <c r="Z36" s="58">
        <v>12</v>
      </c>
      <c r="AA36" s="65"/>
      <c r="AB36" s="66">
        <f t="shared" si="2"/>
        <v>4792.32</v>
      </c>
      <c r="AC36" s="66">
        <f t="shared" si="4"/>
        <v>0</v>
      </c>
      <c r="AD36" s="66">
        <f t="shared" si="3"/>
        <v>4792.32</v>
      </c>
    </row>
    <row r="37" spans="1:30" ht="24.95" customHeight="1" x14ac:dyDescent="0.4">
      <c r="A37" s="54">
        <v>41</v>
      </c>
      <c r="B37" s="55" t="s">
        <v>37</v>
      </c>
      <c r="C37" s="55" t="s">
        <v>2302</v>
      </c>
      <c r="D37" s="55" t="s">
        <v>35</v>
      </c>
      <c r="E37" s="55" t="s">
        <v>265</v>
      </c>
      <c r="F37" s="55" t="s">
        <v>532</v>
      </c>
      <c r="G37" s="55">
        <v>60</v>
      </c>
      <c r="H37" s="55">
        <v>1</v>
      </c>
      <c r="I37" s="57">
        <v>4</v>
      </c>
      <c r="J37" s="58">
        <v>4</v>
      </c>
      <c r="K37" s="59"/>
      <c r="L37" s="60" t="s">
        <v>221</v>
      </c>
      <c r="M37" s="76"/>
      <c r="N37" s="61" t="s">
        <v>219</v>
      </c>
      <c r="O37" s="77"/>
      <c r="P37" s="92"/>
      <c r="Q37" s="62">
        <v>4</v>
      </c>
      <c r="R37" s="63"/>
      <c r="S37" s="78"/>
      <c r="T37" s="78"/>
      <c r="U37" s="64">
        <f t="shared" si="0"/>
        <v>0</v>
      </c>
      <c r="V37" s="64">
        <f t="shared" si="1"/>
        <v>0</v>
      </c>
      <c r="W37" s="65"/>
      <c r="X37" s="58">
        <v>8</v>
      </c>
      <c r="Y37" s="58">
        <v>24</v>
      </c>
      <c r="Z37" s="58">
        <v>12</v>
      </c>
      <c r="AA37" s="65"/>
      <c r="AB37" s="66">
        <f t="shared" si="2"/>
        <v>14376.960000000001</v>
      </c>
      <c r="AC37" s="66">
        <f t="shared" si="4"/>
        <v>0</v>
      </c>
      <c r="AD37" s="66">
        <f t="shared" si="3"/>
        <v>14376.960000000001</v>
      </c>
    </row>
    <row r="38" spans="1:30" ht="24.95" customHeight="1" x14ac:dyDescent="0.4">
      <c r="A38" s="54">
        <v>42</v>
      </c>
      <c r="B38" s="55" t="s">
        <v>37</v>
      </c>
      <c r="C38" s="55" t="s">
        <v>2302</v>
      </c>
      <c r="D38" s="55" t="s">
        <v>35</v>
      </c>
      <c r="E38" s="55" t="s">
        <v>265</v>
      </c>
      <c r="F38" s="55" t="s">
        <v>541</v>
      </c>
      <c r="G38" s="55">
        <v>60</v>
      </c>
      <c r="H38" s="55">
        <v>9</v>
      </c>
      <c r="I38" s="57">
        <v>1</v>
      </c>
      <c r="J38" s="58">
        <v>9</v>
      </c>
      <c r="K38" s="59"/>
      <c r="L38" s="60" t="s">
        <v>222</v>
      </c>
      <c r="M38" s="76"/>
      <c r="N38" s="61" t="s">
        <v>219</v>
      </c>
      <c r="O38" s="77"/>
      <c r="P38" s="92"/>
      <c r="Q38" s="62">
        <v>9</v>
      </c>
      <c r="R38" s="63"/>
      <c r="S38" s="78"/>
      <c r="T38" s="78"/>
      <c r="U38" s="64">
        <f t="shared" si="0"/>
        <v>0</v>
      </c>
      <c r="V38" s="64">
        <f t="shared" si="1"/>
        <v>0</v>
      </c>
      <c r="W38" s="65"/>
      <c r="X38" s="58">
        <v>8</v>
      </c>
      <c r="Y38" s="58">
        <v>24</v>
      </c>
      <c r="Z38" s="58">
        <v>12</v>
      </c>
      <c r="AA38" s="65"/>
      <c r="AB38" s="66">
        <f t="shared" si="2"/>
        <v>32348.160000000003</v>
      </c>
      <c r="AC38" s="66">
        <f t="shared" si="4"/>
        <v>0</v>
      </c>
      <c r="AD38" s="66">
        <f t="shared" si="3"/>
        <v>32348.160000000003</v>
      </c>
    </row>
    <row r="39" spans="1:30" ht="24.95" customHeight="1" x14ac:dyDescent="0.4">
      <c r="A39" s="54">
        <v>43</v>
      </c>
      <c r="B39" s="55" t="s">
        <v>37</v>
      </c>
      <c r="C39" s="55" t="s">
        <v>2303</v>
      </c>
      <c r="D39" s="55" t="s">
        <v>35</v>
      </c>
      <c r="E39" s="55" t="s">
        <v>265</v>
      </c>
      <c r="F39" s="55" t="s">
        <v>398</v>
      </c>
      <c r="G39" s="55">
        <v>60</v>
      </c>
      <c r="H39" s="55">
        <v>1</v>
      </c>
      <c r="I39" s="57">
        <v>1</v>
      </c>
      <c r="J39" s="58">
        <v>1</v>
      </c>
      <c r="K39" s="59"/>
      <c r="L39" s="60" t="s">
        <v>222</v>
      </c>
      <c r="M39" s="76"/>
      <c r="N39" s="61" t="s">
        <v>219</v>
      </c>
      <c r="O39" s="77"/>
      <c r="P39" s="92"/>
      <c r="Q39" s="62">
        <v>1</v>
      </c>
      <c r="R39" s="63"/>
      <c r="S39" s="78"/>
      <c r="T39" s="78"/>
      <c r="U39" s="64">
        <f t="shared" si="0"/>
        <v>0</v>
      </c>
      <c r="V39" s="64">
        <f t="shared" si="1"/>
        <v>0</v>
      </c>
      <c r="W39" s="65"/>
      <c r="X39" s="58">
        <v>8</v>
      </c>
      <c r="Y39" s="58">
        <v>24</v>
      </c>
      <c r="Z39" s="58">
        <v>12</v>
      </c>
      <c r="AA39" s="65"/>
      <c r="AB39" s="66">
        <f t="shared" si="2"/>
        <v>3594.2400000000002</v>
      </c>
      <c r="AC39" s="66">
        <f t="shared" si="4"/>
        <v>0</v>
      </c>
      <c r="AD39" s="66">
        <f t="shared" si="3"/>
        <v>3594.2400000000002</v>
      </c>
    </row>
    <row r="40" spans="1:30" ht="24.95" customHeight="1" x14ac:dyDescent="0.4">
      <c r="A40" s="54">
        <v>44</v>
      </c>
      <c r="B40" s="55" t="s">
        <v>37</v>
      </c>
      <c r="C40" s="55" t="s">
        <v>2303</v>
      </c>
      <c r="D40" s="55" t="s">
        <v>35</v>
      </c>
      <c r="E40" s="55" t="s">
        <v>239</v>
      </c>
      <c r="F40" s="55" t="s">
        <v>244</v>
      </c>
      <c r="G40" s="55">
        <v>42</v>
      </c>
      <c r="H40" s="55">
        <v>2</v>
      </c>
      <c r="I40" s="57">
        <v>2</v>
      </c>
      <c r="J40" s="58">
        <v>4</v>
      </c>
      <c r="K40" s="59"/>
      <c r="L40" s="60" t="s">
        <v>222</v>
      </c>
      <c r="M40" s="76"/>
      <c r="N40" s="61" t="s">
        <v>220</v>
      </c>
      <c r="O40" s="77"/>
      <c r="P40" s="92"/>
      <c r="Q40" s="62">
        <v>2</v>
      </c>
      <c r="R40" s="63"/>
      <c r="S40" s="78"/>
      <c r="T40" s="78"/>
      <c r="U40" s="64">
        <f t="shared" si="0"/>
        <v>0</v>
      </c>
      <c r="V40" s="64">
        <f t="shared" si="1"/>
        <v>0</v>
      </c>
      <c r="W40" s="65"/>
      <c r="X40" s="58">
        <v>8</v>
      </c>
      <c r="Y40" s="58">
        <v>24</v>
      </c>
      <c r="Z40" s="58">
        <v>12</v>
      </c>
      <c r="AA40" s="65"/>
      <c r="AB40" s="66">
        <f t="shared" si="2"/>
        <v>10063.871999999999</v>
      </c>
      <c r="AC40" s="66">
        <f t="shared" si="4"/>
        <v>0</v>
      </c>
      <c r="AD40" s="66">
        <f t="shared" si="3"/>
        <v>10063.871999999999</v>
      </c>
    </row>
    <row r="41" spans="1:30" ht="24.95" customHeight="1" x14ac:dyDescent="0.4">
      <c r="A41" s="54">
        <v>45</v>
      </c>
      <c r="B41" s="55" t="s">
        <v>37</v>
      </c>
      <c r="C41" s="55" t="s">
        <v>2303</v>
      </c>
      <c r="D41" s="55" t="s">
        <v>35</v>
      </c>
      <c r="E41" s="55" t="s">
        <v>248</v>
      </c>
      <c r="F41" s="55" t="s">
        <v>541</v>
      </c>
      <c r="G41" s="55">
        <v>26</v>
      </c>
      <c r="H41" s="55">
        <v>2</v>
      </c>
      <c r="I41" s="57">
        <v>1</v>
      </c>
      <c r="J41" s="58">
        <v>2</v>
      </c>
      <c r="K41" s="59"/>
      <c r="L41" s="60" t="s">
        <v>222</v>
      </c>
      <c r="M41" s="76"/>
      <c r="N41" s="61" t="s">
        <v>220</v>
      </c>
      <c r="O41" s="77"/>
      <c r="P41" s="92"/>
      <c r="Q41" s="62">
        <v>2</v>
      </c>
      <c r="R41" s="63"/>
      <c r="S41" s="78"/>
      <c r="T41" s="78"/>
      <c r="U41" s="64">
        <f t="shared" si="0"/>
        <v>0</v>
      </c>
      <c r="V41" s="64">
        <f t="shared" si="1"/>
        <v>0</v>
      </c>
      <c r="W41" s="65"/>
      <c r="X41" s="58">
        <v>8</v>
      </c>
      <c r="Y41" s="58">
        <v>24</v>
      </c>
      <c r="Z41" s="58">
        <v>12</v>
      </c>
      <c r="AA41" s="65"/>
      <c r="AB41" s="66">
        <f t="shared" si="2"/>
        <v>3115.0080000000003</v>
      </c>
      <c r="AC41" s="66">
        <f t="shared" si="4"/>
        <v>0</v>
      </c>
      <c r="AD41" s="66">
        <f t="shared" si="3"/>
        <v>3115.0080000000003</v>
      </c>
    </row>
    <row r="42" spans="1:30" ht="24.95" customHeight="1" x14ac:dyDescent="0.4">
      <c r="A42" s="54">
        <v>46</v>
      </c>
      <c r="B42" s="55" t="s">
        <v>37</v>
      </c>
      <c r="C42" s="55" t="s">
        <v>2303</v>
      </c>
      <c r="D42" s="55" t="s">
        <v>35</v>
      </c>
      <c r="E42" s="55" t="s">
        <v>265</v>
      </c>
      <c r="F42" s="55" t="s">
        <v>541</v>
      </c>
      <c r="G42" s="55">
        <v>60</v>
      </c>
      <c r="H42" s="55">
        <v>22</v>
      </c>
      <c r="I42" s="57">
        <v>1</v>
      </c>
      <c r="J42" s="58">
        <v>22</v>
      </c>
      <c r="K42" s="59"/>
      <c r="L42" s="60" t="s">
        <v>222</v>
      </c>
      <c r="M42" s="76"/>
      <c r="N42" s="61" t="s">
        <v>219</v>
      </c>
      <c r="O42" s="77"/>
      <c r="P42" s="92"/>
      <c r="Q42" s="62">
        <v>22</v>
      </c>
      <c r="R42" s="63"/>
      <c r="S42" s="78"/>
      <c r="T42" s="78"/>
      <c r="U42" s="64">
        <f t="shared" si="0"/>
        <v>0</v>
      </c>
      <c r="V42" s="64">
        <f t="shared" si="1"/>
        <v>0</v>
      </c>
      <c r="W42" s="65"/>
      <c r="X42" s="58">
        <v>8</v>
      </c>
      <c r="Y42" s="58">
        <v>24</v>
      </c>
      <c r="Z42" s="58">
        <v>12</v>
      </c>
      <c r="AA42" s="65"/>
      <c r="AB42" s="66">
        <f t="shared" si="2"/>
        <v>79073.279999999999</v>
      </c>
      <c r="AC42" s="66">
        <f t="shared" si="4"/>
        <v>0</v>
      </c>
      <c r="AD42" s="66">
        <f t="shared" si="3"/>
        <v>79073.279999999999</v>
      </c>
    </row>
    <row r="43" spans="1:30" ht="24.95" customHeight="1" x14ac:dyDescent="0.4">
      <c r="A43" s="54">
        <v>47</v>
      </c>
      <c r="B43" s="55" t="s">
        <v>37</v>
      </c>
      <c r="C43" s="55" t="s">
        <v>2304</v>
      </c>
      <c r="D43" s="55" t="s">
        <v>35</v>
      </c>
      <c r="E43" s="55" t="s">
        <v>265</v>
      </c>
      <c r="F43" s="55" t="s">
        <v>398</v>
      </c>
      <c r="G43" s="55">
        <v>60</v>
      </c>
      <c r="H43" s="55">
        <v>1</v>
      </c>
      <c r="I43" s="57">
        <v>1</v>
      </c>
      <c r="J43" s="58">
        <v>1</v>
      </c>
      <c r="K43" s="59"/>
      <c r="L43" s="60" t="s">
        <v>222</v>
      </c>
      <c r="M43" s="76"/>
      <c r="N43" s="61" t="s">
        <v>219</v>
      </c>
      <c r="O43" s="77"/>
      <c r="P43" s="92"/>
      <c r="Q43" s="62">
        <v>1</v>
      </c>
      <c r="R43" s="63"/>
      <c r="S43" s="78"/>
      <c r="T43" s="78"/>
      <c r="U43" s="64">
        <f t="shared" si="0"/>
        <v>0</v>
      </c>
      <c r="V43" s="64">
        <f t="shared" si="1"/>
        <v>0</v>
      </c>
      <c r="W43" s="65"/>
      <c r="X43" s="58">
        <v>8</v>
      </c>
      <c r="Y43" s="58">
        <v>24</v>
      </c>
      <c r="Z43" s="58">
        <v>12</v>
      </c>
      <c r="AA43" s="65"/>
      <c r="AB43" s="66">
        <f t="shared" si="2"/>
        <v>3594.2400000000002</v>
      </c>
      <c r="AC43" s="66">
        <f t="shared" si="4"/>
        <v>0</v>
      </c>
      <c r="AD43" s="66">
        <f t="shared" si="3"/>
        <v>3594.2400000000002</v>
      </c>
    </row>
    <row r="44" spans="1:30" ht="24.95" customHeight="1" x14ac:dyDescent="0.4">
      <c r="A44" s="54">
        <v>48</v>
      </c>
      <c r="B44" s="55" t="s">
        <v>37</v>
      </c>
      <c r="C44" s="55" t="s">
        <v>2304</v>
      </c>
      <c r="D44" s="55" t="s">
        <v>35</v>
      </c>
      <c r="E44" s="55" t="s">
        <v>239</v>
      </c>
      <c r="F44" s="55" t="s">
        <v>244</v>
      </c>
      <c r="G44" s="55">
        <v>42</v>
      </c>
      <c r="H44" s="55">
        <v>3</v>
      </c>
      <c r="I44" s="57">
        <v>2</v>
      </c>
      <c r="J44" s="58">
        <v>6</v>
      </c>
      <c r="K44" s="59"/>
      <c r="L44" s="60" t="s">
        <v>222</v>
      </c>
      <c r="M44" s="76"/>
      <c r="N44" s="61" t="s">
        <v>220</v>
      </c>
      <c r="O44" s="77"/>
      <c r="P44" s="92"/>
      <c r="Q44" s="62">
        <v>3</v>
      </c>
      <c r="R44" s="63"/>
      <c r="S44" s="78"/>
      <c r="T44" s="78"/>
      <c r="U44" s="64">
        <f t="shared" si="0"/>
        <v>0</v>
      </c>
      <c r="V44" s="64">
        <f t="shared" si="1"/>
        <v>0</v>
      </c>
      <c r="W44" s="65"/>
      <c r="X44" s="58">
        <v>8</v>
      </c>
      <c r="Y44" s="58">
        <v>24</v>
      </c>
      <c r="Z44" s="58">
        <v>12</v>
      </c>
      <c r="AA44" s="65"/>
      <c r="AB44" s="66">
        <f t="shared" si="2"/>
        <v>15095.807999999999</v>
      </c>
      <c r="AC44" s="66">
        <f t="shared" si="4"/>
        <v>0</v>
      </c>
      <c r="AD44" s="66">
        <f t="shared" si="3"/>
        <v>15095.807999999999</v>
      </c>
    </row>
    <row r="45" spans="1:30" ht="24.95" customHeight="1" x14ac:dyDescent="0.4">
      <c r="A45" s="54">
        <v>49</v>
      </c>
      <c r="B45" s="55" t="s">
        <v>37</v>
      </c>
      <c r="C45" s="55" t="s">
        <v>2304</v>
      </c>
      <c r="D45" s="55" t="s">
        <v>35</v>
      </c>
      <c r="E45" s="55" t="s">
        <v>248</v>
      </c>
      <c r="F45" s="55" t="s">
        <v>541</v>
      </c>
      <c r="G45" s="55">
        <v>26</v>
      </c>
      <c r="H45" s="55">
        <v>2</v>
      </c>
      <c r="I45" s="57">
        <v>1</v>
      </c>
      <c r="J45" s="58">
        <v>2</v>
      </c>
      <c r="K45" s="59"/>
      <c r="L45" s="60" t="s">
        <v>222</v>
      </c>
      <c r="M45" s="76"/>
      <c r="N45" s="61" t="s">
        <v>220</v>
      </c>
      <c r="O45" s="77"/>
      <c r="P45" s="92"/>
      <c r="Q45" s="62">
        <v>2</v>
      </c>
      <c r="R45" s="63"/>
      <c r="S45" s="78"/>
      <c r="T45" s="78"/>
      <c r="U45" s="64">
        <f t="shared" si="0"/>
        <v>0</v>
      </c>
      <c r="V45" s="64">
        <f t="shared" si="1"/>
        <v>0</v>
      </c>
      <c r="W45" s="65"/>
      <c r="X45" s="58">
        <v>8</v>
      </c>
      <c r="Y45" s="58">
        <v>24</v>
      </c>
      <c r="Z45" s="58">
        <v>12</v>
      </c>
      <c r="AA45" s="65"/>
      <c r="AB45" s="66">
        <f t="shared" si="2"/>
        <v>3115.0080000000003</v>
      </c>
      <c r="AC45" s="66">
        <f t="shared" si="4"/>
        <v>0</v>
      </c>
      <c r="AD45" s="66">
        <f t="shared" si="3"/>
        <v>3115.0080000000003</v>
      </c>
    </row>
    <row r="46" spans="1:30" ht="24.95" customHeight="1" x14ac:dyDescent="0.4">
      <c r="A46" s="54">
        <v>50</v>
      </c>
      <c r="B46" s="55" t="s">
        <v>37</v>
      </c>
      <c r="C46" s="55" t="s">
        <v>2304</v>
      </c>
      <c r="D46" s="55" t="s">
        <v>35</v>
      </c>
      <c r="E46" s="55" t="s">
        <v>265</v>
      </c>
      <c r="F46" s="55" t="s">
        <v>541</v>
      </c>
      <c r="G46" s="55">
        <v>60</v>
      </c>
      <c r="H46" s="55">
        <v>32</v>
      </c>
      <c r="I46" s="57">
        <v>1</v>
      </c>
      <c r="J46" s="58">
        <v>32</v>
      </c>
      <c r="K46" s="59"/>
      <c r="L46" s="60" t="s">
        <v>222</v>
      </c>
      <c r="M46" s="76"/>
      <c r="N46" s="61" t="s">
        <v>219</v>
      </c>
      <c r="O46" s="77"/>
      <c r="P46" s="92"/>
      <c r="Q46" s="62">
        <v>32</v>
      </c>
      <c r="R46" s="63"/>
      <c r="S46" s="78"/>
      <c r="T46" s="78"/>
      <c r="U46" s="64">
        <f t="shared" si="0"/>
        <v>0</v>
      </c>
      <c r="V46" s="64">
        <f t="shared" si="1"/>
        <v>0</v>
      </c>
      <c r="W46" s="65"/>
      <c r="X46" s="58">
        <v>8</v>
      </c>
      <c r="Y46" s="58">
        <v>24</v>
      </c>
      <c r="Z46" s="58">
        <v>12</v>
      </c>
      <c r="AA46" s="65"/>
      <c r="AB46" s="66">
        <f t="shared" si="2"/>
        <v>115015.68000000001</v>
      </c>
      <c r="AC46" s="66">
        <f t="shared" si="4"/>
        <v>0</v>
      </c>
      <c r="AD46" s="66">
        <f t="shared" si="3"/>
        <v>115015.68000000001</v>
      </c>
    </row>
    <row r="47" spans="1:30" ht="24.95" customHeight="1" x14ac:dyDescent="0.4">
      <c r="A47" s="54">
        <v>51</v>
      </c>
      <c r="B47" s="55" t="s">
        <v>37</v>
      </c>
      <c r="C47" s="55" t="s">
        <v>2305</v>
      </c>
      <c r="D47" s="55" t="s">
        <v>35</v>
      </c>
      <c r="E47" s="55" t="s">
        <v>248</v>
      </c>
      <c r="F47" s="55" t="s">
        <v>2394</v>
      </c>
      <c r="G47" s="55">
        <v>26</v>
      </c>
      <c r="H47" s="55">
        <v>1</v>
      </c>
      <c r="I47" s="57">
        <v>2</v>
      </c>
      <c r="J47" s="58">
        <v>2</v>
      </c>
      <c r="K47" s="59"/>
      <c r="L47" s="60" t="s">
        <v>221</v>
      </c>
      <c r="M47" s="76"/>
      <c r="N47" s="61" t="s">
        <v>220</v>
      </c>
      <c r="O47" s="77"/>
      <c r="P47" s="92"/>
      <c r="Q47" s="62">
        <v>2</v>
      </c>
      <c r="R47" s="63"/>
      <c r="S47" s="78"/>
      <c r="T47" s="78"/>
      <c r="U47" s="64">
        <f t="shared" si="0"/>
        <v>0</v>
      </c>
      <c r="V47" s="64">
        <f t="shared" si="1"/>
        <v>0</v>
      </c>
      <c r="W47" s="65"/>
      <c r="X47" s="58">
        <v>8</v>
      </c>
      <c r="Y47" s="58">
        <v>24</v>
      </c>
      <c r="Z47" s="58">
        <v>12</v>
      </c>
      <c r="AA47" s="65"/>
      <c r="AB47" s="66">
        <f t="shared" si="2"/>
        <v>3115.0080000000003</v>
      </c>
      <c r="AC47" s="66">
        <f t="shared" si="4"/>
        <v>0</v>
      </c>
      <c r="AD47" s="66">
        <f t="shared" si="3"/>
        <v>3115.0080000000003</v>
      </c>
    </row>
    <row r="48" spans="1:30" ht="24.95" customHeight="1" x14ac:dyDescent="0.4">
      <c r="A48" s="54">
        <v>52</v>
      </c>
      <c r="B48" s="55" t="s">
        <v>37</v>
      </c>
      <c r="C48" s="55" t="s">
        <v>2305</v>
      </c>
      <c r="D48" s="55" t="s">
        <v>35</v>
      </c>
      <c r="E48" s="55" t="s">
        <v>265</v>
      </c>
      <c r="F48" s="55" t="s">
        <v>730</v>
      </c>
      <c r="G48" s="55">
        <v>60</v>
      </c>
      <c r="H48" s="55">
        <v>3</v>
      </c>
      <c r="I48" s="57">
        <v>1</v>
      </c>
      <c r="J48" s="58">
        <v>3</v>
      </c>
      <c r="K48" s="59"/>
      <c r="L48" s="60" t="s">
        <v>222</v>
      </c>
      <c r="M48" s="76"/>
      <c r="N48" s="61" t="s">
        <v>219</v>
      </c>
      <c r="O48" s="77"/>
      <c r="P48" s="92"/>
      <c r="Q48" s="62">
        <v>3</v>
      </c>
      <c r="R48" s="63"/>
      <c r="S48" s="78"/>
      <c r="T48" s="78"/>
      <c r="U48" s="64">
        <f t="shared" si="0"/>
        <v>0</v>
      </c>
      <c r="V48" s="64">
        <f t="shared" si="1"/>
        <v>0</v>
      </c>
      <c r="W48" s="65"/>
      <c r="X48" s="58">
        <v>8</v>
      </c>
      <c r="Y48" s="58">
        <v>24</v>
      </c>
      <c r="Z48" s="58">
        <v>12</v>
      </c>
      <c r="AA48" s="65"/>
      <c r="AB48" s="66">
        <f t="shared" si="2"/>
        <v>10782.720000000001</v>
      </c>
      <c r="AC48" s="66">
        <f t="shared" si="4"/>
        <v>0</v>
      </c>
      <c r="AD48" s="66">
        <f t="shared" si="3"/>
        <v>10782.720000000001</v>
      </c>
    </row>
    <row r="49" spans="1:30" ht="24.95" customHeight="1" x14ac:dyDescent="0.4">
      <c r="A49" s="54">
        <v>53</v>
      </c>
      <c r="B49" s="55" t="s">
        <v>37</v>
      </c>
      <c r="C49" s="55" t="s">
        <v>2305</v>
      </c>
      <c r="D49" s="55" t="s">
        <v>35</v>
      </c>
      <c r="E49" s="55" t="s">
        <v>248</v>
      </c>
      <c r="F49" s="55" t="s">
        <v>1008</v>
      </c>
      <c r="G49" s="55">
        <v>26</v>
      </c>
      <c r="H49" s="55">
        <v>1</v>
      </c>
      <c r="I49" s="57">
        <v>2</v>
      </c>
      <c r="J49" s="58">
        <v>2</v>
      </c>
      <c r="K49" s="59"/>
      <c r="L49" s="60" t="s">
        <v>222</v>
      </c>
      <c r="M49" s="76"/>
      <c r="N49" s="61" t="s">
        <v>220</v>
      </c>
      <c r="O49" s="77"/>
      <c r="P49" s="92"/>
      <c r="Q49" s="62">
        <v>1</v>
      </c>
      <c r="R49" s="63"/>
      <c r="S49" s="78"/>
      <c r="T49" s="78"/>
      <c r="U49" s="64">
        <f t="shared" si="0"/>
        <v>0</v>
      </c>
      <c r="V49" s="64">
        <f t="shared" si="1"/>
        <v>0</v>
      </c>
      <c r="W49" s="65"/>
      <c r="X49" s="58">
        <v>8</v>
      </c>
      <c r="Y49" s="58">
        <v>24</v>
      </c>
      <c r="Z49" s="58">
        <v>12</v>
      </c>
      <c r="AA49" s="65"/>
      <c r="AB49" s="66">
        <f t="shared" si="2"/>
        <v>3115.0080000000003</v>
      </c>
      <c r="AC49" s="66">
        <f t="shared" si="4"/>
        <v>0</v>
      </c>
      <c r="AD49" s="66">
        <f t="shared" si="3"/>
        <v>3115.0080000000003</v>
      </c>
    </row>
    <row r="50" spans="1:30" ht="24.95" customHeight="1" x14ac:dyDescent="0.4">
      <c r="A50" s="54">
        <v>54</v>
      </c>
      <c r="B50" s="55" t="s">
        <v>37</v>
      </c>
      <c r="C50" s="55" t="s">
        <v>529</v>
      </c>
      <c r="D50" s="55" t="s">
        <v>35</v>
      </c>
      <c r="E50" s="55" t="s">
        <v>239</v>
      </c>
      <c r="F50" s="55" t="s">
        <v>243</v>
      </c>
      <c r="G50" s="55">
        <v>42</v>
      </c>
      <c r="H50" s="55">
        <v>1</v>
      </c>
      <c r="I50" s="57">
        <v>1</v>
      </c>
      <c r="J50" s="58">
        <v>1</v>
      </c>
      <c r="K50" s="59"/>
      <c r="L50" s="60" t="s">
        <v>222</v>
      </c>
      <c r="M50" s="76"/>
      <c r="N50" s="61" t="s">
        <v>220</v>
      </c>
      <c r="O50" s="77"/>
      <c r="P50" s="92"/>
      <c r="Q50" s="62">
        <v>1</v>
      </c>
      <c r="R50" s="63"/>
      <c r="S50" s="78"/>
      <c r="T50" s="78"/>
      <c r="U50" s="64">
        <f t="shared" si="0"/>
        <v>0</v>
      </c>
      <c r="V50" s="64">
        <f t="shared" si="1"/>
        <v>0</v>
      </c>
      <c r="W50" s="65"/>
      <c r="X50" s="58">
        <v>8</v>
      </c>
      <c r="Y50" s="58">
        <v>24</v>
      </c>
      <c r="Z50" s="58">
        <v>12</v>
      </c>
      <c r="AA50" s="65"/>
      <c r="AB50" s="66">
        <f t="shared" si="2"/>
        <v>2515.9679999999998</v>
      </c>
      <c r="AC50" s="66">
        <f t="shared" si="4"/>
        <v>0</v>
      </c>
      <c r="AD50" s="66">
        <f t="shared" si="3"/>
        <v>2515.9679999999998</v>
      </c>
    </row>
    <row r="51" spans="1:30" ht="24.95" customHeight="1" x14ac:dyDescent="0.4">
      <c r="A51" s="54">
        <v>55</v>
      </c>
      <c r="B51" s="55" t="s">
        <v>37</v>
      </c>
      <c r="C51" s="55" t="s">
        <v>529</v>
      </c>
      <c r="D51" s="55" t="s">
        <v>35</v>
      </c>
      <c r="E51" s="55" t="s">
        <v>248</v>
      </c>
      <c r="F51" s="55" t="s">
        <v>541</v>
      </c>
      <c r="G51" s="55">
        <v>26</v>
      </c>
      <c r="H51" s="55">
        <v>2</v>
      </c>
      <c r="I51" s="57">
        <v>1</v>
      </c>
      <c r="J51" s="58">
        <v>2</v>
      </c>
      <c r="K51" s="59"/>
      <c r="L51" s="60" t="s">
        <v>222</v>
      </c>
      <c r="M51" s="76"/>
      <c r="N51" s="61" t="s">
        <v>220</v>
      </c>
      <c r="O51" s="77"/>
      <c r="P51" s="92"/>
      <c r="Q51" s="62">
        <v>2</v>
      </c>
      <c r="R51" s="63"/>
      <c r="S51" s="78"/>
      <c r="T51" s="78"/>
      <c r="U51" s="64">
        <f t="shared" si="0"/>
        <v>0</v>
      </c>
      <c r="V51" s="64">
        <f t="shared" si="1"/>
        <v>0</v>
      </c>
      <c r="W51" s="65"/>
      <c r="X51" s="58">
        <v>8</v>
      </c>
      <c r="Y51" s="58">
        <v>24</v>
      </c>
      <c r="Z51" s="58">
        <v>12</v>
      </c>
      <c r="AA51" s="65"/>
      <c r="AB51" s="66">
        <f t="shared" si="2"/>
        <v>3115.0080000000003</v>
      </c>
      <c r="AC51" s="66">
        <f t="shared" si="4"/>
        <v>0</v>
      </c>
      <c r="AD51" s="66">
        <f t="shared" si="3"/>
        <v>3115.0080000000003</v>
      </c>
    </row>
    <row r="52" spans="1:30" ht="24.95" customHeight="1" x14ac:dyDescent="0.4">
      <c r="A52" s="54">
        <v>56</v>
      </c>
      <c r="B52" s="55" t="s">
        <v>37</v>
      </c>
      <c r="C52" s="55" t="s">
        <v>528</v>
      </c>
      <c r="D52" s="55" t="s">
        <v>35</v>
      </c>
      <c r="E52" s="55" t="s">
        <v>239</v>
      </c>
      <c r="F52" s="55" t="s">
        <v>243</v>
      </c>
      <c r="G52" s="55">
        <v>42</v>
      </c>
      <c r="H52" s="55">
        <v>1</v>
      </c>
      <c r="I52" s="57">
        <v>1</v>
      </c>
      <c r="J52" s="58">
        <v>1</v>
      </c>
      <c r="K52" s="59"/>
      <c r="L52" s="60" t="s">
        <v>222</v>
      </c>
      <c r="M52" s="76"/>
      <c r="N52" s="61" t="s">
        <v>220</v>
      </c>
      <c r="O52" s="77"/>
      <c r="P52" s="92"/>
      <c r="Q52" s="62">
        <v>1</v>
      </c>
      <c r="R52" s="63"/>
      <c r="S52" s="78"/>
      <c r="T52" s="78"/>
      <c r="U52" s="64">
        <f t="shared" si="0"/>
        <v>0</v>
      </c>
      <c r="V52" s="64">
        <f t="shared" si="1"/>
        <v>0</v>
      </c>
      <c r="W52" s="65"/>
      <c r="X52" s="58">
        <v>8</v>
      </c>
      <c r="Y52" s="58">
        <v>24</v>
      </c>
      <c r="Z52" s="58">
        <v>12</v>
      </c>
      <c r="AA52" s="65"/>
      <c r="AB52" s="66">
        <f t="shared" si="2"/>
        <v>2515.9679999999998</v>
      </c>
      <c r="AC52" s="66">
        <f t="shared" si="4"/>
        <v>0</v>
      </c>
      <c r="AD52" s="66">
        <f t="shared" si="3"/>
        <v>2515.9679999999998</v>
      </c>
    </row>
    <row r="53" spans="1:30" ht="24.95" customHeight="1" x14ac:dyDescent="0.4">
      <c r="A53" s="54">
        <v>57</v>
      </c>
      <c r="B53" s="55" t="s">
        <v>37</v>
      </c>
      <c r="C53" s="55" t="s">
        <v>528</v>
      </c>
      <c r="D53" s="55" t="s">
        <v>35</v>
      </c>
      <c r="E53" s="55" t="s">
        <v>248</v>
      </c>
      <c r="F53" s="55" t="s">
        <v>541</v>
      </c>
      <c r="G53" s="55">
        <v>26</v>
      </c>
      <c r="H53" s="55">
        <v>3</v>
      </c>
      <c r="I53" s="57">
        <v>1</v>
      </c>
      <c r="J53" s="58">
        <v>3</v>
      </c>
      <c r="K53" s="59"/>
      <c r="L53" s="60" t="s">
        <v>222</v>
      </c>
      <c r="M53" s="76"/>
      <c r="N53" s="61" t="s">
        <v>220</v>
      </c>
      <c r="O53" s="77"/>
      <c r="P53" s="92"/>
      <c r="Q53" s="62">
        <v>3</v>
      </c>
      <c r="R53" s="63"/>
      <c r="S53" s="78"/>
      <c r="T53" s="78"/>
      <c r="U53" s="64">
        <f t="shared" si="0"/>
        <v>0</v>
      </c>
      <c r="V53" s="64">
        <f t="shared" si="1"/>
        <v>0</v>
      </c>
      <c r="W53" s="65"/>
      <c r="X53" s="58">
        <v>8</v>
      </c>
      <c r="Y53" s="58">
        <v>24</v>
      </c>
      <c r="Z53" s="58">
        <v>12</v>
      </c>
      <c r="AA53" s="65"/>
      <c r="AB53" s="66">
        <f t="shared" si="2"/>
        <v>4672.5119999999997</v>
      </c>
      <c r="AC53" s="66">
        <f t="shared" si="4"/>
        <v>0</v>
      </c>
      <c r="AD53" s="66">
        <f t="shared" si="3"/>
        <v>4672.5119999999997</v>
      </c>
    </row>
    <row r="54" spans="1:30" ht="24.95" customHeight="1" x14ac:dyDescent="0.4">
      <c r="A54" s="54">
        <v>58</v>
      </c>
      <c r="B54" s="55" t="s">
        <v>37</v>
      </c>
      <c r="C54" s="55" t="s">
        <v>2306</v>
      </c>
      <c r="D54" s="55" t="s">
        <v>35</v>
      </c>
      <c r="E54" s="55" t="s">
        <v>248</v>
      </c>
      <c r="F54" s="55" t="s">
        <v>2394</v>
      </c>
      <c r="G54" s="55">
        <v>26</v>
      </c>
      <c r="H54" s="55">
        <v>1</v>
      </c>
      <c r="I54" s="57">
        <v>2</v>
      </c>
      <c r="J54" s="58">
        <v>2</v>
      </c>
      <c r="K54" s="59"/>
      <c r="L54" s="60" t="s">
        <v>221</v>
      </c>
      <c r="M54" s="76"/>
      <c r="N54" s="61" t="s">
        <v>220</v>
      </c>
      <c r="O54" s="77"/>
      <c r="P54" s="92"/>
      <c r="Q54" s="62">
        <v>2</v>
      </c>
      <c r="R54" s="63"/>
      <c r="S54" s="78"/>
      <c r="T54" s="78"/>
      <c r="U54" s="64">
        <f t="shared" si="0"/>
        <v>0</v>
      </c>
      <c r="V54" s="64">
        <f t="shared" si="1"/>
        <v>0</v>
      </c>
      <c r="W54" s="65"/>
      <c r="X54" s="58">
        <v>8</v>
      </c>
      <c r="Y54" s="58">
        <v>24</v>
      </c>
      <c r="Z54" s="58">
        <v>12</v>
      </c>
      <c r="AA54" s="65"/>
      <c r="AB54" s="66">
        <f t="shared" si="2"/>
        <v>3115.0080000000003</v>
      </c>
      <c r="AC54" s="66">
        <f t="shared" si="4"/>
        <v>0</v>
      </c>
      <c r="AD54" s="66">
        <f t="shared" si="3"/>
        <v>3115.0080000000003</v>
      </c>
    </row>
    <row r="55" spans="1:30" ht="24.95" customHeight="1" x14ac:dyDescent="0.4">
      <c r="A55" s="54">
        <v>59</v>
      </c>
      <c r="B55" s="55" t="s">
        <v>37</v>
      </c>
      <c r="C55" s="55" t="s">
        <v>2306</v>
      </c>
      <c r="D55" s="55" t="s">
        <v>35</v>
      </c>
      <c r="E55" s="55" t="s">
        <v>265</v>
      </c>
      <c r="F55" s="55" t="s">
        <v>730</v>
      </c>
      <c r="G55" s="55">
        <v>60</v>
      </c>
      <c r="H55" s="55">
        <v>3</v>
      </c>
      <c r="I55" s="57">
        <v>1</v>
      </c>
      <c r="J55" s="58">
        <v>3</v>
      </c>
      <c r="K55" s="59"/>
      <c r="L55" s="60" t="s">
        <v>222</v>
      </c>
      <c r="M55" s="76"/>
      <c r="N55" s="61" t="s">
        <v>219</v>
      </c>
      <c r="O55" s="77"/>
      <c r="P55" s="92"/>
      <c r="Q55" s="62">
        <v>3</v>
      </c>
      <c r="R55" s="63"/>
      <c r="S55" s="78"/>
      <c r="T55" s="78"/>
      <c r="U55" s="64">
        <f t="shared" si="0"/>
        <v>0</v>
      </c>
      <c r="V55" s="64">
        <f t="shared" si="1"/>
        <v>0</v>
      </c>
      <c r="W55" s="65"/>
      <c r="X55" s="58">
        <v>8</v>
      </c>
      <c r="Y55" s="58">
        <v>24</v>
      </c>
      <c r="Z55" s="58">
        <v>12</v>
      </c>
      <c r="AA55" s="65"/>
      <c r="AB55" s="66">
        <f t="shared" si="2"/>
        <v>10782.720000000001</v>
      </c>
      <c r="AC55" s="66">
        <f t="shared" si="4"/>
        <v>0</v>
      </c>
      <c r="AD55" s="66">
        <f t="shared" si="3"/>
        <v>10782.720000000001</v>
      </c>
    </row>
    <row r="56" spans="1:30" ht="24.95" customHeight="1" x14ac:dyDescent="0.4">
      <c r="A56" s="54">
        <v>60</v>
      </c>
      <c r="B56" s="55" t="s">
        <v>37</v>
      </c>
      <c r="C56" s="55" t="s">
        <v>2306</v>
      </c>
      <c r="D56" s="55" t="s">
        <v>35</v>
      </c>
      <c r="E56" s="55" t="s">
        <v>248</v>
      </c>
      <c r="F56" s="55" t="s">
        <v>1008</v>
      </c>
      <c r="G56" s="55">
        <v>26</v>
      </c>
      <c r="H56" s="55">
        <v>1</v>
      </c>
      <c r="I56" s="57">
        <v>2</v>
      </c>
      <c r="J56" s="58">
        <v>2</v>
      </c>
      <c r="K56" s="59"/>
      <c r="L56" s="60" t="s">
        <v>222</v>
      </c>
      <c r="M56" s="76"/>
      <c r="N56" s="61" t="s">
        <v>220</v>
      </c>
      <c r="O56" s="77"/>
      <c r="P56" s="92"/>
      <c r="Q56" s="62">
        <v>1</v>
      </c>
      <c r="R56" s="63"/>
      <c r="S56" s="78"/>
      <c r="T56" s="78"/>
      <c r="U56" s="64">
        <f t="shared" si="0"/>
        <v>0</v>
      </c>
      <c r="V56" s="64">
        <f t="shared" si="1"/>
        <v>0</v>
      </c>
      <c r="W56" s="65"/>
      <c r="X56" s="58">
        <v>8</v>
      </c>
      <c r="Y56" s="58">
        <v>24</v>
      </c>
      <c r="Z56" s="58">
        <v>12</v>
      </c>
      <c r="AA56" s="65"/>
      <c r="AB56" s="66">
        <f t="shared" si="2"/>
        <v>3115.0080000000003</v>
      </c>
      <c r="AC56" s="66">
        <f t="shared" si="4"/>
        <v>0</v>
      </c>
      <c r="AD56" s="66">
        <f t="shared" si="3"/>
        <v>3115.0080000000003</v>
      </c>
    </row>
    <row r="57" spans="1:30" ht="24.95" customHeight="1" x14ac:dyDescent="0.4">
      <c r="A57" s="54">
        <v>61</v>
      </c>
      <c r="B57" s="55" t="s">
        <v>37</v>
      </c>
      <c r="C57" s="55" t="s">
        <v>2307</v>
      </c>
      <c r="D57" s="55" t="s">
        <v>35</v>
      </c>
      <c r="E57" s="55" t="s">
        <v>239</v>
      </c>
      <c r="F57" s="55" t="s">
        <v>244</v>
      </c>
      <c r="G57" s="55">
        <v>42</v>
      </c>
      <c r="H57" s="55">
        <v>1</v>
      </c>
      <c r="I57" s="57">
        <v>2</v>
      </c>
      <c r="J57" s="58">
        <v>2</v>
      </c>
      <c r="K57" s="59"/>
      <c r="L57" s="60" t="s">
        <v>222</v>
      </c>
      <c r="M57" s="76"/>
      <c r="N57" s="61" t="s">
        <v>220</v>
      </c>
      <c r="O57" s="77"/>
      <c r="P57" s="92"/>
      <c r="Q57" s="62">
        <v>1</v>
      </c>
      <c r="R57" s="63"/>
      <c r="S57" s="78"/>
      <c r="T57" s="78"/>
      <c r="U57" s="64">
        <f t="shared" si="0"/>
        <v>0</v>
      </c>
      <c r="V57" s="64">
        <f t="shared" si="1"/>
        <v>0</v>
      </c>
      <c r="W57" s="65"/>
      <c r="X57" s="58">
        <v>8</v>
      </c>
      <c r="Y57" s="58">
        <v>24</v>
      </c>
      <c r="Z57" s="58">
        <v>12</v>
      </c>
      <c r="AA57" s="65"/>
      <c r="AB57" s="66">
        <f t="shared" si="2"/>
        <v>5031.9359999999997</v>
      </c>
      <c r="AC57" s="66">
        <f t="shared" si="4"/>
        <v>0</v>
      </c>
      <c r="AD57" s="66">
        <f t="shared" si="3"/>
        <v>5031.9359999999997</v>
      </c>
    </row>
    <row r="58" spans="1:30" ht="24.95" customHeight="1" x14ac:dyDescent="0.4">
      <c r="A58" s="54">
        <v>62</v>
      </c>
      <c r="B58" s="55" t="s">
        <v>37</v>
      </c>
      <c r="C58" s="55" t="s">
        <v>2307</v>
      </c>
      <c r="D58" s="55" t="s">
        <v>35</v>
      </c>
      <c r="E58" s="55" t="s">
        <v>239</v>
      </c>
      <c r="F58" s="55" t="s">
        <v>245</v>
      </c>
      <c r="G58" s="55">
        <v>42</v>
      </c>
      <c r="H58" s="55">
        <v>1</v>
      </c>
      <c r="I58" s="57">
        <v>2</v>
      </c>
      <c r="J58" s="58">
        <v>2</v>
      </c>
      <c r="K58" s="59"/>
      <c r="L58" s="60" t="s">
        <v>222</v>
      </c>
      <c r="M58" s="76"/>
      <c r="N58" s="61" t="s">
        <v>220</v>
      </c>
      <c r="O58" s="77"/>
      <c r="P58" s="92"/>
      <c r="Q58" s="62">
        <v>1</v>
      </c>
      <c r="R58" s="63"/>
      <c r="S58" s="78"/>
      <c r="T58" s="78"/>
      <c r="U58" s="64">
        <f t="shared" si="0"/>
        <v>0</v>
      </c>
      <c r="V58" s="64">
        <f t="shared" si="1"/>
        <v>0</v>
      </c>
      <c r="W58" s="65"/>
      <c r="X58" s="58">
        <v>8</v>
      </c>
      <c r="Y58" s="58">
        <v>24</v>
      </c>
      <c r="Z58" s="58">
        <v>12</v>
      </c>
      <c r="AA58" s="65"/>
      <c r="AB58" s="66">
        <f t="shared" si="2"/>
        <v>5031.9359999999997</v>
      </c>
      <c r="AC58" s="66">
        <f t="shared" si="4"/>
        <v>0</v>
      </c>
      <c r="AD58" s="66">
        <f t="shared" si="3"/>
        <v>5031.9359999999997</v>
      </c>
    </row>
    <row r="59" spans="1:30" ht="24.95" customHeight="1" x14ac:dyDescent="0.4">
      <c r="A59" s="54">
        <v>63</v>
      </c>
      <c r="B59" s="55" t="s">
        <v>37</v>
      </c>
      <c r="C59" s="55" t="s">
        <v>2308</v>
      </c>
      <c r="D59" s="55" t="s">
        <v>35</v>
      </c>
      <c r="E59" s="55" t="s">
        <v>265</v>
      </c>
      <c r="F59" s="55" t="s">
        <v>387</v>
      </c>
      <c r="G59" s="55">
        <v>60</v>
      </c>
      <c r="H59" s="55">
        <v>8</v>
      </c>
      <c r="I59" s="57">
        <v>1</v>
      </c>
      <c r="J59" s="58">
        <v>8</v>
      </c>
      <c r="K59" s="59"/>
      <c r="L59" s="60" t="s">
        <v>222</v>
      </c>
      <c r="M59" s="76"/>
      <c r="N59" s="61" t="s">
        <v>219</v>
      </c>
      <c r="O59" s="77"/>
      <c r="P59" s="92"/>
      <c r="Q59" s="62">
        <v>8</v>
      </c>
      <c r="R59" s="63"/>
      <c r="S59" s="78"/>
      <c r="T59" s="78"/>
      <c r="U59" s="64">
        <f t="shared" si="0"/>
        <v>0</v>
      </c>
      <c r="V59" s="64">
        <f t="shared" si="1"/>
        <v>0</v>
      </c>
      <c r="W59" s="65"/>
      <c r="X59" s="58">
        <v>8</v>
      </c>
      <c r="Y59" s="58">
        <v>24</v>
      </c>
      <c r="Z59" s="58">
        <v>12</v>
      </c>
      <c r="AA59" s="65"/>
      <c r="AB59" s="66">
        <f t="shared" si="2"/>
        <v>28753.920000000002</v>
      </c>
      <c r="AC59" s="66">
        <f t="shared" si="4"/>
        <v>0</v>
      </c>
      <c r="AD59" s="66">
        <f t="shared" si="3"/>
        <v>28753.920000000002</v>
      </c>
    </row>
    <row r="60" spans="1:30" ht="24.95" customHeight="1" x14ac:dyDescent="0.4">
      <c r="A60" s="54">
        <v>64</v>
      </c>
      <c r="B60" s="55" t="s">
        <v>37</v>
      </c>
      <c r="C60" s="55" t="s">
        <v>2308</v>
      </c>
      <c r="D60" s="55" t="s">
        <v>35</v>
      </c>
      <c r="E60" s="55" t="s">
        <v>239</v>
      </c>
      <c r="F60" s="55" t="s">
        <v>2395</v>
      </c>
      <c r="G60" s="55">
        <v>42</v>
      </c>
      <c r="H60" s="55">
        <v>4</v>
      </c>
      <c r="I60" s="57">
        <v>3</v>
      </c>
      <c r="J60" s="58">
        <v>12</v>
      </c>
      <c r="K60" s="59"/>
      <c r="L60" s="60" t="s">
        <v>221</v>
      </c>
      <c r="M60" s="76"/>
      <c r="N60" s="61" t="s">
        <v>220</v>
      </c>
      <c r="O60" s="77"/>
      <c r="P60" s="92"/>
      <c r="Q60" s="62">
        <v>12</v>
      </c>
      <c r="R60" s="63"/>
      <c r="S60" s="78"/>
      <c r="T60" s="78"/>
      <c r="U60" s="64">
        <f t="shared" si="0"/>
        <v>0</v>
      </c>
      <c r="V60" s="64">
        <f t="shared" si="1"/>
        <v>0</v>
      </c>
      <c r="W60" s="65"/>
      <c r="X60" s="58">
        <v>8</v>
      </c>
      <c r="Y60" s="58">
        <v>24</v>
      </c>
      <c r="Z60" s="58">
        <v>12</v>
      </c>
      <c r="AA60" s="65"/>
      <c r="AB60" s="66">
        <f t="shared" si="2"/>
        <v>30191.615999999998</v>
      </c>
      <c r="AC60" s="66">
        <f t="shared" si="4"/>
        <v>0</v>
      </c>
      <c r="AD60" s="66">
        <f t="shared" si="3"/>
        <v>30191.615999999998</v>
      </c>
    </row>
    <row r="61" spans="1:30" ht="24.95" customHeight="1" x14ac:dyDescent="0.4">
      <c r="A61" s="54">
        <v>65</v>
      </c>
      <c r="B61" s="55" t="s">
        <v>37</v>
      </c>
      <c r="C61" s="55" t="s">
        <v>2253</v>
      </c>
      <c r="D61" s="55" t="s">
        <v>35</v>
      </c>
      <c r="E61" s="55" t="s">
        <v>239</v>
      </c>
      <c r="F61" s="55" t="s">
        <v>240</v>
      </c>
      <c r="G61" s="55">
        <v>42</v>
      </c>
      <c r="H61" s="55">
        <v>1</v>
      </c>
      <c r="I61" s="57">
        <v>1</v>
      </c>
      <c r="J61" s="58">
        <v>1</v>
      </c>
      <c r="K61" s="59"/>
      <c r="L61" s="60" t="s">
        <v>222</v>
      </c>
      <c r="M61" s="76"/>
      <c r="N61" s="61" t="s">
        <v>220</v>
      </c>
      <c r="O61" s="77"/>
      <c r="P61" s="92"/>
      <c r="Q61" s="62">
        <v>1</v>
      </c>
      <c r="R61" s="63"/>
      <c r="S61" s="78"/>
      <c r="T61" s="78"/>
      <c r="U61" s="64">
        <f t="shared" si="0"/>
        <v>0</v>
      </c>
      <c r="V61" s="64">
        <f t="shared" si="1"/>
        <v>0</v>
      </c>
      <c r="W61" s="65"/>
      <c r="X61" s="58">
        <v>8</v>
      </c>
      <c r="Y61" s="58">
        <v>24</v>
      </c>
      <c r="Z61" s="58">
        <v>12</v>
      </c>
      <c r="AA61" s="65"/>
      <c r="AB61" s="66">
        <f t="shared" si="2"/>
        <v>2515.9679999999998</v>
      </c>
      <c r="AC61" s="66">
        <f t="shared" si="4"/>
        <v>0</v>
      </c>
      <c r="AD61" s="66">
        <f t="shared" ref="AD61:AD124" si="5">AB61-AC61</f>
        <v>2515.9679999999998</v>
      </c>
    </row>
    <row r="62" spans="1:30" ht="24.95" customHeight="1" x14ac:dyDescent="0.4">
      <c r="A62" s="54">
        <v>66</v>
      </c>
      <c r="B62" s="55" t="s">
        <v>37</v>
      </c>
      <c r="C62" s="55" t="s">
        <v>1797</v>
      </c>
      <c r="D62" s="55" t="s">
        <v>35</v>
      </c>
      <c r="E62" s="55" t="s">
        <v>248</v>
      </c>
      <c r="F62" s="55" t="s">
        <v>541</v>
      </c>
      <c r="G62" s="55">
        <v>26</v>
      </c>
      <c r="H62" s="55">
        <v>2</v>
      </c>
      <c r="I62" s="57">
        <v>1</v>
      </c>
      <c r="J62" s="58">
        <v>2</v>
      </c>
      <c r="K62" s="59"/>
      <c r="L62" s="60" t="s">
        <v>222</v>
      </c>
      <c r="M62" s="76"/>
      <c r="N62" s="61" t="s">
        <v>220</v>
      </c>
      <c r="O62" s="77"/>
      <c r="P62" s="92"/>
      <c r="Q62" s="62">
        <v>2</v>
      </c>
      <c r="R62" s="63"/>
      <c r="S62" s="78"/>
      <c r="T62" s="78"/>
      <c r="U62" s="64">
        <f t="shared" si="0"/>
        <v>0</v>
      </c>
      <c r="V62" s="64">
        <f t="shared" si="1"/>
        <v>0</v>
      </c>
      <c r="W62" s="65"/>
      <c r="X62" s="58">
        <v>8</v>
      </c>
      <c r="Y62" s="58">
        <v>24</v>
      </c>
      <c r="Z62" s="58">
        <v>12</v>
      </c>
      <c r="AA62" s="65"/>
      <c r="AB62" s="66">
        <f t="shared" si="2"/>
        <v>3115.0080000000003</v>
      </c>
      <c r="AC62" s="66">
        <f t="shared" si="4"/>
        <v>0</v>
      </c>
      <c r="AD62" s="66">
        <f t="shared" si="5"/>
        <v>3115.0080000000003</v>
      </c>
    </row>
    <row r="63" spans="1:30" ht="24.95" customHeight="1" x14ac:dyDescent="0.4">
      <c r="A63" s="54">
        <v>67</v>
      </c>
      <c r="B63" s="55" t="s">
        <v>37</v>
      </c>
      <c r="C63" s="55" t="s">
        <v>1797</v>
      </c>
      <c r="D63" s="55" t="s">
        <v>35</v>
      </c>
      <c r="E63" s="55" t="s">
        <v>239</v>
      </c>
      <c r="F63" s="55" t="s">
        <v>240</v>
      </c>
      <c r="G63" s="55">
        <v>42</v>
      </c>
      <c r="H63" s="55">
        <v>1</v>
      </c>
      <c r="I63" s="57">
        <v>1</v>
      </c>
      <c r="J63" s="58">
        <v>1</v>
      </c>
      <c r="K63" s="59"/>
      <c r="L63" s="60" t="s">
        <v>222</v>
      </c>
      <c r="M63" s="76"/>
      <c r="N63" s="61" t="s">
        <v>220</v>
      </c>
      <c r="O63" s="77"/>
      <c r="P63" s="92"/>
      <c r="Q63" s="62">
        <v>1</v>
      </c>
      <c r="R63" s="63"/>
      <c r="S63" s="78"/>
      <c r="T63" s="78"/>
      <c r="U63" s="64">
        <f t="shared" si="0"/>
        <v>0</v>
      </c>
      <c r="V63" s="64">
        <f t="shared" si="1"/>
        <v>0</v>
      </c>
      <c r="W63" s="65"/>
      <c r="X63" s="58">
        <v>8</v>
      </c>
      <c r="Y63" s="58">
        <v>24</v>
      </c>
      <c r="Z63" s="58">
        <v>12</v>
      </c>
      <c r="AA63" s="65"/>
      <c r="AB63" s="66">
        <f t="shared" si="2"/>
        <v>2515.9679999999998</v>
      </c>
      <c r="AC63" s="66">
        <f t="shared" si="4"/>
        <v>0</v>
      </c>
      <c r="AD63" s="66">
        <f t="shared" si="5"/>
        <v>2515.9679999999998</v>
      </c>
    </row>
    <row r="64" spans="1:30" ht="24.95" customHeight="1" x14ac:dyDescent="0.4">
      <c r="A64" s="54">
        <v>68</v>
      </c>
      <c r="B64" s="55" t="s">
        <v>37</v>
      </c>
      <c r="C64" s="55" t="s">
        <v>2309</v>
      </c>
      <c r="D64" s="55" t="s">
        <v>35</v>
      </c>
      <c r="E64" s="55" t="s">
        <v>265</v>
      </c>
      <c r="F64" s="55" t="s">
        <v>387</v>
      </c>
      <c r="G64" s="55">
        <v>60</v>
      </c>
      <c r="H64" s="55">
        <v>3</v>
      </c>
      <c r="I64" s="57">
        <v>1</v>
      </c>
      <c r="J64" s="58">
        <v>3</v>
      </c>
      <c r="K64" s="59"/>
      <c r="L64" s="60" t="s">
        <v>222</v>
      </c>
      <c r="M64" s="76"/>
      <c r="N64" s="61" t="s">
        <v>219</v>
      </c>
      <c r="O64" s="77"/>
      <c r="P64" s="92"/>
      <c r="Q64" s="62">
        <v>3</v>
      </c>
      <c r="R64" s="63"/>
      <c r="S64" s="78"/>
      <c r="T64" s="78"/>
      <c r="U64" s="64">
        <f t="shared" si="0"/>
        <v>0</v>
      </c>
      <c r="V64" s="64">
        <f t="shared" si="1"/>
        <v>0</v>
      </c>
      <c r="W64" s="65"/>
      <c r="X64" s="58">
        <v>8</v>
      </c>
      <c r="Y64" s="58">
        <v>24</v>
      </c>
      <c r="Z64" s="58">
        <v>12</v>
      </c>
      <c r="AA64" s="65"/>
      <c r="AB64" s="66">
        <f t="shared" si="2"/>
        <v>10782.720000000001</v>
      </c>
      <c r="AC64" s="66">
        <f t="shared" si="4"/>
        <v>0</v>
      </c>
      <c r="AD64" s="66">
        <f t="shared" si="5"/>
        <v>10782.720000000001</v>
      </c>
    </row>
    <row r="65" spans="1:30" ht="24.95" customHeight="1" x14ac:dyDescent="0.4">
      <c r="A65" s="54">
        <v>69</v>
      </c>
      <c r="B65" s="55" t="s">
        <v>37</v>
      </c>
      <c r="C65" s="55" t="s">
        <v>2305</v>
      </c>
      <c r="D65" s="55" t="s">
        <v>35</v>
      </c>
      <c r="E65" s="55" t="s">
        <v>248</v>
      </c>
      <c r="F65" s="55" t="s">
        <v>2394</v>
      </c>
      <c r="G65" s="55">
        <v>26</v>
      </c>
      <c r="H65" s="55">
        <v>1</v>
      </c>
      <c r="I65" s="57">
        <v>2</v>
      </c>
      <c r="J65" s="58">
        <v>2</v>
      </c>
      <c r="K65" s="59"/>
      <c r="L65" s="60" t="s">
        <v>221</v>
      </c>
      <c r="M65" s="76"/>
      <c r="N65" s="61" t="s">
        <v>220</v>
      </c>
      <c r="O65" s="77"/>
      <c r="P65" s="92"/>
      <c r="Q65" s="62">
        <v>2</v>
      </c>
      <c r="R65" s="63"/>
      <c r="S65" s="78"/>
      <c r="T65" s="78"/>
      <c r="U65" s="64">
        <f t="shared" si="0"/>
        <v>0</v>
      </c>
      <c r="V65" s="64">
        <f t="shared" si="1"/>
        <v>0</v>
      </c>
      <c r="W65" s="65"/>
      <c r="X65" s="58">
        <v>8</v>
      </c>
      <c r="Y65" s="58">
        <v>24</v>
      </c>
      <c r="Z65" s="58">
        <v>12</v>
      </c>
      <c r="AA65" s="65"/>
      <c r="AB65" s="66">
        <f t="shared" si="2"/>
        <v>3115.0080000000003</v>
      </c>
      <c r="AC65" s="66">
        <f t="shared" si="4"/>
        <v>0</v>
      </c>
      <c r="AD65" s="66">
        <f t="shared" si="5"/>
        <v>3115.0080000000003</v>
      </c>
    </row>
    <row r="66" spans="1:30" ht="24.95" customHeight="1" x14ac:dyDescent="0.4">
      <c r="A66" s="54">
        <v>70</v>
      </c>
      <c r="B66" s="55" t="s">
        <v>37</v>
      </c>
      <c r="C66" s="55" t="s">
        <v>2305</v>
      </c>
      <c r="D66" s="55" t="s">
        <v>35</v>
      </c>
      <c r="E66" s="55" t="s">
        <v>265</v>
      </c>
      <c r="F66" s="55" t="s">
        <v>730</v>
      </c>
      <c r="G66" s="55">
        <v>60</v>
      </c>
      <c r="H66" s="55">
        <v>2</v>
      </c>
      <c r="I66" s="57">
        <v>1</v>
      </c>
      <c r="J66" s="58">
        <v>2</v>
      </c>
      <c r="K66" s="59"/>
      <c r="L66" s="60" t="s">
        <v>222</v>
      </c>
      <c r="M66" s="76"/>
      <c r="N66" s="61" t="s">
        <v>219</v>
      </c>
      <c r="O66" s="77"/>
      <c r="P66" s="92"/>
      <c r="Q66" s="62">
        <v>2</v>
      </c>
      <c r="R66" s="63"/>
      <c r="S66" s="78"/>
      <c r="T66" s="78"/>
      <c r="U66" s="64">
        <f t="shared" si="0"/>
        <v>0</v>
      </c>
      <c r="V66" s="64">
        <f t="shared" si="1"/>
        <v>0</v>
      </c>
      <c r="W66" s="65"/>
      <c r="X66" s="58">
        <v>8</v>
      </c>
      <c r="Y66" s="58">
        <v>24</v>
      </c>
      <c r="Z66" s="58">
        <v>12</v>
      </c>
      <c r="AA66" s="65"/>
      <c r="AB66" s="66">
        <f t="shared" si="2"/>
        <v>7188.4800000000005</v>
      </c>
      <c r="AC66" s="66">
        <f t="shared" si="4"/>
        <v>0</v>
      </c>
      <c r="AD66" s="66">
        <f t="shared" si="5"/>
        <v>7188.4800000000005</v>
      </c>
    </row>
    <row r="67" spans="1:30" ht="24.95" customHeight="1" x14ac:dyDescent="0.4">
      <c r="A67" s="54">
        <v>71</v>
      </c>
      <c r="B67" s="55" t="s">
        <v>37</v>
      </c>
      <c r="C67" s="55" t="s">
        <v>2305</v>
      </c>
      <c r="D67" s="55" t="s">
        <v>35</v>
      </c>
      <c r="E67" s="55" t="s">
        <v>248</v>
      </c>
      <c r="F67" s="55" t="s">
        <v>1008</v>
      </c>
      <c r="G67" s="55">
        <v>26</v>
      </c>
      <c r="H67" s="55">
        <v>1</v>
      </c>
      <c r="I67" s="57">
        <v>2</v>
      </c>
      <c r="J67" s="58">
        <v>2</v>
      </c>
      <c r="K67" s="59"/>
      <c r="L67" s="60" t="s">
        <v>222</v>
      </c>
      <c r="M67" s="76"/>
      <c r="N67" s="61" t="s">
        <v>220</v>
      </c>
      <c r="O67" s="77"/>
      <c r="P67" s="92"/>
      <c r="Q67" s="62">
        <v>1</v>
      </c>
      <c r="R67" s="63"/>
      <c r="S67" s="78"/>
      <c r="T67" s="78"/>
      <c r="U67" s="64">
        <f t="shared" si="0"/>
        <v>0</v>
      </c>
      <c r="V67" s="64">
        <f t="shared" si="1"/>
        <v>0</v>
      </c>
      <c r="W67" s="65"/>
      <c r="X67" s="58">
        <v>8</v>
      </c>
      <c r="Y67" s="58">
        <v>24</v>
      </c>
      <c r="Z67" s="58">
        <v>12</v>
      </c>
      <c r="AA67" s="65"/>
      <c r="AB67" s="66">
        <f t="shared" si="2"/>
        <v>3115.0080000000003</v>
      </c>
      <c r="AC67" s="66">
        <f t="shared" si="4"/>
        <v>0</v>
      </c>
      <c r="AD67" s="66">
        <f t="shared" si="5"/>
        <v>3115.0080000000003</v>
      </c>
    </row>
    <row r="68" spans="1:30" ht="24.95" customHeight="1" x14ac:dyDescent="0.4">
      <c r="A68" s="54">
        <v>72</v>
      </c>
      <c r="B68" s="55" t="s">
        <v>37</v>
      </c>
      <c r="C68" s="55" t="s">
        <v>529</v>
      </c>
      <c r="D68" s="55" t="s">
        <v>35</v>
      </c>
      <c r="E68" s="55" t="s">
        <v>239</v>
      </c>
      <c r="F68" s="55" t="s">
        <v>243</v>
      </c>
      <c r="G68" s="55">
        <v>42</v>
      </c>
      <c r="H68" s="55">
        <v>1</v>
      </c>
      <c r="I68" s="57">
        <v>1</v>
      </c>
      <c r="J68" s="58">
        <v>1</v>
      </c>
      <c r="K68" s="59"/>
      <c r="L68" s="60" t="s">
        <v>222</v>
      </c>
      <c r="M68" s="76"/>
      <c r="N68" s="61" t="s">
        <v>220</v>
      </c>
      <c r="O68" s="77"/>
      <c r="P68" s="92"/>
      <c r="Q68" s="62">
        <v>1</v>
      </c>
      <c r="R68" s="63"/>
      <c r="S68" s="78"/>
      <c r="T68" s="78"/>
      <c r="U68" s="64">
        <f t="shared" ref="U68:U131" si="6">S68*P68</f>
        <v>0</v>
      </c>
      <c r="V68" s="64">
        <f t="shared" ref="V68:V131" si="7">T68*P68</f>
        <v>0</v>
      </c>
      <c r="W68" s="65"/>
      <c r="X68" s="58">
        <v>8</v>
      </c>
      <c r="Y68" s="58">
        <v>24</v>
      </c>
      <c r="Z68" s="58">
        <v>12</v>
      </c>
      <c r="AA68" s="65"/>
      <c r="AB68" s="66">
        <f t="shared" ref="AB68:AB131" si="8">G68*J68*X68*Y68*Z68/1000*$Z$1</f>
        <v>2515.9679999999998</v>
      </c>
      <c r="AC68" s="66">
        <f t="shared" si="4"/>
        <v>0</v>
      </c>
      <c r="AD68" s="66">
        <f t="shared" si="5"/>
        <v>2515.9679999999998</v>
      </c>
    </row>
    <row r="69" spans="1:30" ht="24.95" customHeight="1" x14ac:dyDescent="0.4">
      <c r="A69" s="54">
        <v>73</v>
      </c>
      <c r="B69" s="55" t="s">
        <v>37</v>
      </c>
      <c r="C69" s="55" t="s">
        <v>529</v>
      </c>
      <c r="D69" s="55" t="s">
        <v>35</v>
      </c>
      <c r="E69" s="55" t="s">
        <v>248</v>
      </c>
      <c r="F69" s="55" t="s">
        <v>541</v>
      </c>
      <c r="G69" s="55">
        <v>26</v>
      </c>
      <c r="H69" s="55">
        <v>2</v>
      </c>
      <c r="I69" s="57">
        <v>1</v>
      </c>
      <c r="J69" s="58">
        <v>2</v>
      </c>
      <c r="K69" s="59"/>
      <c r="L69" s="60" t="s">
        <v>222</v>
      </c>
      <c r="M69" s="76"/>
      <c r="N69" s="61" t="s">
        <v>220</v>
      </c>
      <c r="O69" s="77"/>
      <c r="P69" s="92"/>
      <c r="Q69" s="62">
        <v>2</v>
      </c>
      <c r="R69" s="63"/>
      <c r="S69" s="78"/>
      <c r="T69" s="78"/>
      <c r="U69" s="64">
        <f t="shared" si="6"/>
        <v>0</v>
      </c>
      <c r="V69" s="64">
        <f t="shared" si="7"/>
        <v>0</v>
      </c>
      <c r="W69" s="65"/>
      <c r="X69" s="58">
        <v>8</v>
      </c>
      <c r="Y69" s="58">
        <v>24</v>
      </c>
      <c r="Z69" s="58">
        <v>12</v>
      </c>
      <c r="AA69" s="65"/>
      <c r="AB69" s="66">
        <f t="shared" si="8"/>
        <v>3115.0080000000003</v>
      </c>
      <c r="AC69" s="66">
        <f t="shared" ref="AC69:AC132" si="9">P69*Q69*X69*Y69*Z69/1000*$Z$1</f>
        <v>0</v>
      </c>
      <c r="AD69" s="66">
        <f t="shared" si="5"/>
        <v>3115.0080000000003</v>
      </c>
    </row>
    <row r="70" spans="1:30" ht="24.95" customHeight="1" x14ac:dyDescent="0.4">
      <c r="A70" s="54">
        <v>74</v>
      </c>
      <c r="B70" s="55" t="s">
        <v>37</v>
      </c>
      <c r="C70" s="55" t="s">
        <v>528</v>
      </c>
      <c r="D70" s="55" t="s">
        <v>35</v>
      </c>
      <c r="E70" s="55" t="s">
        <v>239</v>
      </c>
      <c r="F70" s="55" t="s">
        <v>243</v>
      </c>
      <c r="G70" s="55">
        <v>42</v>
      </c>
      <c r="H70" s="55">
        <v>1</v>
      </c>
      <c r="I70" s="57">
        <v>1</v>
      </c>
      <c r="J70" s="58">
        <v>1</v>
      </c>
      <c r="K70" s="59"/>
      <c r="L70" s="60" t="s">
        <v>222</v>
      </c>
      <c r="M70" s="76"/>
      <c r="N70" s="61" t="s">
        <v>220</v>
      </c>
      <c r="O70" s="77"/>
      <c r="P70" s="92"/>
      <c r="Q70" s="62">
        <v>1</v>
      </c>
      <c r="R70" s="63"/>
      <c r="S70" s="78"/>
      <c r="T70" s="78"/>
      <c r="U70" s="64">
        <f t="shared" si="6"/>
        <v>0</v>
      </c>
      <c r="V70" s="64">
        <f t="shared" si="7"/>
        <v>0</v>
      </c>
      <c r="W70" s="65"/>
      <c r="X70" s="58">
        <v>8</v>
      </c>
      <c r="Y70" s="58">
        <v>24</v>
      </c>
      <c r="Z70" s="58">
        <v>12</v>
      </c>
      <c r="AA70" s="65"/>
      <c r="AB70" s="66">
        <f t="shared" si="8"/>
        <v>2515.9679999999998</v>
      </c>
      <c r="AC70" s="66">
        <f t="shared" si="9"/>
        <v>0</v>
      </c>
      <c r="AD70" s="66">
        <f t="shared" si="5"/>
        <v>2515.9679999999998</v>
      </c>
    </row>
    <row r="71" spans="1:30" ht="24.95" customHeight="1" x14ac:dyDescent="0.4">
      <c r="A71" s="54">
        <v>75</v>
      </c>
      <c r="B71" s="55" t="s">
        <v>37</v>
      </c>
      <c r="C71" s="55" t="s">
        <v>528</v>
      </c>
      <c r="D71" s="55" t="s">
        <v>35</v>
      </c>
      <c r="E71" s="55" t="s">
        <v>248</v>
      </c>
      <c r="F71" s="55" t="s">
        <v>541</v>
      </c>
      <c r="G71" s="55">
        <v>26</v>
      </c>
      <c r="H71" s="55">
        <v>3</v>
      </c>
      <c r="I71" s="57">
        <v>1</v>
      </c>
      <c r="J71" s="58">
        <v>3</v>
      </c>
      <c r="K71" s="59"/>
      <c r="L71" s="60" t="s">
        <v>222</v>
      </c>
      <c r="M71" s="76"/>
      <c r="N71" s="61" t="s">
        <v>220</v>
      </c>
      <c r="O71" s="77"/>
      <c r="P71" s="92"/>
      <c r="Q71" s="62">
        <v>3</v>
      </c>
      <c r="R71" s="63"/>
      <c r="S71" s="78"/>
      <c r="T71" s="78"/>
      <c r="U71" s="64">
        <f t="shared" si="6"/>
        <v>0</v>
      </c>
      <c r="V71" s="64">
        <f t="shared" si="7"/>
        <v>0</v>
      </c>
      <c r="W71" s="65"/>
      <c r="X71" s="58">
        <v>8</v>
      </c>
      <c r="Y71" s="58">
        <v>24</v>
      </c>
      <c r="Z71" s="58">
        <v>12</v>
      </c>
      <c r="AA71" s="65"/>
      <c r="AB71" s="66">
        <f t="shared" si="8"/>
        <v>4672.5119999999997</v>
      </c>
      <c r="AC71" s="66">
        <f t="shared" si="9"/>
        <v>0</v>
      </c>
      <c r="AD71" s="66">
        <f t="shared" si="5"/>
        <v>4672.5119999999997</v>
      </c>
    </row>
    <row r="72" spans="1:30" ht="24.95" customHeight="1" x14ac:dyDescent="0.4">
      <c r="A72" s="54">
        <v>76</v>
      </c>
      <c r="B72" s="55" t="s">
        <v>37</v>
      </c>
      <c r="C72" s="55" t="s">
        <v>2306</v>
      </c>
      <c r="D72" s="55" t="s">
        <v>35</v>
      </c>
      <c r="E72" s="55" t="s">
        <v>248</v>
      </c>
      <c r="F72" s="55" t="s">
        <v>2394</v>
      </c>
      <c r="G72" s="55">
        <v>26</v>
      </c>
      <c r="H72" s="55">
        <v>1</v>
      </c>
      <c r="I72" s="57">
        <v>2</v>
      </c>
      <c r="J72" s="58">
        <v>2</v>
      </c>
      <c r="K72" s="59"/>
      <c r="L72" s="60" t="s">
        <v>221</v>
      </c>
      <c r="M72" s="76"/>
      <c r="N72" s="61" t="s">
        <v>220</v>
      </c>
      <c r="O72" s="77"/>
      <c r="P72" s="92"/>
      <c r="Q72" s="62">
        <v>2</v>
      </c>
      <c r="R72" s="63"/>
      <c r="S72" s="78"/>
      <c r="T72" s="78"/>
      <c r="U72" s="64">
        <f t="shared" si="6"/>
        <v>0</v>
      </c>
      <c r="V72" s="64">
        <f t="shared" si="7"/>
        <v>0</v>
      </c>
      <c r="W72" s="65"/>
      <c r="X72" s="58">
        <v>8</v>
      </c>
      <c r="Y72" s="58">
        <v>24</v>
      </c>
      <c r="Z72" s="58">
        <v>12</v>
      </c>
      <c r="AA72" s="65"/>
      <c r="AB72" s="66">
        <f t="shared" si="8"/>
        <v>3115.0080000000003</v>
      </c>
      <c r="AC72" s="66">
        <f t="shared" si="9"/>
        <v>0</v>
      </c>
      <c r="AD72" s="66">
        <f t="shared" si="5"/>
        <v>3115.0080000000003</v>
      </c>
    </row>
    <row r="73" spans="1:30" ht="24.95" customHeight="1" x14ac:dyDescent="0.4">
      <c r="A73" s="54">
        <v>77</v>
      </c>
      <c r="B73" s="55" t="s">
        <v>37</v>
      </c>
      <c r="C73" s="55" t="s">
        <v>2306</v>
      </c>
      <c r="D73" s="55" t="s">
        <v>35</v>
      </c>
      <c r="E73" s="55" t="s">
        <v>265</v>
      </c>
      <c r="F73" s="55" t="s">
        <v>730</v>
      </c>
      <c r="G73" s="55">
        <v>60</v>
      </c>
      <c r="H73" s="55">
        <v>2</v>
      </c>
      <c r="I73" s="57">
        <v>1</v>
      </c>
      <c r="J73" s="58">
        <v>2</v>
      </c>
      <c r="K73" s="59"/>
      <c r="L73" s="60" t="s">
        <v>222</v>
      </c>
      <c r="M73" s="76"/>
      <c r="N73" s="61" t="s">
        <v>219</v>
      </c>
      <c r="O73" s="77"/>
      <c r="P73" s="92"/>
      <c r="Q73" s="62">
        <v>2</v>
      </c>
      <c r="R73" s="63"/>
      <c r="S73" s="78"/>
      <c r="T73" s="78"/>
      <c r="U73" s="64">
        <f t="shared" si="6"/>
        <v>0</v>
      </c>
      <c r="V73" s="64">
        <f t="shared" si="7"/>
        <v>0</v>
      </c>
      <c r="W73" s="65"/>
      <c r="X73" s="58">
        <v>8</v>
      </c>
      <c r="Y73" s="58">
        <v>24</v>
      </c>
      <c r="Z73" s="58">
        <v>12</v>
      </c>
      <c r="AA73" s="65"/>
      <c r="AB73" s="66">
        <f t="shared" si="8"/>
        <v>7188.4800000000005</v>
      </c>
      <c r="AC73" s="66">
        <f t="shared" si="9"/>
        <v>0</v>
      </c>
      <c r="AD73" s="66">
        <f t="shared" si="5"/>
        <v>7188.4800000000005</v>
      </c>
    </row>
    <row r="74" spans="1:30" ht="24.95" customHeight="1" x14ac:dyDescent="0.4">
      <c r="A74" s="54">
        <v>78</v>
      </c>
      <c r="B74" s="55" t="s">
        <v>37</v>
      </c>
      <c r="C74" s="55" t="s">
        <v>2306</v>
      </c>
      <c r="D74" s="55" t="s">
        <v>35</v>
      </c>
      <c r="E74" s="55" t="s">
        <v>248</v>
      </c>
      <c r="F74" s="55" t="s">
        <v>1008</v>
      </c>
      <c r="G74" s="55">
        <v>26</v>
      </c>
      <c r="H74" s="55">
        <v>1</v>
      </c>
      <c r="I74" s="57">
        <v>2</v>
      </c>
      <c r="J74" s="58">
        <v>2</v>
      </c>
      <c r="K74" s="59"/>
      <c r="L74" s="60" t="s">
        <v>222</v>
      </c>
      <c r="M74" s="76"/>
      <c r="N74" s="61" t="s">
        <v>220</v>
      </c>
      <c r="O74" s="77"/>
      <c r="P74" s="92"/>
      <c r="Q74" s="62">
        <v>1</v>
      </c>
      <c r="R74" s="63"/>
      <c r="S74" s="78"/>
      <c r="T74" s="78"/>
      <c r="U74" s="64">
        <f t="shared" si="6"/>
        <v>0</v>
      </c>
      <c r="V74" s="64">
        <f t="shared" si="7"/>
        <v>0</v>
      </c>
      <c r="W74" s="65"/>
      <c r="X74" s="58">
        <v>8</v>
      </c>
      <c r="Y74" s="58">
        <v>24</v>
      </c>
      <c r="Z74" s="58">
        <v>12</v>
      </c>
      <c r="AA74" s="65"/>
      <c r="AB74" s="66">
        <f t="shared" si="8"/>
        <v>3115.0080000000003</v>
      </c>
      <c r="AC74" s="66">
        <f t="shared" si="9"/>
        <v>0</v>
      </c>
      <c r="AD74" s="66">
        <f t="shared" si="5"/>
        <v>3115.0080000000003</v>
      </c>
    </row>
    <row r="75" spans="1:30" ht="24.95" customHeight="1" x14ac:dyDescent="0.4">
      <c r="A75" s="54">
        <v>79</v>
      </c>
      <c r="B75" s="55" t="s">
        <v>37</v>
      </c>
      <c r="C75" s="55" t="s">
        <v>2310</v>
      </c>
      <c r="D75" s="55" t="s">
        <v>35</v>
      </c>
      <c r="E75" s="55" t="s">
        <v>265</v>
      </c>
      <c r="F75" s="55" t="s">
        <v>398</v>
      </c>
      <c r="G75" s="55">
        <v>60</v>
      </c>
      <c r="H75" s="55">
        <v>1</v>
      </c>
      <c r="I75" s="57">
        <v>1</v>
      </c>
      <c r="J75" s="58">
        <v>1</v>
      </c>
      <c r="K75" s="59"/>
      <c r="L75" s="60" t="s">
        <v>222</v>
      </c>
      <c r="M75" s="76"/>
      <c r="N75" s="61" t="s">
        <v>219</v>
      </c>
      <c r="O75" s="77"/>
      <c r="P75" s="92"/>
      <c r="Q75" s="62">
        <v>1</v>
      </c>
      <c r="R75" s="63"/>
      <c r="S75" s="78"/>
      <c r="T75" s="78"/>
      <c r="U75" s="64">
        <f t="shared" si="6"/>
        <v>0</v>
      </c>
      <c r="V75" s="64">
        <f t="shared" si="7"/>
        <v>0</v>
      </c>
      <c r="W75" s="65"/>
      <c r="X75" s="58">
        <v>8</v>
      </c>
      <c r="Y75" s="58">
        <v>24</v>
      </c>
      <c r="Z75" s="58">
        <v>12</v>
      </c>
      <c r="AA75" s="65"/>
      <c r="AB75" s="66">
        <f t="shared" si="8"/>
        <v>3594.2400000000002</v>
      </c>
      <c r="AC75" s="66">
        <f t="shared" si="9"/>
        <v>0</v>
      </c>
      <c r="AD75" s="66">
        <f t="shared" si="5"/>
        <v>3594.2400000000002</v>
      </c>
    </row>
    <row r="76" spans="1:30" ht="24.95" customHeight="1" x14ac:dyDescent="0.4">
      <c r="A76" s="54">
        <v>80</v>
      </c>
      <c r="B76" s="55" t="s">
        <v>37</v>
      </c>
      <c r="C76" s="55" t="s">
        <v>2310</v>
      </c>
      <c r="D76" s="55" t="s">
        <v>35</v>
      </c>
      <c r="E76" s="55" t="s">
        <v>239</v>
      </c>
      <c r="F76" s="55" t="s">
        <v>244</v>
      </c>
      <c r="G76" s="55">
        <v>42</v>
      </c>
      <c r="H76" s="55">
        <v>2</v>
      </c>
      <c r="I76" s="57">
        <v>2</v>
      </c>
      <c r="J76" s="58">
        <v>4</v>
      </c>
      <c r="K76" s="59"/>
      <c r="L76" s="60" t="s">
        <v>222</v>
      </c>
      <c r="M76" s="76"/>
      <c r="N76" s="61" t="s">
        <v>220</v>
      </c>
      <c r="O76" s="77"/>
      <c r="P76" s="92"/>
      <c r="Q76" s="62">
        <v>2</v>
      </c>
      <c r="R76" s="63"/>
      <c r="S76" s="78"/>
      <c r="T76" s="78"/>
      <c r="U76" s="64">
        <f t="shared" si="6"/>
        <v>0</v>
      </c>
      <c r="V76" s="64">
        <f t="shared" si="7"/>
        <v>0</v>
      </c>
      <c r="W76" s="65"/>
      <c r="X76" s="58">
        <v>8</v>
      </c>
      <c r="Y76" s="58">
        <v>24</v>
      </c>
      <c r="Z76" s="58">
        <v>12</v>
      </c>
      <c r="AA76" s="65"/>
      <c r="AB76" s="66">
        <f t="shared" si="8"/>
        <v>10063.871999999999</v>
      </c>
      <c r="AC76" s="66">
        <f t="shared" si="9"/>
        <v>0</v>
      </c>
      <c r="AD76" s="66">
        <f t="shared" si="5"/>
        <v>10063.871999999999</v>
      </c>
    </row>
    <row r="77" spans="1:30" ht="24.95" customHeight="1" x14ac:dyDescent="0.4">
      <c r="A77" s="54">
        <v>81</v>
      </c>
      <c r="B77" s="55" t="s">
        <v>37</v>
      </c>
      <c r="C77" s="55" t="s">
        <v>2310</v>
      </c>
      <c r="D77" s="55" t="s">
        <v>35</v>
      </c>
      <c r="E77" s="55" t="s">
        <v>248</v>
      </c>
      <c r="F77" s="55" t="s">
        <v>541</v>
      </c>
      <c r="G77" s="55">
        <v>26</v>
      </c>
      <c r="H77" s="55">
        <v>2</v>
      </c>
      <c r="I77" s="57">
        <v>1</v>
      </c>
      <c r="J77" s="58">
        <v>2</v>
      </c>
      <c r="K77" s="59"/>
      <c r="L77" s="60" t="s">
        <v>222</v>
      </c>
      <c r="M77" s="76"/>
      <c r="N77" s="61" t="s">
        <v>220</v>
      </c>
      <c r="O77" s="77"/>
      <c r="P77" s="92"/>
      <c r="Q77" s="62">
        <v>2</v>
      </c>
      <c r="R77" s="63"/>
      <c r="S77" s="78"/>
      <c r="T77" s="78"/>
      <c r="U77" s="64">
        <f t="shared" si="6"/>
        <v>0</v>
      </c>
      <c r="V77" s="64">
        <f t="shared" si="7"/>
        <v>0</v>
      </c>
      <c r="W77" s="65"/>
      <c r="X77" s="58">
        <v>8</v>
      </c>
      <c r="Y77" s="58">
        <v>24</v>
      </c>
      <c r="Z77" s="58">
        <v>12</v>
      </c>
      <c r="AA77" s="65"/>
      <c r="AB77" s="66">
        <f t="shared" si="8"/>
        <v>3115.0080000000003</v>
      </c>
      <c r="AC77" s="66">
        <f t="shared" si="9"/>
        <v>0</v>
      </c>
      <c r="AD77" s="66">
        <f t="shared" si="5"/>
        <v>3115.0080000000003</v>
      </c>
    </row>
    <row r="78" spans="1:30" ht="24.95" customHeight="1" x14ac:dyDescent="0.4">
      <c r="A78" s="54">
        <v>82</v>
      </c>
      <c r="B78" s="55" t="s">
        <v>37</v>
      </c>
      <c r="C78" s="55" t="s">
        <v>2310</v>
      </c>
      <c r="D78" s="55" t="s">
        <v>35</v>
      </c>
      <c r="E78" s="55" t="s">
        <v>265</v>
      </c>
      <c r="F78" s="55" t="s">
        <v>541</v>
      </c>
      <c r="G78" s="55">
        <v>60</v>
      </c>
      <c r="H78" s="55">
        <v>16</v>
      </c>
      <c r="I78" s="57">
        <v>1</v>
      </c>
      <c r="J78" s="58">
        <v>16</v>
      </c>
      <c r="K78" s="59"/>
      <c r="L78" s="60" t="s">
        <v>222</v>
      </c>
      <c r="M78" s="76"/>
      <c r="N78" s="61" t="s">
        <v>219</v>
      </c>
      <c r="O78" s="77"/>
      <c r="P78" s="92"/>
      <c r="Q78" s="62">
        <v>16</v>
      </c>
      <c r="R78" s="63"/>
      <c r="S78" s="78"/>
      <c r="T78" s="78"/>
      <c r="U78" s="64">
        <f t="shared" si="6"/>
        <v>0</v>
      </c>
      <c r="V78" s="64">
        <f t="shared" si="7"/>
        <v>0</v>
      </c>
      <c r="W78" s="65"/>
      <c r="X78" s="58">
        <v>8</v>
      </c>
      <c r="Y78" s="58">
        <v>24</v>
      </c>
      <c r="Z78" s="58">
        <v>12</v>
      </c>
      <c r="AA78" s="65"/>
      <c r="AB78" s="66">
        <f t="shared" si="8"/>
        <v>57507.840000000004</v>
      </c>
      <c r="AC78" s="66">
        <f t="shared" si="9"/>
        <v>0</v>
      </c>
      <c r="AD78" s="66">
        <f t="shared" si="5"/>
        <v>57507.840000000004</v>
      </c>
    </row>
    <row r="79" spans="1:30" ht="24.95" customHeight="1" x14ac:dyDescent="0.4">
      <c r="A79" s="54">
        <v>83</v>
      </c>
      <c r="B79" s="55" t="s">
        <v>37</v>
      </c>
      <c r="C79" s="55" t="s">
        <v>2311</v>
      </c>
      <c r="D79" s="55" t="s">
        <v>35</v>
      </c>
      <c r="E79" s="55" t="s">
        <v>265</v>
      </c>
      <c r="F79" s="55" t="s">
        <v>398</v>
      </c>
      <c r="G79" s="55">
        <v>60</v>
      </c>
      <c r="H79" s="55">
        <v>1</v>
      </c>
      <c r="I79" s="57">
        <v>1</v>
      </c>
      <c r="J79" s="58">
        <v>1</v>
      </c>
      <c r="K79" s="59"/>
      <c r="L79" s="60" t="s">
        <v>222</v>
      </c>
      <c r="M79" s="76"/>
      <c r="N79" s="61" t="s">
        <v>219</v>
      </c>
      <c r="O79" s="77"/>
      <c r="P79" s="92"/>
      <c r="Q79" s="62">
        <v>1</v>
      </c>
      <c r="R79" s="63"/>
      <c r="S79" s="78"/>
      <c r="T79" s="78"/>
      <c r="U79" s="64">
        <f t="shared" si="6"/>
        <v>0</v>
      </c>
      <c r="V79" s="64">
        <f t="shared" si="7"/>
        <v>0</v>
      </c>
      <c r="W79" s="65"/>
      <c r="X79" s="58">
        <v>8</v>
      </c>
      <c r="Y79" s="58">
        <v>24</v>
      </c>
      <c r="Z79" s="58">
        <v>12</v>
      </c>
      <c r="AA79" s="65"/>
      <c r="AB79" s="66">
        <f t="shared" si="8"/>
        <v>3594.2400000000002</v>
      </c>
      <c r="AC79" s="66">
        <f t="shared" si="9"/>
        <v>0</v>
      </c>
      <c r="AD79" s="66">
        <f t="shared" si="5"/>
        <v>3594.2400000000002</v>
      </c>
    </row>
    <row r="80" spans="1:30" ht="24.95" customHeight="1" x14ac:dyDescent="0.4">
      <c r="A80" s="54">
        <v>84</v>
      </c>
      <c r="B80" s="55" t="s">
        <v>37</v>
      </c>
      <c r="C80" s="55" t="s">
        <v>2311</v>
      </c>
      <c r="D80" s="55" t="s">
        <v>35</v>
      </c>
      <c r="E80" s="55" t="s">
        <v>239</v>
      </c>
      <c r="F80" s="55" t="s">
        <v>244</v>
      </c>
      <c r="G80" s="55">
        <v>42</v>
      </c>
      <c r="H80" s="55">
        <v>3</v>
      </c>
      <c r="I80" s="57">
        <v>2</v>
      </c>
      <c r="J80" s="58">
        <v>6</v>
      </c>
      <c r="K80" s="59"/>
      <c r="L80" s="60" t="s">
        <v>222</v>
      </c>
      <c r="M80" s="76"/>
      <c r="N80" s="61" t="s">
        <v>220</v>
      </c>
      <c r="O80" s="77"/>
      <c r="P80" s="92"/>
      <c r="Q80" s="62">
        <v>3</v>
      </c>
      <c r="R80" s="63"/>
      <c r="S80" s="78"/>
      <c r="T80" s="78"/>
      <c r="U80" s="64">
        <f t="shared" si="6"/>
        <v>0</v>
      </c>
      <c r="V80" s="64">
        <f t="shared" si="7"/>
        <v>0</v>
      </c>
      <c r="W80" s="65"/>
      <c r="X80" s="58">
        <v>8</v>
      </c>
      <c r="Y80" s="58">
        <v>24</v>
      </c>
      <c r="Z80" s="58">
        <v>12</v>
      </c>
      <c r="AA80" s="65"/>
      <c r="AB80" s="66">
        <f t="shared" si="8"/>
        <v>15095.807999999999</v>
      </c>
      <c r="AC80" s="66">
        <f t="shared" si="9"/>
        <v>0</v>
      </c>
      <c r="AD80" s="66">
        <f t="shared" si="5"/>
        <v>15095.807999999999</v>
      </c>
    </row>
    <row r="81" spans="1:30" ht="24.95" customHeight="1" x14ac:dyDescent="0.4">
      <c r="A81" s="54">
        <v>85</v>
      </c>
      <c r="B81" s="55" t="s">
        <v>37</v>
      </c>
      <c r="C81" s="55" t="s">
        <v>2311</v>
      </c>
      <c r="D81" s="55" t="s">
        <v>35</v>
      </c>
      <c r="E81" s="55" t="s">
        <v>248</v>
      </c>
      <c r="F81" s="55" t="s">
        <v>541</v>
      </c>
      <c r="G81" s="55">
        <v>26</v>
      </c>
      <c r="H81" s="55">
        <v>2</v>
      </c>
      <c r="I81" s="57">
        <v>1</v>
      </c>
      <c r="J81" s="58">
        <v>2</v>
      </c>
      <c r="K81" s="59"/>
      <c r="L81" s="60" t="s">
        <v>222</v>
      </c>
      <c r="M81" s="76"/>
      <c r="N81" s="61" t="s">
        <v>220</v>
      </c>
      <c r="O81" s="77"/>
      <c r="P81" s="92"/>
      <c r="Q81" s="62">
        <v>2</v>
      </c>
      <c r="R81" s="63"/>
      <c r="S81" s="78"/>
      <c r="T81" s="78"/>
      <c r="U81" s="64">
        <f t="shared" si="6"/>
        <v>0</v>
      </c>
      <c r="V81" s="64">
        <f t="shared" si="7"/>
        <v>0</v>
      </c>
      <c r="W81" s="65"/>
      <c r="X81" s="58">
        <v>8</v>
      </c>
      <c r="Y81" s="58">
        <v>24</v>
      </c>
      <c r="Z81" s="58">
        <v>12</v>
      </c>
      <c r="AA81" s="65"/>
      <c r="AB81" s="66">
        <f t="shared" si="8"/>
        <v>3115.0080000000003</v>
      </c>
      <c r="AC81" s="66">
        <f t="shared" si="9"/>
        <v>0</v>
      </c>
      <c r="AD81" s="66">
        <f t="shared" si="5"/>
        <v>3115.0080000000003</v>
      </c>
    </row>
    <row r="82" spans="1:30" ht="24.95" customHeight="1" x14ac:dyDescent="0.4">
      <c r="A82" s="54">
        <v>86</v>
      </c>
      <c r="B82" s="55" t="s">
        <v>37</v>
      </c>
      <c r="C82" s="55" t="s">
        <v>2311</v>
      </c>
      <c r="D82" s="55" t="s">
        <v>35</v>
      </c>
      <c r="E82" s="55" t="s">
        <v>265</v>
      </c>
      <c r="F82" s="55" t="s">
        <v>541</v>
      </c>
      <c r="G82" s="55">
        <v>60</v>
      </c>
      <c r="H82" s="55">
        <v>27</v>
      </c>
      <c r="I82" s="57">
        <v>1</v>
      </c>
      <c r="J82" s="58">
        <v>27</v>
      </c>
      <c r="K82" s="59"/>
      <c r="L82" s="60" t="s">
        <v>222</v>
      </c>
      <c r="M82" s="76"/>
      <c r="N82" s="61" t="s">
        <v>219</v>
      </c>
      <c r="O82" s="77"/>
      <c r="P82" s="92"/>
      <c r="Q82" s="62">
        <v>27</v>
      </c>
      <c r="R82" s="63"/>
      <c r="S82" s="78"/>
      <c r="T82" s="78"/>
      <c r="U82" s="64">
        <f t="shared" si="6"/>
        <v>0</v>
      </c>
      <c r="V82" s="64">
        <f t="shared" si="7"/>
        <v>0</v>
      </c>
      <c r="W82" s="65"/>
      <c r="X82" s="58">
        <v>8</v>
      </c>
      <c r="Y82" s="58">
        <v>24</v>
      </c>
      <c r="Z82" s="58">
        <v>12</v>
      </c>
      <c r="AA82" s="65"/>
      <c r="AB82" s="66">
        <f t="shared" si="8"/>
        <v>97044.479999999996</v>
      </c>
      <c r="AC82" s="66">
        <f t="shared" si="9"/>
        <v>0</v>
      </c>
      <c r="AD82" s="66">
        <f t="shared" si="5"/>
        <v>97044.479999999996</v>
      </c>
    </row>
    <row r="83" spans="1:30" ht="24.95" customHeight="1" x14ac:dyDescent="0.4">
      <c r="A83" s="54">
        <v>87</v>
      </c>
      <c r="B83" s="55" t="s">
        <v>37</v>
      </c>
      <c r="C83" s="55" t="s">
        <v>2312</v>
      </c>
      <c r="D83" s="55" t="s">
        <v>35</v>
      </c>
      <c r="E83" s="55" t="s">
        <v>239</v>
      </c>
      <c r="F83" s="55" t="s">
        <v>240</v>
      </c>
      <c r="G83" s="55">
        <v>42</v>
      </c>
      <c r="H83" s="55">
        <v>2</v>
      </c>
      <c r="I83" s="57">
        <v>1</v>
      </c>
      <c r="J83" s="58">
        <v>2</v>
      </c>
      <c r="K83" s="59"/>
      <c r="L83" s="60" t="s">
        <v>222</v>
      </c>
      <c r="M83" s="76"/>
      <c r="N83" s="61" t="s">
        <v>220</v>
      </c>
      <c r="O83" s="77"/>
      <c r="P83" s="92"/>
      <c r="Q83" s="62">
        <v>2</v>
      </c>
      <c r="R83" s="63"/>
      <c r="S83" s="78"/>
      <c r="T83" s="78"/>
      <c r="U83" s="64">
        <f t="shared" si="6"/>
        <v>0</v>
      </c>
      <c r="V83" s="64">
        <f t="shared" si="7"/>
        <v>0</v>
      </c>
      <c r="W83" s="65"/>
      <c r="X83" s="58">
        <v>8</v>
      </c>
      <c r="Y83" s="58">
        <v>24</v>
      </c>
      <c r="Z83" s="58">
        <v>12</v>
      </c>
      <c r="AA83" s="65"/>
      <c r="AB83" s="66">
        <f t="shared" si="8"/>
        <v>5031.9359999999997</v>
      </c>
      <c r="AC83" s="66">
        <f t="shared" si="9"/>
        <v>0</v>
      </c>
      <c r="AD83" s="66">
        <f t="shared" si="5"/>
        <v>5031.9359999999997</v>
      </c>
    </row>
    <row r="84" spans="1:30" ht="24.95" customHeight="1" x14ac:dyDescent="0.4">
      <c r="A84" s="54">
        <v>88</v>
      </c>
      <c r="B84" s="55" t="s">
        <v>37</v>
      </c>
      <c r="C84" s="55" t="s">
        <v>685</v>
      </c>
      <c r="D84" s="55" t="s">
        <v>35</v>
      </c>
      <c r="E84" s="55" t="s">
        <v>239</v>
      </c>
      <c r="F84" s="55" t="s">
        <v>1851</v>
      </c>
      <c r="G84" s="55">
        <v>42</v>
      </c>
      <c r="H84" s="55">
        <v>5</v>
      </c>
      <c r="I84" s="57">
        <v>1</v>
      </c>
      <c r="J84" s="58">
        <v>5</v>
      </c>
      <c r="K84" s="59"/>
      <c r="L84" s="60" t="s">
        <v>222</v>
      </c>
      <c r="M84" s="76"/>
      <c r="N84" s="61" t="s">
        <v>220</v>
      </c>
      <c r="O84" s="77"/>
      <c r="P84" s="92"/>
      <c r="Q84" s="62">
        <v>5</v>
      </c>
      <c r="R84" s="63"/>
      <c r="S84" s="78"/>
      <c r="T84" s="78"/>
      <c r="U84" s="64">
        <f t="shared" si="6"/>
        <v>0</v>
      </c>
      <c r="V84" s="64">
        <f t="shared" si="7"/>
        <v>0</v>
      </c>
      <c r="W84" s="65"/>
      <c r="X84" s="58">
        <v>8</v>
      </c>
      <c r="Y84" s="58">
        <v>24</v>
      </c>
      <c r="Z84" s="58">
        <v>12</v>
      </c>
      <c r="AA84" s="65"/>
      <c r="AB84" s="66">
        <f t="shared" si="8"/>
        <v>12579.84</v>
      </c>
      <c r="AC84" s="66">
        <f t="shared" si="9"/>
        <v>0</v>
      </c>
      <c r="AD84" s="66">
        <f t="shared" si="5"/>
        <v>12579.84</v>
      </c>
    </row>
    <row r="85" spans="1:30" ht="24.95" customHeight="1" x14ac:dyDescent="0.4">
      <c r="A85" s="54">
        <v>89</v>
      </c>
      <c r="B85" s="55" t="s">
        <v>37</v>
      </c>
      <c r="C85" s="55" t="s">
        <v>685</v>
      </c>
      <c r="D85" s="55" t="s">
        <v>35</v>
      </c>
      <c r="E85" s="55" t="s">
        <v>248</v>
      </c>
      <c r="F85" s="55" t="s">
        <v>2396</v>
      </c>
      <c r="G85" s="55">
        <v>26</v>
      </c>
      <c r="H85" s="55">
        <v>2</v>
      </c>
      <c r="I85" s="57">
        <v>1</v>
      </c>
      <c r="J85" s="58">
        <v>2</v>
      </c>
      <c r="K85" s="59"/>
      <c r="L85" s="60" t="s">
        <v>222</v>
      </c>
      <c r="M85" s="76"/>
      <c r="N85" s="61" t="s">
        <v>220</v>
      </c>
      <c r="O85" s="77"/>
      <c r="P85" s="92"/>
      <c r="Q85" s="62">
        <v>2</v>
      </c>
      <c r="R85" s="63"/>
      <c r="S85" s="78"/>
      <c r="T85" s="78"/>
      <c r="U85" s="64">
        <f t="shared" si="6"/>
        <v>0</v>
      </c>
      <c r="V85" s="64">
        <f t="shared" si="7"/>
        <v>0</v>
      </c>
      <c r="W85" s="65"/>
      <c r="X85" s="58">
        <v>8</v>
      </c>
      <c r="Y85" s="58">
        <v>24</v>
      </c>
      <c r="Z85" s="58">
        <v>12</v>
      </c>
      <c r="AA85" s="65"/>
      <c r="AB85" s="66">
        <f t="shared" si="8"/>
        <v>3115.0080000000003</v>
      </c>
      <c r="AC85" s="66">
        <f t="shared" si="9"/>
        <v>0</v>
      </c>
      <c r="AD85" s="66">
        <f t="shared" si="5"/>
        <v>3115.0080000000003</v>
      </c>
    </row>
    <row r="86" spans="1:30" ht="24.95" customHeight="1" x14ac:dyDescent="0.4">
      <c r="A86" s="54">
        <v>90</v>
      </c>
      <c r="B86" s="55" t="s">
        <v>37</v>
      </c>
      <c r="C86" s="55" t="s">
        <v>685</v>
      </c>
      <c r="D86" s="55" t="s">
        <v>35</v>
      </c>
      <c r="E86" s="55" t="s">
        <v>239</v>
      </c>
      <c r="F86" s="55" t="s">
        <v>2397</v>
      </c>
      <c r="G86" s="55">
        <v>42</v>
      </c>
      <c r="H86" s="55">
        <v>1</v>
      </c>
      <c r="I86" s="57">
        <v>1</v>
      </c>
      <c r="J86" s="58">
        <v>1</v>
      </c>
      <c r="K86" s="59"/>
      <c r="L86" s="60" t="s">
        <v>222</v>
      </c>
      <c r="M86" s="76"/>
      <c r="N86" s="61" t="s">
        <v>220</v>
      </c>
      <c r="O86" s="77"/>
      <c r="P86" s="92"/>
      <c r="Q86" s="62">
        <v>1</v>
      </c>
      <c r="R86" s="63"/>
      <c r="S86" s="78"/>
      <c r="T86" s="78"/>
      <c r="U86" s="64">
        <f t="shared" si="6"/>
        <v>0</v>
      </c>
      <c r="V86" s="64">
        <f t="shared" si="7"/>
        <v>0</v>
      </c>
      <c r="W86" s="65"/>
      <c r="X86" s="58">
        <v>8</v>
      </c>
      <c r="Y86" s="58">
        <v>24</v>
      </c>
      <c r="Z86" s="58">
        <v>12</v>
      </c>
      <c r="AA86" s="65"/>
      <c r="AB86" s="66">
        <f t="shared" si="8"/>
        <v>2515.9679999999998</v>
      </c>
      <c r="AC86" s="66">
        <f t="shared" si="9"/>
        <v>0</v>
      </c>
      <c r="AD86" s="66">
        <f t="shared" si="5"/>
        <v>2515.9679999999998</v>
      </c>
    </row>
    <row r="87" spans="1:30" ht="24.95" customHeight="1" x14ac:dyDescent="0.4">
      <c r="A87" s="54">
        <v>91</v>
      </c>
      <c r="B87" s="55" t="s">
        <v>37</v>
      </c>
      <c r="C87" s="55" t="s">
        <v>2313</v>
      </c>
      <c r="D87" s="55" t="s">
        <v>35</v>
      </c>
      <c r="E87" s="55" t="s">
        <v>239</v>
      </c>
      <c r="F87" s="55" t="s">
        <v>244</v>
      </c>
      <c r="G87" s="55">
        <v>42</v>
      </c>
      <c r="H87" s="55">
        <v>1</v>
      </c>
      <c r="I87" s="57">
        <v>2</v>
      </c>
      <c r="J87" s="58">
        <v>2</v>
      </c>
      <c r="K87" s="59"/>
      <c r="L87" s="60" t="s">
        <v>222</v>
      </c>
      <c r="M87" s="76"/>
      <c r="N87" s="61" t="s">
        <v>220</v>
      </c>
      <c r="O87" s="77"/>
      <c r="P87" s="92"/>
      <c r="Q87" s="62">
        <v>1</v>
      </c>
      <c r="R87" s="63"/>
      <c r="S87" s="78"/>
      <c r="T87" s="78"/>
      <c r="U87" s="64">
        <f t="shared" si="6"/>
        <v>0</v>
      </c>
      <c r="V87" s="64">
        <f t="shared" si="7"/>
        <v>0</v>
      </c>
      <c r="W87" s="65"/>
      <c r="X87" s="58">
        <v>8</v>
      </c>
      <c r="Y87" s="58">
        <v>24</v>
      </c>
      <c r="Z87" s="58">
        <v>12</v>
      </c>
      <c r="AA87" s="65"/>
      <c r="AB87" s="66">
        <f t="shared" si="8"/>
        <v>5031.9359999999997</v>
      </c>
      <c r="AC87" s="66">
        <f t="shared" si="9"/>
        <v>0</v>
      </c>
      <c r="AD87" s="66">
        <f t="shared" si="5"/>
        <v>5031.9359999999997</v>
      </c>
    </row>
    <row r="88" spans="1:30" ht="24.95" customHeight="1" x14ac:dyDescent="0.4">
      <c r="A88" s="54">
        <v>92</v>
      </c>
      <c r="B88" s="55" t="s">
        <v>37</v>
      </c>
      <c r="C88" s="55" t="s">
        <v>2314</v>
      </c>
      <c r="D88" s="55" t="s">
        <v>35</v>
      </c>
      <c r="E88" s="55" t="s">
        <v>265</v>
      </c>
      <c r="F88" s="55" t="s">
        <v>730</v>
      </c>
      <c r="G88" s="55">
        <v>60</v>
      </c>
      <c r="H88" s="55">
        <v>1</v>
      </c>
      <c r="I88" s="57">
        <v>1</v>
      </c>
      <c r="J88" s="58">
        <v>1</v>
      </c>
      <c r="K88" s="59"/>
      <c r="L88" s="60" t="s">
        <v>222</v>
      </c>
      <c r="M88" s="76"/>
      <c r="N88" s="61" t="s">
        <v>219</v>
      </c>
      <c r="O88" s="77"/>
      <c r="P88" s="92"/>
      <c r="Q88" s="62">
        <v>1</v>
      </c>
      <c r="R88" s="63"/>
      <c r="S88" s="78"/>
      <c r="T88" s="78"/>
      <c r="U88" s="64">
        <f t="shared" si="6"/>
        <v>0</v>
      </c>
      <c r="V88" s="64">
        <f t="shared" si="7"/>
        <v>0</v>
      </c>
      <c r="W88" s="65"/>
      <c r="X88" s="58">
        <v>8</v>
      </c>
      <c r="Y88" s="58">
        <v>24</v>
      </c>
      <c r="Z88" s="58">
        <v>12</v>
      </c>
      <c r="AA88" s="65"/>
      <c r="AB88" s="66">
        <f t="shared" si="8"/>
        <v>3594.2400000000002</v>
      </c>
      <c r="AC88" s="66">
        <f t="shared" si="9"/>
        <v>0</v>
      </c>
      <c r="AD88" s="66">
        <f t="shared" si="5"/>
        <v>3594.2400000000002</v>
      </c>
    </row>
    <row r="89" spans="1:30" ht="24.95" customHeight="1" x14ac:dyDescent="0.4">
      <c r="A89" s="54">
        <v>93</v>
      </c>
      <c r="B89" s="55" t="s">
        <v>37</v>
      </c>
      <c r="C89" s="55" t="s">
        <v>2315</v>
      </c>
      <c r="D89" s="55" t="s">
        <v>35</v>
      </c>
      <c r="E89" s="55" t="s">
        <v>265</v>
      </c>
      <c r="F89" s="55" t="s">
        <v>730</v>
      </c>
      <c r="G89" s="55">
        <v>60</v>
      </c>
      <c r="H89" s="55">
        <v>1</v>
      </c>
      <c r="I89" s="57">
        <v>1</v>
      </c>
      <c r="J89" s="58">
        <v>1</v>
      </c>
      <c r="K89" s="59"/>
      <c r="L89" s="60" t="s">
        <v>222</v>
      </c>
      <c r="M89" s="76"/>
      <c r="N89" s="61" t="s">
        <v>219</v>
      </c>
      <c r="O89" s="77"/>
      <c r="P89" s="92"/>
      <c r="Q89" s="62">
        <v>1</v>
      </c>
      <c r="R89" s="63"/>
      <c r="S89" s="78"/>
      <c r="T89" s="78"/>
      <c r="U89" s="64">
        <f t="shared" si="6"/>
        <v>0</v>
      </c>
      <c r="V89" s="64">
        <f t="shared" si="7"/>
        <v>0</v>
      </c>
      <c r="W89" s="65"/>
      <c r="X89" s="58">
        <v>8</v>
      </c>
      <c r="Y89" s="58">
        <v>24</v>
      </c>
      <c r="Z89" s="58">
        <v>12</v>
      </c>
      <c r="AA89" s="65"/>
      <c r="AB89" s="66">
        <f t="shared" si="8"/>
        <v>3594.2400000000002</v>
      </c>
      <c r="AC89" s="66">
        <f t="shared" si="9"/>
        <v>0</v>
      </c>
      <c r="AD89" s="66">
        <f t="shared" si="5"/>
        <v>3594.2400000000002</v>
      </c>
    </row>
    <row r="90" spans="1:30" ht="24.95" customHeight="1" x14ac:dyDescent="0.4">
      <c r="A90" s="54">
        <v>94</v>
      </c>
      <c r="B90" s="55" t="s">
        <v>37</v>
      </c>
      <c r="C90" s="55" t="s">
        <v>2315</v>
      </c>
      <c r="D90" s="55" t="s">
        <v>35</v>
      </c>
      <c r="E90" s="55" t="s">
        <v>239</v>
      </c>
      <c r="F90" s="55" t="s">
        <v>299</v>
      </c>
      <c r="G90" s="55">
        <v>42</v>
      </c>
      <c r="H90" s="55">
        <v>1</v>
      </c>
      <c r="I90" s="57">
        <v>1</v>
      </c>
      <c r="J90" s="58">
        <v>1</v>
      </c>
      <c r="K90" s="59"/>
      <c r="L90" s="60" t="s">
        <v>222</v>
      </c>
      <c r="M90" s="76"/>
      <c r="N90" s="61" t="s">
        <v>220</v>
      </c>
      <c r="O90" s="77"/>
      <c r="P90" s="92"/>
      <c r="Q90" s="62">
        <v>1</v>
      </c>
      <c r="R90" s="63"/>
      <c r="S90" s="78"/>
      <c r="T90" s="78"/>
      <c r="U90" s="64">
        <f t="shared" si="6"/>
        <v>0</v>
      </c>
      <c r="V90" s="64">
        <f t="shared" si="7"/>
        <v>0</v>
      </c>
      <c r="W90" s="65"/>
      <c r="X90" s="58">
        <v>8</v>
      </c>
      <c r="Y90" s="58">
        <v>24</v>
      </c>
      <c r="Z90" s="58">
        <v>12</v>
      </c>
      <c r="AA90" s="65"/>
      <c r="AB90" s="66">
        <f t="shared" si="8"/>
        <v>2515.9679999999998</v>
      </c>
      <c r="AC90" s="66">
        <f t="shared" si="9"/>
        <v>0</v>
      </c>
      <c r="AD90" s="66">
        <f t="shared" si="5"/>
        <v>2515.9679999999998</v>
      </c>
    </row>
    <row r="91" spans="1:30" ht="24.95" customHeight="1" x14ac:dyDescent="0.4">
      <c r="A91" s="54">
        <v>95</v>
      </c>
      <c r="B91" s="55" t="s">
        <v>37</v>
      </c>
      <c r="C91" s="55" t="s">
        <v>2316</v>
      </c>
      <c r="D91" s="55" t="s">
        <v>35</v>
      </c>
      <c r="E91" s="55" t="s">
        <v>263</v>
      </c>
      <c r="F91" s="55" t="s">
        <v>2398</v>
      </c>
      <c r="G91" s="55">
        <v>28</v>
      </c>
      <c r="H91" s="55">
        <v>2</v>
      </c>
      <c r="I91" s="57">
        <v>1</v>
      </c>
      <c r="J91" s="58">
        <v>2</v>
      </c>
      <c r="K91" s="59"/>
      <c r="L91" s="60" t="s">
        <v>222</v>
      </c>
      <c r="M91" s="76"/>
      <c r="N91" s="61" t="s">
        <v>220</v>
      </c>
      <c r="O91" s="77"/>
      <c r="P91" s="92"/>
      <c r="Q91" s="62">
        <v>2</v>
      </c>
      <c r="R91" s="63"/>
      <c r="S91" s="78"/>
      <c r="T91" s="78"/>
      <c r="U91" s="64">
        <f t="shared" si="6"/>
        <v>0</v>
      </c>
      <c r="V91" s="64">
        <f t="shared" si="7"/>
        <v>0</v>
      </c>
      <c r="W91" s="65"/>
      <c r="X91" s="58">
        <v>8</v>
      </c>
      <c r="Y91" s="58">
        <v>24</v>
      </c>
      <c r="Z91" s="58">
        <v>12</v>
      </c>
      <c r="AA91" s="65"/>
      <c r="AB91" s="66">
        <f t="shared" si="8"/>
        <v>3354.6239999999998</v>
      </c>
      <c r="AC91" s="66">
        <f t="shared" si="9"/>
        <v>0</v>
      </c>
      <c r="AD91" s="66">
        <f t="shared" si="5"/>
        <v>3354.6239999999998</v>
      </c>
    </row>
    <row r="92" spans="1:30" ht="24.95" customHeight="1" x14ac:dyDescent="0.4">
      <c r="A92" s="54">
        <v>96</v>
      </c>
      <c r="B92" s="55" t="s">
        <v>37</v>
      </c>
      <c r="C92" s="55" t="s">
        <v>2317</v>
      </c>
      <c r="D92" s="55" t="s">
        <v>35</v>
      </c>
      <c r="E92" s="55" t="s">
        <v>265</v>
      </c>
      <c r="F92" s="55" t="s">
        <v>730</v>
      </c>
      <c r="G92" s="55">
        <v>60</v>
      </c>
      <c r="H92" s="55">
        <v>1</v>
      </c>
      <c r="I92" s="57">
        <v>1</v>
      </c>
      <c r="J92" s="58">
        <v>1</v>
      </c>
      <c r="K92" s="59"/>
      <c r="L92" s="60" t="s">
        <v>222</v>
      </c>
      <c r="M92" s="76"/>
      <c r="N92" s="61" t="s">
        <v>219</v>
      </c>
      <c r="O92" s="77"/>
      <c r="P92" s="92"/>
      <c r="Q92" s="62">
        <v>1</v>
      </c>
      <c r="R92" s="63"/>
      <c r="S92" s="78"/>
      <c r="T92" s="78"/>
      <c r="U92" s="64">
        <f t="shared" si="6"/>
        <v>0</v>
      </c>
      <c r="V92" s="64">
        <f t="shared" si="7"/>
        <v>0</v>
      </c>
      <c r="W92" s="65"/>
      <c r="X92" s="58">
        <v>8</v>
      </c>
      <c r="Y92" s="58">
        <v>24</v>
      </c>
      <c r="Z92" s="58">
        <v>12</v>
      </c>
      <c r="AA92" s="65"/>
      <c r="AB92" s="66">
        <f t="shared" si="8"/>
        <v>3594.2400000000002</v>
      </c>
      <c r="AC92" s="66">
        <f t="shared" si="9"/>
        <v>0</v>
      </c>
      <c r="AD92" s="66">
        <f t="shared" si="5"/>
        <v>3594.2400000000002</v>
      </c>
    </row>
    <row r="93" spans="1:30" ht="24.95" customHeight="1" x14ac:dyDescent="0.4">
      <c r="A93" s="54">
        <v>97</v>
      </c>
      <c r="B93" s="55" t="s">
        <v>37</v>
      </c>
      <c r="C93" s="55" t="s">
        <v>2318</v>
      </c>
      <c r="D93" s="55" t="s">
        <v>35</v>
      </c>
      <c r="E93" s="55" t="s">
        <v>239</v>
      </c>
      <c r="F93" s="55" t="s">
        <v>299</v>
      </c>
      <c r="G93" s="55">
        <v>42</v>
      </c>
      <c r="H93" s="55">
        <v>1</v>
      </c>
      <c r="I93" s="57">
        <v>1</v>
      </c>
      <c r="J93" s="58">
        <v>1</v>
      </c>
      <c r="K93" s="59"/>
      <c r="L93" s="60" t="s">
        <v>222</v>
      </c>
      <c r="M93" s="76"/>
      <c r="N93" s="61" t="s">
        <v>220</v>
      </c>
      <c r="O93" s="77"/>
      <c r="P93" s="92"/>
      <c r="Q93" s="62">
        <v>1</v>
      </c>
      <c r="R93" s="63"/>
      <c r="S93" s="78"/>
      <c r="T93" s="78"/>
      <c r="U93" s="64">
        <f t="shared" si="6"/>
        <v>0</v>
      </c>
      <c r="V93" s="64">
        <f t="shared" si="7"/>
        <v>0</v>
      </c>
      <c r="W93" s="65"/>
      <c r="X93" s="58">
        <v>8</v>
      </c>
      <c r="Y93" s="58">
        <v>24</v>
      </c>
      <c r="Z93" s="58">
        <v>12</v>
      </c>
      <c r="AA93" s="65"/>
      <c r="AB93" s="66">
        <f t="shared" si="8"/>
        <v>2515.9679999999998</v>
      </c>
      <c r="AC93" s="66">
        <f t="shared" si="9"/>
        <v>0</v>
      </c>
      <c r="AD93" s="66">
        <f t="shared" si="5"/>
        <v>2515.9679999999998</v>
      </c>
    </row>
    <row r="94" spans="1:30" ht="24.95" customHeight="1" x14ac:dyDescent="0.4">
      <c r="A94" s="54">
        <v>98</v>
      </c>
      <c r="B94" s="55" t="s">
        <v>37</v>
      </c>
      <c r="C94" s="55" t="s">
        <v>2319</v>
      </c>
      <c r="D94" s="55" t="s">
        <v>35</v>
      </c>
      <c r="E94" s="55" t="s">
        <v>263</v>
      </c>
      <c r="F94" s="55" t="s">
        <v>2398</v>
      </c>
      <c r="G94" s="55">
        <v>28</v>
      </c>
      <c r="H94" s="55">
        <v>2</v>
      </c>
      <c r="I94" s="57">
        <v>1</v>
      </c>
      <c r="J94" s="58">
        <v>2</v>
      </c>
      <c r="K94" s="59"/>
      <c r="L94" s="60" t="s">
        <v>222</v>
      </c>
      <c r="M94" s="76"/>
      <c r="N94" s="61" t="s">
        <v>220</v>
      </c>
      <c r="O94" s="77"/>
      <c r="P94" s="92"/>
      <c r="Q94" s="62">
        <v>2</v>
      </c>
      <c r="R94" s="63"/>
      <c r="S94" s="78"/>
      <c r="T94" s="78"/>
      <c r="U94" s="64">
        <f t="shared" si="6"/>
        <v>0</v>
      </c>
      <c r="V94" s="64">
        <f t="shared" si="7"/>
        <v>0</v>
      </c>
      <c r="W94" s="65"/>
      <c r="X94" s="58">
        <v>8</v>
      </c>
      <c r="Y94" s="58">
        <v>24</v>
      </c>
      <c r="Z94" s="58">
        <v>12</v>
      </c>
      <c r="AA94" s="65"/>
      <c r="AB94" s="66">
        <f t="shared" si="8"/>
        <v>3354.6239999999998</v>
      </c>
      <c r="AC94" s="66">
        <f t="shared" si="9"/>
        <v>0</v>
      </c>
      <c r="AD94" s="66">
        <f t="shared" si="5"/>
        <v>3354.6239999999998</v>
      </c>
    </row>
    <row r="95" spans="1:30" ht="24.95" customHeight="1" x14ac:dyDescent="0.4">
      <c r="A95" s="54">
        <v>99</v>
      </c>
      <c r="B95" s="55" t="s">
        <v>37</v>
      </c>
      <c r="C95" s="55" t="s">
        <v>2320</v>
      </c>
      <c r="D95" s="55" t="s">
        <v>35</v>
      </c>
      <c r="E95" s="55" t="s">
        <v>265</v>
      </c>
      <c r="F95" s="55" t="s">
        <v>725</v>
      </c>
      <c r="G95" s="55">
        <v>60</v>
      </c>
      <c r="H95" s="55">
        <v>8</v>
      </c>
      <c r="I95" s="57">
        <v>1</v>
      </c>
      <c r="J95" s="58">
        <v>8</v>
      </c>
      <c r="K95" s="59"/>
      <c r="L95" s="60" t="s">
        <v>222</v>
      </c>
      <c r="M95" s="76"/>
      <c r="N95" s="61" t="s">
        <v>219</v>
      </c>
      <c r="O95" s="77"/>
      <c r="P95" s="92"/>
      <c r="Q95" s="62">
        <v>8</v>
      </c>
      <c r="R95" s="63"/>
      <c r="S95" s="78"/>
      <c r="T95" s="78"/>
      <c r="U95" s="64">
        <f t="shared" si="6"/>
        <v>0</v>
      </c>
      <c r="V95" s="64">
        <f t="shared" si="7"/>
        <v>0</v>
      </c>
      <c r="W95" s="65"/>
      <c r="X95" s="58">
        <v>8</v>
      </c>
      <c r="Y95" s="58">
        <v>24</v>
      </c>
      <c r="Z95" s="58">
        <v>12</v>
      </c>
      <c r="AA95" s="65"/>
      <c r="AB95" s="66">
        <f t="shared" si="8"/>
        <v>28753.920000000002</v>
      </c>
      <c r="AC95" s="66">
        <f t="shared" si="9"/>
        <v>0</v>
      </c>
      <c r="AD95" s="66">
        <f t="shared" si="5"/>
        <v>28753.920000000002</v>
      </c>
    </row>
    <row r="96" spans="1:30" ht="24.95" customHeight="1" x14ac:dyDescent="0.4">
      <c r="A96" s="54">
        <v>100</v>
      </c>
      <c r="B96" s="55" t="s">
        <v>37</v>
      </c>
      <c r="C96" s="55" t="s">
        <v>2321</v>
      </c>
      <c r="D96" s="55" t="s">
        <v>1486</v>
      </c>
      <c r="E96" s="55" t="s">
        <v>417</v>
      </c>
      <c r="F96" s="55" t="s">
        <v>487</v>
      </c>
      <c r="G96" s="55">
        <v>263</v>
      </c>
      <c r="H96" s="55">
        <v>50</v>
      </c>
      <c r="I96" s="57">
        <v>1</v>
      </c>
      <c r="J96" s="58">
        <v>50</v>
      </c>
      <c r="K96" s="59"/>
      <c r="L96" s="60" t="s">
        <v>222</v>
      </c>
      <c r="M96" s="76"/>
      <c r="N96" s="61" t="s">
        <v>219</v>
      </c>
      <c r="O96" s="77"/>
      <c r="P96" s="92"/>
      <c r="Q96" s="62">
        <v>50</v>
      </c>
      <c r="R96" s="63"/>
      <c r="S96" s="78"/>
      <c r="T96" s="78"/>
      <c r="U96" s="64">
        <f t="shared" si="6"/>
        <v>0</v>
      </c>
      <c r="V96" s="64">
        <f t="shared" si="7"/>
        <v>0</v>
      </c>
      <c r="W96" s="65"/>
      <c r="X96" s="58">
        <v>8</v>
      </c>
      <c r="Y96" s="58">
        <v>24</v>
      </c>
      <c r="Z96" s="58">
        <v>12</v>
      </c>
      <c r="AA96" s="65"/>
      <c r="AB96" s="66">
        <f t="shared" si="8"/>
        <v>787737.59999999998</v>
      </c>
      <c r="AC96" s="66">
        <f t="shared" si="9"/>
        <v>0</v>
      </c>
      <c r="AD96" s="66">
        <f t="shared" si="5"/>
        <v>787737.59999999998</v>
      </c>
    </row>
    <row r="97" spans="1:30" ht="24.95" customHeight="1" x14ac:dyDescent="0.4">
      <c r="A97" s="54">
        <v>101</v>
      </c>
      <c r="B97" s="55" t="s">
        <v>37</v>
      </c>
      <c r="C97" s="55" t="s">
        <v>2322</v>
      </c>
      <c r="D97" s="55" t="s">
        <v>35</v>
      </c>
      <c r="E97" s="55" t="s">
        <v>265</v>
      </c>
      <c r="F97" s="55" t="s">
        <v>398</v>
      </c>
      <c r="G97" s="55">
        <v>60</v>
      </c>
      <c r="H97" s="55">
        <v>14</v>
      </c>
      <c r="I97" s="57">
        <v>1</v>
      </c>
      <c r="J97" s="58">
        <v>14</v>
      </c>
      <c r="K97" s="59"/>
      <c r="L97" s="60" t="s">
        <v>222</v>
      </c>
      <c r="M97" s="76"/>
      <c r="N97" s="61" t="s">
        <v>219</v>
      </c>
      <c r="O97" s="77"/>
      <c r="P97" s="92"/>
      <c r="Q97" s="62">
        <v>14</v>
      </c>
      <c r="R97" s="63"/>
      <c r="S97" s="78"/>
      <c r="T97" s="78"/>
      <c r="U97" s="64">
        <f t="shared" si="6"/>
        <v>0</v>
      </c>
      <c r="V97" s="64">
        <f t="shared" si="7"/>
        <v>0</v>
      </c>
      <c r="W97" s="65"/>
      <c r="X97" s="58">
        <v>8</v>
      </c>
      <c r="Y97" s="58">
        <v>24</v>
      </c>
      <c r="Z97" s="58">
        <v>12</v>
      </c>
      <c r="AA97" s="65"/>
      <c r="AB97" s="66">
        <f t="shared" si="8"/>
        <v>50319.360000000001</v>
      </c>
      <c r="AC97" s="66">
        <f t="shared" si="9"/>
        <v>0</v>
      </c>
      <c r="AD97" s="66">
        <f t="shared" si="5"/>
        <v>50319.360000000001</v>
      </c>
    </row>
    <row r="98" spans="1:30" ht="24.95" customHeight="1" x14ac:dyDescent="0.4">
      <c r="A98" s="54">
        <v>102</v>
      </c>
      <c r="B98" s="55" t="s">
        <v>37</v>
      </c>
      <c r="C98" s="55" t="s">
        <v>2323</v>
      </c>
      <c r="D98" s="55" t="s">
        <v>35</v>
      </c>
      <c r="E98" s="55" t="s">
        <v>265</v>
      </c>
      <c r="F98" s="55" t="s">
        <v>398</v>
      </c>
      <c r="G98" s="55">
        <v>60</v>
      </c>
      <c r="H98" s="55">
        <v>5</v>
      </c>
      <c r="I98" s="57">
        <v>1</v>
      </c>
      <c r="J98" s="58">
        <v>5</v>
      </c>
      <c r="K98" s="59"/>
      <c r="L98" s="60" t="s">
        <v>222</v>
      </c>
      <c r="M98" s="76"/>
      <c r="N98" s="61" t="s">
        <v>219</v>
      </c>
      <c r="O98" s="77"/>
      <c r="P98" s="92"/>
      <c r="Q98" s="62">
        <v>5</v>
      </c>
      <c r="R98" s="63"/>
      <c r="S98" s="78"/>
      <c r="T98" s="78"/>
      <c r="U98" s="64">
        <f t="shared" si="6"/>
        <v>0</v>
      </c>
      <c r="V98" s="64">
        <f t="shared" si="7"/>
        <v>0</v>
      </c>
      <c r="W98" s="65"/>
      <c r="X98" s="58">
        <v>8</v>
      </c>
      <c r="Y98" s="58">
        <v>24</v>
      </c>
      <c r="Z98" s="58">
        <v>12</v>
      </c>
      <c r="AA98" s="65"/>
      <c r="AB98" s="66">
        <f t="shared" si="8"/>
        <v>17971.2</v>
      </c>
      <c r="AC98" s="66">
        <f t="shared" si="9"/>
        <v>0</v>
      </c>
      <c r="AD98" s="66">
        <f t="shared" si="5"/>
        <v>17971.2</v>
      </c>
    </row>
    <row r="99" spans="1:30" ht="24.95" customHeight="1" x14ac:dyDescent="0.4">
      <c r="A99" s="54">
        <v>103</v>
      </c>
      <c r="B99" s="55" t="s">
        <v>37</v>
      </c>
      <c r="C99" s="55" t="s">
        <v>2324</v>
      </c>
      <c r="D99" s="55" t="s">
        <v>35</v>
      </c>
      <c r="E99" s="55" t="s">
        <v>265</v>
      </c>
      <c r="F99" s="55" t="s">
        <v>398</v>
      </c>
      <c r="G99" s="55">
        <v>60</v>
      </c>
      <c r="H99" s="55">
        <v>10</v>
      </c>
      <c r="I99" s="57">
        <v>1</v>
      </c>
      <c r="J99" s="58">
        <v>10</v>
      </c>
      <c r="K99" s="59"/>
      <c r="L99" s="60" t="s">
        <v>222</v>
      </c>
      <c r="M99" s="76"/>
      <c r="N99" s="61" t="s">
        <v>219</v>
      </c>
      <c r="O99" s="77"/>
      <c r="P99" s="92"/>
      <c r="Q99" s="62">
        <v>10</v>
      </c>
      <c r="R99" s="63"/>
      <c r="S99" s="78"/>
      <c r="T99" s="78"/>
      <c r="U99" s="64">
        <f t="shared" si="6"/>
        <v>0</v>
      </c>
      <c r="V99" s="64">
        <f t="shared" si="7"/>
        <v>0</v>
      </c>
      <c r="W99" s="65"/>
      <c r="X99" s="58">
        <v>8</v>
      </c>
      <c r="Y99" s="58">
        <v>24</v>
      </c>
      <c r="Z99" s="58">
        <v>12</v>
      </c>
      <c r="AA99" s="65"/>
      <c r="AB99" s="66">
        <f t="shared" si="8"/>
        <v>35942.400000000001</v>
      </c>
      <c r="AC99" s="66">
        <f t="shared" si="9"/>
        <v>0</v>
      </c>
      <c r="AD99" s="66">
        <f t="shared" si="5"/>
        <v>35942.400000000001</v>
      </c>
    </row>
    <row r="100" spans="1:30" ht="24.95" customHeight="1" x14ac:dyDescent="0.4">
      <c r="A100" s="54">
        <v>104</v>
      </c>
      <c r="B100" s="55" t="s">
        <v>37</v>
      </c>
      <c r="C100" s="55" t="s">
        <v>712</v>
      </c>
      <c r="D100" s="55" t="s">
        <v>35</v>
      </c>
      <c r="E100" s="55" t="s">
        <v>265</v>
      </c>
      <c r="F100" s="55" t="s">
        <v>398</v>
      </c>
      <c r="G100" s="55">
        <v>60</v>
      </c>
      <c r="H100" s="55">
        <v>1</v>
      </c>
      <c r="I100" s="57">
        <v>1</v>
      </c>
      <c r="J100" s="58">
        <v>1</v>
      </c>
      <c r="K100" s="59"/>
      <c r="L100" s="60" t="s">
        <v>222</v>
      </c>
      <c r="M100" s="76"/>
      <c r="N100" s="61" t="s">
        <v>219</v>
      </c>
      <c r="O100" s="77"/>
      <c r="P100" s="92"/>
      <c r="Q100" s="62">
        <v>1</v>
      </c>
      <c r="R100" s="63"/>
      <c r="S100" s="78"/>
      <c r="T100" s="78"/>
      <c r="U100" s="64">
        <f t="shared" si="6"/>
        <v>0</v>
      </c>
      <c r="V100" s="64">
        <f t="shared" si="7"/>
        <v>0</v>
      </c>
      <c r="W100" s="65"/>
      <c r="X100" s="58">
        <v>8</v>
      </c>
      <c r="Y100" s="58">
        <v>24</v>
      </c>
      <c r="Z100" s="58">
        <v>12</v>
      </c>
      <c r="AA100" s="65"/>
      <c r="AB100" s="66">
        <f t="shared" si="8"/>
        <v>3594.2400000000002</v>
      </c>
      <c r="AC100" s="66">
        <f t="shared" si="9"/>
        <v>0</v>
      </c>
      <c r="AD100" s="66">
        <f t="shared" si="5"/>
        <v>3594.2400000000002</v>
      </c>
    </row>
    <row r="101" spans="1:30" ht="24.95" customHeight="1" x14ac:dyDescent="0.4">
      <c r="A101" s="54">
        <v>105</v>
      </c>
      <c r="B101" s="55" t="s">
        <v>37</v>
      </c>
      <c r="C101" s="55" t="s">
        <v>2325</v>
      </c>
      <c r="D101" s="55" t="s">
        <v>35</v>
      </c>
      <c r="E101" s="55" t="s">
        <v>265</v>
      </c>
      <c r="F101" s="55" t="s">
        <v>40</v>
      </c>
      <c r="G101" s="55">
        <v>60</v>
      </c>
      <c r="H101" s="55">
        <v>9</v>
      </c>
      <c r="I101" s="57">
        <v>1</v>
      </c>
      <c r="J101" s="58">
        <v>9</v>
      </c>
      <c r="K101" s="59"/>
      <c r="L101" s="60" t="s">
        <v>222</v>
      </c>
      <c r="M101" s="76"/>
      <c r="N101" s="61" t="s">
        <v>220</v>
      </c>
      <c r="O101" s="77"/>
      <c r="P101" s="92"/>
      <c r="Q101" s="62">
        <v>9</v>
      </c>
      <c r="R101" s="63"/>
      <c r="S101" s="78"/>
      <c r="T101" s="78"/>
      <c r="U101" s="64">
        <f t="shared" si="6"/>
        <v>0</v>
      </c>
      <c r="V101" s="64">
        <f t="shared" si="7"/>
        <v>0</v>
      </c>
      <c r="W101" s="65"/>
      <c r="X101" s="58">
        <v>8</v>
      </c>
      <c r="Y101" s="58">
        <v>24</v>
      </c>
      <c r="Z101" s="58">
        <v>12</v>
      </c>
      <c r="AA101" s="65"/>
      <c r="AB101" s="66">
        <f t="shared" si="8"/>
        <v>32348.160000000003</v>
      </c>
      <c r="AC101" s="66">
        <f t="shared" si="9"/>
        <v>0</v>
      </c>
      <c r="AD101" s="66">
        <f t="shared" si="5"/>
        <v>32348.160000000003</v>
      </c>
    </row>
    <row r="102" spans="1:30" ht="24.95" customHeight="1" x14ac:dyDescent="0.4">
      <c r="A102" s="54">
        <v>106</v>
      </c>
      <c r="B102" s="55" t="s">
        <v>37</v>
      </c>
      <c r="C102" s="55" t="s">
        <v>2325</v>
      </c>
      <c r="D102" s="55" t="s">
        <v>35</v>
      </c>
      <c r="E102" s="55" t="s">
        <v>263</v>
      </c>
      <c r="F102" s="55" t="s">
        <v>2399</v>
      </c>
      <c r="G102" s="55">
        <v>28</v>
      </c>
      <c r="H102" s="55">
        <v>3</v>
      </c>
      <c r="I102" s="57">
        <v>3</v>
      </c>
      <c r="J102" s="58">
        <v>9</v>
      </c>
      <c r="K102" s="59"/>
      <c r="L102" s="60" t="s">
        <v>222</v>
      </c>
      <c r="M102" s="76"/>
      <c r="N102" s="61" t="s">
        <v>220</v>
      </c>
      <c r="O102" s="77"/>
      <c r="P102" s="92"/>
      <c r="Q102" s="62">
        <v>3</v>
      </c>
      <c r="R102" s="63"/>
      <c r="S102" s="78"/>
      <c r="T102" s="78"/>
      <c r="U102" s="64">
        <f t="shared" si="6"/>
        <v>0</v>
      </c>
      <c r="V102" s="64">
        <f t="shared" si="7"/>
        <v>0</v>
      </c>
      <c r="W102" s="65"/>
      <c r="X102" s="58">
        <v>8</v>
      </c>
      <c r="Y102" s="58">
        <v>24</v>
      </c>
      <c r="Z102" s="58">
        <v>12</v>
      </c>
      <c r="AA102" s="65"/>
      <c r="AB102" s="66">
        <f t="shared" si="8"/>
        <v>15095.807999999999</v>
      </c>
      <c r="AC102" s="66">
        <f t="shared" si="9"/>
        <v>0</v>
      </c>
      <c r="AD102" s="66">
        <f t="shared" si="5"/>
        <v>15095.807999999999</v>
      </c>
    </row>
    <row r="103" spans="1:30" ht="24.95" customHeight="1" x14ac:dyDescent="0.4">
      <c r="A103" s="54">
        <v>107</v>
      </c>
      <c r="B103" s="55" t="s">
        <v>37</v>
      </c>
      <c r="C103" s="55" t="s">
        <v>2325</v>
      </c>
      <c r="D103" s="55" t="s">
        <v>35</v>
      </c>
      <c r="E103" s="55" t="s">
        <v>248</v>
      </c>
      <c r="F103" s="55" t="s">
        <v>249</v>
      </c>
      <c r="G103" s="55">
        <v>26</v>
      </c>
      <c r="H103" s="55">
        <v>2</v>
      </c>
      <c r="I103" s="57">
        <v>1</v>
      </c>
      <c r="J103" s="58">
        <v>2</v>
      </c>
      <c r="K103" s="59"/>
      <c r="L103" s="60" t="s">
        <v>222</v>
      </c>
      <c r="M103" s="76"/>
      <c r="N103" s="61" t="s">
        <v>220</v>
      </c>
      <c r="O103" s="77"/>
      <c r="P103" s="92"/>
      <c r="Q103" s="62">
        <v>2</v>
      </c>
      <c r="R103" s="63"/>
      <c r="S103" s="78"/>
      <c r="T103" s="78"/>
      <c r="U103" s="64">
        <f t="shared" si="6"/>
        <v>0</v>
      </c>
      <c r="V103" s="64">
        <f t="shared" si="7"/>
        <v>0</v>
      </c>
      <c r="W103" s="65"/>
      <c r="X103" s="58">
        <v>8</v>
      </c>
      <c r="Y103" s="58">
        <v>24</v>
      </c>
      <c r="Z103" s="58">
        <v>12</v>
      </c>
      <c r="AA103" s="65"/>
      <c r="AB103" s="66">
        <f t="shared" si="8"/>
        <v>3115.0080000000003</v>
      </c>
      <c r="AC103" s="66">
        <f t="shared" si="9"/>
        <v>0</v>
      </c>
      <c r="AD103" s="66">
        <f t="shared" si="5"/>
        <v>3115.0080000000003</v>
      </c>
    </row>
    <row r="104" spans="1:30" ht="24.95" customHeight="1" x14ac:dyDescent="0.4">
      <c r="A104" s="54">
        <v>108</v>
      </c>
      <c r="B104" s="55" t="s">
        <v>37</v>
      </c>
      <c r="C104" s="55" t="s">
        <v>2325</v>
      </c>
      <c r="D104" s="55" t="s">
        <v>35</v>
      </c>
      <c r="E104" s="55" t="s">
        <v>239</v>
      </c>
      <c r="F104" s="55" t="s">
        <v>967</v>
      </c>
      <c r="G104" s="55">
        <v>42</v>
      </c>
      <c r="H104" s="55">
        <v>4</v>
      </c>
      <c r="I104" s="57">
        <v>1</v>
      </c>
      <c r="J104" s="58">
        <v>4</v>
      </c>
      <c r="K104" s="59"/>
      <c r="L104" s="60" t="s">
        <v>222</v>
      </c>
      <c r="M104" s="76"/>
      <c r="N104" s="61" t="s">
        <v>220</v>
      </c>
      <c r="O104" s="77"/>
      <c r="P104" s="92"/>
      <c r="Q104" s="62">
        <v>4</v>
      </c>
      <c r="R104" s="63"/>
      <c r="S104" s="78"/>
      <c r="T104" s="78"/>
      <c r="U104" s="64">
        <f t="shared" si="6"/>
        <v>0</v>
      </c>
      <c r="V104" s="64">
        <f t="shared" si="7"/>
        <v>0</v>
      </c>
      <c r="W104" s="65"/>
      <c r="X104" s="58">
        <v>8</v>
      </c>
      <c r="Y104" s="58">
        <v>24</v>
      </c>
      <c r="Z104" s="58">
        <v>12</v>
      </c>
      <c r="AA104" s="65"/>
      <c r="AB104" s="66">
        <f t="shared" si="8"/>
        <v>10063.871999999999</v>
      </c>
      <c r="AC104" s="66">
        <f t="shared" si="9"/>
        <v>0</v>
      </c>
      <c r="AD104" s="66">
        <f t="shared" si="5"/>
        <v>10063.871999999999</v>
      </c>
    </row>
    <row r="105" spans="1:30" ht="24.95" customHeight="1" x14ac:dyDescent="0.4">
      <c r="A105" s="54">
        <v>109</v>
      </c>
      <c r="B105" s="55" t="s">
        <v>37</v>
      </c>
      <c r="C105" s="55" t="s">
        <v>2326</v>
      </c>
      <c r="D105" s="55" t="s">
        <v>35</v>
      </c>
      <c r="E105" s="55" t="s">
        <v>265</v>
      </c>
      <c r="F105" s="55" t="s">
        <v>40</v>
      </c>
      <c r="G105" s="55">
        <v>60</v>
      </c>
      <c r="H105" s="55">
        <v>10</v>
      </c>
      <c r="I105" s="57">
        <v>1</v>
      </c>
      <c r="J105" s="58">
        <v>10</v>
      </c>
      <c r="K105" s="59"/>
      <c r="L105" s="60" t="s">
        <v>222</v>
      </c>
      <c r="M105" s="76"/>
      <c r="N105" s="61" t="s">
        <v>220</v>
      </c>
      <c r="O105" s="77"/>
      <c r="P105" s="92"/>
      <c r="Q105" s="62">
        <v>10</v>
      </c>
      <c r="R105" s="63"/>
      <c r="S105" s="78"/>
      <c r="T105" s="78"/>
      <c r="U105" s="64">
        <f t="shared" si="6"/>
        <v>0</v>
      </c>
      <c r="V105" s="64">
        <f t="shared" si="7"/>
        <v>0</v>
      </c>
      <c r="W105" s="65"/>
      <c r="X105" s="58">
        <v>8</v>
      </c>
      <c r="Y105" s="58">
        <v>24</v>
      </c>
      <c r="Z105" s="58">
        <v>12</v>
      </c>
      <c r="AA105" s="65"/>
      <c r="AB105" s="66">
        <f t="shared" si="8"/>
        <v>35942.400000000001</v>
      </c>
      <c r="AC105" s="66">
        <f t="shared" si="9"/>
        <v>0</v>
      </c>
      <c r="AD105" s="66">
        <f t="shared" si="5"/>
        <v>35942.400000000001</v>
      </c>
    </row>
    <row r="106" spans="1:30" ht="24.95" customHeight="1" x14ac:dyDescent="0.4">
      <c r="A106" s="54">
        <v>110</v>
      </c>
      <c r="B106" s="55" t="s">
        <v>37</v>
      </c>
      <c r="C106" s="55" t="s">
        <v>2326</v>
      </c>
      <c r="D106" s="55" t="s">
        <v>35</v>
      </c>
      <c r="E106" s="55" t="s">
        <v>263</v>
      </c>
      <c r="F106" s="55" t="s">
        <v>2399</v>
      </c>
      <c r="G106" s="55">
        <v>28</v>
      </c>
      <c r="H106" s="55">
        <v>3</v>
      </c>
      <c r="I106" s="57">
        <v>3</v>
      </c>
      <c r="J106" s="58">
        <v>9</v>
      </c>
      <c r="K106" s="59"/>
      <c r="L106" s="60" t="s">
        <v>222</v>
      </c>
      <c r="M106" s="76"/>
      <c r="N106" s="61" t="s">
        <v>220</v>
      </c>
      <c r="O106" s="77"/>
      <c r="P106" s="92"/>
      <c r="Q106" s="62">
        <v>3</v>
      </c>
      <c r="R106" s="63"/>
      <c r="S106" s="78"/>
      <c r="T106" s="78"/>
      <c r="U106" s="64">
        <f t="shared" si="6"/>
        <v>0</v>
      </c>
      <c r="V106" s="64">
        <f t="shared" si="7"/>
        <v>0</v>
      </c>
      <c r="W106" s="65"/>
      <c r="X106" s="58">
        <v>8</v>
      </c>
      <c r="Y106" s="58">
        <v>24</v>
      </c>
      <c r="Z106" s="58">
        <v>12</v>
      </c>
      <c r="AA106" s="65"/>
      <c r="AB106" s="66">
        <f t="shared" si="8"/>
        <v>15095.807999999999</v>
      </c>
      <c r="AC106" s="66">
        <f t="shared" si="9"/>
        <v>0</v>
      </c>
      <c r="AD106" s="66">
        <f t="shared" si="5"/>
        <v>15095.807999999999</v>
      </c>
    </row>
    <row r="107" spans="1:30" ht="24.95" customHeight="1" x14ac:dyDescent="0.4">
      <c r="A107" s="54">
        <v>111</v>
      </c>
      <c r="B107" s="55" t="s">
        <v>37</v>
      </c>
      <c r="C107" s="55" t="s">
        <v>2326</v>
      </c>
      <c r="D107" s="55" t="s">
        <v>35</v>
      </c>
      <c r="E107" s="55" t="s">
        <v>248</v>
      </c>
      <c r="F107" s="55" t="s">
        <v>249</v>
      </c>
      <c r="G107" s="55">
        <v>26</v>
      </c>
      <c r="H107" s="55">
        <v>2</v>
      </c>
      <c r="I107" s="57">
        <v>1</v>
      </c>
      <c r="J107" s="58">
        <v>2</v>
      </c>
      <c r="K107" s="59"/>
      <c r="L107" s="60" t="s">
        <v>222</v>
      </c>
      <c r="M107" s="76"/>
      <c r="N107" s="61" t="s">
        <v>220</v>
      </c>
      <c r="O107" s="77"/>
      <c r="P107" s="92"/>
      <c r="Q107" s="62">
        <v>2</v>
      </c>
      <c r="R107" s="63"/>
      <c r="S107" s="78"/>
      <c r="T107" s="78"/>
      <c r="U107" s="64">
        <f t="shared" si="6"/>
        <v>0</v>
      </c>
      <c r="V107" s="64">
        <f t="shared" si="7"/>
        <v>0</v>
      </c>
      <c r="W107" s="65"/>
      <c r="X107" s="58">
        <v>8</v>
      </c>
      <c r="Y107" s="58">
        <v>24</v>
      </c>
      <c r="Z107" s="58">
        <v>12</v>
      </c>
      <c r="AA107" s="65"/>
      <c r="AB107" s="66">
        <f t="shared" si="8"/>
        <v>3115.0080000000003</v>
      </c>
      <c r="AC107" s="66">
        <f t="shared" si="9"/>
        <v>0</v>
      </c>
      <c r="AD107" s="66">
        <f t="shared" si="5"/>
        <v>3115.0080000000003</v>
      </c>
    </row>
    <row r="108" spans="1:30" ht="24.95" customHeight="1" x14ac:dyDescent="0.4">
      <c r="A108" s="54">
        <v>112</v>
      </c>
      <c r="B108" s="55" t="s">
        <v>37</v>
      </c>
      <c r="C108" s="55" t="s">
        <v>2326</v>
      </c>
      <c r="D108" s="55" t="s">
        <v>35</v>
      </c>
      <c r="E108" s="55" t="s">
        <v>239</v>
      </c>
      <c r="F108" s="55" t="s">
        <v>967</v>
      </c>
      <c r="G108" s="55">
        <v>42</v>
      </c>
      <c r="H108" s="55">
        <v>4</v>
      </c>
      <c r="I108" s="57">
        <v>1</v>
      </c>
      <c r="J108" s="58">
        <v>4</v>
      </c>
      <c r="K108" s="59"/>
      <c r="L108" s="60" t="s">
        <v>222</v>
      </c>
      <c r="M108" s="76"/>
      <c r="N108" s="61" t="s">
        <v>220</v>
      </c>
      <c r="O108" s="77"/>
      <c r="P108" s="92"/>
      <c r="Q108" s="62">
        <v>4</v>
      </c>
      <c r="R108" s="63"/>
      <c r="S108" s="78"/>
      <c r="T108" s="78"/>
      <c r="U108" s="64">
        <f t="shared" si="6"/>
        <v>0</v>
      </c>
      <c r="V108" s="64">
        <f t="shared" si="7"/>
        <v>0</v>
      </c>
      <c r="W108" s="65"/>
      <c r="X108" s="58">
        <v>8</v>
      </c>
      <c r="Y108" s="58">
        <v>24</v>
      </c>
      <c r="Z108" s="58">
        <v>12</v>
      </c>
      <c r="AA108" s="65"/>
      <c r="AB108" s="66">
        <f t="shared" si="8"/>
        <v>10063.871999999999</v>
      </c>
      <c r="AC108" s="66">
        <f t="shared" si="9"/>
        <v>0</v>
      </c>
      <c r="AD108" s="66">
        <f t="shared" si="5"/>
        <v>10063.871999999999</v>
      </c>
    </row>
    <row r="109" spans="1:30" ht="24.95" customHeight="1" x14ac:dyDescent="0.4">
      <c r="A109" s="54">
        <v>113</v>
      </c>
      <c r="B109" s="55" t="s">
        <v>37</v>
      </c>
      <c r="C109" s="55" t="s">
        <v>2327</v>
      </c>
      <c r="D109" s="55" t="s">
        <v>35</v>
      </c>
      <c r="E109" s="55" t="s">
        <v>531</v>
      </c>
      <c r="F109" s="55" t="s">
        <v>673</v>
      </c>
      <c r="G109" s="55">
        <v>100</v>
      </c>
      <c r="H109" s="55">
        <v>6</v>
      </c>
      <c r="I109" s="57">
        <v>2</v>
      </c>
      <c r="J109" s="58">
        <v>12</v>
      </c>
      <c r="K109" s="59"/>
      <c r="L109" s="60" t="s">
        <v>221</v>
      </c>
      <c r="M109" s="76"/>
      <c r="N109" s="61" t="s">
        <v>219</v>
      </c>
      <c r="O109" s="77"/>
      <c r="P109" s="92"/>
      <c r="Q109" s="62">
        <v>12</v>
      </c>
      <c r="R109" s="63"/>
      <c r="S109" s="78"/>
      <c r="T109" s="78"/>
      <c r="U109" s="64">
        <f t="shared" si="6"/>
        <v>0</v>
      </c>
      <c r="V109" s="64">
        <f t="shared" si="7"/>
        <v>0</v>
      </c>
      <c r="W109" s="65"/>
      <c r="X109" s="58">
        <v>8</v>
      </c>
      <c r="Y109" s="58">
        <v>24</v>
      </c>
      <c r="Z109" s="58">
        <v>12</v>
      </c>
      <c r="AA109" s="65"/>
      <c r="AB109" s="66">
        <f t="shared" si="8"/>
        <v>71884.800000000003</v>
      </c>
      <c r="AC109" s="66">
        <f t="shared" si="9"/>
        <v>0</v>
      </c>
      <c r="AD109" s="66">
        <f t="shared" si="5"/>
        <v>71884.800000000003</v>
      </c>
    </row>
    <row r="110" spans="1:30" ht="24.95" customHeight="1" x14ac:dyDescent="0.4">
      <c r="A110" s="54">
        <v>114</v>
      </c>
      <c r="B110" s="55" t="s">
        <v>37</v>
      </c>
      <c r="C110" s="55" t="s">
        <v>2327</v>
      </c>
      <c r="D110" s="55" t="s">
        <v>35</v>
      </c>
      <c r="E110" s="55" t="s">
        <v>265</v>
      </c>
      <c r="F110" s="55" t="s">
        <v>725</v>
      </c>
      <c r="G110" s="55">
        <v>60</v>
      </c>
      <c r="H110" s="55">
        <v>6</v>
      </c>
      <c r="I110" s="57">
        <v>1</v>
      </c>
      <c r="J110" s="58">
        <v>6</v>
      </c>
      <c r="K110" s="59"/>
      <c r="L110" s="60" t="s">
        <v>222</v>
      </c>
      <c r="M110" s="76"/>
      <c r="N110" s="61" t="s">
        <v>219</v>
      </c>
      <c r="O110" s="77"/>
      <c r="P110" s="92"/>
      <c r="Q110" s="62">
        <v>6</v>
      </c>
      <c r="R110" s="63"/>
      <c r="S110" s="78"/>
      <c r="T110" s="78"/>
      <c r="U110" s="64">
        <f t="shared" si="6"/>
        <v>0</v>
      </c>
      <c r="V110" s="64">
        <f t="shared" si="7"/>
        <v>0</v>
      </c>
      <c r="W110" s="65"/>
      <c r="X110" s="58">
        <v>8</v>
      </c>
      <c r="Y110" s="58">
        <v>24</v>
      </c>
      <c r="Z110" s="58">
        <v>12</v>
      </c>
      <c r="AA110" s="65"/>
      <c r="AB110" s="66">
        <f t="shared" si="8"/>
        <v>21565.440000000002</v>
      </c>
      <c r="AC110" s="66">
        <f t="shared" si="9"/>
        <v>0</v>
      </c>
      <c r="AD110" s="66">
        <f t="shared" si="5"/>
        <v>21565.440000000002</v>
      </c>
    </row>
    <row r="111" spans="1:30" ht="24.95" customHeight="1" x14ac:dyDescent="0.4">
      <c r="A111" s="54">
        <v>115</v>
      </c>
      <c r="B111" s="55" t="s">
        <v>37</v>
      </c>
      <c r="C111" s="55" t="s">
        <v>2327</v>
      </c>
      <c r="D111" s="55" t="s">
        <v>2296</v>
      </c>
      <c r="E111" s="55" t="s">
        <v>231</v>
      </c>
      <c r="F111" s="55" t="s">
        <v>2391</v>
      </c>
      <c r="G111" s="55">
        <v>40</v>
      </c>
      <c r="H111" s="55">
        <v>2</v>
      </c>
      <c r="I111" s="57">
        <v>1</v>
      </c>
      <c r="J111" s="58">
        <v>2</v>
      </c>
      <c r="K111" s="59"/>
      <c r="L111" s="60" t="s">
        <v>221</v>
      </c>
      <c r="M111" s="76"/>
      <c r="N111" s="61" t="s">
        <v>219</v>
      </c>
      <c r="O111" s="77"/>
      <c r="P111" s="92"/>
      <c r="Q111" s="62">
        <v>2</v>
      </c>
      <c r="R111" s="63"/>
      <c r="S111" s="78"/>
      <c r="T111" s="78"/>
      <c r="U111" s="64">
        <f t="shared" si="6"/>
        <v>0</v>
      </c>
      <c r="V111" s="64">
        <f t="shared" si="7"/>
        <v>0</v>
      </c>
      <c r="W111" s="65"/>
      <c r="X111" s="58">
        <v>8</v>
      </c>
      <c r="Y111" s="58">
        <v>24</v>
      </c>
      <c r="Z111" s="58">
        <v>12</v>
      </c>
      <c r="AA111" s="65"/>
      <c r="AB111" s="66">
        <f t="shared" si="8"/>
        <v>4792.32</v>
      </c>
      <c r="AC111" s="66">
        <f t="shared" si="9"/>
        <v>0</v>
      </c>
      <c r="AD111" s="66">
        <f t="shared" si="5"/>
        <v>4792.32</v>
      </c>
    </row>
    <row r="112" spans="1:30" ht="24.95" customHeight="1" x14ac:dyDescent="0.4">
      <c r="A112" s="54">
        <v>116</v>
      </c>
      <c r="B112" s="55" t="s">
        <v>37</v>
      </c>
      <c r="C112" s="55" t="s">
        <v>2327</v>
      </c>
      <c r="D112" s="55" t="s">
        <v>35</v>
      </c>
      <c r="E112" s="55" t="s">
        <v>265</v>
      </c>
      <c r="F112" s="55" t="s">
        <v>673</v>
      </c>
      <c r="G112" s="55">
        <v>60</v>
      </c>
      <c r="H112" s="55">
        <v>1</v>
      </c>
      <c r="I112" s="57">
        <v>1</v>
      </c>
      <c r="J112" s="58">
        <v>1</v>
      </c>
      <c r="K112" s="59"/>
      <c r="L112" s="60" t="s">
        <v>221</v>
      </c>
      <c r="M112" s="76"/>
      <c r="N112" s="61" t="s">
        <v>219</v>
      </c>
      <c r="O112" s="77"/>
      <c r="P112" s="92"/>
      <c r="Q112" s="62">
        <v>1</v>
      </c>
      <c r="R112" s="63"/>
      <c r="S112" s="78"/>
      <c r="T112" s="78"/>
      <c r="U112" s="64">
        <f t="shared" si="6"/>
        <v>0</v>
      </c>
      <c r="V112" s="64">
        <f t="shared" si="7"/>
        <v>0</v>
      </c>
      <c r="W112" s="65"/>
      <c r="X112" s="58">
        <v>8</v>
      </c>
      <c r="Y112" s="58">
        <v>24</v>
      </c>
      <c r="Z112" s="58">
        <v>12</v>
      </c>
      <c r="AA112" s="65"/>
      <c r="AB112" s="66">
        <f t="shared" si="8"/>
        <v>3594.2400000000002</v>
      </c>
      <c r="AC112" s="66">
        <f t="shared" si="9"/>
        <v>0</v>
      </c>
      <c r="AD112" s="66">
        <f t="shared" si="5"/>
        <v>3594.2400000000002</v>
      </c>
    </row>
    <row r="113" spans="1:30" ht="24.95" customHeight="1" x14ac:dyDescent="0.4">
      <c r="A113" s="54">
        <v>117</v>
      </c>
      <c r="B113" s="55" t="s">
        <v>37</v>
      </c>
      <c r="C113" s="55" t="s">
        <v>38</v>
      </c>
      <c r="D113" s="55" t="s">
        <v>35</v>
      </c>
      <c r="E113" s="55" t="s">
        <v>2390</v>
      </c>
      <c r="F113" s="55" t="s">
        <v>40</v>
      </c>
      <c r="G113" s="55">
        <v>75</v>
      </c>
      <c r="H113" s="55">
        <v>4</v>
      </c>
      <c r="I113" s="57">
        <v>1</v>
      </c>
      <c r="J113" s="58">
        <v>4</v>
      </c>
      <c r="K113" s="59"/>
      <c r="L113" s="60" t="s">
        <v>222</v>
      </c>
      <c r="M113" s="76"/>
      <c r="N113" s="61" t="s">
        <v>219</v>
      </c>
      <c r="O113" s="77"/>
      <c r="P113" s="92"/>
      <c r="Q113" s="62">
        <v>4</v>
      </c>
      <c r="R113" s="63"/>
      <c r="S113" s="78"/>
      <c r="T113" s="78"/>
      <c r="U113" s="64">
        <f t="shared" si="6"/>
        <v>0</v>
      </c>
      <c r="V113" s="64">
        <f t="shared" si="7"/>
        <v>0</v>
      </c>
      <c r="W113" s="65"/>
      <c r="X113" s="58">
        <v>8</v>
      </c>
      <c r="Y113" s="58">
        <v>24</v>
      </c>
      <c r="Z113" s="58">
        <v>12</v>
      </c>
      <c r="AA113" s="65"/>
      <c r="AB113" s="66">
        <f t="shared" si="8"/>
        <v>17971.2</v>
      </c>
      <c r="AC113" s="66">
        <f t="shared" si="9"/>
        <v>0</v>
      </c>
      <c r="AD113" s="66">
        <f t="shared" si="5"/>
        <v>17971.2</v>
      </c>
    </row>
    <row r="114" spans="1:30" ht="24.95" customHeight="1" x14ac:dyDescent="0.4">
      <c r="A114" s="54">
        <v>118</v>
      </c>
      <c r="B114" s="55" t="s">
        <v>37</v>
      </c>
      <c r="C114" s="55" t="s">
        <v>2328</v>
      </c>
      <c r="D114" s="55" t="s">
        <v>35</v>
      </c>
      <c r="E114" s="55" t="s">
        <v>265</v>
      </c>
      <c r="F114" s="55" t="s">
        <v>398</v>
      </c>
      <c r="G114" s="55">
        <v>60</v>
      </c>
      <c r="H114" s="55">
        <v>22</v>
      </c>
      <c r="I114" s="57">
        <v>1</v>
      </c>
      <c r="J114" s="58">
        <v>22</v>
      </c>
      <c r="K114" s="59"/>
      <c r="L114" s="60" t="s">
        <v>222</v>
      </c>
      <c r="M114" s="76"/>
      <c r="N114" s="61" t="s">
        <v>219</v>
      </c>
      <c r="O114" s="77"/>
      <c r="P114" s="92"/>
      <c r="Q114" s="62">
        <v>22</v>
      </c>
      <c r="R114" s="63"/>
      <c r="S114" s="78"/>
      <c r="T114" s="78"/>
      <c r="U114" s="64">
        <f t="shared" si="6"/>
        <v>0</v>
      </c>
      <c r="V114" s="64">
        <f t="shared" si="7"/>
        <v>0</v>
      </c>
      <c r="W114" s="65"/>
      <c r="X114" s="58">
        <v>8</v>
      </c>
      <c r="Y114" s="58">
        <v>24</v>
      </c>
      <c r="Z114" s="58">
        <v>12</v>
      </c>
      <c r="AA114" s="65"/>
      <c r="AB114" s="66">
        <f t="shared" si="8"/>
        <v>79073.279999999999</v>
      </c>
      <c r="AC114" s="66">
        <f t="shared" si="9"/>
        <v>0</v>
      </c>
      <c r="AD114" s="66">
        <f t="shared" si="5"/>
        <v>79073.279999999999</v>
      </c>
    </row>
    <row r="115" spans="1:30" ht="24.95" customHeight="1" x14ac:dyDescent="0.4">
      <c r="A115" s="54">
        <v>119</v>
      </c>
      <c r="B115" s="55" t="s">
        <v>37</v>
      </c>
      <c r="C115" s="55" t="s">
        <v>431</v>
      </c>
      <c r="D115" s="55" t="s">
        <v>35</v>
      </c>
      <c r="E115" s="55" t="s">
        <v>265</v>
      </c>
      <c r="F115" s="55" t="s">
        <v>398</v>
      </c>
      <c r="G115" s="55">
        <v>60</v>
      </c>
      <c r="H115" s="55">
        <v>21</v>
      </c>
      <c r="I115" s="57">
        <v>1</v>
      </c>
      <c r="J115" s="58">
        <v>21</v>
      </c>
      <c r="K115" s="59"/>
      <c r="L115" s="60" t="s">
        <v>222</v>
      </c>
      <c r="M115" s="76"/>
      <c r="N115" s="61" t="s">
        <v>219</v>
      </c>
      <c r="O115" s="77"/>
      <c r="P115" s="92"/>
      <c r="Q115" s="62">
        <v>21</v>
      </c>
      <c r="R115" s="63"/>
      <c r="S115" s="78"/>
      <c r="T115" s="78"/>
      <c r="U115" s="64">
        <f t="shared" si="6"/>
        <v>0</v>
      </c>
      <c r="V115" s="64">
        <f t="shared" si="7"/>
        <v>0</v>
      </c>
      <c r="W115" s="65"/>
      <c r="X115" s="58">
        <v>8</v>
      </c>
      <c r="Y115" s="58">
        <v>24</v>
      </c>
      <c r="Z115" s="58">
        <v>12</v>
      </c>
      <c r="AA115" s="65"/>
      <c r="AB115" s="66">
        <f t="shared" si="8"/>
        <v>75479.039999999994</v>
      </c>
      <c r="AC115" s="66">
        <f t="shared" si="9"/>
        <v>0</v>
      </c>
      <c r="AD115" s="66">
        <f t="shared" si="5"/>
        <v>75479.039999999994</v>
      </c>
    </row>
    <row r="116" spans="1:30" ht="24.95" customHeight="1" x14ac:dyDescent="0.4">
      <c r="A116" s="54">
        <v>120</v>
      </c>
      <c r="B116" s="55" t="s">
        <v>37</v>
      </c>
      <c r="C116" s="55" t="s">
        <v>431</v>
      </c>
      <c r="D116" s="55" t="s">
        <v>2329</v>
      </c>
      <c r="E116" s="55" t="s">
        <v>239</v>
      </c>
      <c r="F116" s="55" t="s">
        <v>2400</v>
      </c>
      <c r="G116" s="55">
        <v>42</v>
      </c>
      <c r="H116" s="55">
        <v>9</v>
      </c>
      <c r="I116" s="57">
        <v>2</v>
      </c>
      <c r="J116" s="58">
        <v>18</v>
      </c>
      <c r="K116" s="59"/>
      <c r="L116" s="60" t="s">
        <v>221</v>
      </c>
      <c r="M116" s="76"/>
      <c r="N116" s="61" t="s">
        <v>220</v>
      </c>
      <c r="O116" s="77"/>
      <c r="P116" s="92"/>
      <c r="Q116" s="62">
        <v>18</v>
      </c>
      <c r="R116" s="63"/>
      <c r="S116" s="78"/>
      <c r="T116" s="78"/>
      <c r="U116" s="64">
        <f t="shared" si="6"/>
        <v>0</v>
      </c>
      <c r="V116" s="64">
        <f t="shared" si="7"/>
        <v>0</v>
      </c>
      <c r="W116" s="65"/>
      <c r="X116" s="58">
        <v>8</v>
      </c>
      <c r="Y116" s="58">
        <v>24</v>
      </c>
      <c r="Z116" s="58">
        <v>12</v>
      </c>
      <c r="AA116" s="65"/>
      <c r="AB116" s="66">
        <f t="shared" si="8"/>
        <v>45287.423999999999</v>
      </c>
      <c r="AC116" s="66">
        <f t="shared" si="9"/>
        <v>0</v>
      </c>
      <c r="AD116" s="66">
        <f t="shared" si="5"/>
        <v>45287.423999999999</v>
      </c>
    </row>
    <row r="117" spans="1:30" ht="24.95" customHeight="1" x14ac:dyDescent="0.4">
      <c r="A117" s="54">
        <v>121</v>
      </c>
      <c r="B117" s="55" t="s">
        <v>37</v>
      </c>
      <c r="C117" s="55" t="s">
        <v>431</v>
      </c>
      <c r="D117" s="55" t="s">
        <v>35</v>
      </c>
      <c r="E117" s="55" t="s">
        <v>265</v>
      </c>
      <c r="F117" s="55" t="s">
        <v>541</v>
      </c>
      <c r="G117" s="55">
        <v>60</v>
      </c>
      <c r="H117" s="55">
        <v>6</v>
      </c>
      <c r="I117" s="57">
        <v>1</v>
      </c>
      <c r="J117" s="58">
        <v>6</v>
      </c>
      <c r="K117" s="59"/>
      <c r="L117" s="60" t="s">
        <v>222</v>
      </c>
      <c r="M117" s="76"/>
      <c r="N117" s="61" t="s">
        <v>219</v>
      </c>
      <c r="O117" s="77"/>
      <c r="P117" s="92"/>
      <c r="Q117" s="62">
        <v>6</v>
      </c>
      <c r="R117" s="63"/>
      <c r="S117" s="78"/>
      <c r="T117" s="78"/>
      <c r="U117" s="64">
        <f t="shared" si="6"/>
        <v>0</v>
      </c>
      <c r="V117" s="64">
        <f t="shared" si="7"/>
        <v>0</v>
      </c>
      <c r="W117" s="65"/>
      <c r="X117" s="58">
        <v>8</v>
      </c>
      <c r="Y117" s="58">
        <v>24</v>
      </c>
      <c r="Z117" s="58">
        <v>12</v>
      </c>
      <c r="AA117" s="65"/>
      <c r="AB117" s="66">
        <f t="shared" si="8"/>
        <v>21565.440000000002</v>
      </c>
      <c r="AC117" s="66">
        <f t="shared" si="9"/>
        <v>0</v>
      </c>
      <c r="AD117" s="66">
        <f t="shared" si="5"/>
        <v>21565.440000000002</v>
      </c>
    </row>
    <row r="118" spans="1:30" ht="24.95" customHeight="1" x14ac:dyDescent="0.4">
      <c r="A118" s="54">
        <v>122</v>
      </c>
      <c r="B118" s="55" t="s">
        <v>37</v>
      </c>
      <c r="C118" s="55" t="s">
        <v>2330</v>
      </c>
      <c r="D118" s="55" t="s">
        <v>35</v>
      </c>
      <c r="E118" s="55" t="s">
        <v>265</v>
      </c>
      <c r="F118" s="55" t="s">
        <v>398</v>
      </c>
      <c r="G118" s="55">
        <v>60</v>
      </c>
      <c r="H118" s="55">
        <v>2</v>
      </c>
      <c r="I118" s="57">
        <v>1</v>
      </c>
      <c r="J118" s="58">
        <v>2</v>
      </c>
      <c r="K118" s="59"/>
      <c r="L118" s="60" t="s">
        <v>222</v>
      </c>
      <c r="M118" s="76"/>
      <c r="N118" s="61" t="s">
        <v>219</v>
      </c>
      <c r="O118" s="77"/>
      <c r="P118" s="92"/>
      <c r="Q118" s="62">
        <v>2</v>
      </c>
      <c r="R118" s="63"/>
      <c r="S118" s="78"/>
      <c r="T118" s="78"/>
      <c r="U118" s="64">
        <f t="shared" si="6"/>
        <v>0</v>
      </c>
      <c r="V118" s="64">
        <f t="shared" si="7"/>
        <v>0</v>
      </c>
      <c r="W118" s="65"/>
      <c r="X118" s="58">
        <v>8</v>
      </c>
      <c r="Y118" s="58">
        <v>24</v>
      </c>
      <c r="Z118" s="58">
        <v>12</v>
      </c>
      <c r="AA118" s="65"/>
      <c r="AB118" s="66">
        <f t="shared" si="8"/>
        <v>7188.4800000000005</v>
      </c>
      <c r="AC118" s="66">
        <f t="shared" si="9"/>
        <v>0</v>
      </c>
      <c r="AD118" s="66">
        <f t="shared" si="5"/>
        <v>7188.4800000000005</v>
      </c>
    </row>
    <row r="119" spans="1:30" ht="24.95" customHeight="1" x14ac:dyDescent="0.4">
      <c r="A119" s="54">
        <v>123</v>
      </c>
      <c r="B119" s="55" t="s">
        <v>37</v>
      </c>
      <c r="C119" s="55" t="s">
        <v>2331</v>
      </c>
      <c r="D119" s="55" t="s">
        <v>35</v>
      </c>
      <c r="E119" s="55" t="s">
        <v>2390</v>
      </c>
      <c r="F119" s="55" t="s">
        <v>40</v>
      </c>
      <c r="G119" s="55">
        <v>75</v>
      </c>
      <c r="H119" s="55">
        <v>1</v>
      </c>
      <c r="I119" s="57">
        <v>1</v>
      </c>
      <c r="J119" s="58">
        <v>1</v>
      </c>
      <c r="K119" s="59"/>
      <c r="L119" s="60" t="s">
        <v>222</v>
      </c>
      <c r="M119" s="76"/>
      <c r="N119" s="61" t="s">
        <v>219</v>
      </c>
      <c r="O119" s="77"/>
      <c r="P119" s="92"/>
      <c r="Q119" s="62">
        <v>1</v>
      </c>
      <c r="R119" s="63"/>
      <c r="S119" s="78"/>
      <c r="T119" s="78"/>
      <c r="U119" s="64">
        <f t="shared" si="6"/>
        <v>0</v>
      </c>
      <c r="V119" s="64">
        <f t="shared" si="7"/>
        <v>0</v>
      </c>
      <c r="W119" s="65"/>
      <c r="X119" s="58">
        <v>8</v>
      </c>
      <c r="Y119" s="58">
        <v>24</v>
      </c>
      <c r="Z119" s="58">
        <v>12</v>
      </c>
      <c r="AA119" s="65"/>
      <c r="AB119" s="66">
        <f t="shared" si="8"/>
        <v>4492.8</v>
      </c>
      <c r="AC119" s="66">
        <f t="shared" si="9"/>
        <v>0</v>
      </c>
      <c r="AD119" s="66">
        <f t="shared" si="5"/>
        <v>4492.8</v>
      </c>
    </row>
    <row r="120" spans="1:30" ht="24.95" customHeight="1" x14ac:dyDescent="0.4">
      <c r="A120" s="54">
        <v>124</v>
      </c>
      <c r="B120" s="55" t="s">
        <v>37</v>
      </c>
      <c r="C120" s="55" t="s">
        <v>2332</v>
      </c>
      <c r="D120" s="55" t="s">
        <v>35</v>
      </c>
      <c r="E120" s="55" t="s">
        <v>263</v>
      </c>
      <c r="F120" s="55" t="s">
        <v>2398</v>
      </c>
      <c r="G120" s="55">
        <v>28</v>
      </c>
      <c r="H120" s="55">
        <v>2</v>
      </c>
      <c r="I120" s="57">
        <v>1</v>
      </c>
      <c r="J120" s="58">
        <v>2</v>
      </c>
      <c r="K120" s="59"/>
      <c r="L120" s="60" t="s">
        <v>222</v>
      </c>
      <c r="M120" s="76"/>
      <c r="N120" s="61" t="s">
        <v>220</v>
      </c>
      <c r="O120" s="77"/>
      <c r="P120" s="92"/>
      <c r="Q120" s="62">
        <v>2</v>
      </c>
      <c r="R120" s="63"/>
      <c r="S120" s="78"/>
      <c r="T120" s="78"/>
      <c r="U120" s="64">
        <f t="shared" si="6"/>
        <v>0</v>
      </c>
      <c r="V120" s="64">
        <f t="shared" si="7"/>
        <v>0</v>
      </c>
      <c r="W120" s="65"/>
      <c r="X120" s="58">
        <v>8</v>
      </c>
      <c r="Y120" s="58">
        <v>24</v>
      </c>
      <c r="Z120" s="58">
        <v>12</v>
      </c>
      <c r="AA120" s="65"/>
      <c r="AB120" s="66">
        <f t="shared" si="8"/>
        <v>3354.6239999999998</v>
      </c>
      <c r="AC120" s="66">
        <f t="shared" si="9"/>
        <v>0</v>
      </c>
      <c r="AD120" s="66">
        <f t="shared" si="5"/>
        <v>3354.6239999999998</v>
      </c>
    </row>
    <row r="121" spans="1:30" ht="24.95" customHeight="1" x14ac:dyDescent="0.4">
      <c r="A121" s="54">
        <v>125</v>
      </c>
      <c r="B121" s="55" t="s">
        <v>37</v>
      </c>
      <c r="C121" s="55" t="s">
        <v>2332</v>
      </c>
      <c r="D121" s="55" t="s">
        <v>711</v>
      </c>
      <c r="E121" s="55" t="s">
        <v>265</v>
      </c>
      <c r="F121" s="55" t="s">
        <v>398</v>
      </c>
      <c r="G121" s="55">
        <v>60</v>
      </c>
      <c r="H121" s="55">
        <v>3</v>
      </c>
      <c r="I121" s="57">
        <v>1</v>
      </c>
      <c r="J121" s="58">
        <v>3</v>
      </c>
      <c r="K121" s="59"/>
      <c r="L121" s="60" t="s">
        <v>222</v>
      </c>
      <c r="M121" s="76"/>
      <c r="N121" s="61" t="s">
        <v>219</v>
      </c>
      <c r="O121" s="77"/>
      <c r="P121" s="92"/>
      <c r="Q121" s="62">
        <v>3</v>
      </c>
      <c r="R121" s="63"/>
      <c r="S121" s="78"/>
      <c r="T121" s="78"/>
      <c r="U121" s="64">
        <f t="shared" si="6"/>
        <v>0</v>
      </c>
      <c r="V121" s="64">
        <f t="shared" si="7"/>
        <v>0</v>
      </c>
      <c r="W121" s="65"/>
      <c r="X121" s="58">
        <v>8</v>
      </c>
      <c r="Y121" s="58">
        <v>24</v>
      </c>
      <c r="Z121" s="58">
        <v>12</v>
      </c>
      <c r="AA121" s="65"/>
      <c r="AB121" s="66">
        <f t="shared" si="8"/>
        <v>10782.720000000001</v>
      </c>
      <c r="AC121" s="66">
        <f t="shared" si="9"/>
        <v>0</v>
      </c>
      <c r="AD121" s="66">
        <f t="shared" si="5"/>
        <v>10782.720000000001</v>
      </c>
    </row>
    <row r="122" spans="1:30" ht="24.95" customHeight="1" x14ac:dyDescent="0.4">
      <c r="A122" s="54">
        <v>126</v>
      </c>
      <c r="B122" s="55" t="s">
        <v>37</v>
      </c>
      <c r="C122" s="55" t="s">
        <v>2333</v>
      </c>
      <c r="D122" s="55" t="s">
        <v>35</v>
      </c>
      <c r="E122" s="55" t="s">
        <v>265</v>
      </c>
      <c r="F122" s="55" t="s">
        <v>398</v>
      </c>
      <c r="G122" s="55">
        <v>60</v>
      </c>
      <c r="H122" s="55">
        <v>2</v>
      </c>
      <c r="I122" s="57">
        <v>1</v>
      </c>
      <c r="J122" s="58">
        <v>2</v>
      </c>
      <c r="K122" s="59"/>
      <c r="L122" s="60" t="s">
        <v>222</v>
      </c>
      <c r="M122" s="76"/>
      <c r="N122" s="61" t="s">
        <v>219</v>
      </c>
      <c r="O122" s="77"/>
      <c r="P122" s="92"/>
      <c r="Q122" s="62">
        <v>2</v>
      </c>
      <c r="R122" s="63"/>
      <c r="S122" s="78"/>
      <c r="T122" s="78"/>
      <c r="U122" s="64">
        <f t="shared" si="6"/>
        <v>0</v>
      </c>
      <c r="V122" s="64">
        <f t="shared" si="7"/>
        <v>0</v>
      </c>
      <c r="W122" s="65"/>
      <c r="X122" s="58">
        <v>8</v>
      </c>
      <c r="Y122" s="58">
        <v>24</v>
      </c>
      <c r="Z122" s="58">
        <v>12</v>
      </c>
      <c r="AA122" s="65"/>
      <c r="AB122" s="66">
        <f t="shared" si="8"/>
        <v>7188.4800000000005</v>
      </c>
      <c r="AC122" s="66">
        <f t="shared" si="9"/>
        <v>0</v>
      </c>
      <c r="AD122" s="66">
        <f t="shared" si="5"/>
        <v>7188.4800000000005</v>
      </c>
    </row>
    <row r="123" spans="1:30" ht="24.95" customHeight="1" x14ac:dyDescent="0.4">
      <c r="A123" s="54">
        <v>127</v>
      </c>
      <c r="B123" s="55" t="s">
        <v>37</v>
      </c>
      <c r="C123" s="55" t="s">
        <v>2334</v>
      </c>
      <c r="D123" s="55" t="s">
        <v>35</v>
      </c>
      <c r="E123" s="55" t="s">
        <v>239</v>
      </c>
      <c r="F123" s="55" t="s">
        <v>967</v>
      </c>
      <c r="G123" s="55">
        <v>42</v>
      </c>
      <c r="H123" s="55">
        <v>1</v>
      </c>
      <c r="I123" s="57">
        <v>1</v>
      </c>
      <c r="J123" s="58">
        <v>1</v>
      </c>
      <c r="K123" s="59"/>
      <c r="L123" s="60" t="s">
        <v>222</v>
      </c>
      <c r="M123" s="76"/>
      <c r="N123" s="61" t="s">
        <v>220</v>
      </c>
      <c r="O123" s="77"/>
      <c r="P123" s="92"/>
      <c r="Q123" s="62">
        <v>1</v>
      </c>
      <c r="R123" s="63"/>
      <c r="S123" s="78"/>
      <c r="T123" s="78"/>
      <c r="U123" s="64">
        <f t="shared" si="6"/>
        <v>0</v>
      </c>
      <c r="V123" s="64">
        <f t="shared" si="7"/>
        <v>0</v>
      </c>
      <c r="W123" s="65"/>
      <c r="X123" s="58">
        <v>8</v>
      </c>
      <c r="Y123" s="58">
        <v>24</v>
      </c>
      <c r="Z123" s="58">
        <v>12</v>
      </c>
      <c r="AA123" s="65"/>
      <c r="AB123" s="66">
        <f t="shared" si="8"/>
        <v>2515.9679999999998</v>
      </c>
      <c r="AC123" s="66">
        <f t="shared" si="9"/>
        <v>0</v>
      </c>
      <c r="AD123" s="66">
        <f t="shared" si="5"/>
        <v>2515.9679999999998</v>
      </c>
    </row>
    <row r="124" spans="1:30" ht="24.95" customHeight="1" x14ac:dyDescent="0.4">
      <c r="A124" s="54">
        <v>128</v>
      </c>
      <c r="B124" s="55" t="s">
        <v>37</v>
      </c>
      <c r="C124" s="55" t="s">
        <v>2334</v>
      </c>
      <c r="D124" s="55" t="s">
        <v>35</v>
      </c>
      <c r="E124" s="55" t="s">
        <v>265</v>
      </c>
      <c r="F124" s="55" t="s">
        <v>398</v>
      </c>
      <c r="G124" s="55">
        <v>60</v>
      </c>
      <c r="H124" s="55">
        <v>3</v>
      </c>
      <c r="I124" s="57">
        <v>1</v>
      </c>
      <c r="J124" s="58">
        <v>3</v>
      </c>
      <c r="K124" s="59"/>
      <c r="L124" s="60" t="s">
        <v>222</v>
      </c>
      <c r="M124" s="76"/>
      <c r="N124" s="61" t="s">
        <v>219</v>
      </c>
      <c r="O124" s="77"/>
      <c r="P124" s="92"/>
      <c r="Q124" s="62">
        <v>3</v>
      </c>
      <c r="R124" s="63"/>
      <c r="S124" s="78"/>
      <c r="T124" s="78"/>
      <c r="U124" s="64">
        <f t="shared" si="6"/>
        <v>0</v>
      </c>
      <c r="V124" s="64">
        <f t="shared" si="7"/>
        <v>0</v>
      </c>
      <c r="W124" s="65"/>
      <c r="X124" s="58">
        <v>8</v>
      </c>
      <c r="Y124" s="58">
        <v>24</v>
      </c>
      <c r="Z124" s="58">
        <v>12</v>
      </c>
      <c r="AA124" s="65"/>
      <c r="AB124" s="66">
        <f t="shared" si="8"/>
        <v>10782.720000000001</v>
      </c>
      <c r="AC124" s="66">
        <f t="shared" si="9"/>
        <v>0</v>
      </c>
      <c r="AD124" s="66">
        <f t="shared" si="5"/>
        <v>10782.720000000001</v>
      </c>
    </row>
    <row r="125" spans="1:30" ht="24.95" customHeight="1" x14ac:dyDescent="0.4">
      <c r="A125" s="54">
        <v>129</v>
      </c>
      <c r="B125" s="55" t="s">
        <v>37</v>
      </c>
      <c r="C125" s="55" t="s">
        <v>2335</v>
      </c>
      <c r="D125" s="55" t="s">
        <v>35</v>
      </c>
      <c r="E125" s="55" t="s">
        <v>239</v>
      </c>
      <c r="F125" s="55" t="s">
        <v>967</v>
      </c>
      <c r="G125" s="55">
        <v>42</v>
      </c>
      <c r="H125" s="55">
        <v>2</v>
      </c>
      <c r="I125" s="57">
        <v>1</v>
      </c>
      <c r="J125" s="58">
        <v>2</v>
      </c>
      <c r="K125" s="59"/>
      <c r="L125" s="60" t="s">
        <v>222</v>
      </c>
      <c r="M125" s="76"/>
      <c r="N125" s="61" t="s">
        <v>220</v>
      </c>
      <c r="O125" s="77"/>
      <c r="P125" s="92"/>
      <c r="Q125" s="62">
        <v>2</v>
      </c>
      <c r="R125" s="63"/>
      <c r="S125" s="78"/>
      <c r="T125" s="78"/>
      <c r="U125" s="64">
        <f t="shared" si="6"/>
        <v>0</v>
      </c>
      <c r="V125" s="64">
        <f t="shared" si="7"/>
        <v>0</v>
      </c>
      <c r="W125" s="65"/>
      <c r="X125" s="58">
        <v>8</v>
      </c>
      <c r="Y125" s="58">
        <v>24</v>
      </c>
      <c r="Z125" s="58">
        <v>12</v>
      </c>
      <c r="AA125" s="65"/>
      <c r="AB125" s="66">
        <f t="shared" si="8"/>
        <v>5031.9359999999997</v>
      </c>
      <c r="AC125" s="66">
        <f t="shared" si="9"/>
        <v>0</v>
      </c>
      <c r="AD125" s="66">
        <f t="shared" ref="AD125:AD184" si="10">AB125-AC125</f>
        <v>5031.9359999999997</v>
      </c>
    </row>
    <row r="126" spans="1:30" ht="24.95" customHeight="1" x14ac:dyDescent="0.4">
      <c r="A126" s="54">
        <v>130</v>
      </c>
      <c r="B126" s="55" t="s">
        <v>37</v>
      </c>
      <c r="C126" s="55" t="s">
        <v>2335</v>
      </c>
      <c r="D126" s="55" t="s">
        <v>35</v>
      </c>
      <c r="E126" s="55" t="s">
        <v>265</v>
      </c>
      <c r="F126" s="55" t="s">
        <v>398</v>
      </c>
      <c r="G126" s="55">
        <v>60</v>
      </c>
      <c r="H126" s="55">
        <v>3</v>
      </c>
      <c r="I126" s="57">
        <v>1</v>
      </c>
      <c r="J126" s="58">
        <v>3</v>
      </c>
      <c r="K126" s="59"/>
      <c r="L126" s="60" t="s">
        <v>222</v>
      </c>
      <c r="M126" s="76"/>
      <c r="N126" s="61" t="s">
        <v>219</v>
      </c>
      <c r="O126" s="77"/>
      <c r="P126" s="92"/>
      <c r="Q126" s="62">
        <v>3</v>
      </c>
      <c r="R126" s="63"/>
      <c r="S126" s="78"/>
      <c r="T126" s="78"/>
      <c r="U126" s="64">
        <f t="shared" si="6"/>
        <v>0</v>
      </c>
      <c r="V126" s="64">
        <f t="shared" si="7"/>
        <v>0</v>
      </c>
      <c r="W126" s="65"/>
      <c r="X126" s="58">
        <v>8</v>
      </c>
      <c r="Y126" s="58">
        <v>24</v>
      </c>
      <c r="Z126" s="58">
        <v>12</v>
      </c>
      <c r="AA126" s="65"/>
      <c r="AB126" s="66">
        <f t="shared" si="8"/>
        <v>10782.720000000001</v>
      </c>
      <c r="AC126" s="66">
        <f t="shared" si="9"/>
        <v>0</v>
      </c>
      <c r="AD126" s="66">
        <f t="shared" si="10"/>
        <v>10782.720000000001</v>
      </c>
    </row>
    <row r="127" spans="1:30" ht="24.95" customHeight="1" x14ac:dyDescent="0.4">
      <c r="A127" s="54">
        <v>131</v>
      </c>
      <c r="B127" s="55" t="s">
        <v>37</v>
      </c>
      <c r="C127" s="55" t="s">
        <v>2336</v>
      </c>
      <c r="D127" s="55" t="s">
        <v>35</v>
      </c>
      <c r="E127" s="55" t="s">
        <v>265</v>
      </c>
      <c r="F127" s="55" t="s">
        <v>398</v>
      </c>
      <c r="G127" s="55">
        <v>60</v>
      </c>
      <c r="H127" s="55">
        <v>1</v>
      </c>
      <c r="I127" s="57">
        <v>1</v>
      </c>
      <c r="J127" s="58">
        <v>1</v>
      </c>
      <c r="K127" s="59"/>
      <c r="L127" s="60" t="s">
        <v>222</v>
      </c>
      <c r="M127" s="76"/>
      <c r="N127" s="61" t="s">
        <v>219</v>
      </c>
      <c r="O127" s="77"/>
      <c r="P127" s="92"/>
      <c r="Q127" s="62">
        <v>1</v>
      </c>
      <c r="R127" s="63"/>
      <c r="S127" s="78"/>
      <c r="T127" s="78"/>
      <c r="U127" s="64">
        <f t="shared" si="6"/>
        <v>0</v>
      </c>
      <c r="V127" s="64">
        <f t="shared" si="7"/>
        <v>0</v>
      </c>
      <c r="W127" s="65"/>
      <c r="X127" s="58">
        <v>8</v>
      </c>
      <c r="Y127" s="58">
        <v>24</v>
      </c>
      <c r="Z127" s="58">
        <v>12</v>
      </c>
      <c r="AA127" s="65"/>
      <c r="AB127" s="66">
        <f t="shared" si="8"/>
        <v>3594.2400000000002</v>
      </c>
      <c r="AC127" s="66">
        <f t="shared" si="9"/>
        <v>0</v>
      </c>
      <c r="AD127" s="66">
        <f t="shared" si="10"/>
        <v>3594.2400000000002</v>
      </c>
    </row>
    <row r="128" spans="1:30" ht="24.95" customHeight="1" x14ac:dyDescent="0.4">
      <c r="A128" s="54">
        <v>134</v>
      </c>
      <c r="B128" s="55" t="s">
        <v>241</v>
      </c>
      <c r="C128" s="55" t="s">
        <v>2337</v>
      </c>
      <c r="D128" s="55" t="s">
        <v>2338</v>
      </c>
      <c r="E128" s="55" t="s">
        <v>239</v>
      </c>
      <c r="F128" s="55" t="s">
        <v>1279</v>
      </c>
      <c r="G128" s="55">
        <v>42</v>
      </c>
      <c r="H128" s="55">
        <v>12</v>
      </c>
      <c r="I128" s="57">
        <v>2</v>
      </c>
      <c r="J128" s="58">
        <v>24</v>
      </c>
      <c r="K128" s="59"/>
      <c r="L128" s="60" t="s">
        <v>222</v>
      </c>
      <c r="M128" s="76"/>
      <c r="N128" s="61" t="s">
        <v>220</v>
      </c>
      <c r="O128" s="77"/>
      <c r="P128" s="92"/>
      <c r="Q128" s="62">
        <v>12</v>
      </c>
      <c r="R128" s="63"/>
      <c r="S128" s="78"/>
      <c r="T128" s="78"/>
      <c r="U128" s="64">
        <f t="shared" si="6"/>
        <v>0</v>
      </c>
      <c r="V128" s="64">
        <f t="shared" si="7"/>
        <v>0</v>
      </c>
      <c r="W128" s="65"/>
      <c r="X128" s="58">
        <v>8</v>
      </c>
      <c r="Y128" s="58">
        <v>24</v>
      </c>
      <c r="Z128" s="58">
        <v>12</v>
      </c>
      <c r="AA128" s="65"/>
      <c r="AB128" s="66">
        <f t="shared" si="8"/>
        <v>60383.231999999996</v>
      </c>
      <c r="AC128" s="66">
        <f t="shared" si="9"/>
        <v>0</v>
      </c>
      <c r="AD128" s="66">
        <f t="shared" si="10"/>
        <v>60383.231999999996</v>
      </c>
    </row>
    <row r="129" spans="1:30" ht="24.95" customHeight="1" x14ac:dyDescent="0.4">
      <c r="A129" s="54">
        <v>135</v>
      </c>
      <c r="B129" s="55" t="s">
        <v>241</v>
      </c>
      <c r="C129" s="55" t="s">
        <v>2339</v>
      </c>
      <c r="D129" s="55" t="s">
        <v>35</v>
      </c>
      <c r="E129" s="55" t="s">
        <v>265</v>
      </c>
      <c r="F129" s="55" t="s">
        <v>398</v>
      </c>
      <c r="G129" s="55">
        <v>60</v>
      </c>
      <c r="H129" s="55">
        <v>4</v>
      </c>
      <c r="I129" s="57">
        <v>1</v>
      </c>
      <c r="J129" s="58">
        <v>4</v>
      </c>
      <c r="K129" s="59"/>
      <c r="L129" s="60" t="s">
        <v>222</v>
      </c>
      <c r="M129" s="76"/>
      <c r="N129" s="61" t="s">
        <v>219</v>
      </c>
      <c r="O129" s="77"/>
      <c r="P129" s="92"/>
      <c r="Q129" s="62">
        <v>4</v>
      </c>
      <c r="R129" s="63"/>
      <c r="S129" s="78"/>
      <c r="T129" s="78"/>
      <c r="U129" s="64">
        <f t="shared" si="6"/>
        <v>0</v>
      </c>
      <c r="V129" s="64">
        <f t="shared" si="7"/>
        <v>0</v>
      </c>
      <c r="W129" s="65"/>
      <c r="X129" s="58">
        <v>8</v>
      </c>
      <c r="Y129" s="58">
        <v>24</v>
      </c>
      <c r="Z129" s="58">
        <v>12</v>
      </c>
      <c r="AA129" s="65"/>
      <c r="AB129" s="66">
        <f t="shared" si="8"/>
        <v>14376.960000000001</v>
      </c>
      <c r="AC129" s="66">
        <f t="shared" si="9"/>
        <v>0</v>
      </c>
      <c r="AD129" s="66">
        <f t="shared" si="10"/>
        <v>14376.960000000001</v>
      </c>
    </row>
    <row r="130" spans="1:30" ht="24.95" customHeight="1" x14ac:dyDescent="0.4">
      <c r="A130" s="54">
        <v>136</v>
      </c>
      <c r="B130" s="55" t="s">
        <v>241</v>
      </c>
      <c r="C130" s="55" t="s">
        <v>2339</v>
      </c>
      <c r="D130" s="55" t="s">
        <v>35</v>
      </c>
      <c r="E130" s="55" t="s">
        <v>239</v>
      </c>
      <c r="F130" s="55" t="s">
        <v>732</v>
      </c>
      <c r="G130" s="55">
        <v>42</v>
      </c>
      <c r="H130" s="55">
        <v>3</v>
      </c>
      <c r="I130" s="57">
        <v>2</v>
      </c>
      <c r="J130" s="58">
        <v>6</v>
      </c>
      <c r="K130" s="59"/>
      <c r="L130" s="60" t="s">
        <v>222</v>
      </c>
      <c r="M130" s="76"/>
      <c r="N130" s="61" t="s">
        <v>220</v>
      </c>
      <c r="O130" s="77"/>
      <c r="P130" s="92"/>
      <c r="Q130" s="62">
        <v>3</v>
      </c>
      <c r="R130" s="63"/>
      <c r="S130" s="78"/>
      <c r="T130" s="78"/>
      <c r="U130" s="64">
        <f t="shared" si="6"/>
        <v>0</v>
      </c>
      <c r="V130" s="64">
        <f t="shared" si="7"/>
        <v>0</v>
      </c>
      <c r="W130" s="65"/>
      <c r="X130" s="58">
        <v>8</v>
      </c>
      <c r="Y130" s="58">
        <v>24</v>
      </c>
      <c r="Z130" s="58">
        <v>12</v>
      </c>
      <c r="AA130" s="65"/>
      <c r="AB130" s="66">
        <f t="shared" si="8"/>
        <v>15095.807999999999</v>
      </c>
      <c r="AC130" s="66">
        <f t="shared" si="9"/>
        <v>0</v>
      </c>
      <c r="AD130" s="66">
        <f t="shared" si="10"/>
        <v>15095.807999999999</v>
      </c>
    </row>
    <row r="131" spans="1:30" ht="24.95" customHeight="1" x14ac:dyDescent="0.4">
      <c r="A131" s="54">
        <v>137</v>
      </c>
      <c r="B131" s="55" t="s">
        <v>241</v>
      </c>
      <c r="C131" s="55" t="s">
        <v>2340</v>
      </c>
      <c r="D131" s="55" t="s">
        <v>2341</v>
      </c>
      <c r="E131" s="55" t="s">
        <v>239</v>
      </c>
      <c r="F131" s="55" t="s">
        <v>1279</v>
      </c>
      <c r="G131" s="55">
        <v>42</v>
      </c>
      <c r="H131" s="55">
        <v>9</v>
      </c>
      <c r="I131" s="57">
        <v>2</v>
      </c>
      <c r="J131" s="58">
        <v>18</v>
      </c>
      <c r="K131" s="59"/>
      <c r="L131" s="60" t="s">
        <v>222</v>
      </c>
      <c r="M131" s="76"/>
      <c r="N131" s="61" t="s">
        <v>220</v>
      </c>
      <c r="O131" s="77"/>
      <c r="P131" s="92"/>
      <c r="Q131" s="62">
        <v>9</v>
      </c>
      <c r="R131" s="63"/>
      <c r="S131" s="78"/>
      <c r="T131" s="78"/>
      <c r="U131" s="64">
        <f t="shared" si="6"/>
        <v>0</v>
      </c>
      <c r="V131" s="64">
        <f t="shared" si="7"/>
        <v>0</v>
      </c>
      <c r="W131" s="65"/>
      <c r="X131" s="58">
        <v>8</v>
      </c>
      <c r="Y131" s="58">
        <v>24</v>
      </c>
      <c r="Z131" s="58">
        <v>12</v>
      </c>
      <c r="AA131" s="65"/>
      <c r="AB131" s="66">
        <f t="shared" si="8"/>
        <v>45287.423999999999</v>
      </c>
      <c r="AC131" s="66">
        <f t="shared" si="9"/>
        <v>0</v>
      </c>
      <c r="AD131" s="66">
        <f t="shared" si="10"/>
        <v>45287.423999999999</v>
      </c>
    </row>
    <row r="132" spans="1:30" ht="24.95" customHeight="1" x14ac:dyDescent="0.4">
      <c r="A132" s="54">
        <v>138</v>
      </c>
      <c r="B132" s="55" t="s">
        <v>241</v>
      </c>
      <c r="C132" s="55" t="s">
        <v>2342</v>
      </c>
      <c r="D132" s="55" t="s">
        <v>35</v>
      </c>
      <c r="E132" s="55" t="s">
        <v>239</v>
      </c>
      <c r="F132" s="55" t="s">
        <v>967</v>
      </c>
      <c r="G132" s="55">
        <v>42</v>
      </c>
      <c r="H132" s="55">
        <v>18</v>
      </c>
      <c r="I132" s="57">
        <v>1</v>
      </c>
      <c r="J132" s="58">
        <v>18</v>
      </c>
      <c r="K132" s="59"/>
      <c r="L132" s="60" t="s">
        <v>222</v>
      </c>
      <c r="M132" s="76"/>
      <c r="N132" s="61" t="s">
        <v>220</v>
      </c>
      <c r="O132" s="77"/>
      <c r="P132" s="92"/>
      <c r="Q132" s="62">
        <v>18</v>
      </c>
      <c r="R132" s="63"/>
      <c r="S132" s="78"/>
      <c r="T132" s="78"/>
      <c r="U132" s="64">
        <f t="shared" ref="U132:U195" si="11">S132*P132</f>
        <v>0</v>
      </c>
      <c r="V132" s="64">
        <f t="shared" ref="V132:V195" si="12">T132*P132</f>
        <v>0</v>
      </c>
      <c r="W132" s="65"/>
      <c r="X132" s="58">
        <v>8</v>
      </c>
      <c r="Y132" s="58">
        <v>24</v>
      </c>
      <c r="Z132" s="58">
        <v>12</v>
      </c>
      <c r="AA132" s="65"/>
      <c r="AB132" s="66">
        <f t="shared" ref="AB132:AB195" si="13">G132*J132*X132*Y132*Z132/1000*$Z$1</f>
        <v>45287.423999999999</v>
      </c>
      <c r="AC132" s="66">
        <f t="shared" si="9"/>
        <v>0</v>
      </c>
      <c r="AD132" s="66">
        <f t="shared" si="10"/>
        <v>45287.423999999999</v>
      </c>
    </row>
    <row r="133" spans="1:30" ht="24.95" customHeight="1" x14ac:dyDescent="0.4">
      <c r="A133" s="54">
        <v>139</v>
      </c>
      <c r="B133" s="55" t="s">
        <v>241</v>
      </c>
      <c r="C133" s="55" t="s">
        <v>2342</v>
      </c>
      <c r="D133" s="55" t="s">
        <v>35</v>
      </c>
      <c r="E133" s="55" t="s">
        <v>265</v>
      </c>
      <c r="F133" s="55" t="s">
        <v>387</v>
      </c>
      <c r="G133" s="55">
        <v>60</v>
      </c>
      <c r="H133" s="55">
        <v>6</v>
      </c>
      <c r="I133" s="57">
        <v>1</v>
      </c>
      <c r="J133" s="58">
        <v>6</v>
      </c>
      <c r="K133" s="59"/>
      <c r="L133" s="60" t="s">
        <v>222</v>
      </c>
      <c r="M133" s="76"/>
      <c r="N133" s="61" t="s">
        <v>219</v>
      </c>
      <c r="O133" s="77"/>
      <c r="P133" s="92"/>
      <c r="Q133" s="62">
        <v>6</v>
      </c>
      <c r="R133" s="63"/>
      <c r="S133" s="78"/>
      <c r="T133" s="78"/>
      <c r="U133" s="64">
        <f t="shared" si="11"/>
        <v>0</v>
      </c>
      <c r="V133" s="64">
        <f t="shared" si="12"/>
        <v>0</v>
      </c>
      <c r="W133" s="65"/>
      <c r="X133" s="58">
        <v>8</v>
      </c>
      <c r="Y133" s="58">
        <v>24</v>
      </c>
      <c r="Z133" s="58">
        <v>12</v>
      </c>
      <c r="AA133" s="65"/>
      <c r="AB133" s="66">
        <f t="shared" si="13"/>
        <v>21565.440000000002</v>
      </c>
      <c r="AC133" s="66">
        <f t="shared" ref="AC133:AC196" si="14">P133*Q133*X133*Y133*Z133/1000*$Z$1</f>
        <v>0</v>
      </c>
      <c r="AD133" s="66">
        <f t="shared" si="10"/>
        <v>21565.440000000002</v>
      </c>
    </row>
    <row r="134" spans="1:30" ht="24.95" customHeight="1" x14ac:dyDescent="0.4">
      <c r="A134" s="54">
        <v>140</v>
      </c>
      <c r="B134" s="55" t="s">
        <v>241</v>
      </c>
      <c r="C134" s="55" t="s">
        <v>2342</v>
      </c>
      <c r="D134" s="55" t="s">
        <v>35</v>
      </c>
      <c r="E134" s="55" t="s">
        <v>239</v>
      </c>
      <c r="F134" s="55" t="s">
        <v>1851</v>
      </c>
      <c r="G134" s="55">
        <v>42</v>
      </c>
      <c r="H134" s="55">
        <v>3</v>
      </c>
      <c r="I134" s="57">
        <v>1</v>
      </c>
      <c r="J134" s="58">
        <v>3</v>
      </c>
      <c r="K134" s="59"/>
      <c r="L134" s="60" t="s">
        <v>222</v>
      </c>
      <c r="M134" s="76"/>
      <c r="N134" s="61" t="s">
        <v>220</v>
      </c>
      <c r="O134" s="77"/>
      <c r="P134" s="92"/>
      <c r="Q134" s="62">
        <v>3</v>
      </c>
      <c r="R134" s="63"/>
      <c r="S134" s="78"/>
      <c r="T134" s="78"/>
      <c r="U134" s="64">
        <f t="shared" si="11"/>
        <v>0</v>
      </c>
      <c r="V134" s="64">
        <f t="shared" si="12"/>
        <v>0</v>
      </c>
      <c r="W134" s="65"/>
      <c r="X134" s="58">
        <v>8</v>
      </c>
      <c r="Y134" s="58">
        <v>24</v>
      </c>
      <c r="Z134" s="58">
        <v>12</v>
      </c>
      <c r="AA134" s="65"/>
      <c r="AB134" s="66">
        <f t="shared" si="13"/>
        <v>7547.9039999999995</v>
      </c>
      <c r="AC134" s="66">
        <f t="shared" si="14"/>
        <v>0</v>
      </c>
      <c r="AD134" s="66">
        <f t="shared" si="10"/>
        <v>7547.9039999999995</v>
      </c>
    </row>
    <row r="135" spans="1:30" ht="24.95" customHeight="1" x14ac:dyDescent="0.4">
      <c r="A135" s="54">
        <v>141</v>
      </c>
      <c r="B135" s="55" t="s">
        <v>241</v>
      </c>
      <c r="C135" s="55" t="s">
        <v>2342</v>
      </c>
      <c r="D135" s="55" t="s">
        <v>35</v>
      </c>
      <c r="E135" s="55" t="s">
        <v>248</v>
      </c>
      <c r="F135" s="55" t="s">
        <v>673</v>
      </c>
      <c r="G135" s="55">
        <v>26</v>
      </c>
      <c r="H135" s="55">
        <v>1</v>
      </c>
      <c r="I135" s="57">
        <v>1</v>
      </c>
      <c r="J135" s="58">
        <v>1</v>
      </c>
      <c r="K135" s="59"/>
      <c r="L135" s="60" t="s">
        <v>222</v>
      </c>
      <c r="M135" s="76"/>
      <c r="N135" s="61" t="s">
        <v>220</v>
      </c>
      <c r="O135" s="77"/>
      <c r="P135" s="92"/>
      <c r="Q135" s="62">
        <v>1</v>
      </c>
      <c r="R135" s="63"/>
      <c r="S135" s="78"/>
      <c r="T135" s="78"/>
      <c r="U135" s="64">
        <f t="shared" si="11"/>
        <v>0</v>
      </c>
      <c r="V135" s="64">
        <f t="shared" si="12"/>
        <v>0</v>
      </c>
      <c r="W135" s="65"/>
      <c r="X135" s="58">
        <v>8</v>
      </c>
      <c r="Y135" s="58">
        <v>24</v>
      </c>
      <c r="Z135" s="58">
        <v>12</v>
      </c>
      <c r="AA135" s="65"/>
      <c r="AB135" s="66">
        <f t="shared" si="13"/>
        <v>1557.5040000000001</v>
      </c>
      <c r="AC135" s="66">
        <f t="shared" si="14"/>
        <v>0</v>
      </c>
      <c r="AD135" s="66">
        <f t="shared" si="10"/>
        <v>1557.5040000000001</v>
      </c>
    </row>
    <row r="136" spans="1:30" ht="24.95" customHeight="1" x14ac:dyDescent="0.4">
      <c r="A136" s="54">
        <v>142</v>
      </c>
      <c r="B136" s="55" t="s">
        <v>241</v>
      </c>
      <c r="C136" s="55" t="s">
        <v>2342</v>
      </c>
      <c r="D136" s="55" t="s">
        <v>35</v>
      </c>
      <c r="E136" s="55" t="s">
        <v>248</v>
      </c>
      <c r="F136" s="55" t="s">
        <v>249</v>
      </c>
      <c r="G136" s="55">
        <v>26</v>
      </c>
      <c r="H136" s="55">
        <v>1</v>
      </c>
      <c r="I136" s="57">
        <v>1</v>
      </c>
      <c r="J136" s="58">
        <v>1</v>
      </c>
      <c r="K136" s="59"/>
      <c r="L136" s="60" t="s">
        <v>222</v>
      </c>
      <c r="M136" s="76"/>
      <c r="N136" s="61" t="s">
        <v>220</v>
      </c>
      <c r="O136" s="77"/>
      <c r="P136" s="92"/>
      <c r="Q136" s="62">
        <v>1</v>
      </c>
      <c r="R136" s="63"/>
      <c r="S136" s="78"/>
      <c r="T136" s="78"/>
      <c r="U136" s="64">
        <f t="shared" si="11"/>
        <v>0</v>
      </c>
      <c r="V136" s="64">
        <f t="shared" si="12"/>
        <v>0</v>
      </c>
      <c r="W136" s="65"/>
      <c r="X136" s="58">
        <v>8</v>
      </c>
      <c r="Y136" s="58">
        <v>24</v>
      </c>
      <c r="Z136" s="58">
        <v>12</v>
      </c>
      <c r="AA136" s="65"/>
      <c r="AB136" s="66">
        <f t="shared" si="13"/>
        <v>1557.5040000000001</v>
      </c>
      <c r="AC136" s="66">
        <f t="shared" si="14"/>
        <v>0</v>
      </c>
      <c r="AD136" s="66">
        <f t="shared" si="10"/>
        <v>1557.5040000000001</v>
      </c>
    </row>
    <row r="137" spans="1:30" ht="24.95" customHeight="1" x14ac:dyDescent="0.4">
      <c r="A137" s="54">
        <v>143</v>
      </c>
      <c r="B137" s="55" t="s">
        <v>241</v>
      </c>
      <c r="C137" s="55" t="s">
        <v>2343</v>
      </c>
      <c r="D137" s="55" t="s">
        <v>35</v>
      </c>
      <c r="E137" s="55" t="s">
        <v>239</v>
      </c>
      <c r="F137" s="55" t="s">
        <v>2401</v>
      </c>
      <c r="G137" s="55">
        <v>42</v>
      </c>
      <c r="H137" s="55">
        <v>1</v>
      </c>
      <c r="I137" s="57">
        <v>2</v>
      </c>
      <c r="J137" s="58">
        <v>2</v>
      </c>
      <c r="K137" s="59"/>
      <c r="L137" s="60" t="s">
        <v>222</v>
      </c>
      <c r="M137" s="76"/>
      <c r="N137" s="61" t="s">
        <v>220</v>
      </c>
      <c r="O137" s="77"/>
      <c r="P137" s="92"/>
      <c r="Q137" s="62">
        <v>1</v>
      </c>
      <c r="R137" s="63"/>
      <c r="S137" s="78"/>
      <c r="T137" s="78"/>
      <c r="U137" s="64">
        <f t="shared" si="11"/>
        <v>0</v>
      </c>
      <c r="V137" s="64">
        <f t="shared" si="12"/>
        <v>0</v>
      </c>
      <c r="W137" s="65"/>
      <c r="X137" s="58">
        <v>8</v>
      </c>
      <c r="Y137" s="58">
        <v>24</v>
      </c>
      <c r="Z137" s="58">
        <v>12</v>
      </c>
      <c r="AA137" s="65"/>
      <c r="AB137" s="66">
        <f t="shared" si="13"/>
        <v>5031.9359999999997</v>
      </c>
      <c r="AC137" s="66">
        <f t="shared" si="14"/>
        <v>0</v>
      </c>
      <c r="AD137" s="66">
        <f t="shared" si="10"/>
        <v>5031.9359999999997</v>
      </c>
    </row>
    <row r="138" spans="1:30" ht="24.95" customHeight="1" x14ac:dyDescent="0.4">
      <c r="A138" s="54">
        <v>144</v>
      </c>
      <c r="B138" s="55" t="s">
        <v>241</v>
      </c>
      <c r="C138" s="55" t="s">
        <v>2344</v>
      </c>
      <c r="D138" s="55" t="s">
        <v>35</v>
      </c>
      <c r="E138" s="55" t="s">
        <v>265</v>
      </c>
      <c r="F138" s="55" t="s">
        <v>730</v>
      </c>
      <c r="G138" s="55">
        <v>60</v>
      </c>
      <c r="H138" s="55">
        <v>1</v>
      </c>
      <c r="I138" s="57">
        <v>1</v>
      </c>
      <c r="J138" s="58">
        <v>1</v>
      </c>
      <c r="K138" s="59"/>
      <c r="L138" s="60" t="s">
        <v>222</v>
      </c>
      <c r="M138" s="76"/>
      <c r="N138" s="61" t="s">
        <v>219</v>
      </c>
      <c r="O138" s="77"/>
      <c r="P138" s="92"/>
      <c r="Q138" s="62">
        <v>1</v>
      </c>
      <c r="R138" s="63"/>
      <c r="S138" s="78"/>
      <c r="T138" s="78"/>
      <c r="U138" s="64">
        <f t="shared" si="11"/>
        <v>0</v>
      </c>
      <c r="V138" s="64">
        <f t="shared" si="12"/>
        <v>0</v>
      </c>
      <c r="W138" s="65"/>
      <c r="X138" s="58">
        <v>8</v>
      </c>
      <c r="Y138" s="58">
        <v>24</v>
      </c>
      <c r="Z138" s="58">
        <v>12</v>
      </c>
      <c r="AA138" s="65"/>
      <c r="AB138" s="66">
        <f t="shared" si="13"/>
        <v>3594.2400000000002</v>
      </c>
      <c r="AC138" s="66">
        <f t="shared" si="14"/>
        <v>0</v>
      </c>
      <c r="AD138" s="66">
        <f t="shared" si="10"/>
        <v>3594.2400000000002</v>
      </c>
    </row>
    <row r="139" spans="1:30" ht="24.95" customHeight="1" x14ac:dyDescent="0.4">
      <c r="A139" s="54">
        <v>145</v>
      </c>
      <c r="B139" s="55" t="s">
        <v>241</v>
      </c>
      <c r="C139" s="55" t="s">
        <v>2324</v>
      </c>
      <c r="D139" s="55" t="s">
        <v>35</v>
      </c>
      <c r="E139" s="55" t="s">
        <v>265</v>
      </c>
      <c r="F139" s="55" t="s">
        <v>398</v>
      </c>
      <c r="G139" s="55">
        <v>60</v>
      </c>
      <c r="H139" s="55">
        <v>3</v>
      </c>
      <c r="I139" s="57">
        <v>1</v>
      </c>
      <c r="J139" s="58">
        <v>3</v>
      </c>
      <c r="K139" s="59"/>
      <c r="L139" s="60" t="s">
        <v>222</v>
      </c>
      <c r="M139" s="76"/>
      <c r="N139" s="61" t="s">
        <v>219</v>
      </c>
      <c r="O139" s="77"/>
      <c r="P139" s="92"/>
      <c r="Q139" s="62">
        <v>3</v>
      </c>
      <c r="R139" s="63"/>
      <c r="S139" s="78"/>
      <c r="T139" s="78"/>
      <c r="U139" s="64">
        <f t="shared" si="11"/>
        <v>0</v>
      </c>
      <c r="V139" s="64">
        <f t="shared" si="12"/>
        <v>0</v>
      </c>
      <c r="W139" s="65"/>
      <c r="X139" s="58">
        <v>8</v>
      </c>
      <c r="Y139" s="58">
        <v>24</v>
      </c>
      <c r="Z139" s="58">
        <v>12</v>
      </c>
      <c r="AA139" s="65"/>
      <c r="AB139" s="66">
        <f t="shared" si="13"/>
        <v>10782.720000000001</v>
      </c>
      <c r="AC139" s="66">
        <f t="shared" si="14"/>
        <v>0</v>
      </c>
      <c r="AD139" s="66">
        <f t="shared" si="10"/>
        <v>10782.720000000001</v>
      </c>
    </row>
    <row r="140" spans="1:30" ht="24.95" customHeight="1" x14ac:dyDescent="0.4">
      <c r="A140" s="54">
        <v>146</v>
      </c>
      <c r="B140" s="55" t="s">
        <v>241</v>
      </c>
      <c r="C140" s="55" t="s">
        <v>529</v>
      </c>
      <c r="D140" s="55" t="s">
        <v>35</v>
      </c>
      <c r="E140" s="55" t="s">
        <v>239</v>
      </c>
      <c r="F140" s="55" t="s">
        <v>967</v>
      </c>
      <c r="G140" s="55">
        <v>42</v>
      </c>
      <c r="H140" s="55">
        <v>1</v>
      </c>
      <c r="I140" s="57">
        <v>1</v>
      </c>
      <c r="J140" s="58">
        <v>1</v>
      </c>
      <c r="K140" s="59"/>
      <c r="L140" s="60" t="s">
        <v>222</v>
      </c>
      <c r="M140" s="76"/>
      <c r="N140" s="61" t="s">
        <v>220</v>
      </c>
      <c r="O140" s="77"/>
      <c r="P140" s="92"/>
      <c r="Q140" s="62">
        <v>1</v>
      </c>
      <c r="R140" s="63"/>
      <c r="S140" s="78"/>
      <c r="T140" s="78"/>
      <c r="U140" s="64">
        <f t="shared" si="11"/>
        <v>0</v>
      </c>
      <c r="V140" s="64">
        <f t="shared" si="12"/>
        <v>0</v>
      </c>
      <c r="W140" s="65"/>
      <c r="X140" s="58">
        <v>8</v>
      </c>
      <c r="Y140" s="58">
        <v>24</v>
      </c>
      <c r="Z140" s="58">
        <v>12</v>
      </c>
      <c r="AA140" s="65"/>
      <c r="AB140" s="66">
        <f t="shared" si="13"/>
        <v>2515.9679999999998</v>
      </c>
      <c r="AC140" s="66">
        <f t="shared" si="14"/>
        <v>0</v>
      </c>
      <c r="AD140" s="66">
        <f t="shared" si="10"/>
        <v>2515.9679999999998</v>
      </c>
    </row>
    <row r="141" spans="1:30" ht="24.95" customHeight="1" x14ac:dyDescent="0.4">
      <c r="A141" s="54">
        <v>147</v>
      </c>
      <c r="B141" s="55" t="s">
        <v>241</v>
      </c>
      <c r="C141" s="55" t="s">
        <v>529</v>
      </c>
      <c r="D141" s="55" t="s">
        <v>35</v>
      </c>
      <c r="E141" s="55" t="s">
        <v>265</v>
      </c>
      <c r="F141" s="55" t="s">
        <v>398</v>
      </c>
      <c r="G141" s="55">
        <v>60</v>
      </c>
      <c r="H141" s="55">
        <v>4</v>
      </c>
      <c r="I141" s="57">
        <v>1</v>
      </c>
      <c r="J141" s="58">
        <v>4</v>
      </c>
      <c r="K141" s="59"/>
      <c r="L141" s="60" t="s">
        <v>222</v>
      </c>
      <c r="M141" s="76"/>
      <c r="N141" s="61" t="s">
        <v>219</v>
      </c>
      <c r="O141" s="77"/>
      <c r="P141" s="92"/>
      <c r="Q141" s="62">
        <v>4</v>
      </c>
      <c r="R141" s="63"/>
      <c r="S141" s="78"/>
      <c r="T141" s="78"/>
      <c r="U141" s="64">
        <f t="shared" si="11"/>
        <v>0</v>
      </c>
      <c r="V141" s="64">
        <f t="shared" si="12"/>
        <v>0</v>
      </c>
      <c r="W141" s="65"/>
      <c r="X141" s="58">
        <v>8</v>
      </c>
      <c r="Y141" s="58">
        <v>24</v>
      </c>
      <c r="Z141" s="58">
        <v>12</v>
      </c>
      <c r="AA141" s="65"/>
      <c r="AB141" s="66">
        <f t="shared" si="13"/>
        <v>14376.960000000001</v>
      </c>
      <c r="AC141" s="66">
        <f t="shared" si="14"/>
        <v>0</v>
      </c>
      <c r="AD141" s="66">
        <f t="shared" si="10"/>
        <v>14376.960000000001</v>
      </c>
    </row>
    <row r="142" spans="1:30" ht="24.95" customHeight="1" x14ac:dyDescent="0.4">
      <c r="A142" s="54">
        <v>148</v>
      </c>
      <c r="B142" s="55" t="s">
        <v>241</v>
      </c>
      <c r="C142" s="55" t="s">
        <v>528</v>
      </c>
      <c r="D142" s="55" t="s">
        <v>35</v>
      </c>
      <c r="E142" s="55" t="s">
        <v>239</v>
      </c>
      <c r="F142" s="55" t="s">
        <v>967</v>
      </c>
      <c r="G142" s="55">
        <v>42</v>
      </c>
      <c r="H142" s="55">
        <v>1</v>
      </c>
      <c r="I142" s="57">
        <v>1</v>
      </c>
      <c r="J142" s="58">
        <v>1</v>
      </c>
      <c r="K142" s="59"/>
      <c r="L142" s="60" t="s">
        <v>222</v>
      </c>
      <c r="M142" s="76"/>
      <c r="N142" s="61" t="s">
        <v>220</v>
      </c>
      <c r="O142" s="77"/>
      <c r="P142" s="92"/>
      <c r="Q142" s="62">
        <v>1</v>
      </c>
      <c r="R142" s="63"/>
      <c r="S142" s="78"/>
      <c r="T142" s="78"/>
      <c r="U142" s="64">
        <f t="shared" si="11"/>
        <v>0</v>
      </c>
      <c r="V142" s="64">
        <f t="shared" si="12"/>
        <v>0</v>
      </c>
      <c r="W142" s="65"/>
      <c r="X142" s="58">
        <v>8</v>
      </c>
      <c r="Y142" s="58">
        <v>24</v>
      </c>
      <c r="Z142" s="58">
        <v>12</v>
      </c>
      <c r="AA142" s="65"/>
      <c r="AB142" s="66">
        <f t="shared" si="13"/>
        <v>2515.9679999999998</v>
      </c>
      <c r="AC142" s="66">
        <f t="shared" si="14"/>
        <v>0</v>
      </c>
      <c r="AD142" s="66">
        <f t="shared" si="10"/>
        <v>2515.9679999999998</v>
      </c>
    </row>
    <row r="143" spans="1:30" ht="24.95" customHeight="1" x14ac:dyDescent="0.4">
      <c r="A143" s="54">
        <v>149</v>
      </c>
      <c r="B143" s="55" t="s">
        <v>241</v>
      </c>
      <c r="C143" s="55" t="s">
        <v>528</v>
      </c>
      <c r="D143" s="55" t="s">
        <v>35</v>
      </c>
      <c r="E143" s="55" t="s">
        <v>265</v>
      </c>
      <c r="F143" s="55" t="s">
        <v>398</v>
      </c>
      <c r="G143" s="55">
        <v>60</v>
      </c>
      <c r="H143" s="55">
        <v>3</v>
      </c>
      <c r="I143" s="57">
        <v>1</v>
      </c>
      <c r="J143" s="58">
        <v>3</v>
      </c>
      <c r="K143" s="59"/>
      <c r="L143" s="60" t="s">
        <v>222</v>
      </c>
      <c r="M143" s="76"/>
      <c r="N143" s="61" t="s">
        <v>219</v>
      </c>
      <c r="O143" s="77"/>
      <c r="P143" s="92"/>
      <c r="Q143" s="62">
        <v>3</v>
      </c>
      <c r="R143" s="63"/>
      <c r="S143" s="78"/>
      <c r="T143" s="78"/>
      <c r="U143" s="64">
        <f t="shared" si="11"/>
        <v>0</v>
      </c>
      <c r="V143" s="64">
        <f t="shared" si="12"/>
        <v>0</v>
      </c>
      <c r="W143" s="65"/>
      <c r="X143" s="58">
        <v>8</v>
      </c>
      <c r="Y143" s="58">
        <v>24</v>
      </c>
      <c r="Z143" s="58">
        <v>12</v>
      </c>
      <c r="AA143" s="65"/>
      <c r="AB143" s="66">
        <f t="shared" si="13"/>
        <v>10782.720000000001</v>
      </c>
      <c r="AC143" s="66">
        <f t="shared" si="14"/>
        <v>0</v>
      </c>
      <c r="AD143" s="66">
        <f t="shared" si="10"/>
        <v>10782.720000000001</v>
      </c>
    </row>
    <row r="144" spans="1:30" ht="24.95" customHeight="1" x14ac:dyDescent="0.4">
      <c r="A144" s="54">
        <v>150</v>
      </c>
      <c r="B144" s="55" t="s">
        <v>241</v>
      </c>
      <c r="C144" s="55" t="s">
        <v>712</v>
      </c>
      <c r="D144" s="55" t="s">
        <v>35</v>
      </c>
      <c r="E144" s="55" t="s">
        <v>265</v>
      </c>
      <c r="F144" s="55" t="s">
        <v>398</v>
      </c>
      <c r="G144" s="55">
        <v>60</v>
      </c>
      <c r="H144" s="55">
        <v>1</v>
      </c>
      <c r="I144" s="57">
        <v>1</v>
      </c>
      <c r="J144" s="58">
        <v>1</v>
      </c>
      <c r="K144" s="59"/>
      <c r="L144" s="60" t="s">
        <v>222</v>
      </c>
      <c r="M144" s="76"/>
      <c r="N144" s="61" t="s">
        <v>219</v>
      </c>
      <c r="O144" s="77"/>
      <c r="P144" s="92"/>
      <c r="Q144" s="62">
        <v>1</v>
      </c>
      <c r="R144" s="63"/>
      <c r="S144" s="78"/>
      <c r="T144" s="78"/>
      <c r="U144" s="64">
        <f t="shared" si="11"/>
        <v>0</v>
      </c>
      <c r="V144" s="64">
        <f t="shared" si="12"/>
        <v>0</v>
      </c>
      <c r="W144" s="65"/>
      <c r="X144" s="58">
        <v>8</v>
      </c>
      <c r="Y144" s="58">
        <v>24</v>
      </c>
      <c r="Z144" s="58">
        <v>12</v>
      </c>
      <c r="AA144" s="65"/>
      <c r="AB144" s="66">
        <f t="shared" si="13"/>
        <v>3594.2400000000002</v>
      </c>
      <c r="AC144" s="66">
        <f t="shared" si="14"/>
        <v>0</v>
      </c>
      <c r="AD144" s="66">
        <f t="shared" si="10"/>
        <v>3594.2400000000002</v>
      </c>
    </row>
    <row r="145" spans="1:30" ht="24.95" customHeight="1" x14ac:dyDescent="0.4">
      <c r="A145" s="54">
        <v>151</v>
      </c>
      <c r="B145" s="55" t="s">
        <v>241</v>
      </c>
      <c r="C145" s="55" t="s">
        <v>431</v>
      </c>
      <c r="D145" s="55" t="s">
        <v>35</v>
      </c>
      <c r="E145" s="55" t="s">
        <v>265</v>
      </c>
      <c r="F145" s="55" t="s">
        <v>398</v>
      </c>
      <c r="G145" s="55">
        <v>60</v>
      </c>
      <c r="H145" s="55">
        <v>30</v>
      </c>
      <c r="I145" s="57">
        <v>1</v>
      </c>
      <c r="J145" s="58">
        <v>30</v>
      </c>
      <c r="K145" s="59"/>
      <c r="L145" s="60" t="s">
        <v>222</v>
      </c>
      <c r="M145" s="76"/>
      <c r="N145" s="61" t="s">
        <v>219</v>
      </c>
      <c r="O145" s="77"/>
      <c r="P145" s="92"/>
      <c r="Q145" s="62">
        <v>30</v>
      </c>
      <c r="R145" s="63"/>
      <c r="S145" s="78"/>
      <c r="T145" s="78"/>
      <c r="U145" s="64">
        <f t="shared" si="11"/>
        <v>0</v>
      </c>
      <c r="V145" s="64">
        <f t="shared" si="12"/>
        <v>0</v>
      </c>
      <c r="W145" s="65"/>
      <c r="X145" s="58">
        <v>8</v>
      </c>
      <c r="Y145" s="58">
        <v>24</v>
      </c>
      <c r="Z145" s="58">
        <v>12</v>
      </c>
      <c r="AA145" s="65"/>
      <c r="AB145" s="66">
        <f t="shared" si="13"/>
        <v>107827.2</v>
      </c>
      <c r="AC145" s="66">
        <f t="shared" si="14"/>
        <v>0</v>
      </c>
      <c r="AD145" s="66">
        <f t="shared" si="10"/>
        <v>107827.2</v>
      </c>
    </row>
    <row r="146" spans="1:30" ht="24.95" customHeight="1" x14ac:dyDescent="0.4">
      <c r="A146" s="54">
        <v>152</v>
      </c>
      <c r="B146" s="55" t="s">
        <v>241</v>
      </c>
      <c r="C146" s="55" t="s">
        <v>431</v>
      </c>
      <c r="D146" s="55" t="s">
        <v>2296</v>
      </c>
      <c r="E146" s="55" t="s">
        <v>265</v>
      </c>
      <c r="F146" s="55" t="s">
        <v>2391</v>
      </c>
      <c r="G146" s="55">
        <v>60</v>
      </c>
      <c r="H146" s="55">
        <v>1</v>
      </c>
      <c r="I146" s="57">
        <v>1</v>
      </c>
      <c r="J146" s="58">
        <v>1</v>
      </c>
      <c r="K146" s="59"/>
      <c r="L146" s="60" t="s">
        <v>221</v>
      </c>
      <c r="M146" s="76"/>
      <c r="N146" s="61" t="s">
        <v>219</v>
      </c>
      <c r="O146" s="77"/>
      <c r="P146" s="92"/>
      <c r="Q146" s="62">
        <v>1</v>
      </c>
      <c r="R146" s="63"/>
      <c r="S146" s="78"/>
      <c r="T146" s="78"/>
      <c r="U146" s="64">
        <f t="shared" si="11"/>
        <v>0</v>
      </c>
      <c r="V146" s="64">
        <f t="shared" si="12"/>
        <v>0</v>
      </c>
      <c r="W146" s="65"/>
      <c r="X146" s="58">
        <v>8</v>
      </c>
      <c r="Y146" s="58">
        <v>24</v>
      </c>
      <c r="Z146" s="58">
        <v>12</v>
      </c>
      <c r="AA146" s="65"/>
      <c r="AB146" s="66">
        <f t="shared" si="13"/>
        <v>3594.2400000000002</v>
      </c>
      <c r="AC146" s="66">
        <f t="shared" si="14"/>
        <v>0</v>
      </c>
      <c r="AD146" s="66">
        <f t="shared" si="10"/>
        <v>3594.2400000000002</v>
      </c>
    </row>
    <row r="147" spans="1:30" ht="24.95" customHeight="1" x14ac:dyDescent="0.4">
      <c r="A147" s="54">
        <v>153</v>
      </c>
      <c r="B147" s="55" t="s">
        <v>241</v>
      </c>
      <c r="C147" s="55" t="s">
        <v>692</v>
      </c>
      <c r="D147" s="55" t="s">
        <v>35</v>
      </c>
      <c r="E147" s="55" t="s">
        <v>41</v>
      </c>
      <c r="F147" s="55" t="s">
        <v>232</v>
      </c>
      <c r="G147" s="55">
        <v>15</v>
      </c>
      <c r="H147" s="55">
        <v>1</v>
      </c>
      <c r="I147" s="57">
        <v>1</v>
      </c>
      <c r="J147" s="58">
        <v>1</v>
      </c>
      <c r="K147" s="59"/>
      <c r="L147" s="60" t="s">
        <v>222</v>
      </c>
      <c r="M147" s="76"/>
      <c r="N147" s="61" t="s">
        <v>220</v>
      </c>
      <c r="O147" s="77"/>
      <c r="P147" s="92"/>
      <c r="Q147" s="62">
        <v>1</v>
      </c>
      <c r="R147" s="63"/>
      <c r="S147" s="78"/>
      <c r="T147" s="78"/>
      <c r="U147" s="64">
        <f t="shared" si="11"/>
        <v>0</v>
      </c>
      <c r="V147" s="64">
        <f t="shared" si="12"/>
        <v>0</v>
      </c>
      <c r="W147" s="65"/>
      <c r="X147" s="58">
        <v>8</v>
      </c>
      <c r="Y147" s="58">
        <v>24</v>
      </c>
      <c r="Z147" s="58">
        <v>12</v>
      </c>
      <c r="AA147" s="65"/>
      <c r="AB147" s="66">
        <f t="shared" si="13"/>
        <v>898.56000000000006</v>
      </c>
      <c r="AC147" s="66">
        <f t="shared" si="14"/>
        <v>0</v>
      </c>
      <c r="AD147" s="66">
        <f t="shared" si="10"/>
        <v>898.56000000000006</v>
      </c>
    </row>
    <row r="148" spans="1:30" ht="24.95" customHeight="1" x14ac:dyDescent="0.4">
      <c r="A148" s="54">
        <v>154</v>
      </c>
      <c r="B148" s="55" t="s">
        <v>241</v>
      </c>
      <c r="C148" s="55" t="s">
        <v>692</v>
      </c>
      <c r="D148" s="55" t="s">
        <v>35</v>
      </c>
      <c r="E148" s="55" t="s">
        <v>239</v>
      </c>
      <c r="F148" s="55" t="s">
        <v>243</v>
      </c>
      <c r="G148" s="55">
        <v>42</v>
      </c>
      <c r="H148" s="55">
        <v>1</v>
      </c>
      <c r="I148" s="57">
        <v>1</v>
      </c>
      <c r="J148" s="58">
        <v>1</v>
      </c>
      <c r="K148" s="59"/>
      <c r="L148" s="60" t="s">
        <v>222</v>
      </c>
      <c r="M148" s="76"/>
      <c r="N148" s="61" t="s">
        <v>220</v>
      </c>
      <c r="O148" s="77"/>
      <c r="P148" s="92"/>
      <c r="Q148" s="62">
        <v>1</v>
      </c>
      <c r="R148" s="63"/>
      <c r="S148" s="78"/>
      <c r="T148" s="78"/>
      <c r="U148" s="64">
        <f t="shared" si="11"/>
        <v>0</v>
      </c>
      <c r="V148" s="64">
        <f t="shared" si="12"/>
        <v>0</v>
      </c>
      <c r="W148" s="65"/>
      <c r="X148" s="58">
        <v>8</v>
      </c>
      <c r="Y148" s="58">
        <v>24</v>
      </c>
      <c r="Z148" s="58">
        <v>12</v>
      </c>
      <c r="AA148" s="65"/>
      <c r="AB148" s="66">
        <f t="shared" si="13"/>
        <v>2515.9679999999998</v>
      </c>
      <c r="AC148" s="66">
        <f t="shared" si="14"/>
        <v>0</v>
      </c>
      <c r="AD148" s="66">
        <f t="shared" si="10"/>
        <v>2515.9679999999998</v>
      </c>
    </row>
    <row r="149" spans="1:30" ht="24.95" customHeight="1" x14ac:dyDescent="0.4">
      <c r="A149" s="54">
        <v>155</v>
      </c>
      <c r="B149" s="55" t="s">
        <v>241</v>
      </c>
      <c r="C149" s="55" t="s">
        <v>2345</v>
      </c>
      <c r="D149" s="55" t="s">
        <v>35</v>
      </c>
      <c r="E149" s="55" t="s">
        <v>263</v>
      </c>
      <c r="F149" s="55" t="s">
        <v>2398</v>
      </c>
      <c r="G149" s="55">
        <v>28</v>
      </c>
      <c r="H149" s="55">
        <v>2</v>
      </c>
      <c r="I149" s="57">
        <v>1</v>
      </c>
      <c r="J149" s="58">
        <v>2</v>
      </c>
      <c r="K149" s="59"/>
      <c r="L149" s="60" t="s">
        <v>222</v>
      </c>
      <c r="M149" s="76"/>
      <c r="N149" s="61" t="s">
        <v>220</v>
      </c>
      <c r="O149" s="77"/>
      <c r="P149" s="92"/>
      <c r="Q149" s="62">
        <v>2</v>
      </c>
      <c r="R149" s="63"/>
      <c r="S149" s="78"/>
      <c r="T149" s="78"/>
      <c r="U149" s="64">
        <f t="shared" si="11"/>
        <v>0</v>
      </c>
      <c r="V149" s="64">
        <f t="shared" si="12"/>
        <v>0</v>
      </c>
      <c r="W149" s="65"/>
      <c r="X149" s="58">
        <v>8</v>
      </c>
      <c r="Y149" s="58">
        <v>24</v>
      </c>
      <c r="Z149" s="58">
        <v>12</v>
      </c>
      <c r="AA149" s="65"/>
      <c r="AB149" s="66">
        <f t="shared" si="13"/>
        <v>3354.6239999999998</v>
      </c>
      <c r="AC149" s="66">
        <f t="shared" si="14"/>
        <v>0</v>
      </c>
      <c r="AD149" s="66">
        <f t="shared" si="10"/>
        <v>3354.6239999999998</v>
      </c>
    </row>
    <row r="150" spans="1:30" ht="24.95" customHeight="1" x14ac:dyDescent="0.4">
      <c r="A150" s="54">
        <v>156</v>
      </c>
      <c r="B150" s="55" t="s">
        <v>241</v>
      </c>
      <c r="C150" s="55" t="s">
        <v>2346</v>
      </c>
      <c r="D150" s="55" t="s">
        <v>35</v>
      </c>
      <c r="E150" s="55" t="s">
        <v>265</v>
      </c>
      <c r="F150" s="55" t="s">
        <v>398</v>
      </c>
      <c r="G150" s="55">
        <v>60</v>
      </c>
      <c r="H150" s="55">
        <v>2</v>
      </c>
      <c r="I150" s="57">
        <v>1</v>
      </c>
      <c r="J150" s="58">
        <v>2</v>
      </c>
      <c r="K150" s="59"/>
      <c r="L150" s="60" t="s">
        <v>222</v>
      </c>
      <c r="M150" s="76"/>
      <c r="N150" s="61" t="s">
        <v>219</v>
      </c>
      <c r="O150" s="77"/>
      <c r="P150" s="92"/>
      <c r="Q150" s="62">
        <v>2</v>
      </c>
      <c r="R150" s="63"/>
      <c r="S150" s="78"/>
      <c r="T150" s="78"/>
      <c r="U150" s="64">
        <f t="shared" si="11"/>
        <v>0</v>
      </c>
      <c r="V150" s="64">
        <f t="shared" si="12"/>
        <v>0</v>
      </c>
      <c r="W150" s="65"/>
      <c r="X150" s="58">
        <v>8</v>
      </c>
      <c r="Y150" s="58">
        <v>24</v>
      </c>
      <c r="Z150" s="58">
        <v>12</v>
      </c>
      <c r="AA150" s="65"/>
      <c r="AB150" s="66">
        <f t="shared" si="13"/>
        <v>7188.4800000000005</v>
      </c>
      <c r="AC150" s="66">
        <f t="shared" si="14"/>
        <v>0</v>
      </c>
      <c r="AD150" s="66">
        <f t="shared" si="10"/>
        <v>7188.4800000000005</v>
      </c>
    </row>
    <row r="151" spans="1:30" ht="24.95" customHeight="1" x14ac:dyDescent="0.4">
      <c r="A151" s="54">
        <v>157</v>
      </c>
      <c r="B151" s="55" t="s">
        <v>241</v>
      </c>
      <c r="C151" s="55" t="s">
        <v>2346</v>
      </c>
      <c r="D151" s="55" t="s">
        <v>35</v>
      </c>
      <c r="E151" s="55" t="s">
        <v>239</v>
      </c>
      <c r="F151" s="55" t="s">
        <v>245</v>
      </c>
      <c r="G151" s="55">
        <v>42</v>
      </c>
      <c r="H151" s="55">
        <v>1</v>
      </c>
      <c r="I151" s="57">
        <v>2</v>
      </c>
      <c r="J151" s="58">
        <v>2</v>
      </c>
      <c r="K151" s="59"/>
      <c r="L151" s="60" t="s">
        <v>222</v>
      </c>
      <c r="M151" s="76"/>
      <c r="N151" s="61" t="s">
        <v>220</v>
      </c>
      <c r="O151" s="77"/>
      <c r="P151" s="92"/>
      <c r="Q151" s="62">
        <v>1</v>
      </c>
      <c r="R151" s="63"/>
      <c r="S151" s="78"/>
      <c r="T151" s="78"/>
      <c r="U151" s="64">
        <f t="shared" si="11"/>
        <v>0</v>
      </c>
      <c r="V151" s="64">
        <f t="shared" si="12"/>
        <v>0</v>
      </c>
      <c r="W151" s="65"/>
      <c r="X151" s="58">
        <v>8</v>
      </c>
      <c r="Y151" s="58">
        <v>24</v>
      </c>
      <c r="Z151" s="58">
        <v>12</v>
      </c>
      <c r="AA151" s="65"/>
      <c r="AB151" s="66">
        <f t="shared" si="13"/>
        <v>5031.9359999999997</v>
      </c>
      <c r="AC151" s="66">
        <f t="shared" si="14"/>
        <v>0</v>
      </c>
      <c r="AD151" s="66">
        <f t="shared" si="10"/>
        <v>5031.9359999999997</v>
      </c>
    </row>
    <row r="152" spans="1:30" ht="24.95" customHeight="1" x14ac:dyDescent="0.4">
      <c r="A152" s="54">
        <v>158</v>
      </c>
      <c r="B152" s="55" t="s">
        <v>241</v>
      </c>
      <c r="C152" s="55" t="s">
        <v>2347</v>
      </c>
      <c r="D152" s="55" t="s">
        <v>35</v>
      </c>
      <c r="E152" s="55" t="s">
        <v>239</v>
      </c>
      <c r="F152" s="55" t="s">
        <v>244</v>
      </c>
      <c r="G152" s="55">
        <v>42</v>
      </c>
      <c r="H152" s="55">
        <v>1</v>
      </c>
      <c r="I152" s="57">
        <v>2</v>
      </c>
      <c r="J152" s="58">
        <v>2</v>
      </c>
      <c r="K152" s="59"/>
      <c r="L152" s="60" t="s">
        <v>222</v>
      </c>
      <c r="M152" s="76"/>
      <c r="N152" s="61" t="s">
        <v>220</v>
      </c>
      <c r="O152" s="77"/>
      <c r="P152" s="92"/>
      <c r="Q152" s="62">
        <v>1</v>
      </c>
      <c r="R152" s="63"/>
      <c r="S152" s="78"/>
      <c r="T152" s="78"/>
      <c r="U152" s="64">
        <f t="shared" si="11"/>
        <v>0</v>
      </c>
      <c r="V152" s="64">
        <f t="shared" si="12"/>
        <v>0</v>
      </c>
      <c r="W152" s="65"/>
      <c r="X152" s="58">
        <v>8</v>
      </c>
      <c r="Y152" s="58">
        <v>24</v>
      </c>
      <c r="Z152" s="58">
        <v>12</v>
      </c>
      <c r="AA152" s="65"/>
      <c r="AB152" s="66">
        <f t="shared" si="13"/>
        <v>5031.9359999999997</v>
      </c>
      <c r="AC152" s="66">
        <f t="shared" si="14"/>
        <v>0</v>
      </c>
      <c r="AD152" s="66">
        <f t="shared" si="10"/>
        <v>5031.9359999999997</v>
      </c>
    </row>
    <row r="153" spans="1:30" ht="24.95" customHeight="1" x14ac:dyDescent="0.4">
      <c r="A153" s="54">
        <v>159</v>
      </c>
      <c r="B153" s="55" t="s">
        <v>241</v>
      </c>
      <c r="C153" s="55" t="s">
        <v>2347</v>
      </c>
      <c r="D153" s="55" t="s">
        <v>35</v>
      </c>
      <c r="E153" s="55" t="s">
        <v>239</v>
      </c>
      <c r="F153" s="55" t="s">
        <v>967</v>
      </c>
      <c r="G153" s="55">
        <v>42</v>
      </c>
      <c r="H153" s="55">
        <v>1</v>
      </c>
      <c r="I153" s="57">
        <v>1</v>
      </c>
      <c r="J153" s="58">
        <v>1</v>
      </c>
      <c r="K153" s="59"/>
      <c r="L153" s="60" t="s">
        <v>222</v>
      </c>
      <c r="M153" s="76"/>
      <c r="N153" s="61" t="s">
        <v>220</v>
      </c>
      <c r="O153" s="77"/>
      <c r="P153" s="92"/>
      <c r="Q153" s="62">
        <v>1</v>
      </c>
      <c r="R153" s="63"/>
      <c r="S153" s="78"/>
      <c r="T153" s="78"/>
      <c r="U153" s="64">
        <f t="shared" si="11"/>
        <v>0</v>
      </c>
      <c r="V153" s="64">
        <f t="shared" si="12"/>
        <v>0</v>
      </c>
      <c r="W153" s="65"/>
      <c r="X153" s="58">
        <v>8</v>
      </c>
      <c r="Y153" s="58">
        <v>24</v>
      </c>
      <c r="Z153" s="58">
        <v>12</v>
      </c>
      <c r="AA153" s="65"/>
      <c r="AB153" s="66">
        <f t="shared" si="13"/>
        <v>2515.9679999999998</v>
      </c>
      <c r="AC153" s="66">
        <f t="shared" si="14"/>
        <v>0</v>
      </c>
      <c r="AD153" s="66">
        <f t="shared" si="10"/>
        <v>2515.9679999999998</v>
      </c>
    </row>
    <row r="154" spans="1:30" ht="24.95" customHeight="1" x14ac:dyDescent="0.4">
      <c r="A154" s="54">
        <v>160</v>
      </c>
      <c r="B154" s="55" t="s">
        <v>241</v>
      </c>
      <c r="C154" s="55" t="s">
        <v>2348</v>
      </c>
      <c r="D154" s="55" t="s">
        <v>35</v>
      </c>
      <c r="E154" s="55" t="s">
        <v>265</v>
      </c>
      <c r="F154" s="55" t="s">
        <v>398</v>
      </c>
      <c r="G154" s="55">
        <v>60</v>
      </c>
      <c r="H154" s="55">
        <v>2</v>
      </c>
      <c r="I154" s="57">
        <v>1</v>
      </c>
      <c r="J154" s="58">
        <v>2</v>
      </c>
      <c r="K154" s="59"/>
      <c r="L154" s="60" t="s">
        <v>222</v>
      </c>
      <c r="M154" s="76"/>
      <c r="N154" s="61" t="s">
        <v>219</v>
      </c>
      <c r="O154" s="77"/>
      <c r="P154" s="92"/>
      <c r="Q154" s="62">
        <v>2</v>
      </c>
      <c r="R154" s="63"/>
      <c r="S154" s="78"/>
      <c r="T154" s="78"/>
      <c r="U154" s="64">
        <f t="shared" si="11"/>
        <v>0</v>
      </c>
      <c r="V154" s="64">
        <f t="shared" si="12"/>
        <v>0</v>
      </c>
      <c r="W154" s="65"/>
      <c r="X154" s="58">
        <v>8</v>
      </c>
      <c r="Y154" s="58">
        <v>24</v>
      </c>
      <c r="Z154" s="58">
        <v>12</v>
      </c>
      <c r="AA154" s="65"/>
      <c r="AB154" s="66">
        <f t="shared" si="13"/>
        <v>7188.4800000000005</v>
      </c>
      <c r="AC154" s="66">
        <f t="shared" si="14"/>
        <v>0</v>
      </c>
      <c r="AD154" s="66">
        <f t="shared" si="10"/>
        <v>7188.4800000000005</v>
      </c>
    </row>
    <row r="155" spans="1:30" ht="24.95" customHeight="1" x14ac:dyDescent="0.4">
      <c r="A155" s="54">
        <v>161</v>
      </c>
      <c r="B155" s="55" t="s">
        <v>241</v>
      </c>
      <c r="C155" s="55" t="s">
        <v>2348</v>
      </c>
      <c r="D155" s="55" t="s">
        <v>35</v>
      </c>
      <c r="E155" s="55" t="s">
        <v>239</v>
      </c>
      <c r="F155" s="55" t="s">
        <v>245</v>
      </c>
      <c r="G155" s="55">
        <v>42</v>
      </c>
      <c r="H155" s="55">
        <v>1</v>
      </c>
      <c r="I155" s="57">
        <v>2</v>
      </c>
      <c r="J155" s="58">
        <v>2</v>
      </c>
      <c r="K155" s="59"/>
      <c r="L155" s="60" t="s">
        <v>222</v>
      </c>
      <c r="M155" s="76"/>
      <c r="N155" s="61" t="s">
        <v>220</v>
      </c>
      <c r="O155" s="77"/>
      <c r="P155" s="92"/>
      <c r="Q155" s="62">
        <v>1</v>
      </c>
      <c r="R155" s="63"/>
      <c r="S155" s="78"/>
      <c r="T155" s="78"/>
      <c r="U155" s="64">
        <f t="shared" si="11"/>
        <v>0</v>
      </c>
      <c r="V155" s="64">
        <f t="shared" si="12"/>
        <v>0</v>
      </c>
      <c r="W155" s="65"/>
      <c r="X155" s="58">
        <v>8</v>
      </c>
      <c r="Y155" s="58">
        <v>24</v>
      </c>
      <c r="Z155" s="58">
        <v>12</v>
      </c>
      <c r="AA155" s="65"/>
      <c r="AB155" s="66">
        <f t="shared" si="13"/>
        <v>5031.9359999999997</v>
      </c>
      <c r="AC155" s="66">
        <f t="shared" si="14"/>
        <v>0</v>
      </c>
      <c r="AD155" s="66">
        <f t="shared" si="10"/>
        <v>5031.9359999999997</v>
      </c>
    </row>
    <row r="156" spans="1:30" ht="24.95" customHeight="1" x14ac:dyDescent="0.4">
      <c r="A156" s="54">
        <v>162</v>
      </c>
      <c r="B156" s="55" t="s">
        <v>241</v>
      </c>
      <c r="C156" s="55" t="s">
        <v>2348</v>
      </c>
      <c r="D156" s="55" t="s">
        <v>2349</v>
      </c>
      <c r="E156" s="55" t="s">
        <v>239</v>
      </c>
      <c r="F156" s="55" t="s">
        <v>1279</v>
      </c>
      <c r="G156" s="55">
        <v>42</v>
      </c>
      <c r="H156" s="55">
        <v>2</v>
      </c>
      <c r="I156" s="57">
        <v>2</v>
      </c>
      <c r="J156" s="58">
        <v>4</v>
      </c>
      <c r="K156" s="59"/>
      <c r="L156" s="60" t="s">
        <v>222</v>
      </c>
      <c r="M156" s="76"/>
      <c r="N156" s="61" t="s">
        <v>220</v>
      </c>
      <c r="O156" s="77"/>
      <c r="P156" s="92"/>
      <c r="Q156" s="62">
        <v>2</v>
      </c>
      <c r="R156" s="63"/>
      <c r="S156" s="78"/>
      <c r="T156" s="78"/>
      <c r="U156" s="64">
        <f t="shared" si="11"/>
        <v>0</v>
      </c>
      <c r="V156" s="64">
        <f t="shared" si="12"/>
        <v>0</v>
      </c>
      <c r="W156" s="65"/>
      <c r="X156" s="58">
        <v>8</v>
      </c>
      <c r="Y156" s="58">
        <v>24</v>
      </c>
      <c r="Z156" s="58">
        <v>12</v>
      </c>
      <c r="AA156" s="65"/>
      <c r="AB156" s="66">
        <f t="shared" si="13"/>
        <v>10063.871999999999</v>
      </c>
      <c r="AC156" s="66">
        <f t="shared" si="14"/>
        <v>0</v>
      </c>
      <c r="AD156" s="66">
        <f t="shared" si="10"/>
        <v>10063.871999999999</v>
      </c>
    </row>
    <row r="157" spans="1:30" ht="24.95" customHeight="1" x14ac:dyDescent="0.4">
      <c r="A157" s="54">
        <v>164</v>
      </c>
      <c r="B157" s="55" t="s">
        <v>241</v>
      </c>
      <c r="C157" s="55" t="s">
        <v>2319</v>
      </c>
      <c r="D157" s="55" t="s">
        <v>35</v>
      </c>
      <c r="E157" s="55" t="s">
        <v>263</v>
      </c>
      <c r="F157" s="55" t="s">
        <v>2398</v>
      </c>
      <c r="G157" s="55">
        <v>28</v>
      </c>
      <c r="H157" s="55">
        <v>2</v>
      </c>
      <c r="I157" s="57">
        <v>1</v>
      </c>
      <c r="J157" s="58">
        <v>2</v>
      </c>
      <c r="K157" s="59"/>
      <c r="L157" s="60" t="s">
        <v>222</v>
      </c>
      <c r="M157" s="76"/>
      <c r="N157" s="61" t="s">
        <v>220</v>
      </c>
      <c r="O157" s="77"/>
      <c r="P157" s="92"/>
      <c r="Q157" s="62">
        <v>2</v>
      </c>
      <c r="R157" s="63"/>
      <c r="S157" s="78"/>
      <c r="T157" s="78"/>
      <c r="U157" s="64">
        <f t="shared" si="11"/>
        <v>0</v>
      </c>
      <c r="V157" s="64">
        <f t="shared" si="12"/>
        <v>0</v>
      </c>
      <c r="W157" s="65"/>
      <c r="X157" s="58">
        <v>8</v>
      </c>
      <c r="Y157" s="58">
        <v>24</v>
      </c>
      <c r="Z157" s="58">
        <v>12</v>
      </c>
      <c r="AA157" s="65"/>
      <c r="AB157" s="66">
        <f t="shared" si="13"/>
        <v>3354.6239999999998</v>
      </c>
      <c r="AC157" s="66">
        <f t="shared" si="14"/>
        <v>0</v>
      </c>
      <c r="AD157" s="66">
        <f t="shared" si="10"/>
        <v>3354.6239999999998</v>
      </c>
    </row>
    <row r="158" spans="1:30" ht="24.95" customHeight="1" x14ac:dyDescent="0.4">
      <c r="A158" s="54">
        <v>165</v>
      </c>
      <c r="B158" s="55" t="s">
        <v>241</v>
      </c>
      <c r="C158" s="55" t="s">
        <v>2316</v>
      </c>
      <c r="D158" s="55" t="s">
        <v>35</v>
      </c>
      <c r="E158" s="55" t="s">
        <v>263</v>
      </c>
      <c r="F158" s="55" t="s">
        <v>2398</v>
      </c>
      <c r="G158" s="55">
        <v>28</v>
      </c>
      <c r="H158" s="55">
        <v>2</v>
      </c>
      <c r="I158" s="57">
        <v>1</v>
      </c>
      <c r="J158" s="58">
        <v>2</v>
      </c>
      <c r="K158" s="59"/>
      <c r="L158" s="60" t="s">
        <v>222</v>
      </c>
      <c r="M158" s="76"/>
      <c r="N158" s="61" t="s">
        <v>220</v>
      </c>
      <c r="O158" s="77"/>
      <c r="P158" s="92"/>
      <c r="Q158" s="62">
        <v>2</v>
      </c>
      <c r="R158" s="63"/>
      <c r="S158" s="78"/>
      <c r="T158" s="78"/>
      <c r="U158" s="64">
        <f t="shared" si="11"/>
        <v>0</v>
      </c>
      <c r="V158" s="64">
        <f t="shared" si="12"/>
        <v>0</v>
      </c>
      <c r="W158" s="65"/>
      <c r="X158" s="58">
        <v>8</v>
      </c>
      <c r="Y158" s="58">
        <v>24</v>
      </c>
      <c r="Z158" s="58">
        <v>12</v>
      </c>
      <c r="AA158" s="65"/>
      <c r="AB158" s="66">
        <f t="shared" si="13"/>
        <v>3354.6239999999998</v>
      </c>
      <c r="AC158" s="66">
        <f t="shared" si="14"/>
        <v>0</v>
      </c>
      <c r="AD158" s="66">
        <f t="shared" si="10"/>
        <v>3354.6239999999998</v>
      </c>
    </row>
    <row r="159" spans="1:30" ht="24.95" customHeight="1" x14ac:dyDescent="0.4">
      <c r="A159" s="54">
        <v>166</v>
      </c>
      <c r="B159" s="55" t="s">
        <v>241</v>
      </c>
      <c r="C159" s="55" t="s">
        <v>2350</v>
      </c>
      <c r="D159" s="55" t="s">
        <v>35</v>
      </c>
      <c r="E159" s="55" t="s">
        <v>265</v>
      </c>
      <c r="F159" s="55" t="s">
        <v>398</v>
      </c>
      <c r="G159" s="55">
        <v>60</v>
      </c>
      <c r="H159" s="55">
        <v>2</v>
      </c>
      <c r="I159" s="57">
        <v>1</v>
      </c>
      <c r="J159" s="58">
        <v>2</v>
      </c>
      <c r="K159" s="59"/>
      <c r="L159" s="60" t="s">
        <v>222</v>
      </c>
      <c r="M159" s="76"/>
      <c r="N159" s="61" t="s">
        <v>219</v>
      </c>
      <c r="O159" s="77"/>
      <c r="P159" s="92"/>
      <c r="Q159" s="62">
        <v>2</v>
      </c>
      <c r="R159" s="63"/>
      <c r="S159" s="78"/>
      <c r="T159" s="78"/>
      <c r="U159" s="64">
        <f t="shared" si="11"/>
        <v>0</v>
      </c>
      <c r="V159" s="64">
        <f t="shared" si="12"/>
        <v>0</v>
      </c>
      <c r="W159" s="65"/>
      <c r="X159" s="58">
        <v>8</v>
      </c>
      <c r="Y159" s="58">
        <v>24</v>
      </c>
      <c r="Z159" s="58">
        <v>12</v>
      </c>
      <c r="AA159" s="65"/>
      <c r="AB159" s="66">
        <f t="shared" si="13"/>
        <v>7188.4800000000005</v>
      </c>
      <c r="AC159" s="66">
        <f t="shared" si="14"/>
        <v>0</v>
      </c>
      <c r="AD159" s="66">
        <f t="shared" si="10"/>
        <v>7188.4800000000005</v>
      </c>
    </row>
    <row r="160" spans="1:30" ht="24.95" customHeight="1" x14ac:dyDescent="0.4">
      <c r="A160" s="54">
        <v>167</v>
      </c>
      <c r="B160" s="55" t="s">
        <v>241</v>
      </c>
      <c r="C160" s="55" t="s">
        <v>2351</v>
      </c>
      <c r="D160" s="55" t="s">
        <v>35</v>
      </c>
      <c r="E160" s="55" t="s">
        <v>265</v>
      </c>
      <c r="F160" s="55" t="s">
        <v>398</v>
      </c>
      <c r="G160" s="55">
        <v>60</v>
      </c>
      <c r="H160" s="55">
        <v>5</v>
      </c>
      <c r="I160" s="57">
        <v>1</v>
      </c>
      <c r="J160" s="58">
        <v>5</v>
      </c>
      <c r="K160" s="59"/>
      <c r="L160" s="60" t="s">
        <v>222</v>
      </c>
      <c r="M160" s="76"/>
      <c r="N160" s="61" t="s">
        <v>219</v>
      </c>
      <c r="O160" s="77"/>
      <c r="P160" s="92"/>
      <c r="Q160" s="62">
        <v>5</v>
      </c>
      <c r="R160" s="63"/>
      <c r="S160" s="78"/>
      <c r="T160" s="78"/>
      <c r="U160" s="64">
        <f t="shared" si="11"/>
        <v>0</v>
      </c>
      <c r="V160" s="64">
        <f t="shared" si="12"/>
        <v>0</v>
      </c>
      <c r="W160" s="65"/>
      <c r="X160" s="58">
        <v>8</v>
      </c>
      <c r="Y160" s="58">
        <v>24</v>
      </c>
      <c r="Z160" s="58">
        <v>12</v>
      </c>
      <c r="AA160" s="65"/>
      <c r="AB160" s="66">
        <f t="shared" si="13"/>
        <v>17971.2</v>
      </c>
      <c r="AC160" s="66">
        <f t="shared" si="14"/>
        <v>0</v>
      </c>
      <c r="AD160" s="66">
        <f t="shared" si="10"/>
        <v>17971.2</v>
      </c>
    </row>
    <row r="161" spans="1:30" ht="24.95" customHeight="1" x14ac:dyDescent="0.4">
      <c r="A161" s="54">
        <v>168</v>
      </c>
      <c r="B161" s="55" t="s">
        <v>241</v>
      </c>
      <c r="C161" s="55" t="s">
        <v>2352</v>
      </c>
      <c r="D161" s="55" t="s">
        <v>35</v>
      </c>
      <c r="E161" s="55" t="s">
        <v>2390</v>
      </c>
      <c r="F161" s="55" t="s">
        <v>40</v>
      </c>
      <c r="G161" s="55">
        <v>75</v>
      </c>
      <c r="H161" s="55">
        <v>2</v>
      </c>
      <c r="I161" s="57">
        <v>1</v>
      </c>
      <c r="J161" s="58">
        <v>2</v>
      </c>
      <c r="K161" s="59"/>
      <c r="L161" s="60" t="s">
        <v>222</v>
      </c>
      <c r="M161" s="76"/>
      <c r="N161" s="61" t="s">
        <v>219</v>
      </c>
      <c r="O161" s="77"/>
      <c r="P161" s="92"/>
      <c r="Q161" s="62">
        <v>2</v>
      </c>
      <c r="R161" s="63"/>
      <c r="S161" s="78"/>
      <c r="T161" s="78"/>
      <c r="U161" s="64">
        <f t="shared" si="11"/>
        <v>0</v>
      </c>
      <c r="V161" s="64">
        <f t="shared" si="12"/>
        <v>0</v>
      </c>
      <c r="W161" s="65"/>
      <c r="X161" s="58">
        <v>8</v>
      </c>
      <c r="Y161" s="58">
        <v>24</v>
      </c>
      <c r="Z161" s="58">
        <v>12</v>
      </c>
      <c r="AA161" s="65"/>
      <c r="AB161" s="66">
        <f t="shared" si="13"/>
        <v>8985.6</v>
      </c>
      <c r="AC161" s="66">
        <f t="shared" si="14"/>
        <v>0</v>
      </c>
      <c r="AD161" s="66">
        <f t="shared" si="10"/>
        <v>8985.6</v>
      </c>
    </row>
    <row r="162" spans="1:30" ht="24.95" customHeight="1" x14ac:dyDescent="0.4">
      <c r="A162" s="54">
        <v>169</v>
      </c>
      <c r="B162" s="55" t="s">
        <v>241</v>
      </c>
      <c r="C162" s="55" t="s">
        <v>2352</v>
      </c>
      <c r="D162" s="55" t="s">
        <v>35</v>
      </c>
      <c r="E162" s="55" t="s">
        <v>265</v>
      </c>
      <c r="F162" s="55" t="s">
        <v>398</v>
      </c>
      <c r="G162" s="55">
        <v>60</v>
      </c>
      <c r="H162" s="55">
        <v>2</v>
      </c>
      <c r="I162" s="57">
        <v>1</v>
      </c>
      <c r="J162" s="58">
        <v>2</v>
      </c>
      <c r="K162" s="59"/>
      <c r="L162" s="60" t="s">
        <v>222</v>
      </c>
      <c r="M162" s="76"/>
      <c r="N162" s="61" t="s">
        <v>219</v>
      </c>
      <c r="O162" s="77"/>
      <c r="P162" s="92"/>
      <c r="Q162" s="62">
        <v>2</v>
      </c>
      <c r="R162" s="63"/>
      <c r="S162" s="78"/>
      <c r="T162" s="78"/>
      <c r="U162" s="64">
        <f t="shared" si="11"/>
        <v>0</v>
      </c>
      <c r="V162" s="64">
        <f t="shared" si="12"/>
        <v>0</v>
      </c>
      <c r="W162" s="65"/>
      <c r="X162" s="58">
        <v>8</v>
      </c>
      <c r="Y162" s="58">
        <v>24</v>
      </c>
      <c r="Z162" s="58">
        <v>12</v>
      </c>
      <c r="AA162" s="65"/>
      <c r="AB162" s="66">
        <f t="shared" si="13"/>
        <v>7188.4800000000005</v>
      </c>
      <c r="AC162" s="66">
        <f t="shared" si="14"/>
        <v>0</v>
      </c>
      <c r="AD162" s="66">
        <f t="shared" si="10"/>
        <v>7188.4800000000005</v>
      </c>
    </row>
    <row r="163" spans="1:30" ht="24.95" customHeight="1" x14ac:dyDescent="0.4">
      <c r="A163" s="54">
        <v>170</v>
      </c>
      <c r="B163" s="55" t="s">
        <v>241</v>
      </c>
      <c r="C163" s="55" t="s">
        <v>430</v>
      </c>
      <c r="D163" s="55" t="s">
        <v>35</v>
      </c>
      <c r="E163" s="55" t="s">
        <v>263</v>
      </c>
      <c r="F163" s="55" t="s">
        <v>2398</v>
      </c>
      <c r="G163" s="55">
        <v>28</v>
      </c>
      <c r="H163" s="55">
        <v>2</v>
      </c>
      <c r="I163" s="57">
        <v>1</v>
      </c>
      <c r="J163" s="58">
        <v>2</v>
      </c>
      <c r="K163" s="59"/>
      <c r="L163" s="60" t="s">
        <v>222</v>
      </c>
      <c r="M163" s="76"/>
      <c r="N163" s="61" t="s">
        <v>220</v>
      </c>
      <c r="O163" s="77"/>
      <c r="P163" s="92"/>
      <c r="Q163" s="62">
        <v>2</v>
      </c>
      <c r="R163" s="63"/>
      <c r="S163" s="78"/>
      <c r="T163" s="78"/>
      <c r="U163" s="64">
        <f t="shared" si="11"/>
        <v>0</v>
      </c>
      <c r="V163" s="64">
        <f t="shared" si="12"/>
        <v>0</v>
      </c>
      <c r="W163" s="65"/>
      <c r="X163" s="58">
        <v>8</v>
      </c>
      <c r="Y163" s="58">
        <v>24</v>
      </c>
      <c r="Z163" s="58">
        <v>12</v>
      </c>
      <c r="AA163" s="65"/>
      <c r="AB163" s="66">
        <f t="shared" si="13"/>
        <v>3354.6239999999998</v>
      </c>
      <c r="AC163" s="66">
        <f t="shared" si="14"/>
        <v>0</v>
      </c>
      <c r="AD163" s="66">
        <f t="shared" si="10"/>
        <v>3354.6239999999998</v>
      </c>
    </row>
    <row r="164" spans="1:30" ht="24.95" customHeight="1" x14ac:dyDescent="0.4">
      <c r="A164" s="54">
        <v>171</v>
      </c>
      <c r="B164" s="55" t="s">
        <v>272</v>
      </c>
      <c r="C164" s="55" t="s">
        <v>713</v>
      </c>
      <c r="D164" s="55" t="s">
        <v>35</v>
      </c>
      <c r="E164" s="55" t="s">
        <v>239</v>
      </c>
      <c r="F164" s="55" t="s">
        <v>1851</v>
      </c>
      <c r="G164" s="55">
        <v>42</v>
      </c>
      <c r="H164" s="55">
        <v>9</v>
      </c>
      <c r="I164" s="57">
        <v>1</v>
      </c>
      <c r="J164" s="58">
        <v>9</v>
      </c>
      <c r="K164" s="59"/>
      <c r="L164" s="60" t="s">
        <v>222</v>
      </c>
      <c r="M164" s="76"/>
      <c r="N164" s="61" t="s">
        <v>220</v>
      </c>
      <c r="O164" s="77"/>
      <c r="P164" s="92"/>
      <c r="Q164" s="62">
        <v>9</v>
      </c>
      <c r="R164" s="63"/>
      <c r="S164" s="78"/>
      <c r="T164" s="78"/>
      <c r="U164" s="64">
        <f t="shared" si="11"/>
        <v>0</v>
      </c>
      <c r="V164" s="64">
        <f t="shared" si="12"/>
        <v>0</v>
      </c>
      <c r="W164" s="65"/>
      <c r="X164" s="58">
        <v>8</v>
      </c>
      <c r="Y164" s="58">
        <v>24</v>
      </c>
      <c r="Z164" s="58">
        <v>12</v>
      </c>
      <c r="AA164" s="65"/>
      <c r="AB164" s="66">
        <f t="shared" si="13"/>
        <v>22643.712</v>
      </c>
      <c r="AC164" s="66">
        <f t="shared" si="14"/>
        <v>0</v>
      </c>
      <c r="AD164" s="66">
        <f t="shared" si="10"/>
        <v>22643.712</v>
      </c>
    </row>
    <row r="165" spans="1:30" ht="24.95" customHeight="1" x14ac:dyDescent="0.4">
      <c r="A165" s="54">
        <v>172</v>
      </c>
      <c r="B165" s="55" t="s">
        <v>272</v>
      </c>
      <c r="C165" s="55" t="s">
        <v>713</v>
      </c>
      <c r="D165" s="55" t="s">
        <v>35</v>
      </c>
      <c r="E165" s="55" t="s">
        <v>239</v>
      </c>
      <c r="F165" s="55" t="s">
        <v>967</v>
      </c>
      <c r="G165" s="55">
        <v>42</v>
      </c>
      <c r="H165" s="55">
        <v>1</v>
      </c>
      <c r="I165" s="57">
        <v>1</v>
      </c>
      <c r="J165" s="58">
        <v>1</v>
      </c>
      <c r="K165" s="59"/>
      <c r="L165" s="60" t="s">
        <v>222</v>
      </c>
      <c r="M165" s="76"/>
      <c r="N165" s="61" t="s">
        <v>220</v>
      </c>
      <c r="O165" s="77"/>
      <c r="P165" s="92"/>
      <c r="Q165" s="62">
        <v>1</v>
      </c>
      <c r="R165" s="63"/>
      <c r="S165" s="78"/>
      <c r="T165" s="78"/>
      <c r="U165" s="64">
        <f t="shared" si="11"/>
        <v>0</v>
      </c>
      <c r="V165" s="64">
        <f t="shared" si="12"/>
        <v>0</v>
      </c>
      <c r="W165" s="65"/>
      <c r="X165" s="58">
        <v>8</v>
      </c>
      <c r="Y165" s="58">
        <v>24</v>
      </c>
      <c r="Z165" s="58">
        <v>12</v>
      </c>
      <c r="AA165" s="65"/>
      <c r="AB165" s="66">
        <f t="shared" si="13"/>
        <v>2515.9679999999998</v>
      </c>
      <c r="AC165" s="66">
        <f t="shared" si="14"/>
        <v>0</v>
      </c>
      <c r="AD165" s="66">
        <f t="shared" si="10"/>
        <v>2515.9679999999998</v>
      </c>
    </row>
    <row r="166" spans="1:30" ht="24.95" customHeight="1" x14ac:dyDescent="0.4">
      <c r="A166" s="54">
        <v>173</v>
      </c>
      <c r="B166" s="55" t="s">
        <v>272</v>
      </c>
      <c r="C166" s="55" t="s">
        <v>2353</v>
      </c>
      <c r="D166" s="55" t="s">
        <v>35</v>
      </c>
      <c r="E166" s="55" t="s">
        <v>265</v>
      </c>
      <c r="F166" s="55" t="s">
        <v>730</v>
      </c>
      <c r="G166" s="55">
        <v>60</v>
      </c>
      <c r="H166" s="55">
        <v>1</v>
      </c>
      <c r="I166" s="57">
        <v>1</v>
      </c>
      <c r="J166" s="58">
        <v>1</v>
      </c>
      <c r="K166" s="59"/>
      <c r="L166" s="60" t="s">
        <v>222</v>
      </c>
      <c r="M166" s="76"/>
      <c r="N166" s="61" t="s">
        <v>219</v>
      </c>
      <c r="O166" s="77"/>
      <c r="P166" s="92"/>
      <c r="Q166" s="62">
        <v>1</v>
      </c>
      <c r="R166" s="63"/>
      <c r="S166" s="78"/>
      <c r="T166" s="78"/>
      <c r="U166" s="64">
        <f t="shared" si="11"/>
        <v>0</v>
      </c>
      <c r="V166" s="64">
        <f t="shared" si="12"/>
        <v>0</v>
      </c>
      <c r="W166" s="65"/>
      <c r="X166" s="58">
        <v>8</v>
      </c>
      <c r="Y166" s="58">
        <v>24</v>
      </c>
      <c r="Z166" s="58">
        <v>12</v>
      </c>
      <c r="AA166" s="65"/>
      <c r="AB166" s="66">
        <f t="shared" si="13"/>
        <v>3594.2400000000002</v>
      </c>
      <c r="AC166" s="66">
        <f t="shared" si="14"/>
        <v>0</v>
      </c>
      <c r="AD166" s="66">
        <f t="shared" si="10"/>
        <v>3594.2400000000002</v>
      </c>
    </row>
    <row r="167" spans="1:30" ht="24.95" customHeight="1" x14ac:dyDescent="0.4">
      <c r="A167" s="54">
        <v>174</v>
      </c>
      <c r="B167" s="55" t="s">
        <v>272</v>
      </c>
      <c r="C167" s="55" t="s">
        <v>2354</v>
      </c>
      <c r="D167" s="55" t="s">
        <v>35</v>
      </c>
      <c r="E167" s="55" t="s">
        <v>248</v>
      </c>
      <c r="F167" s="55" t="s">
        <v>2396</v>
      </c>
      <c r="G167" s="55">
        <v>26</v>
      </c>
      <c r="H167" s="55">
        <v>1</v>
      </c>
      <c r="I167" s="57">
        <v>1</v>
      </c>
      <c r="J167" s="58">
        <v>1</v>
      </c>
      <c r="K167" s="59"/>
      <c r="L167" s="60" t="s">
        <v>222</v>
      </c>
      <c r="M167" s="76"/>
      <c r="N167" s="61" t="s">
        <v>220</v>
      </c>
      <c r="O167" s="77"/>
      <c r="P167" s="92"/>
      <c r="Q167" s="62">
        <v>1</v>
      </c>
      <c r="R167" s="63"/>
      <c r="S167" s="78"/>
      <c r="T167" s="78"/>
      <c r="U167" s="64">
        <f t="shared" si="11"/>
        <v>0</v>
      </c>
      <c r="V167" s="64">
        <f t="shared" si="12"/>
        <v>0</v>
      </c>
      <c r="W167" s="65"/>
      <c r="X167" s="58">
        <v>8</v>
      </c>
      <c r="Y167" s="58">
        <v>24</v>
      </c>
      <c r="Z167" s="58">
        <v>12</v>
      </c>
      <c r="AA167" s="65"/>
      <c r="AB167" s="66">
        <f t="shared" si="13"/>
        <v>1557.5040000000001</v>
      </c>
      <c r="AC167" s="66">
        <f t="shared" si="14"/>
        <v>0</v>
      </c>
      <c r="AD167" s="66">
        <f t="shared" si="10"/>
        <v>1557.5040000000001</v>
      </c>
    </row>
    <row r="168" spans="1:30" ht="24.95" customHeight="1" x14ac:dyDescent="0.4">
      <c r="A168" s="54">
        <v>175</v>
      </c>
      <c r="B168" s="55" t="s">
        <v>272</v>
      </c>
      <c r="C168" s="55" t="s">
        <v>2319</v>
      </c>
      <c r="D168" s="55" t="s">
        <v>35</v>
      </c>
      <c r="E168" s="55" t="s">
        <v>263</v>
      </c>
      <c r="F168" s="55" t="s">
        <v>2398</v>
      </c>
      <c r="G168" s="55">
        <v>28</v>
      </c>
      <c r="H168" s="55">
        <v>2</v>
      </c>
      <c r="I168" s="57">
        <v>1</v>
      </c>
      <c r="J168" s="58">
        <v>2</v>
      </c>
      <c r="K168" s="59"/>
      <c r="L168" s="60" t="s">
        <v>222</v>
      </c>
      <c r="M168" s="76"/>
      <c r="N168" s="61" t="s">
        <v>220</v>
      </c>
      <c r="O168" s="77"/>
      <c r="P168" s="92"/>
      <c r="Q168" s="62">
        <v>2</v>
      </c>
      <c r="R168" s="63"/>
      <c r="S168" s="78"/>
      <c r="T168" s="78"/>
      <c r="U168" s="64">
        <f t="shared" si="11"/>
        <v>0</v>
      </c>
      <c r="V168" s="64">
        <f t="shared" si="12"/>
        <v>0</v>
      </c>
      <c r="W168" s="65"/>
      <c r="X168" s="58">
        <v>8</v>
      </c>
      <c r="Y168" s="58">
        <v>24</v>
      </c>
      <c r="Z168" s="58">
        <v>12</v>
      </c>
      <c r="AA168" s="65"/>
      <c r="AB168" s="66">
        <f t="shared" si="13"/>
        <v>3354.6239999999998</v>
      </c>
      <c r="AC168" s="66">
        <f t="shared" si="14"/>
        <v>0</v>
      </c>
      <c r="AD168" s="66">
        <f t="shared" si="10"/>
        <v>3354.6239999999998</v>
      </c>
    </row>
    <row r="169" spans="1:30" ht="24.95" customHeight="1" x14ac:dyDescent="0.4">
      <c r="A169" s="54">
        <v>176</v>
      </c>
      <c r="B169" s="55" t="s">
        <v>272</v>
      </c>
      <c r="C169" s="55" t="s">
        <v>2355</v>
      </c>
      <c r="D169" s="55" t="s">
        <v>35</v>
      </c>
      <c r="E169" s="55" t="s">
        <v>265</v>
      </c>
      <c r="F169" s="55" t="s">
        <v>730</v>
      </c>
      <c r="G169" s="55">
        <v>60</v>
      </c>
      <c r="H169" s="55">
        <v>1</v>
      </c>
      <c r="I169" s="57">
        <v>1</v>
      </c>
      <c r="J169" s="58">
        <v>1</v>
      </c>
      <c r="K169" s="59"/>
      <c r="L169" s="60" t="s">
        <v>222</v>
      </c>
      <c r="M169" s="76"/>
      <c r="N169" s="61" t="s">
        <v>219</v>
      </c>
      <c r="O169" s="77"/>
      <c r="P169" s="92"/>
      <c r="Q169" s="62">
        <v>1</v>
      </c>
      <c r="R169" s="63"/>
      <c r="S169" s="78"/>
      <c r="T169" s="78"/>
      <c r="U169" s="64">
        <f t="shared" si="11"/>
        <v>0</v>
      </c>
      <c r="V169" s="64">
        <f t="shared" si="12"/>
        <v>0</v>
      </c>
      <c r="W169" s="65"/>
      <c r="X169" s="58">
        <v>8</v>
      </c>
      <c r="Y169" s="58">
        <v>24</v>
      </c>
      <c r="Z169" s="58">
        <v>12</v>
      </c>
      <c r="AA169" s="65"/>
      <c r="AB169" s="66">
        <f t="shared" si="13"/>
        <v>3594.2400000000002</v>
      </c>
      <c r="AC169" s="66">
        <f t="shared" si="14"/>
        <v>0</v>
      </c>
      <c r="AD169" s="66">
        <f t="shared" si="10"/>
        <v>3594.2400000000002</v>
      </c>
    </row>
    <row r="170" spans="1:30" ht="24.95" customHeight="1" x14ac:dyDescent="0.4">
      <c r="A170" s="54">
        <v>177</v>
      </c>
      <c r="B170" s="55" t="s">
        <v>272</v>
      </c>
      <c r="C170" s="55" t="s">
        <v>2316</v>
      </c>
      <c r="D170" s="55" t="s">
        <v>35</v>
      </c>
      <c r="E170" s="55" t="s">
        <v>263</v>
      </c>
      <c r="F170" s="55" t="s">
        <v>2398</v>
      </c>
      <c r="G170" s="55">
        <v>28</v>
      </c>
      <c r="H170" s="55">
        <v>2</v>
      </c>
      <c r="I170" s="57">
        <v>1</v>
      </c>
      <c r="J170" s="58">
        <v>2</v>
      </c>
      <c r="K170" s="59"/>
      <c r="L170" s="60" t="s">
        <v>222</v>
      </c>
      <c r="M170" s="76"/>
      <c r="N170" s="61" t="s">
        <v>220</v>
      </c>
      <c r="O170" s="77"/>
      <c r="P170" s="92"/>
      <c r="Q170" s="62">
        <v>2</v>
      </c>
      <c r="R170" s="63"/>
      <c r="S170" s="78"/>
      <c r="T170" s="78"/>
      <c r="U170" s="64">
        <f t="shared" si="11"/>
        <v>0</v>
      </c>
      <c r="V170" s="64">
        <f t="shared" si="12"/>
        <v>0</v>
      </c>
      <c r="W170" s="65"/>
      <c r="X170" s="58">
        <v>8</v>
      </c>
      <c r="Y170" s="58">
        <v>24</v>
      </c>
      <c r="Z170" s="58">
        <v>12</v>
      </c>
      <c r="AA170" s="65"/>
      <c r="AB170" s="66">
        <f t="shared" si="13"/>
        <v>3354.6239999999998</v>
      </c>
      <c r="AC170" s="66">
        <f t="shared" si="14"/>
        <v>0</v>
      </c>
      <c r="AD170" s="66">
        <f t="shared" si="10"/>
        <v>3354.6239999999998</v>
      </c>
    </row>
    <row r="171" spans="1:30" ht="24.95" customHeight="1" x14ac:dyDescent="0.4">
      <c r="A171" s="54">
        <v>178</v>
      </c>
      <c r="B171" s="55" t="s">
        <v>272</v>
      </c>
      <c r="C171" s="55" t="s">
        <v>2356</v>
      </c>
      <c r="D171" s="55" t="s">
        <v>35</v>
      </c>
      <c r="E171" s="55" t="s">
        <v>248</v>
      </c>
      <c r="F171" s="55" t="s">
        <v>2402</v>
      </c>
      <c r="G171" s="55">
        <v>26</v>
      </c>
      <c r="H171" s="55">
        <v>12</v>
      </c>
      <c r="I171" s="57">
        <v>2</v>
      </c>
      <c r="J171" s="58">
        <v>24</v>
      </c>
      <c r="K171" s="59"/>
      <c r="L171" s="60" t="s">
        <v>222</v>
      </c>
      <c r="M171" s="76"/>
      <c r="N171" s="61" t="s">
        <v>220</v>
      </c>
      <c r="O171" s="77"/>
      <c r="P171" s="92"/>
      <c r="Q171" s="62">
        <v>12</v>
      </c>
      <c r="R171" s="63"/>
      <c r="S171" s="78"/>
      <c r="T171" s="78"/>
      <c r="U171" s="64">
        <f t="shared" si="11"/>
        <v>0</v>
      </c>
      <c r="V171" s="64">
        <f t="shared" si="12"/>
        <v>0</v>
      </c>
      <c r="W171" s="65"/>
      <c r="X171" s="58">
        <v>8</v>
      </c>
      <c r="Y171" s="58">
        <v>24</v>
      </c>
      <c r="Z171" s="58">
        <v>12</v>
      </c>
      <c r="AA171" s="65"/>
      <c r="AB171" s="66">
        <f t="shared" si="13"/>
        <v>37380.095999999998</v>
      </c>
      <c r="AC171" s="66">
        <f t="shared" si="14"/>
        <v>0</v>
      </c>
      <c r="AD171" s="66">
        <f t="shared" si="10"/>
        <v>37380.095999999998</v>
      </c>
    </row>
    <row r="172" spans="1:30" ht="24.95" customHeight="1" x14ac:dyDescent="0.4">
      <c r="A172" s="54">
        <v>179</v>
      </c>
      <c r="B172" s="55" t="s">
        <v>272</v>
      </c>
      <c r="C172" s="55" t="s">
        <v>536</v>
      </c>
      <c r="D172" s="55" t="s">
        <v>35</v>
      </c>
      <c r="E172" s="55" t="s">
        <v>265</v>
      </c>
      <c r="F172" s="55" t="s">
        <v>730</v>
      </c>
      <c r="G172" s="55">
        <v>60</v>
      </c>
      <c r="H172" s="55">
        <v>1</v>
      </c>
      <c r="I172" s="57">
        <v>1</v>
      </c>
      <c r="J172" s="58">
        <v>1</v>
      </c>
      <c r="K172" s="59"/>
      <c r="L172" s="60" t="s">
        <v>222</v>
      </c>
      <c r="M172" s="76"/>
      <c r="N172" s="61" t="s">
        <v>219</v>
      </c>
      <c r="O172" s="77"/>
      <c r="P172" s="92"/>
      <c r="Q172" s="62">
        <v>1</v>
      </c>
      <c r="R172" s="63"/>
      <c r="S172" s="78"/>
      <c r="T172" s="78"/>
      <c r="U172" s="64">
        <f t="shared" si="11"/>
        <v>0</v>
      </c>
      <c r="V172" s="64">
        <f t="shared" si="12"/>
        <v>0</v>
      </c>
      <c r="W172" s="65"/>
      <c r="X172" s="58">
        <v>8</v>
      </c>
      <c r="Y172" s="58">
        <v>24</v>
      </c>
      <c r="Z172" s="58">
        <v>12</v>
      </c>
      <c r="AA172" s="65"/>
      <c r="AB172" s="66">
        <f t="shared" si="13"/>
        <v>3594.2400000000002</v>
      </c>
      <c r="AC172" s="66">
        <f t="shared" si="14"/>
        <v>0</v>
      </c>
      <c r="AD172" s="66">
        <f t="shared" si="10"/>
        <v>3594.2400000000002</v>
      </c>
    </row>
    <row r="173" spans="1:30" ht="24.95" customHeight="1" x14ac:dyDescent="0.4">
      <c r="A173" s="54">
        <v>180</v>
      </c>
      <c r="B173" s="55" t="s">
        <v>272</v>
      </c>
      <c r="C173" s="55" t="s">
        <v>2357</v>
      </c>
      <c r="D173" s="55" t="s">
        <v>35</v>
      </c>
      <c r="E173" s="55" t="s">
        <v>239</v>
      </c>
      <c r="F173" s="55" t="s">
        <v>243</v>
      </c>
      <c r="G173" s="55">
        <v>42</v>
      </c>
      <c r="H173" s="55">
        <v>3</v>
      </c>
      <c r="I173" s="57">
        <v>1</v>
      </c>
      <c r="J173" s="58">
        <v>3</v>
      </c>
      <c r="K173" s="59"/>
      <c r="L173" s="60" t="s">
        <v>222</v>
      </c>
      <c r="M173" s="76"/>
      <c r="N173" s="61" t="s">
        <v>220</v>
      </c>
      <c r="O173" s="77"/>
      <c r="P173" s="92"/>
      <c r="Q173" s="62">
        <v>3</v>
      </c>
      <c r="R173" s="63"/>
      <c r="S173" s="78"/>
      <c r="T173" s="78"/>
      <c r="U173" s="64">
        <f t="shared" si="11"/>
        <v>0</v>
      </c>
      <c r="V173" s="64">
        <f t="shared" si="12"/>
        <v>0</v>
      </c>
      <c r="W173" s="65"/>
      <c r="X173" s="58">
        <v>8</v>
      </c>
      <c r="Y173" s="58">
        <v>24</v>
      </c>
      <c r="Z173" s="58">
        <v>12</v>
      </c>
      <c r="AA173" s="65"/>
      <c r="AB173" s="66">
        <f t="shared" si="13"/>
        <v>7547.9039999999995</v>
      </c>
      <c r="AC173" s="66">
        <f t="shared" si="14"/>
        <v>0</v>
      </c>
      <c r="AD173" s="66">
        <f t="shared" si="10"/>
        <v>7547.9039999999995</v>
      </c>
    </row>
    <row r="174" spans="1:30" ht="24.95" customHeight="1" x14ac:dyDescent="0.4">
      <c r="A174" s="54">
        <v>181</v>
      </c>
      <c r="B174" s="55" t="s">
        <v>272</v>
      </c>
      <c r="C174" s="55" t="s">
        <v>2357</v>
      </c>
      <c r="D174" s="55" t="s">
        <v>35</v>
      </c>
      <c r="E174" s="55" t="s">
        <v>248</v>
      </c>
      <c r="F174" s="55" t="s">
        <v>2402</v>
      </c>
      <c r="G174" s="55">
        <v>26</v>
      </c>
      <c r="H174" s="55">
        <v>1</v>
      </c>
      <c r="I174" s="57">
        <v>2</v>
      </c>
      <c r="J174" s="58">
        <v>2</v>
      </c>
      <c r="K174" s="59"/>
      <c r="L174" s="60" t="s">
        <v>222</v>
      </c>
      <c r="M174" s="76"/>
      <c r="N174" s="61" t="s">
        <v>220</v>
      </c>
      <c r="O174" s="77"/>
      <c r="P174" s="92"/>
      <c r="Q174" s="62">
        <v>1</v>
      </c>
      <c r="R174" s="63"/>
      <c r="S174" s="78"/>
      <c r="T174" s="78"/>
      <c r="U174" s="64">
        <f t="shared" si="11"/>
        <v>0</v>
      </c>
      <c r="V174" s="64">
        <f t="shared" si="12"/>
        <v>0</v>
      </c>
      <c r="W174" s="65"/>
      <c r="X174" s="58">
        <v>8</v>
      </c>
      <c r="Y174" s="58">
        <v>24</v>
      </c>
      <c r="Z174" s="58">
        <v>12</v>
      </c>
      <c r="AA174" s="65"/>
      <c r="AB174" s="66">
        <f t="shared" si="13"/>
        <v>3115.0080000000003</v>
      </c>
      <c r="AC174" s="66">
        <f t="shared" si="14"/>
        <v>0</v>
      </c>
      <c r="AD174" s="66">
        <f t="shared" si="10"/>
        <v>3115.0080000000003</v>
      </c>
    </row>
    <row r="175" spans="1:30" ht="24.95" customHeight="1" x14ac:dyDescent="0.4">
      <c r="A175" s="54">
        <v>182</v>
      </c>
      <c r="B175" s="55" t="s">
        <v>272</v>
      </c>
      <c r="C175" s="55" t="s">
        <v>2358</v>
      </c>
      <c r="D175" s="55" t="s">
        <v>35</v>
      </c>
      <c r="E175" s="55" t="s">
        <v>265</v>
      </c>
      <c r="F175" s="55" t="s">
        <v>730</v>
      </c>
      <c r="G175" s="55">
        <v>60</v>
      </c>
      <c r="H175" s="55">
        <v>2</v>
      </c>
      <c r="I175" s="57">
        <v>1</v>
      </c>
      <c r="J175" s="58">
        <v>2</v>
      </c>
      <c r="K175" s="59"/>
      <c r="L175" s="60" t="s">
        <v>222</v>
      </c>
      <c r="M175" s="76"/>
      <c r="N175" s="61" t="s">
        <v>219</v>
      </c>
      <c r="O175" s="77"/>
      <c r="P175" s="92"/>
      <c r="Q175" s="62">
        <v>2</v>
      </c>
      <c r="R175" s="63"/>
      <c r="S175" s="78"/>
      <c r="T175" s="78"/>
      <c r="U175" s="64">
        <f t="shared" si="11"/>
        <v>0</v>
      </c>
      <c r="V175" s="64">
        <f t="shared" si="12"/>
        <v>0</v>
      </c>
      <c r="W175" s="65"/>
      <c r="X175" s="58">
        <v>8</v>
      </c>
      <c r="Y175" s="58">
        <v>24</v>
      </c>
      <c r="Z175" s="58">
        <v>12</v>
      </c>
      <c r="AA175" s="65"/>
      <c r="AB175" s="66">
        <f t="shared" si="13"/>
        <v>7188.4800000000005</v>
      </c>
      <c r="AC175" s="66">
        <f t="shared" si="14"/>
        <v>0</v>
      </c>
      <c r="AD175" s="66">
        <f t="shared" si="10"/>
        <v>7188.4800000000005</v>
      </c>
    </row>
    <row r="176" spans="1:30" ht="24.95" customHeight="1" x14ac:dyDescent="0.4">
      <c r="A176" s="54">
        <v>183</v>
      </c>
      <c r="B176" s="55" t="s">
        <v>272</v>
      </c>
      <c r="C176" s="55" t="s">
        <v>2358</v>
      </c>
      <c r="D176" s="55" t="s">
        <v>35</v>
      </c>
      <c r="E176" s="55" t="s">
        <v>265</v>
      </c>
      <c r="F176" s="55" t="s">
        <v>532</v>
      </c>
      <c r="G176" s="55">
        <v>60</v>
      </c>
      <c r="H176" s="55">
        <v>1</v>
      </c>
      <c r="I176" s="57">
        <v>1</v>
      </c>
      <c r="J176" s="58">
        <v>1</v>
      </c>
      <c r="K176" s="59"/>
      <c r="L176" s="60" t="s">
        <v>221</v>
      </c>
      <c r="M176" s="76"/>
      <c r="N176" s="61" t="s">
        <v>219</v>
      </c>
      <c r="O176" s="77"/>
      <c r="P176" s="92"/>
      <c r="Q176" s="62">
        <v>1</v>
      </c>
      <c r="R176" s="63"/>
      <c r="S176" s="78"/>
      <c r="T176" s="78"/>
      <c r="U176" s="64">
        <f t="shared" si="11"/>
        <v>0</v>
      </c>
      <c r="V176" s="64">
        <f t="shared" si="12"/>
        <v>0</v>
      </c>
      <c r="W176" s="65"/>
      <c r="X176" s="58">
        <v>8</v>
      </c>
      <c r="Y176" s="58">
        <v>24</v>
      </c>
      <c r="Z176" s="58">
        <v>12</v>
      </c>
      <c r="AA176" s="65"/>
      <c r="AB176" s="66">
        <f t="shared" si="13"/>
        <v>3594.2400000000002</v>
      </c>
      <c r="AC176" s="66">
        <f t="shared" si="14"/>
        <v>0</v>
      </c>
      <c r="AD176" s="66">
        <f t="shared" si="10"/>
        <v>3594.2400000000002</v>
      </c>
    </row>
    <row r="177" spans="1:30" ht="24.95" customHeight="1" x14ac:dyDescent="0.4">
      <c r="A177" s="54">
        <v>184</v>
      </c>
      <c r="B177" s="55" t="s">
        <v>37</v>
      </c>
      <c r="C177" s="55" t="s">
        <v>2359</v>
      </c>
      <c r="D177" s="55" t="s">
        <v>35</v>
      </c>
      <c r="E177" s="55" t="s">
        <v>2390</v>
      </c>
      <c r="F177" s="55" t="s">
        <v>40</v>
      </c>
      <c r="G177" s="55">
        <v>75</v>
      </c>
      <c r="H177" s="55">
        <v>15</v>
      </c>
      <c r="I177" s="57">
        <v>1</v>
      </c>
      <c r="J177" s="58">
        <v>15</v>
      </c>
      <c r="K177" s="59"/>
      <c r="L177" s="60" t="s">
        <v>222</v>
      </c>
      <c r="M177" s="76"/>
      <c r="N177" s="61" t="s">
        <v>219</v>
      </c>
      <c r="O177" s="77"/>
      <c r="P177" s="92"/>
      <c r="Q177" s="62">
        <v>15</v>
      </c>
      <c r="R177" s="63"/>
      <c r="S177" s="78"/>
      <c r="T177" s="78"/>
      <c r="U177" s="64">
        <f t="shared" si="11"/>
        <v>0</v>
      </c>
      <c r="V177" s="64">
        <f t="shared" si="12"/>
        <v>0</v>
      </c>
      <c r="W177" s="65"/>
      <c r="X177" s="58">
        <v>8</v>
      </c>
      <c r="Y177" s="58">
        <v>24</v>
      </c>
      <c r="Z177" s="58">
        <v>12</v>
      </c>
      <c r="AA177" s="65"/>
      <c r="AB177" s="66">
        <f t="shared" si="13"/>
        <v>67392</v>
      </c>
      <c r="AC177" s="66">
        <f t="shared" si="14"/>
        <v>0</v>
      </c>
      <c r="AD177" s="66">
        <f t="shared" si="10"/>
        <v>67392</v>
      </c>
    </row>
    <row r="178" spans="1:30" ht="24.95" customHeight="1" x14ac:dyDescent="0.4">
      <c r="A178" s="54">
        <v>186</v>
      </c>
      <c r="B178" s="55" t="s">
        <v>809</v>
      </c>
      <c r="C178" s="55" t="s">
        <v>2356</v>
      </c>
      <c r="D178" s="55" t="s">
        <v>35</v>
      </c>
      <c r="E178" s="55" t="s">
        <v>248</v>
      </c>
      <c r="F178" s="55" t="s">
        <v>2402</v>
      </c>
      <c r="G178" s="55">
        <v>26</v>
      </c>
      <c r="H178" s="55">
        <v>10</v>
      </c>
      <c r="I178" s="57">
        <v>2</v>
      </c>
      <c r="J178" s="58">
        <v>20</v>
      </c>
      <c r="K178" s="59"/>
      <c r="L178" s="60" t="s">
        <v>222</v>
      </c>
      <c r="M178" s="76"/>
      <c r="N178" s="61" t="s">
        <v>220</v>
      </c>
      <c r="O178" s="77"/>
      <c r="P178" s="92"/>
      <c r="Q178" s="62">
        <v>10</v>
      </c>
      <c r="R178" s="63"/>
      <c r="S178" s="78"/>
      <c r="T178" s="78"/>
      <c r="U178" s="64">
        <f t="shared" si="11"/>
        <v>0</v>
      </c>
      <c r="V178" s="64">
        <f t="shared" si="12"/>
        <v>0</v>
      </c>
      <c r="W178" s="65"/>
      <c r="X178" s="58">
        <v>8</v>
      </c>
      <c r="Y178" s="58">
        <v>24</v>
      </c>
      <c r="Z178" s="58">
        <v>12</v>
      </c>
      <c r="AA178" s="65"/>
      <c r="AB178" s="66">
        <f t="shared" si="13"/>
        <v>31150.079999999998</v>
      </c>
      <c r="AC178" s="66">
        <f t="shared" si="14"/>
        <v>0</v>
      </c>
      <c r="AD178" s="66">
        <f t="shared" si="10"/>
        <v>31150.079999999998</v>
      </c>
    </row>
    <row r="179" spans="1:30" ht="24.95" customHeight="1" x14ac:dyDescent="0.4">
      <c r="A179" s="54">
        <v>187</v>
      </c>
      <c r="B179" s="55" t="s">
        <v>809</v>
      </c>
      <c r="C179" s="55" t="s">
        <v>2356</v>
      </c>
      <c r="D179" s="55" t="s">
        <v>35</v>
      </c>
      <c r="E179" s="55" t="s">
        <v>248</v>
      </c>
      <c r="F179" s="55" t="s">
        <v>249</v>
      </c>
      <c r="G179" s="55">
        <v>26</v>
      </c>
      <c r="H179" s="55">
        <v>3</v>
      </c>
      <c r="I179" s="57">
        <v>2</v>
      </c>
      <c r="J179" s="58">
        <v>6</v>
      </c>
      <c r="K179" s="59"/>
      <c r="L179" s="60" t="s">
        <v>222</v>
      </c>
      <c r="M179" s="76"/>
      <c r="N179" s="61" t="s">
        <v>220</v>
      </c>
      <c r="O179" s="77"/>
      <c r="P179" s="92"/>
      <c r="Q179" s="62">
        <v>3</v>
      </c>
      <c r="R179" s="63"/>
      <c r="S179" s="78"/>
      <c r="T179" s="78"/>
      <c r="U179" s="64">
        <f t="shared" si="11"/>
        <v>0</v>
      </c>
      <c r="V179" s="64">
        <f t="shared" si="12"/>
        <v>0</v>
      </c>
      <c r="W179" s="65"/>
      <c r="X179" s="58">
        <v>8</v>
      </c>
      <c r="Y179" s="58">
        <v>24</v>
      </c>
      <c r="Z179" s="58">
        <v>12</v>
      </c>
      <c r="AA179" s="65"/>
      <c r="AB179" s="66">
        <f t="shared" si="13"/>
        <v>9345.0239999999994</v>
      </c>
      <c r="AC179" s="66">
        <f t="shared" si="14"/>
        <v>0</v>
      </c>
      <c r="AD179" s="66">
        <f t="shared" si="10"/>
        <v>9345.0239999999994</v>
      </c>
    </row>
    <row r="180" spans="1:30" ht="24.95" customHeight="1" x14ac:dyDescent="0.4">
      <c r="A180" s="54">
        <v>188</v>
      </c>
      <c r="B180" s="55" t="s">
        <v>809</v>
      </c>
      <c r="C180" s="55" t="s">
        <v>2356</v>
      </c>
      <c r="D180" s="55" t="s">
        <v>35</v>
      </c>
      <c r="E180" s="55" t="s">
        <v>42</v>
      </c>
      <c r="F180" s="55" t="s">
        <v>707</v>
      </c>
      <c r="G180" s="55">
        <v>10</v>
      </c>
      <c r="H180" s="55">
        <v>14</v>
      </c>
      <c r="I180" s="57">
        <v>1</v>
      </c>
      <c r="J180" s="58">
        <v>14</v>
      </c>
      <c r="K180" s="59"/>
      <c r="L180" s="60" t="s">
        <v>221</v>
      </c>
      <c r="M180" s="76"/>
      <c r="N180" s="61" t="s">
        <v>220</v>
      </c>
      <c r="O180" s="77"/>
      <c r="P180" s="92"/>
      <c r="Q180" s="62">
        <v>14</v>
      </c>
      <c r="R180" s="63"/>
      <c r="S180" s="78"/>
      <c r="T180" s="78"/>
      <c r="U180" s="64">
        <f t="shared" si="11"/>
        <v>0</v>
      </c>
      <c r="V180" s="64">
        <f t="shared" si="12"/>
        <v>0</v>
      </c>
      <c r="W180" s="65"/>
      <c r="X180" s="58">
        <v>8</v>
      </c>
      <c r="Y180" s="58">
        <v>24</v>
      </c>
      <c r="Z180" s="58">
        <v>12</v>
      </c>
      <c r="AA180" s="65"/>
      <c r="AB180" s="66">
        <f t="shared" si="13"/>
        <v>8386.56</v>
      </c>
      <c r="AC180" s="66">
        <f t="shared" si="14"/>
        <v>0</v>
      </c>
      <c r="AD180" s="66">
        <f t="shared" si="10"/>
        <v>8386.56</v>
      </c>
    </row>
    <row r="181" spans="1:30" ht="24.95" customHeight="1" x14ac:dyDescent="0.4">
      <c r="A181" s="54">
        <v>189</v>
      </c>
      <c r="B181" s="55" t="s">
        <v>809</v>
      </c>
      <c r="C181" s="55" t="s">
        <v>2360</v>
      </c>
      <c r="D181" s="55" t="s">
        <v>35</v>
      </c>
      <c r="E181" s="55" t="s">
        <v>239</v>
      </c>
      <c r="F181" s="55" t="s">
        <v>243</v>
      </c>
      <c r="G181" s="55">
        <v>42</v>
      </c>
      <c r="H181" s="55">
        <v>9</v>
      </c>
      <c r="I181" s="57">
        <v>1</v>
      </c>
      <c r="J181" s="58">
        <v>9</v>
      </c>
      <c r="K181" s="59"/>
      <c r="L181" s="60" t="s">
        <v>222</v>
      </c>
      <c r="M181" s="76"/>
      <c r="N181" s="61" t="s">
        <v>220</v>
      </c>
      <c r="O181" s="77"/>
      <c r="P181" s="92"/>
      <c r="Q181" s="62">
        <v>9</v>
      </c>
      <c r="R181" s="63"/>
      <c r="S181" s="78"/>
      <c r="T181" s="78"/>
      <c r="U181" s="64">
        <f t="shared" si="11"/>
        <v>0</v>
      </c>
      <c r="V181" s="64">
        <f t="shared" si="12"/>
        <v>0</v>
      </c>
      <c r="W181" s="65"/>
      <c r="X181" s="58">
        <v>8</v>
      </c>
      <c r="Y181" s="58">
        <v>24</v>
      </c>
      <c r="Z181" s="58">
        <v>12</v>
      </c>
      <c r="AA181" s="65"/>
      <c r="AB181" s="66">
        <f t="shared" si="13"/>
        <v>22643.712</v>
      </c>
      <c r="AC181" s="66">
        <f t="shared" si="14"/>
        <v>0</v>
      </c>
      <c r="AD181" s="66">
        <f t="shared" si="10"/>
        <v>22643.712</v>
      </c>
    </row>
    <row r="182" spans="1:30" ht="24.95" customHeight="1" x14ac:dyDescent="0.4">
      <c r="A182" s="54">
        <v>190</v>
      </c>
      <c r="B182" s="55" t="s">
        <v>809</v>
      </c>
      <c r="C182" s="55" t="s">
        <v>2358</v>
      </c>
      <c r="D182" s="55" t="s">
        <v>35</v>
      </c>
      <c r="E182" s="55" t="s">
        <v>265</v>
      </c>
      <c r="F182" s="55" t="s">
        <v>730</v>
      </c>
      <c r="G182" s="55">
        <v>60</v>
      </c>
      <c r="H182" s="55">
        <v>3</v>
      </c>
      <c r="I182" s="57">
        <v>1</v>
      </c>
      <c r="J182" s="58">
        <v>3</v>
      </c>
      <c r="K182" s="59"/>
      <c r="L182" s="60" t="s">
        <v>222</v>
      </c>
      <c r="M182" s="76"/>
      <c r="N182" s="61" t="s">
        <v>219</v>
      </c>
      <c r="O182" s="77"/>
      <c r="P182" s="92"/>
      <c r="Q182" s="62">
        <v>3</v>
      </c>
      <c r="R182" s="63"/>
      <c r="S182" s="78"/>
      <c r="T182" s="78"/>
      <c r="U182" s="64">
        <f t="shared" si="11"/>
        <v>0</v>
      </c>
      <c r="V182" s="64">
        <f t="shared" si="12"/>
        <v>0</v>
      </c>
      <c r="W182" s="65"/>
      <c r="X182" s="58">
        <v>8</v>
      </c>
      <c r="Y182" s="58">
        <v>24</v>
      </c>
      <c r="Z182" s="58">
        <v>12</v>
      </c>
      <c r="AA182" s="65"/>
      <c r="AB182" s="66">
        <f t="shared" si="13"/>
        <v>10782.720000000001</v>
      </c>
      <c r="AC182" s="66">
        <f t="shared" si="14"/>
        <v>0</v>
      </c>
      <c r="AD182" s="66">
        <f t="shared" si="10"/>
        <v>10782.720000000001</v>
      </c>
    </row>
    <row r="183" spans="1:30" ht="24.95" customHeight="1" x14ac:dyDescent="0.4">
      <c r="A183" s="54">
        <v>191</v>
      </c>
      <c r="B183" s="55" t="s">
        <v>809</v>
      </c>
      <c r="C183" s="55" t="s">
        <v>2358</v>
      </c>
      <c r="D183" s="55" t="s">
        <v>35</v>
      </c>
      <c r="E183" s="55" t="s">
        <v>265</v>
      </c>
      <c r="F183" s="55" t="s">
        <v>532</v>
      </c>
      <c r="G183" s="55">
        <v>60</v>
      </c>
      <c r="H183" s="55">
        <v>1</v>
      </c>
      <c r="I183" s="57">
        <v>1</v>
      </c>
      <c r="J183" s="58">
        <v>1</v>
      </c>
      <c r="K183" s="59"/>
      <c r="L183" s="60" t="s">
        <v>221</v>
      </c>
      <c r="M183" s="76"/>
      <c r="N183" s="61" t="s">
        <v>219</v>
      </c>
      <c r="O183" s="77"/>
      <c r="P183" s="92"/>
      <c r="Q183" s="62">
        <v>1</v>
      </c>
      <c r="R183" s="63"/>
      <c r="S183" s="78"/>
      <c r="T183" s="78"/>
      <c r="U183" s="64">
        <f t="shared" si="11"/>
        <v>0</v>
      </c>
      <c r="V183" s="64">
        <f t="shared" si="12"/>
        <v>0</v>
      </c>
      <c r="W183" s="65"/>
      <c r="X183" s="58">
        <v>8</v>
      </c>
      <c r="Y183" s="58">
        <v>24</v>
      </c>
      <c r="Z183" s="58">
        <v>12</v>
      </c>
      <c r="AA183" s="65"/>
      <c r="AB183" s="66">
        <f t="shared" si="13"/>
        <v>3594.2400000000002</v>
      </c>
      <c r="AC183" s="66">
        <f t="shared" si="14"/>
        <v>0</v>
      </c>
      <c r="AD183" s="66">
        <f t="shared" si="10"/>
        <v>3594.2400000000002</v>
      </c>
    </row>
    <row r="184" spans="1:30" ht="24.95" customHeight="1" x14ac:dyDescent="0.4">
      <c r="A184" s="54">
        <v>192</v>
      </c>
      <c r="B184" s="55" t="s">
        <v>809</v>
      </c>
      <c r="C184" s="55" t="s">
        <v>2319</v>
      </c>
      <c r="D184" s="55" t="s">
        <v>35</v>
      </c>
      <c r="E184" s="55" t="s">
        <v>263</v>
      </c>
      <c r="F184" s="55" t="s">
        <v>2398</v>
      </c>
      <c r="G184" s="55">
        <v>28</v>
      </c>
      <c r="H184" s="55">
        <v>3</v>
      </c>
      <c r="I184" s="57">
        <v>1</v>
      </c>
      <c r="J184" s="58">
        <v>3</v>
      </c>
      <c r="K184" s="59"/>
      <c r="L184" s="60" t="s">
        <v>222</v>
      </c>
      <c r="M184" s="76"/>
      <c r="N184" s="61" t="s">
        <v>220</v>
      </c>
      <c r="O184" s="77"/>
      <c r="P184" s="92"/>
      <c r="Q184" s="62">
        <v>3</v>
      </c>
      <c r="R184" s="63"/>
      <c r="S184" s="78"/>
      <c r="T184" s="78"/>
      <c r="U184" s="64">
        <f t="shared" si="11"/>
        <v>0</v>
      </c>
      <c r="V184" s="64">
        <f t="shared" si="12"/>
        <v>0</v>
      </c>
      <c r="W184" s="65"/>
      <c r="X184" s="58">
        <v>8</v>
      </c>
      <c r="Y184" s="58">
        <v>24</v>
      </c>
      <c r="Z184" s="58">
        <v>12</v>
      </c>
      <c r="AA184" s="65"/>
      <c r="AB184" s="66">
        <f t="shared" si="13"/>
        <v>5031.9359999999997</v>
      </c>
      <c r="AC184" s="66">
        <f t="shared" si="14"/>
        <v>0</v>
      </c>
      <c r="AD184" s="66">
        <f t="shared" si="10"/>
        <v>5031.9359999999997</v>
      </c>
    </row>
    <row r="185" spans="1:30" ht="24.95" customHeight="1" x14ac:dyDescent="0.4">
      <c r="A185" s="54">
        <v>193</v>
      </c>
      <c r="B185" s="55" t="s">
        <v>809</v>
      </c>
      <c r="C185" s="55" t="s">
        <v>2316</v>
      </c>
      <c r="D185" s="55" t="s">
        <v>35</v>
      </c>
      <c r="E185" s="55" t="s">
        <v>263</v>
      </c>
      <c r="F185" s="55" t="s">
        <v>2398</v>
      </c>
      <c r="G185" s="55">
        <v>28</v>
      </c>
      <c r="H185" s="55">
        <v>3</v>
      </c>
      <c r="I185" s="57">
        <v>1</v>
      </c>
      <c r="J185" s="58">
        <v>3</v>
      </c>
      <c r="K185" s="59"/>
      <c r="L185" s="60" t="s">
        <v>222</v>
      </c>
      <c r="M185" s="76"/>
      <c r="N185" s="61" t="s">
        <v>220</v>
      </c>
      <c r="O185" s="77"/>
      <c r="P185" s="92"/>
      <c r="Q185" s="62">
        <v>3</v>
      </c>
      <c r="R185" s="63"/>
      <c r="S185" s="78"/>
      <c r="T185" s="78"/>
      <c r="U185" s="64">
        <f t="shared" si="11"/>
        <v>0</v>
      </c>
      <c r="V185" s="64">
        <f t="shared" si="12"/>
        <v>0</v>
      </c>
      <c r="W185" s="65"/>
      <c r="X185" s="58">
        <v>8</v>
      </c>
      <c r="Y185" s="58">
        <v>24</v>
      </c>
      <c r="Z185" s="58">
        <v>12</v>
      </c>
      <c r="AA185" s="65"/>
      <c r="AB185" s="66">
        <f t="shared" si="13"/>
        <v>5031.9359999999997</v>
      </c>
      <c r="AC185" s="66">
        <f t="shared" si="14"/>
        <v>0</v>
      </c>
      <c r="AD185" s="66">
        <f t="shared" ref="AD185:AD240" si="15">AB185-AC185</f>
        <v>5031.9359999999997</v>
      </c>
    </row>
    <row r="186" spans="1:30" ht="24.95" customHeight="1" x14ac:dyDescent="0.4">
      <c r="A186" s="54">
        <v>194</v>
      </c>
      <c r="B186" s="55" t="s">
        <v>809</v>
      </c>
      <c r="C186" s="55" t="s">
        <v>2316</v>
      </c>
      <c r="D186" s="55" t="s">
        <v>35</v>
      </c>
      <c r="E186" s="55" t="s">
        <v>248</v>
      </c>
      <c r="F186" s="55" t="s">
        <v>2403</v>
      </c>
      <c r="G186" s="55">
        <v>26</v>
      </c>
      <c r="H186" s="55">
        <v>1</v>
      </c>
      <c r="I186" s="57">
        <v>2</v>
      </c>
      <c r="J186" s="58">
        <v>2</v>
      </c>
      <c r="K186" s="59"/>
      <c r="L186" s="60" t="s">
        <v>222</v>
      </c>
      <c r="M186" s="76"/>
      <c r="N186" s="61" t="s">
        <v>220</v>
      </c>
      <c r="O186" s="77"/>
      <c r="P186" s="92"/>
      <c r="Q186" s="62">
        <v>1</v>
      </c>
      <c r="R186" s="63"/>
      <c r="S186" s="78"/>
      <c r="T186" s="78"/>
      <c r="U186" s="64">
        <f t="shared" si="11"/>
        <v>0</v>
      </c>
      <c r="V186" s="64">
        <f t="shared" si="12"/>
        <v>0</v>
      </c>
      <c r="W186" s="65"/>
      <c r="X186" s="58">
        <v>8</v>
      </c>
      <c r="Y186" s="58">
        <v>24</v>
      </c>
      <c r="Z186" s="58">
        <v>12</v>
      </c>
      <c r="AA186" s="65"/>
      <c r="AB186" s="66">
        <f t="shared" si="13"/>
        <v>3115.0080000000003</v>
      </c>
      <c r="AC186" s="66">
        <f t="shared" si="14"/>
        <v>0</v>
      </c>
      <c r="AD186" s="66">
        <f t="shared" si="15"/>
        <v>3115.0080000000003</v>
      </c>
    </row>
    <row r="187" spans="1:30" ht="24.95" customHeight="1" x14ac:dyDescent="0.4">
      <c r="A187" s="54">
        <v>197</v>
      </c>
      <c r="B187" s="55" t="s">
        <v>37</v>
      </c>
      <c r="C187" s="55" t="s">
        <v>2361</v>
      </c>
      <c r="D187" s="55" t="s">
        <v>35</v>
      </c>
      <c r="E187" s="55" t="s">
        <v>265</v>
      </c>
      <c r="F187" s="55" t="s">
        <v>730</v>
      </c>
      <c r="G187" s="55">
        <v>60</v>
      </c>
      <c r="H187" s="55">
        <v>1</v>
      </c>
      <c r="I187" s="57">
        <v>1</v>
      </c>
      <c r="J187" s="58">
        <v>1</v>
      </c>
      <c r="K187" s="59"/>
      <c r="L187" s="60" t="s">
        <v>222</v>
      </c>
      <c r="M187" s="76"/>
      <c r="N187" s="61" t="s">
        <v>219</v>
      </c>
      <c r="O187" s="77"/>
      <c r="P187" s="92"/>
      <c r="Q187" s="62">
        <v>1</v>
      </c>
      <c r="R187" s="63"/>
      <c r="S187" s="78"/>
      <c r="T187" s="78"/>
      <c r="U187" s="64">
        <f t="shared" si="11"/>
        <v>0</v>
      </c>
      <c r="V187" s="64">
        <f t="shared" si="12"/>
        <v>0</v>
      </c>
      <c r="W187" s="65"/>
      <c r="X187" s="58">
        <v>8</v>
      </c>
      <c r="Y187" s="58">
        <v>24</v>
      </c>
      <c r="Z187" s="58">
        <v>12</v>
      </c>
      <c r="AA187" s="65"/>
      <c r="AB187" s="66">
        <f t="shared" si="13"/>
        <v>3594.2400000000002</v>
      </c>
      <c r="AC187" s="66">
        <f t="shared" si="14"/>
        <v>0</v>
      </c>
      <c r="AD187" s="66">
        <f t="shared" si="15"/>
        <v>3594.2400000000002</v>
      </c>
    </row>
    <row r="188" spans="1:30" ht="24.95" customHeight="1" x14ac:dyDescent="0.4">
      <c r="A188" s="54">
        <v>198</v>
      </c>
      <c r="B188" s="55" t="s">
        <v>37</v>
      </c>
      <c r="C188" s="55" t="s">
        <v>2362</v>
      </c>
      <c r="D188" s="55" t="s">
        <v>35</v>
      </c>
      <c r="E188" s="55" t="s">
        <v>263</v>
      </c>
      <c r="F188" s="55" t="s">
        <v>2398</v>
      </c>
      <c r="G188" s="55">
        <v>28</v>
      </c>
      <c r="H188" s="55">
        <v>14</v>
      </c>
      <c r="I188" s="57">
        <v>1</v>
      </c>
      <c r="J188" s="58">
        <v>14</v>
      </c>
      <c r="K188" s="59"/>
      <c r="L188" s="60" t="s">
        <v>222</v>
      </c>
      <c r="M188" s="76"/>
      <c r="N188" s="61" t="s">
        <v>220</v>
      </c>
      <c r="O188" s="77"/>
      <c r="P188" s="92"/>
      <c r="Q188" s="62">
        <v>14</v>
      </c>
      <c r="R188" s="63"/>
      <c r="S188" s="78"/>
      <c r="T188" s="78"/>
      <c r="U188" s="64">
        <f t="shared" si="11"/>
        <v>0</v>
      </c>
      <c r="V188" s="64">
        <f t="shared" si="12"/>
        <v>0</v>
      </c>
      <c r="W188" s="65"/>
      <c r="X188" s="58">
        <v>8</v>
      </c>
      <c r="Y188" s="58">
        <v>24</v>
      </c>
      <c r="Z188" s="58">
        <v>12</v>
      </c>
      <c r="AA188" s="65"/>
      <c r="AB188" s="66">
        <f t="shared" si="13"/>
        <v>23482.367999999999</v>
      </c>
      <c r="AC188" s="66">
        <f t="shared" si="14"/>
        <v>0</v>
      </c>
      <c r="AD188" s="66">
        <f t="shared" si="15"/>
        <v>23482.367999999999</v>
      </c>
    </row>
    <row r="189" spans="1:30" ht="24.95" customHeight="1" x14ac:dyDescent="0.4">
      <c r="A189" s="54">
        <v>199</v>
      </c>
      <c r="B189" s="55" t="s">
        <v>2290</v>
      </c>
      <c r="C189" s="55" t="s">
        <v>560</v>
      </c>
      <c r="D189" s="55" t="s">
        <v>35</v>
      </c>
      <c r="E189" s="55" t="s">
        <v>239</v>
      </c>
      <c r="F189" s="55" t="s">
        <v>729</v>
      </c>
      <c r="G189" s="55">
        <v>42</v>
      </c>
      <c r="H189" s="55">
        <v>21</v>
      </c>
      <c r="I189" s="57">
        <v>2</v>
      </c>
      <c r="J189" s="58">
        <v>42</v>
      </c>
      <c r="K189" s="59"/>
      <c r="L189" s="60" t="s">
        <v>222</v>
      </c>
      <c r="M189" s="76"/>
      <c r="N189" s="61" t="s">
        <v>220</v>
      </c>
      <c r="O189" s="77"/>
      <c r="P189" s="92"/>
      <c r="Q189" s="62">
        <v>21</v>
      </c>
      <c r="R189" s="63"/>
      <c r="S189" s="78"/>
      <c r="T189" s="78"/>
      <c r="U189" s="64">
        <f t="shared" si="11"/>
        <v>0</v>
      </c>
      <c r="V189" s="64">
        <f t="shared" si="12"/>
        <v>0</v>
      </c>
      <c r="W189" s="65"/>
      <c r="X189" s="58">
        <v>8</v>
      </c>
      <c r="Y189" s="58">
        <v>24</v>
      </c>
      <c r="Z189" s="58">
        <v>12</v>
      </c>
      <c r="AA189" s="65"/>
      <c r="AB189" s="66">
        <f t="shared" si="13"/>
        <v>105670.656</v>
      </c>
      <c r="AC189" s="66">
        <f t="shared" si="14"/>
        <v>0</v>
      </c>
      <c r="AD189" s="66">
        <f t="shared" si="15"/>
        <v>105670.656</v>
      </c>
    </row>
    <row r="190" spans="1:30" ht="24.95" customHeight="1" x14ac:dyDescent="0.4">
      <c r="A190" s="54">
        <v>200</v>
      </c>
      <c r="B190" s="55" t="s">
        <v>2290</v>
      </c>
      <c r="C190" s="55" t="s">
        <v>560</v>
      </c>
      <c r="D190" s="55" t="s">
        <v>35</v>
      </c>
      <c r="E190" s="55" t="s">
        <v>239</v>
      </c>
      <c r="F190" s="55" t="s">
        <v>2404</v>
      </c>
      <c r="G190" s="55">
        <v>42</v>
      </c>
      <c r="H190" s="55">
        <v>5</v>
      </c>
      <c r="I190" s="57">
        <v>2</v>
      </c>
      <c r="J190" s="58">
        <v>10</v>
      </c>
      <c r="K190" s="59"/>
      <c r="L190" s="60" t="s">
        <v>222</v>
      </c>
      <c r="M190" s="76"/>
      <c r="N190" s="61" t="s">
        <v>220</v>
      </c>
      <c r="O190" s="77"/>
      <c r="P190" s="92"/>
      <c r="Q190" s="62">
        <v>5</v>
      </c>
      <c r="R190" s="63"/>
      <c r="S190" s="78"/>
      <c r="T190" s="78"/>
      <c r="U190" s="64">
        <f t="shared" si="11"/>
        <v>0</v>
      </c>
      <c r="V190" s="64">
        <f t="shared" si="12"/>
        <v>0</v>
      </c>
      <c r="W190" s="65"/>
      <c r="X190" s="58">
        <v>8</v>
      </c>
      <c r="Y190" s="58">
        <v>24</v>
      </c>
      <c r="Z190" s="58">
        <v>12</v>
      </c>
      <c r="AA190" s="65"/>
      <c r="AB190" s="66">
        <f t="shared" si="13"/>
        <v>25159.68</v>
      </c>
      <c r="AC190" s="66">
        <f t="shared" si="14"/>
        <v>0</v>
      </c>
      <c r="AD190" s="66">
        <f t="shared" si="15"/>
        <v>25159.68</v>
      </c>
    </row>
    <row r="191" spans="1:30" ht="24.95" customHeight="1" x14ac:dyDescent="0.4">
      <c r="A191" s="54">
        <v>201</v>
      </c>
      <c r="B191" s="55" t="s">
        <v>2290</v>
      </c>
      <c r="C191" s="55" t="s">
        <v>2363</v>
      </c>
      <c r="D191" s="55" t="s">
        <v>35</v>
      </c>
      <c r="E191" s="55" t="s">
        <v>239</v>
      </c>
      <c r="F191" s="55" t="s">
        <v>729</v>
      </c>
      <c r="G191" s="55">
        <v>42</v>
      </c>
      <c r="H191" s="55">
        <v>7</v>
      </c>
      <c r="I191" s="57">
        <v>2</v>
      </c>
      <c r="J191" s="58">
        <v>14</v>
      </c>
      <c r="K191" s="59"/>
      <c r="L191" s="60" t="s">
        <v>222</v>
      </c>
      <c r="M191" s="76"/>
      <c r="N191" s="61" t="s">
        <v>220</v>
      </c>
      <c r="O191" s="77"/>
      <c r="P191" s="92"/>
      <c r="Q191" s="62">
        <v>7</v>
      </c>
      <c r="R191" s="63"/>
      <c r="S191" s="78"/>
      <c r="T191" s="78"/>
      <c r="U191" s="64">
        <f t="shared" si="11"/>
        <v>0</v>
      </c>
      <c r="V191" s="64">
        <f t="shared" si="12"/>
        <v>0</v>
      </c>
      <c r="W191" s="65"/>
      <c r="X191" s="58">
        <v>8</v>
      </c>
      <c r="Y191" s="58">
        <v>24</v>
      </c>
      <c r="Z191" s="58">
        <v>12</v>
      </c>
      <c r="AA191" s="65"/>
      <c r="AB191" s="66">
        <f t="shared" si="13"/>
        <v>35223.551999999996</v>
      </c>
      <c r="AC191" s="66">
        <f t="shared" si="14"/>
        <v>0</v>
      </c>
      <c r="AD191" s="66">
        <f t="shared" si="15"/>
        <v>35223.551999999996</v>
      </c>
    </row>
    <row r="192" spans="1:30" ht="24.95" customHeight="1" x14ac:dyDescent="0.4">
      <c r="A192" s="54">
        <v>202</v>
      </c>
      <c r="B192" s="55" t="s">
        <v>2290</v>
      </c>
      <c r="C192" s="55" t="s">
        <v>2363</v>
      </c>
      <c r="D192" s="55" t="s">
        <v>35</v>
      </c>
      <c r="E192" s="55" t="s">
        <v>239</v>
      </c>
      <c r="F192" s="55" t="s">
        <v>2404</v>
      </c>
      <c r="G192" s="55">
        <v>42</v>
      </c>
      <c r="H192" s="55">
        <v>2</v>
      </c>
      <c r="I192" s="57">
        <v>2</v>
      </c>
      <c r="J192" s="58">
        <v>4</v>
      </c>
      <c r="K192" s="59"/>
      <c r="L192" s="60" t="s">
        <v>222</v>
      </c>
      <c r="M192" s="76"/>
      <c r="N192" s="61" t="s">
        <v>220</v>
      </c>
      <c r="O192" s="77"/>
      <c r="P192" s="92"/>
      <c r="Q192" s="62">
        <v>2</v>
      </c>
      <c r="R192" s="63"/>
      <c r="S192" s="78"/>
      <c r="T192" s="78"/>
      <c r="U192" s="64">
        <f t="shared" si="11"/>
        <v>0</v>
      </c>
      <c r="V192" s="64">
        <f t="shared" si="12"/>
        <v>0</v>
      </c>
      <c r="W192" s="65"/>
      <c r="X192" s="58">
        <v>8</v>
      </c>
      <c r="Y192" s="58">
        <v>24</v>
      </c>
      <c r="Z192" s="58">
        <v>12</v>
      </c>
      <c r="AA192" s="65"/>
      <c r="AB192" s="66">
        <f t="shared" si="13"/>
        <v>10063.871999999999</v>
      </c>
      <c r="AC192" s="66">
        <f t="shared" si="14"/>
        <v>0</v>
      </c>
      <c r="AD192" s="66">
        <f t="shared" si="15"/>
        <v>10063.871999999999</v>
      </c>
    </row>
    <row r="193" spans="1:30" ht="24.95" customHeight="1" x14ac:dyDescent="0.4">
      <c r="A193" s="54">
        <v>203</v>
      </c>
      <c r="B193" s="55" t="s">
        <v>2290</v>
      </c>
      <c r="C193" s="55" t="s">
        <v>2364</v>
      </c>
      <c r="D193" s="55" t="s">
        <v>35</v>
      </c>
      <c r="E193" s="55" t="s">
        <v>265</v>
      </c>
      <c r="F193" s="55" t="s">
        <v>730</v>
      </c>
      <c r="G193" s="55">
        <v>60</v>
      </c>
      <c r="H193" s="55">
        <v>1</v>
      </c>
      <c r="I193" s="57">
        <v>1</v>
      </c>
      <c r="J193" s="58">
        <v>1</v>
      </c>
      <c r="K193" s="59"/>
      <c r="L193" s="60" t="s">
        <v>222</v>
      </c>
      <c r="M193" s="76"/>
      <c r="N193" s="61" t="s">
        <v>219</v>
      </c>
      <c r="O193" s="77"/>
      <c r="P193" s="92"/>
      <c r="Q193" s="62">
        <v>1</v>
      </c>
      <c r="R193" s="63"/>
      <c r="S193" s="78"/>
      <c r="T193" s="78"/>
      <c r="U193" s="64">
        <f t="shared" si="11"/>
        <v>0</v>
      </c>
      <c r="V193" s="64">
        <f t="shared" si="12"/>
        <v>0</v>
      </c>
      <c r="W193" s="65"/>
      <c r="X193" s="58">
        <v>8</v>
      </c>
      <c r="Y193" s="58">
        <v>24</v>
      </c>
      <c r="Z193" s="58">
        <v>12</v>
      </c>
      <c r="AA193" s="65"/>
      <c r="AB193" s="66">
        <f t="shared" si="13"/>
        <v>3594.2400000000002</v>
      </c>
      <c r="AC193" s="66">
        <f t="shared" si="14"/>
        <v>0</v>
      </c>
      <c r="AD193" s="66">
        <f t="shared" si="15"/>
        <v>3594.2400000000002</v>
      </c>
    </row>
    <row r="194" spans="1:30" ht="24.95" customHeight="1" x14ac:dyDescent="0.4">
      <c r="A194" s="54">
        <v>204</v>
      </c>
      <c r="B194" s="55" t="s">
        <v>2290</v>
      </c>
      <c r="C194" s="55" t="s">
        <v>2365</v>
      </c>
      <c r="D194" s="55" t="s">
        <v>35</v>
      </c>
      <c r="E194" s="55" t="s">
        <v>239</v>
      </c>
      <c r="F194" s="55" t="s">
        <v>729</v>
      </c>
      <c r="G194" s="55">
        <v>42</v>
      </c>
      <c r="H194" s="55">
        <v>8</v>
      </c>
      <c r="I194" s="57">
        <v>2</v>
      </c>
      <c r="J194" s="58">
        <v>16</v>
      </c>
      <c r="K194" s="59"/>
      <c r="L194" s="60" t="s">
        <v>222</v>
      </c>
      <c r="M194" s="76"/>
      <c r="N194" s="61" t="s">
        <v>220</v>
      </c>
      <c r="O194" s="77"/>
      <c r="P194" s="92"/>
      <c r="Q194" s="62">
        <v>8</v>
      </c>
      <c r="R194" s="63"/>
      <c r="S194" s="78"/>
      <c r="T194" s="78"/>
      <c r="U194" s="64">
        <f t="shared" si="11"/>
        <v>0</v>
      </c>
      <c r="V194" s="64">
        <f t="shared" si="12"/>
        <v>0</v>
      </c>
      <c r="W194" s="65"/>
      <c r="X194" s="58">
        <v>8</v>
      </c>
      <c r="Y194" s="58">
        <v>24</v>
      </c>
      <c r="Z194" s="58">
        <v>12</v>
      </c>
      <c r="AA194" s="65"/>
      <c r="AB194" s="66">
        <f t="shared" si="13"/>
        <v>40255.487999999998</v>
      </c>
      <c r="AC194" s="66">
        <f t="shared" si="14"/>
        <v>0</v>
      </c>
      <c r="AD194" s="66">
        <f t="shared" si="15"/>
        <v>40255.487999999998</v>
      </c>
    </row>
    <row r="195" spans="1:30" ht="24.95" customHeight="1" x14ac:dyDescent="0.4">
      <c r="A195" s="54">
        <v>205</v>
      </c>
      <c r="B195" s="55" t="s">
        <v>2290</v>
      </c>
      <c r="C195" s="55" t="s">
        <v>2365</v>
      </c>
      <c r="D195" s="55" t="s">
        <v>35</v>
      </c>
      <c r="E195" s="55" t="s">
        <v>239</v>
      </c>
      <c r="F195" s="55" t="s">
        <v>2404</v>
      </c>
      <c r="G195" s="55">
        <v>42</v>
      </c>
      <c r="H195" s="55">
        <v>7</v>
      </c>
      <c r="I195" s="57">
        <v>2</v>
      </c>
      <c r="J195" s="58">
        <v>14</v>
      </c>
      <c r="K195" s="59"/>
      <c r="L195" s="60" t="s">
        <v>222</v>
      </c>
      <c r="M195" s="76"/>
      <c r="N195" s="61" t="s">
        <v>220</v>
      </c>
      <c r="O195" s="77"/>
      <c r="P195" s="92"/>
      <c r="Q195" s="62">
        <v>7</v>
      </c>
      <c r="R195" s="63"/>
      <c r="S195" s="78"/>
      <c r="T195" s="78"/>
      <c r="U195" s="64">
        <f t="shared" si="11"/>
        <v>0</v>
      </c>
      <c r="V195" s="64">
        <f t="shared" si="12"/>
        <v>0</v>
      </c>
      <c r="W195" s="65"/>
      <c r="X195" s="58">
        <v>8</v>
      </c>
      <c r="Y195" s="58">
        <v>24</v>
      </c>
      <c r="Z195" s="58">
        <v>12</v>
      </c>
      <c r="AA195" s="65"/>
      <c r="AB195" s="66">
        <f t="shared" si="13"/>
        <v>35223.551999999996</v>
      </c>
      <c r="AC195" s="66">
        <f t="shared" si="14"/>
        <v>0</v>
      </c>
      <c r="AD195" s="66">
        <f t="shared" si="15"/>
        <v>35223.551999999996</v>
      </c>
    </row>
    <row r="196" spans="1:30" ht="24.95" customHeight="1" x14ac:dyDescent="0.4">
      <c r="A196" s="54">
        <v>206</v>
      </c>
      <c r="B196" s="55" t="s">
        <v>2290</v>
      </c>
      <c r="C196" s="55" t="s">
        <v>2366</v>
      </c>
      <c r="D196" s="55" t="s">
        <v>35</v>
      </c>
      <c r="E196" s="55" t="s">
        <v>239</v>
      </c>
      <c r="F196" s="55" t="s">
        <v>299</v>
      </c>
      <c r="G196" s="55">
        <v>42</v>
      </c>
      <c r="H196" s="55">
        <v>1</v>
      </c>
      <c r="I196" s="57">
        <v>1</v>
      </c>
      <c r="J196" s="58">
        <v>1</v>
      </c>
      <c r="K196" s="59"/>
      <c r="L196" s="60" t="s">
        <v>222</v>
      </c>
      <c r="M196" s="76"/>
      <c r="N196" s="61" t="s">
        <v>220</v>
      </c>
      <c r="O196" s="77"/>
      <c r="P196" s="92"/>
      <c r="Q196" s="62">
        <v>1</v>
      </c>
      <c r="R196" s="63"/>
      <c r="S196" s="78"/>
      <c r="T196" s="78"/>
      <c r="U196" s="64">
        <f t="shared" ref="U196:U259" si="16">S196*P196</f>
        <v>0</v>
      </c>
      <c r="V196" s="64">
        <f t="shared" ref="V196:V259" si="17">T196*P196</f>
        <v>0</v>
      </c>
      <c r="W196" s="65"/>
      <c r="X196" s="58">
        <v>8</v>
      </c>
      <c r="Y196" s="58">
        <v>24</v>
      </c>
      <c r="Z196" s="58">
        <v>12</v>
      </c>
      <c r="AA196" s="65"/>
      <c r="AB196" s="66">
        <f t="shared" ref="AB196:AB259" si="18">G196*J196*X196*Y196*Z196/1000*$Z$1</f>
        <v>2515.9679999999998</v>
      </c>
      <c r="AC196" s="66">
        <f t="shared" si="14"/>
        <v>0</v>
      </c>
      <c r="AD196" s="66">
        <f t="shared" si="15"/>
        <v>2515.9679999999998</v>
      </c>
    </row>
    <row r="197" spans="1:30" ht="24.95" customHeight="1" x14ac:dyDescent="0.4">
      <c r="A197" s="54">
        <v>207</v>
      </c>
      <c r="B197" s="55" t="s">
        <v>2290</v>
      </c>
      <c r="C197" s="55" t="s">
        <v>2366</v>
      </c>
      <c r="D197" s="55" t="s">
        <v>35</v>
      </c>
      <c r="E197" s="55" t="s">
        <v>239</v>
      </c>
      <c r="F197" s="55" t="s">
        <v>243</v>
      </c>
      <c r="G197" s="55">
        <v>42</v>
      </c>
      <c r="H197" s="55">
        <v>1</v>
      </c>
      <c r="I197" s="57">
        <v>1</v>
      </c>
      <c r="J197" s="58">
        <v>1</v>
      </c>
      <c r="K197" s="59"/>
      <c r="L197" s="60" t="s">
        <v>222</v>
      </c>
      <c r="M197" s="76"/>
      <c r="N197" s="61" t="s">
        <v>220</v>
      </c>
      <c r="O197" s="77"/>
      <c r="P197" s="92"/>
      <c r="Q197" s="62">
        <v>1</v>
      </c>
      <c r="R197" s="63"/>
      <c r="S197" s="78"/>
      <c r="T197" s="78"/>
      <c r="U197" s="64">
        <f t="shared" si="16"/>
        <v>0</v>
      </c>
      <c r="V197" s="64">
        <f t="shared" si="17"/>
        <v>0</v>
      </c>
      <c r="W197" s="65"/>
      <c r="X197" s="58">
        <v>8</v>
      </c>
      <c r="Y197" s="58">
        <v>24</v>
      </c>
      <c r="Z197" s="58">
        <v>12</v>
      </c>
      <c r="AA197" s="65"/>
      <c r="AB197" s="66">
        <f t="shared" si="18"/>
        <v>2515.9679999999998</v>
      </c>
      <c r="AC197" s="66">
        <f t="shared" ref="AC197:AC260" si="19">P197*Q197*X197*Y197*Z197/1000*$Z$1</f>
        <v>0</v>
      </c>
      <c r="AD197" s="66">
        <f t="shared" si="15"/>
        <v>2515.9679999999998</v>
      </c>
    </row>
    <row r="198" spans="1:30" ht="24.95" customHeight="1" x14ac:dyDescent="0.4">
      <c r="A198" s="54">
        <v>208</v>
      </c>
      <c r="B198" s="55" t="s">
        <v>2290</v>
      </c>
      <c r="C198" s="55" t="s">
        <v>431</v>
      </c>
      <c r="D198" s="55" t="s">
        <v>35</v>
      </c>
      <c r="E198" s="55" t="s">
        <v>239</v>
      </c>
      <c r="F198" s="55" t="s">
        <v>299</v>
      </c>
      <c r="G198" s="55">
        <v>42</v>
      </c>
      <c r="H198" s="55">
        <v>3</v>
      </c>
      <c r="I198" s="57">
        <v>1</v>
      </c>
      <c r="J198" s="58">
        <v>3</v>
      </c>
      <c r="K198" s="59"/>
      <c r="L198" s="60" t="s">
        <v>222</v>
      </c>
      <c r="M198" s="76"/>
      <c r="N198" s="61" t="s">
        <v>220</v>
      </c>
      <c r="O198" s="77"/>
      <c r="P198" s="92"/>
      <c r="Q198" s="62">
        <v>3</v>
      </c>
      <c r="R198" s="63"/>
      <c r="S198" s="78"/>
      <c r="T198" s="78"/>
      <c r="U198" s="64">
        <f t="shared" si="16"/>
        <v>0</v>
      </c>
      <c r="V198" s="64">
        <f t="shared" si="17"/>
        <v>0</v>
      </c>
      <c r="W198" s="65"/>
      <c r="X198" s="58">
        <v>8</v>
      </c>
      <c r="Y198" s="58">
        <v>24</v>
      </c>
      <c r="Z198" s="58">
        <v>12</v>
      </c>
      <c r="AA198" s="65"/>
      <c r="AB198" s="66">
        <f t="shared" si="18"/>
        <v>7547.9039999999995</v>
      </c>
      <c r="AC198" s="66">
        <f t="shared" si="19"/>
        <v>0</v>
      </c>
      <c r="AD198" s="66">
        <f t="shared" si="15"/>
        <v>7547.9039999999995</v>
      </c>
    </row>
    <row r="199" spans="1:30" ht="24.95" customHeight="1" x14ac:dyDescent="0.4">
      <c r="A199" s="54">
        <v>209</v>
      </c>
      <c r="B199" s="55" t="s">
        <v>2290</v>
      </c>
      <c r="C199" s="55" t="s">
        <v>431</v>
      </c>
      <c r="D199" s="55" t="s">
        <v>35</v>
      </c>
      <c r="E199" s="55" t="s">
        <v>239</v>
      </c>
      <c r="F199" s="55" t="s">
        <v>243</v>
      </c>
      <c r="G199" s="55">
        <v>42</v>
      </c>
      <c r="H199" s="55">
        <v>5</v>
      </c>
      <c r="I199" s="57">
        <v>1</v>
      </c>
      <c r="J199" s="58">
        <v>5</v>
      </c>
      <c r="K199" s="59"/>
      <c r="L199" s="60" t="s">
        <v>222</v>
      </c>
      <c r="M199" s="76"/>
      <c r="N199" s="61" t="s">
        <v>220</v>
      </c>
      <c r="O199" s="77"/>
      <c r="P199" s="92"/>
      <c r="Q199" s="62">
        <v>5</v>
      </c>
      <c r="R199" s="63"/>
      <c r="S199" s="78"/>
      <c r="T199" s="78"/>
      <c r="U199" s="64">
        <f t="shared" si="16"/>
        <v>0</v>
      </c>
      <c r="V199" s="64">
        <f t="shared" si="17"/>
        <v>0</v>
      </c>
      <c r="W199" s="65"/>
      <c r="X199" s="58">
        <v>8</v>
      </c>
      <c r="Y199" s="58">
        <v>24</v>
      </c>
      <c r="Z199" s="58">
        <v>12</v>
      </c>
      <c r="AA199" s="65"/>
      <c r="AB199" s="66">
        <f t="shared" si="18"/>
        <v>12579.84</v>
      </c>
      <c r="AC199" s="66">
        <f t="shared" si="19"/>
        <v>0</v>
      </c>
      <c r="AD199" s="66">
        <f t="shared" si="15"/>
        <v>12579.84</v>
      </c>
    </row>
    <row r="200" spans="1:30" ht="24.95" customHeight="1" x14ac:dyDescent="0.4">
      <c r="A200" s="54">
        <v>210</v>
      </c>
      <c r="B200" s="55" t="s">
        <v>2290</v>
      </c>
      <c r="C200" s="55" t="s">
        <v>2367</v>
      </c>
      <c r="D200" s="55" t="s">
        <v>35</v>
      </c>
      <c r="E200" s="55" t="s">
        <v>263</v>
      </c>
      <c r="F200" s="55" t="s">
        <v>2398</v>
      </c>
      <c r="G200" s="55">
        <v>28</v>
      </c>
      <c r="H200" s="55">
        <v>2</v>
      </c>
      <c r="I200" s="57">
        <v>1</v>
      </c>
      <c r="J200" s="58">
        <v>2</v>
      </c>
      <c r="K200" s="59"/>
      <c r="L200" s="60" t="s">
        <v>222</v>
      </c>
      <c r="M200" s="76"/>
      <c r="N200" s="61" t="s">
        <v>220</v>
      </c>
      <c r="O200" s="77"/>
      <c r="P200" s="92"/>
      <c r="Q200" s="62">
        <v>2</v>
      </c>
      <c r="R200" s="63"/>
      <c r="S200" s="78"/>
      <c r="T200" s="78"/>
      <c r="U200" s="64">
        <f t="shared" si="16"/>
        <v>0</v>
      </c>
      <c r="V200" s="64">
        <f t="shared" si="17"/>
        <v>0</v>
      </c>
      <c r="W200" s="65"/>
      <c r="X200" s="58">
        <v>8</v>
      </c>
      <c r="Y200" s="58">
        <v>24</v>
      </c>
      <c r="Z200" s="58">
        <v>12</v>
      </c>
      <c r="AA200" s="65"/>
      <c r="AB200" s="66">
        <f t="shared" si="18"/>
        <v>3354.6239999999998</v>
      </c>
      <c r="AC200" s="66">
        <f t="shared" si="19"/>
        <v>0</v>
      </c>
      <c r="AD200" s="66">
        <f t="shared" si="15"/>
        <v>3354.6239999999998</v>
      </c>
    </row>
    <row r="201" spans="1:30" ht="24.95" customHeight="1" x14ac:dyDescent="0.4">
      <c r="A201" s="54">
        <v>211</v>
      </c>
      <c r="B201" s="55" t="s">
        <v>2290</v>
      </c>
      <c r="C201" s="55" t="s">
        <v>2368</v>
      </c>
      <c r="D201" s="55" t="s">
        <v>35</v>
      </c>
      <c r="E201" s="55" t="s">
        <v>263</v>
      </c>
      <c r="F201" s="55" t="s">
        <v>2398</v>
      </c>
      <c r="G201" s="55">
        <v>28</v>
      </c>
      <c r="H201" s="55">
        <v>3</v>
      </c>
      <c r="I201" s="57">
        <v>1</v>
      </c>
      <c r="J201" s="58">
        <v>3</v>
      </c>
      <c r="K201" s="59"/>
      <c r="L201" s="60" t="s">
        <v>222</v>
      </c>
      <c r="M201" s="76"/>
      <c r="N201" s="61" t="s">
        <v>220</v>
      </c>
      <c r="O201" s="77"/>
      <c r="P201" s="92"/>
      <c r="Q201" s="62">
        <v>3</v>
      </c>
      <c r="R201" s="63"/>
      <c r="S201" s="78"/>
      <c r="T201" s="78"/>
      <c r="U201" s="64">
        <f t="shared" si="16"/>
        <v>0</v>
      </c>
      <c r="V201" s="64">
        <f t="shared" si="17"/>
        <v>0</v>
      </c>
      <c r="W201" s="65"/>
      <c r="X201" s="58">
        <v>8</v>
      </c>
      <c r="Y201" s="58">
        <v>24</v>
      </c>
      <c r="Z201" s="58">
        <v>12</v>
      </c>
      <c r="AA201" s="65"/>
      <c r="AB201" s="66">
        <f t="shared" si="18"/>
        <v>5031.9359999999997</v>
      </c>
      <c r="AC201" s="66">
        <f t="shared" si="19"/>
        <v>0</v>
      </c>
      <c r="AD201" s="66">
        <f t="shared" si="15"/>
        <v>5031.9359999999997</v>
      </c>
    </row>
    <row r="202" spans="1:30" ht="24.95" customHeight="1" x14ac:dyDescent="0.4">
      <c r="A202" s="54">
        <v>212</v>
      </c>
      <c r="B202" s="55" t="s">
        <v>2290</v>
      </c>
      <c r="C202" s="55" t="s">
        <v>2369</v>
      </c>
      <c r="D202" s="55" t="s">
        <v>35</v>
      </c>
      <c r="E202" s="55" t="s">
        <v>263</v>
      </c>
      <c r="F202" s="55" t="s">
        <v>2398</v>
      </c>
      <c r="G202" s="55">
        <v>28</v>
      </c>
      <c r="H202" s="55">
        <v>2</v>
      </c>
      <c r="I202" s="57">
        <v>1</v>
      </c>
      <c r="J202" s="58">
        <v>2</v>
      </c>
      <c r="K202" s="59"/>
      <c r="L202" s="60" t="s">
        <v>222</v>
      </c>
      <c r="M202" s="76"/>
      <c r="N202" s="61" t="s">
        <v>220</v>
      </c>
      <c r="O202" s="77"/>
      <c r="P202" s="92"/>
      <c r="Q202" s="62">
        <v>2</v>
      </c>
      <c r="R202" s="63"/>
      <c r="S202" s="78"/>
      <c r="T202" s="78"/>
      <c r="U202" s="64">
        <f t="shared" si="16"/>
        <v>0</v>
      </c>
      <c r="V202" s="64">
        <f t="shared" si="17"/>
        <v>0</v>
      </c>
      <c r="W202" s="65"/>
      <c r="X202" s="58">
        <v>8</v>
      </c>
      <c r="Y202" s="58">
        <v>24</v>
      </c>
      <c r="Z202" s="58">
        <v>12</v>
      </c>
      <c r="AA202" s="65"/>
      <c r="AB202" s="66">
        <f t="shared" si="18"/>
        <v>3354.6239999999998</v>
      </c>
      <c r="AC202" s="66">
        <f t="shared" si="19"/>
        <v>0</v>
      </c>
      <c r="AD202" s="66">
        <f t="shared" si="15"/>
        <v>3354.6239999999998</v>
      </c>
    </row>
    <row r="203" spans="1:30" ht="24.95" customHeight="1" x14ac:dyDescent="0.4">
      <c r="A203" s="54">
        <v>213</v>
      </c>
      <c r="B203" s="55" t="s">
        <v>2290</v>
      </c>
      <c r="C203" s="55" t="s">
        <v>2370</v>
      </c>
      <c r="D203" s="55" t="s">
        <v>35</v>
      </c>
      <c r="E203" s="55" t="s">
        <v>239</v>
      </c>
      <c r="F203" s="55" t="s">
        <v>244</v>
      </c>
      <c r="G203" s="55">
        <v>42</v>
      </c>
      <c r="H203" s="55">
        <v>2</v>
      </c>
      <c r="I203" s="57">
        <v>3</v>
      </c>
      <c r="J203" s="58">
        <v>6</v>
      </c>
      <c r="K203" s="59"/>
      <c r="L203" s="60" t="s">
        <v>222</v>
      </c>
      <c r="M203" s="76"/>
      <c r="N203" s="61" t="s">
        <v>220</v>
      </c>
      <c r="O203" s="77"/>
      <c r="P203" s="92"/>
      <c r="Q203" s="62">
        <v>2</v>
      </c>
      <c r="R203" s="63"/>
      <c r="S203" s="78"/>
      <c r="T203" s="78"/>
      <c r="U203" s="64">
        <f t="shared" si="16"/>
        <v>0</v>
      </c>
      <c r="V203" s="64">
        <f t="shared" si="17"/>
        <v>0</v>
      </c>
      <c r="W203" s="65"/>
      <c r="X203" s="58">
        <v>8</v>
      </c>
      <c r="Y203" s="58">
        <v>24</v>
      </c>
      <c r="Z203" s="58">
        <v>12</v>
      </c>
      <c r="AA203" s="65"/>
      <c r="AB203" s="66">
        <f t="shared" si="18"/>
        <v>15095.807999999999</v>
      </c>
      <c r="AC203" s="66">
        <f t="shared" si="19"/>
        <v>0</v>
      </c>
      <c r="AD203" s="66">
        <f t="shared" si="15"/>
        <v>15095.807999999999</v>
      </c>
    </row>
    <row r="204" spans="1:30" ht="24.95" customHeight="1" x14ac:dyDescent="0.4">
      <c r="A204" s="54">
        <v>215</v>
      </c>
      <c r="B204" s="55" t="s">
        <v>2290</v>
      </c>
      <c r="C204" s="55" t="s">
        <v>2370</v>
      </c>
      <c r="D204" s="55" t="s">
        <v>35</v>
      </c>
      <c r="E204" s="55" t="s">
        <v>239</v>
      </c>
      <c r="F204" s="55" t="s">
        <v>299</v>
      </c>
      <c r="G204" s="55">
        <v>42</v>
      </c>
      <c r="H204" s="55">
        <v>1</v>
      </c>
      <c r="I204" s="57">
        <v>1</v>
      </c>
      <c r="J204" s="58">
        <v>1</v>
      </c>
      <c r="K204" s="59"/>
      <c r="L204" s="60" t="s">
        <v>222</v>
      </c>
      <c r="M204" s="76"/>
      <c r="N204" s="61" t="s">
        <v>220</v>
      </c>
      <c r="O204" s="77"/>
      <c r="P204" s="92"/>
      <c r="Q204" s="62">
        <v>1</v>
      </c>
      <c r="R204" s="63"/>
      <c r="S204" s="78"/>
      <c r="T204" s="78"/>
      <c r="U204" s="64">
        <f t="shared" si="16"/>
        <v>0</v>
      </c>
      <c r="V204" s="64">
        <f t="shared" si="17"/>
        <v>0</v>
      </c>
      <c r="W204" s="65"/>
      <c r="X204" s="58">
        <v>8</v>
      </c>
      <c r="Y204" s="58">
        <v>24</v>
      </c>
      <c r="Z204" s="58">
        <v>12</v>
      </c>
      <c r="AA204" s="65"/>
      <c r="AB204" s="66">
        <f t="shared" si="18"/>
        <v>2515.9679999999998</v>
      </c>
      <c r="AC204" s="66">
        <f t="shared" si="19"/>
        <v>0</v>
      </c>
      <c r="AD204" s="66">
        <f t="shared" si="15"/>
        <v>2515.9679999999998</v>
      </c>
    </row>
    <row r="205" spans="1:30" ht="24.95" customHeight="1" x14ac:dyDescent="0.4">
      <c r="A205" s="54">
        <v>216</v>
      </c>
      <c r="B205" s="55" t="s">
        <v>2290</v>
      </c>
      <c r="C205" s="55" t="s">
        <v>2370</v>
      </c>
      <c r="D205" s="55" t="s">
        <v>35</v>
      </c>
      <c r="E205" s="55" t="s">
        <v>239</v>
      </c>
      <c r="F205" s="55" t="s">
        <v>243</v>
      </c>
      <c r="G205" s="55">
        <v>42</v>
      </c>
      <c r="H205" s="55">
        <v>1</v>
      </c>
      <c r="I205" s="57">
        <v>1</v>
      </c>
      <c r="J205" s="58">
        <v>1</v>
      </c>
      <c r="K205" s="59"/>
      <c r="L205" s="60" t="s">
        <v>222</v>
      </c>
      <c r="M205" s="76"/>
      <c r="N205" s="61" t="s">
        <v>220</v>
      </c>
      <c r="O205" s="77"/>
      <c r="P205" s="92"/>
      <c r="Q205" s="62">
        <v>1</v>
      </c>
      <c r="R205" s="63"/>
      <c r="S205" s="78"/>
      <c r="T205" s="78"/>
      <c r="U205" s="64">
        <f t="shared" si="16"/>
        <v>0</v>
      </c>
      <c r="V205" s="64">
        <f t="shared" si="17"/>
        <v>0</v>
      </c>
      <c r="W205" s="65"/>
      <c r="X205" s="58">
        <v>8</v>
      </c>
      <c r="Y205" s="58">
        <v>24</v>
      </c>
      <c r="Z205" s="58">
        <v>12</v>
      </c>
      <c r="AA205" s="65"/>
      <c r="AB205" s="66">
        <f t="shared" si="18"/>
        <v>2515.9679999999998</v>
      </c>
      <c r="AC205" s="66">
        <f t="shared" si="19"/>
        <v>0</v>
      </c>
      <c r="AD205" s="66">
        <f t="shared" si="15"/>
        <v>2515.9679999999998</v>
      </c>
    </row>
    <row r="206" spans="1:30" ht="24.95" customHeight="1" x14ac:dyDescent="0.4">
      <c r="A206" s="54">
        <v>217</v>
      </c>
      <c r="B206" s="55" t="s">
        <v>2290</v>
      </c>
      <c r="C206" s="55" t="s">
        <v>2370</v>
      </c>
      <c r="D206" s="55" t="s">
        <v>35</v>
      </c>
      <c r="E206" s="55" t="s">
        <v>265</v>
      </c>
      <c r="F206" s="55" t="s">
        <v>730</v>
      </c>
      <c r="G206" s="55">
        <v>60</v>
      </c>
      <c r="H206" s="55">
        <v>2</v>
      </c>
      <c r="I206" s="57">
        <v>1</v>
      </c>
      <c r="J206" s="58">
        <v>2</v>
      </c>
      <c r="K206" s="59"/>
      <c r="L206" s="60" t="s">
        <v>222</v>
      </c>
      <c r="M206" s="76"/>
      <c r="N206" s="61" t="s">
        <v>219</v>
      </c>
      <c r="O206" s="77"/>
      <c r="P206" s="92"/>
      <c r="Q206" s="62">
        <v>2</v>
      </c>
      <c r="R206" s="63"/>
      <c r="S206" s="78"/>
      <c r="T206" s="78"/>
      <c r="U206" s="64">
        <f t="shared" si="16"/>
        <v>0</v>
      </c>
      <c r="V206" s="64">
        <f t="shared" si="17"/>
        <v>0</v>
      </c>
      <c r="W206" s="65"/>
      <c r="X206" s="58">
        <v>8</v>
      </c>
      <c r="Y206" s="58">
        <v>24</v>
      </c>
      <c r="Z206" s="58">
        <v>12</v>
      </c>
      <c r="AA206" s="65"/>
      <c r="AB206" s="66">
        <f t="shared" si="18"/>
        <v>7188.4800000000005</v>
      </c>
      <c r="AC206" s="66">
        <f t="shared" si="19"/>
        <v>0</v>
      </c>
      <c r="AD206" s="66">
        <f t="shared" si="15"/>
        <v>7188.4800000000005</v>
      </c>
    </row>
    <row r="207" spans="1:30" ht="24.95" customHeight="1" x14ac:dyDescent="0.4">
      <c r="A207" s="54">
        <v>218</v>
      </c>
      <c r="B207" s="55" t="s">
        <v>2290</v>
      </c>
      <c r="C207" s="55" t="s">
        <v>2369</v>
      </c>
      <c r="D207" s="55" t="s">
        <v>35</v>
      </c>
      <c r="E207" s="55" t="s">
        <v>239</v>
      </c>
      <c r="F207" s="55" t="s">
        <v>245</v>
      </c>
      <c r="G207" s="55">
        <v>42</v>
      </c>
      <c r="H207" s="55">
        <v>1</v>
      </c>
      <c r="I207" s="57">
        <v>2</v>
      </c>
      <c r="J207" s="58">
        <v>2</v>
      </c>
      <c r="K207" s="59"/>
      <c r="L207" s="60" t="s">
        <v>222</v>
      </c>
      <c r="M207" s="76"/>
      <c r="N207" s="61" t="s">
        <v>220</v>
      </c>
      <c r="O207" s="77"/>
      <c r="P207" s="92"/>
      <c r="Q207" s="62">
        <v>1</v>
      </c>
      <c r="R207" s="63"/>
      <c r="S207" s="78"/>
      <c r="T207" s="78"/>
      <c r="U207" s="64">
        <f t="shared" si="16"/>
        <v>0</v>
      </c>
      <c r="V207" s="64">
        <f t="shared" si="17"/>
        <v>0</v>
      </c>
      <c r="W207" s="65"/>
      <c r="X207" s="58">
        <v>8</v>
      </c>
      <c r="Y207" s="58">
        <v>24</v>
      </c>
      <c r="Z207" s="58">
        <v>12</v>
      </c>
      <c r="AA207" s="65"/>
      <c r="AB207" s="66">
        <f t="shared" si="18"/>
        <v>5031.9359999999997</v>
      </c>
      <c r="AC207" s="66">
        <f t="shared" si="19"/>
        <v>0</v>
      </c>
      <c r="AD207" s="66">
        <f t="shared" si="15"/>
        <v>5031.9359999999997</v>
      </c>
    </row>
    <row r="208" spans="1:30" ht="24.95" customHeight="1" x14ac:dyDescent="0.4">
      <c r="A208" s="54">
        <v>219</v>
      </c>
      <c r="B208" s="55" t="s">
        <v>2290</v>
      </c>
      <c r="C208" s="55" t="s">
        <v>2371</v>
      </c>
      <c r="D208" s="55" t="s">
        <v>35</v>
      </c>
      <c r="E208" s="55" t="s">
        <v>239</v>
      </c>
      <c r="F208" s="55" t="s">
        <v>729</v>
      </c>
      <c r="G208" s="55">
        <v>42</v>
      </c>
      <c r="H208" s="55">
        <v>22</v>
      </c>
      <c r="I208" s="57">
        <v>2</v>
      </c>
      <c r="J208" s="58">
        <v>44</v>
      </c>
      <c r="K208" s="59"/>
      <c r="L208" s="60" t="s">
        <v>222</v>
      </c>
      <c r="M208" s="76"/>
      <c r="N208" s="61" t="s">
        <v>220</v>
      </c>
      <c r="O208" s="77"/>
      <c r="P208" s="92"/>
      <c r="Q208" s="62">
        <v>22</v>
      </c>
      <c r="R208" s="63"/>
      <c r="S208" s="78"/>
      <c r="T208" s="78"/>
      <c r="U208" s="64">
        <f t="shared" si="16"/>
        <v>0</v>
      </c>
      <c r="V208" s="64">
        <f t="shared" si="17"/>
        <v>0</v>
      </c>
      <c r="W208" s="65"/>
      <c r="X208" s="58">
        <v>8</v>
      </c>
      <c r="Y208" s="58">
        <v>24</v>
      </c>
      <c r="Z208" s="58">
        <v>12</v>
      </c>
      <c r="AA208" s="65"/>
      <c r="AB208" s="66">
        <f t="shared" si="18"/>
        <v>110702.592</v>
      </c>
      <c r="AC208" s="66">
        <f t="shared" si="19"/>
        <v>0</v>
      </c>
      <c r="AD208" s="66">
        <f t="shared" si="15"/>
        <v>110702.592</v>
      </c>
    </row>
    <row r="209" spans="1:30" ht="24.95" customHeight="1" x14ac:dyDescent="0.4">
      <c r="A209" s="54">
        <v>220</v>
      </c>
      <c r="B209" s="55" t="s">
        <v>2290</v>
      </c>
      <c r="C209" s="55" t="s">
        <v>2371</v>
      </c>
      <c r="D209" s="55" t="s">
        <v>35</v>
      </c>
      <c r="E209" s="55" t="s">
        <v>239</v>
      </c>
      <c r="F209" s="55" t="s">
        <v>2404</v>
      </c>
      <c r="G209" s="55">
        <v>42</v>
      </c>
      <c r="H209" s="55">
        <v>9</v>
      </c>
      <c r="I209" s="57">
        <v>2</v>
      </c>
      <c r="J209" s="58">
        <v>18</v>
      </c>
      <c r="K209" s="59"/>
      <c r="L209" s="60" t="s">
        <v>222</v>
      </c>
      <c r="M209" s="76"/>
      <c r="N209" s="61" t="s">
        <v>220</v>
      </c>
      <c r="O209" s="77"/>
      <c r="P209" s="92"/>
      <c r="Q209" s="62">
        <v>9</v>
      </c>
      <c r="R209" s="63"/>
      <c r="S209" s="78"/>
      <c r="T209" s="78"/>
      <c r="U209" s="64">
        <f t="shared" si="16"/>
        <v>0</v>
      </c>
      <c r="V209" s="64">
        <f t="shared" si="17"/>
        <v>0</v>
      </c>
      <c r="W209" s="65"/>
      <c r="X209" s="58">
        <v>8</v>
      </c>
      <c r="Y209" s="58">
        <v>24</v>
      </c>
      <c r="Z209" s="58">
        <v>12</v>
      </c>
      <c r="AA209" s="65"/>
      <c r="AB209" s="66">
        <f t="shared" si="18"/>
        <v>45287.423999999999</v>
      </c>
      <c r="AC209" s="66">
        <f t="shared" si="19"/>
        <v>0</v>
      </c>
      <c r="AD209" s="66">
        <f t="shared" si="15"/>
        <v>45287.423999999999</v>
      </c>
    </row>
    <row r="210" spans="1:30" ht="24.95" customHeight="1" x14ac:dyDescent="0.4">
      <c r="A210" s="54">
        <v>221</v>
      </c>
      <c r="B210" s="55" t="s">
        <v>2290</v>
      </c>
      <c r="C210" s="55" t="s">
        <v>2372</v>
      </c>
      <c r="D210" s="55" t="s">
        <v>35</v>
      </c>
      <c r="E210" s="55" t="s">
        <v>239</v>
      </c>
      <c r="F210" s="55" t="s">
        <v>1851</v>
      </c>
      <c r="G210" s="55">
        <v>42</v>
      </c>
      <c r="H210" s="55">
        <v>9</v>
      </c>
      <c r="I210" s="57">
        <v>1</v>
      </c>
      <c r="J210" s="58">
        <v>9</v>
      </c>
      <c r="K210" s="59"/>
      <c r="L210" s="60" t="s">
        <v>222</v>
      </c>
      <c r="M210" s="76"/>
      <c r="N210" s="61" t="s">
        <v>220</v>
      </c>
      <c r="O210" s="77"/>
      <c r="P210" s="92"/>
      <c r="Q210" s="62">
        <v>9</v>
      </c>
      <c r="R210" s="63"/>
      <c r="S210" s="78"/>
      <c r="T210" s="78"/>
      <c r="U210" s="64">
        <f t="shared" si="16"/>
        <v>0</v>
      </c>
      <c r="V210" s="64">
        <f t="shared" si="17"/>
        <v>0</v>
      </c>
      <c r="W210" s="65"/>
      <c r="X210" s="58">
        <v>8</v>
      </c>
      <c r="Y210" s="58">
        <v>24</v>
      </c>
      <c r="Z210" s="58">
        <v>12</v>
      </c>
      <c r="AA210" s="65"/>
      <c r="AB210" s="66">
        <f t="shared" si="18"/>
        <v>22643.712</v>
      </c>
      <c r="AC210" s="66">
        <f t="shared" si="19"/>
        <v>0</v>
      </c>
      <c r="AD210" s="66">
        <f t="shared" si="15"/>
        <v>22643.712</v>
      </c>
    </row>
    <row r="211" spans="1:30" ht="24.95" customHeight="1" x14ac:dyDescent="0.4">
      <c r="A211" s="54">
        <v>222</v>
      </c>
      <c r="B211" s="55" t="s">
        <v>37</v>
      </c>
      <c r="C211" s="55" t="s">
        <v>2373</v>
      </c>
      <c r="D211" s="55" t="s">
        <v>2406</v>
      </c>
      <c r="E211" s="55" t="s">
        <v>531</v>
      </c>
      <c r="F211" s="55" t="s">
        <v>673</v>
      </c>
      <c r="G211" s="55">
        <v>100</v>
      </c>
      <c r="H211" s="55">
        <v>8</v>
      </c>
      <c r="I211" s="57">
        <v>2</v>
      </c>
      <c r="J211" s="58">
        <v>16</v>
      </c>
      <c r="K211" s="59"/>
      <c r="L211" s="60" t="s">
        <v>221</v>
      </c>
      <c r="M211" s="76"/>
      <c r="N211" s="61" t="s">
        <v>219</v>
      </c>
      <c r="O211" s="77"/>
      <c r="P211" s="92"/>
      <c r="Q211" s="62">
        <v>16</v>
      </c>
      <c r="R211" s="63"/>
      <c r="S211" s="78"/>
      <c r="T211" s="78"/>
      <c r="U211" s="64">
        <f t="shared" si="16"/>
        <v>0</v>
      </c>
      <c r="V211" s="64">
        <f t="shared" si="17"/>
        <v>0</v>
      </c>
      <c r="W211" s="65"/>
      <c r="X211" s="58">
        <v>8</v>
      </c>
      <c r="Y211" s="58">
        <v>24</v>
      </c>
      <c r="Z211" s="58">
        <v>12</v>
      </c>
      <c r="AA211" s="65"/>
      <c r="AB211" s="66">
        <f t="shared" si="18"/>
        <v>95846.400000000009</v>
      </c>
      <c r="AC211" s="66">
        <f t="shared" si="19"/>
        <v>0</v>
      </c>
      <c r="AD211" s="66">
        <f t="shared" si="15"/>
        <v>95846.400000000009</v>
      </c>
    </row>
    <row r="212" spans="1:30" ht="24.95" customHeight="1" x14ac:dyDescent="0.4">
      <c r="A212" s="54">
        <v>223</v>
      </c>
      <c r="B212" s="55" t="s">
        <v>37</v>
      </c>
      <c r="C212" s="55" t="s">
        <v>2373</v>
      </c>
      <c r="D212" s="55" t="s">
        <v>2406</v>
      </c>
      <c r="E212" s="55" t="s">
        <v>265</v>
      </c>
      <c r="F212" s="55" t="s">
        <v>725</v>
      </c>
      <c r="G212" s="55">
        <v>60</v>
      </c>
      <c r="H212" s="55">
        <v>11</v>
      </c>
      <c r="I212" s="57">
        <v>1</v>
      </c>
      <c r="J212" s="58">
        <v>11</v>
      </c>
      <c r="K212" s="59"/>
      <c r="L212" s="60" t="s">
        <v>222</v>
      </c>
      <c r="M212" s="76"/>
      <c r="N212" s="61" t="s">
        <v>219</v>
      </c>
      <c r="O212" s="77"/>
      <c r="P212" s="92"/>
      <c r="Q212" s="62">
        <v>11</v>
      </c>
      <c r="R212" s="63"/>
      <c r="S212" s="78"/>
      <c r="T212" s="78"/>
      <c r="U212" s="64">
        <f t="shared" si="16"/>
        <v>0</v>
      </c>
      <c r="V212" s="64">
        <f t="shared" si="17"/>
        <v>0</v>
      </c>
      <c r="W212" s="65"/>
      <c r="X212" s="58">
        <v>8</v>
      </c>
      <c r="Y212" s="58">
        <v>24</v>
      </c>
      <c r="Z212" s="58">
        <v>12</v>
      </c>
      <c r="AA212" s="65"/>
      <c r="AB212" s="66">
        <f t="shared" si="18"/>
        <v>39536.639999999999</v>
      </c>
      <c r="AC212" s="66">
        <f t="shared" si="19"/>
        <v>0</v>
      </c>
      <c r="AD212" s="66">
        <f t="shared" si="15"/>
        <v>39536.639999999999</v>
      </c>
    </row>
    <row r="213" spans="1:30" ht="24.95" customHeight="1" x14ac:dyDescent="0.4">
      <c r="A213" s="54">
        <v>225</v>
      </c>
      <c r="B213" s="55" t="s">
        <v>37</v>
      </c>
      <c r="C213" s="55" t="s">
        <v>2373</v>
      </c>
      <c r="D213" s="55" t="s">
        <v>35</v>
      </c>
      <c r="E213" s="55" t="s">
        <v>265</v>
      </c>
      <c r="F213" s="55" t="s">
        <v>398</v>
      </c>
      <c r="G213" s="55">
        <v>60</v>
      </c>
      <c r="H213" s="55">
        <v>2</v>
      </c>
      <c r="I213" s="57">
        <v>1</v>
      </c>
      <c r="J213" s="58">
        <v>2</v>
      </c>
      <c r="K213" s="59"/>
      <c r="L213" s="60" t="s">
        <v>222</v>
      </c>
      <c r="M213" s="76"/>
      <c r="N213" s="61" t="s">
        <v>219</v>
      </c>
      <c r="O213" s="77"/>
      <c r="P213" s="92"/>
      <c r="Q213" s="62">
        <v>2</v>
      </c>
      <c r="R213" s="63"/>
      <c r="S213" s="78"/>
      <c r="T213" s="78"/>
      <c r="U213" s="64">
        <f t="shared" si="16"/>
        <v>0</v>
      </c>
      <c r="V213" s="64">
        <f t="shared" si="17"/>
        <v>0</v>
      </c>
      <c r="W213" s="65"/>
      <c r="X213" s="58">
        <v>8</v>
      </c>
      <c r="Y213" s="58">
        <v>24</v>
      </c>
      <c r="Z213" s="58">
        <v>12</v>
      </c>
      <c r="AA213" s="65"/>
      <c r="AB213" s="66">
        <f t="shared" si="18"/>
        <v>7188.4800000000005</v>
      </c>
      <c r="AC213" s="66">
        <f t="shared" si="19"/>
        <v>0</v>
      </c>
      <c r="AD213" s="66">
        <f t="shared" si="15"/>
        <v>7188.4800000000005</v>
      </c>
    </row>
    <row r="214" spans="1:30" ht="24.95" customHeight="1" x14ac:dyDescent="0.4">
      <c r="A214" s="54">
        <v>226</v>
      </c>
      <c r="B214" s="55" t="s">
        <v>37</v>
      </c>
      <c r="C214" s="55" t="s">
        <v>2373</v>
      </c>
      <c r="D214" s="55" t="s">
        <v>35</v>
      </c>
      <c r="E214" s="55" t="s">
        <v>2390</v>
      </c>
      <c r="F214" s="55" t="s">
        <v>40</v>
      </c>
      <c r="G214" s="55">
        <v>75</v>
      </c>
      <c r="H214" s="55">
        <v>2</v>
      </c>
      <c r="I214" s="57">
        <v>1</v>
      </c>
      <c r="J214" s="58">
        <v>2</v>
      </c>
      <c r="K214" s="59"/>
      <c r="L214" s="60" t="s">
        <v>222</v>
      </c>
      <c r="M214" s="76"/>
      <c r="N214" s="61" t="s">
        <v>219</v>
      </c>
      <c r="O214" s="77"/>
      <c r="P214" s="92"/>
      <c r="Q214" s="62">
        <v>2</v>
      </c>
      <c r="R214" s="63"/>
      <c r="S214" s="78"/>
      <c r="T214" s="78"/>
      <c r="U214" s="64">
        <f t="shared" si="16"/>
        <v>0</v>
      </c>
      <c r="V214" s="64">
        <f t="shared" si="17"/>
        <v>0</v>
      </c>
      <c r="W214" s="65"/>
      <c r="X214" s="58">
        <v>8</v>
      </c>
      <c r="Y214" s="58">
        <v>24</v>
      </c>
      <c r="Z214" s="58">
        <v>12</v>
      </c>
      <c r="AA214" s="65"/>
      <c r="AB214" s="66">
        <f t="shared" si="18"/>
        <v>8985.6</v>
      </c>
      <c r="AC214" s="66">
        <f t="shared" si="19"/>
        <v>0</v>
      </c>
      <c r="AD214" s="66">
        <f t="shared" si="15"/>
        <v>8985.6</v>
      </c>
    </row>
    <row r="215" spans="1:30" ht="24.95" customHeight="1" x14ac:dyDescent="0.4">
      <c r="A215" s="54">
        <v>227</v>
      </c>
      <c r="B215" s="55" t="s">
        <v>37</v>
      </c>
      <c r="C215" s="55" t="s">
        <v>2373</v>
      </c>
      <c r="D215" s="55" t="s">
        <v>35</v>
      </c>
      <c r="E215" s="55" t="s">
        <v>2389</v>
      </c>
      <c r="F215" s="55" t="s">
        <v>402</v>
      </c>
      <c r="G215" s="55">
        <v>150</v>
      </c>
      <c r="H215" s="55">
        <v>2</v>
      </c>
      <c r="I215" s="57">
        <v>1</v>
      </c>
      <c r="J215" s="58">
        <v>2</v>
      </c>
      <c r="K215" s="59"/>
      <c r="L215" s="60" t="s">
        <v>222</v>
      </c>
      <c r="M215" s="76"/>
      <c r="N215" s="61" t="s">
        <v>219</v>
      </c>
      <c r="O215" s="77"/>
      <c r="P215" s="92"/>
      <c r="Q215" s="62">
        <v>2</v>
      </c>
      <c r="R215" s="63"/>
      <c r="S215" s="78"/>
      <c r="T215" s="78"/>
      <c r="U215" s="64">
        <f t="shared" si="16"/>
        <v>0</v>
      </c>
      <c r="V215" s="64">
        <f t="shared" si="17"/>
        <v>0</v>
      </c>
      <c r="W215" s="65"/>
      <c r="X215" s="58">
        <v>8</v>
      </c>
      <c r="Y215" s="58">
        <v>24</v>
      </c>
      <c r="Z215" s="58">
        <v>12</v>
      </c>
      <c r="AA215" s="65"/>
      <c r="AB215" s="66">
        <f t="shared" si="18"/>
        <v>17971.2</v>
      </c>
      <c r="AC215" s="66">
        <f t="shared" si="19"/>
        <v>0</v>
      </c>
      <c r="AD215" s="66">
        <f t="shared" si="15"/>
        <v>17971.2</v>
      </c>
    </row>
    <row r="216" spans="1:30" ht="24.95" customHeight="1" x14ac:dyDescent="0.4">
      <c r="A216" s="54">
        <v>228</v>
      </c>
      <c r="B216" s="55" t="s">
        <v>37</v>
      </c>
      <c r="C216" s="55" t="s">
        <v>2373</v>
      </c>
      <c r="D216" s="55" t="s">
        <v>35</v>
      </c>
      <c r="E216" s="55" t="s">
        <v>531</v>
      </c>
      <c r="F216" s="55" t="s">
        <v>402</v>
      </c>
      <c r="G216" s="55">
        <v>100</v>
      </c>
      <c r="H216" s="55">
        <v>4</v>
      </c>
      <c r="I216" s="57">
        <v>1</v>
      </c>
      <c r="J216" s="58">
        <v>4</v>
      </c>
      <c r="K216" s="59"/>
      <c r="L216" s="60" t="s">
        <v>222</v>
      </c>
      <c r="M216" s="76"/>
      <c r="N216" s="61" t="s">
        <v>219</v>
      </c>
      <c r="O216" s="77"/>
      <c r="P216" s="92"/>
      <c r="Q216" s="62">
        <v>4</v>
      </c>
      <c r="R216" s="63"/>
      <c r="S216" s="78"/>
      <c r="T216" s="78"/>
      <c r="U216" s="64">
        <f t="shared" si="16"/>
        <v>0</v>
      </c>
      <c r="V216" s="64">
        <f t="shared" si="17"/>
        <v>0</v>
      </c>
      <c r="W216" s="65"/>
      <c r="X216" s="58">
        <v>8</v>
      </c>
      <c r="Y216" s="58">
        <v>24</v>
      </c>
      <c r="Z216" s="58">
        <v>12</v>
      </c>
      <c r="AA216" s="65"/>
      <c r="AB216" s="66">
        <f t="shared" si="18"/>
        <v>23961.600000000002</v>
      </c>
      <c r="AC216" s="66">
        <f t="shared" si="19"/>
        <v>0</v>
      </c>
      <c r="AD216" s="66">
        <f t="shared" si="15"/>
        <v>23961.600000000002</v>
      </c>
    </row>
    <row r="217" spans="1:30" ht="24.95" customHeight="1" x14ac:dyDescent="0.4">
      <c r="A217" s="54">
        <v>229</v>
      </c>
      <c r="B217" s="55" t="s">
        <v>37</v>
      </c>
      <c r="C217" s="55" t="s">
        <v>2373</v>
      </c>
      <c r="D217" s="55" t="s">
        <v>2296</v>
      </c>
      <c r="E217" s="55" t="s">
        <v>265</v>
      </c>
      <c r="F217" s="55" t="s">
        <v>2391</v>
      </c>
      <c r="G217" s="55">
        <v>60</v>
      </c>
      <c r="H217" s="55">
        <v>2</v>
      </c>
      <c r="I217" s="57">
        <v>1</v>
      </c>
      <c r="J217" s="58">
        <v>2</v>
      </c>
      <c r="K217" s="59"/>
      <c r="L217" s="60" t="s">
        <v>221</v>
      </c>
      <c r="M217" s="76"/>
      <c r="N217" s="61" t="s">
        <v>219</v>
      </c>
      <c r="O217" s="77"/>
      <c r="P217" s="92"/>
      <c r="Q217" s="62">
        <v>2</v>
      </c>
      <c r="R217" s="63"/>
      <c r="S217" s="78"/>
      <c r="T217" s="78"/>
      <c r="U217" s="64">
        <f t="shared" si="16"/>
        <v>0</v>
      </c>
      <c r="V217" s="64">
        <f t="shared" si="17"/>
        <v>0</v>
      </c>
      <c r="W217" s="65"/>
      <c r="X217" s="58">
        <v>8</v>
      </c>
      <c r="Y217" s="58">
        <v>24</v>
      </c>
      <c r="Z217" s="58">
        <v>12</v>
      </c>
      <c r="AA217" s="65"/>
      <c r="AB217" s="66">
        <f t="shared" si="18"/>
        <v>7188.4800000000005</v>
      </c>
      <c r="AC217" s="66">
        <f t="shared" si="19"/>
        <v>0</v>
      </c>
      <c r="AD217" s="66">
        <f t="shared" si="15"/>
        <v>7188.4800000000005</v>
      </c>
    </row>
    <row r="218" spans="1:30" ht="24.95" customHeight="1" x14ac:dyDescent="0.4">
      <c r="A218" s="54">
        <v>231</v>
      </c>
      <c r="B218" s="55" t="s">
        <v>37</v>
      </c>
      <c r="C218" s="55" t="s">
        <v>39</v>
      </c>
      <c r="D218" s="55" t="s">
        <v>35</v>
      </c>
      <c r="E218" s="55" t="s">
        <v>265</v>
      </c>
      <c r="F218" s="55" t="s">
        <v>398</v>
      </c>
      <c r="G218" s="55">
        <v>60</v>
      </c>
      <c r="H218" s="55">
        <v>35</v>
      </c>
      <c r="I218" s="57">
        <v>1</v>
      </c>
      <c r="J218" s="58">
        <v>35</v>
      </c>
      <c r="K218" s="59"/>
      <c r="L218" s="60" t="s">
        <v>222</v>
      </c>
      <c r="M218" s="76"/>
      <c r="N218" s="61" t="s">
        <v>219</v>
      </c>
      <c r="O218" s="77"/>
      <c r="P218" s="92"/>
      <c r="Q218" s="62">
        <v>35</v>
      </c>
      <c r="R218" s="63"/>
      <c r="S218" s="78"/>
      <c r="T218" s="78"/>
      <c r="U218" s="64">
        <f t="shared" si="16"/>
        <v>0</v>
      </c>
      <c r="V218" s="64">
        <f t="shared" si="17"/>
        <v>0</v>
      </c>
      <c r="W218" s="65"/>
      <c r="X218" s="58">
        <v>8</v>
      </c>
      <c r="Y218" s="58">
        <v>24</v>
      </c>
      <c r="Z218" s="58">
        <v>12</v>
      </c>
      <c r="AA218" s="65"/>
      <c r="AB218" s="66">
        <f t="shared" si="18"/>
        <v>125798.39999999999</v>
      </c>
      <c r="AC218" s="66">
        <f t="shared" si="19"/>
        <v>0</v>
      </c>
      <c r="AD218" s="66">
        <f t="shared" si="15"/>
        <v>125798.39999999999</v>
      </c>
    </row>
    <row r="219" spans="1:30" ht="24.95" customHeight="1" x14ac:dyDescent="0.4">
      <c r="A219" s="54">
        <v>233</v>
      </c>
      <c r="B219" s="55" t="s">
        <v>37</v>
      </c>
      <c r="C219" s="55" t="s">
        <v>2374</v>
      </c>
      <c r="D219" s="55" t="s">
        <v>35</v>
      </c>
      <c r="E219" s="55" t="s">
        <v>265</v>
      </c>
      <c r="F219" s="55" t="s">
        <v>398</v>
      </c>
      <c r="G219" s="55">
        <v>60</v>
      </c>
      <c r="H219" s="55">
        <v>8</v>
      </c>
      <c r="I219" s="57">
        <v>1</v>
      </c>
      <c r="J219" s="58">
        <v>8</v>
      </c>
      <c r="K219" s="59"/>
      <c r="L219" s="60" t="s">
        <v>222</v>
      </c>
      <c r="M219" s="76"/>
      <c r="N219" s="61" t="s">
        <v>219</v>
      </c>
      <c r="O219" s="77"/>
      <c r="P219" s="92"/>
      <c r="Q219" s="62">
        <v>8</v>
      </c>
      <c r="R219" s="63"/>
      <c r="S219" s="78"/>
      <c r="T219" s="78"/>
      <c r="U219" s="64">
        <f t="shared" si="16"/>
        <v>0</v>
      </c>
      <c r="V219" s="64">
        <f t="shared" si="17"/>
        <v>0</v>
      </c>
      <c r="W219" s="65"/>
      <c r="X219" s="58">
        <v>8</v>
      </c>
      <c r="Y219" s="58">
        <v>24</v>
      </c>
      <c r="Z219" s="58">
        <v>12</v>
      </c>
      <c r="AA219" s="65"/>
      <c r="AB219" s="66">
        <f t="shared" si="18"/>
        <v>28753.920000000002</v>
      </c>
      <c r="AC219" s="66">
        <f t="shared" si="19"/>
        <v>0</v>
      </c>
      <c r="AD219" s="66">
        <f t="shared" si="15"/>
        <v>28753.920000000002</v>
      </c>
    </row>
    <row r="220" spans="1:30" ht="24.95" customHeight="1" x14ac:dyDescent="0.4">
      <c r="A220" s="54">
        <v>234</v>
      </c>
      <c r="B220" s="55" t="s">
        <v>37</v>
      </c>
      <c r="C220" s="55" t="s">
        <v>528</v>
      </c>
      <c r="D220" s="55" t="s">
        <v>35</v>
      </c>
      <c r="E220" s="55" t="s">
        <v>265</v>
      </c>
      <c r="F220" s="55" t="s">
        <v>40</v>
      </c>
      <c r="G220" s="55">
        <v>60</v>
      </c>
      <c r="H220" s="55">
        <v>22</v>
      </c>
      <c r="I220" s="57">
        <v>1</v>
      </c>
      <c r="J220" s="58">
        <v>22</v>
      </c>
      <c r="K220" s="59"/>
      <c r="L220" s="60" t="s">
        <v>222</v>
      </c>
      <c r="M220" s="76"/>
      <c r="N220" s="61" t="s">
        <v>220</v>
      </c>
      <c r="O220" s="77"/>
      <c r="P220" s="92"/>
      <c r="Q220" s="62">
        <v>22</v>
      </c>
      <c r="R220" s="63"/>
      <c r="S220" s="78"/>
      <c r="T220" s="78"/>
      <c r="U220" s="64">
        <f t="shared" si="16"/>
        <v>0</v>
      </c>
      <c r="V220" s="64">
        <f t="shared" si="17"/>
        <v>0</v>
      </c>
      <c r="W220" s="65"/>
      <c r="X220" s="58">
        <v>8</v>
      </c>
      <c r="Y220" s="58">
        <v>24</v>
      </c>
      <c r="Z220" s="58">
        <v>12</v>
      </c>
      <c r="AA220" s="65"/>
      <c r="AB220" s="66">
        <f t="shared" si="18"/>
        <v>79073.279999999999</v>
      </c>
      <c r="AC220" s="66">
        <f t="shared" si="19"/>
        <v>0</v>
      </c>
      <c r="AD220" s="66">
        <f t="shared" si="15"/>
        <v>79073.279999999999</v>
      </c>
    </row>
    <row r="221" spans="1:30" ht="24.95" customHeight="1" x14ac:dyDescent="0.4">
      <c r="A221" s="54">
        <v>235</v>
      </c>
      <c r="B221" s="55" t="s">
        <v>37</v>
      </c>
      <c r="C221" s="55" t="s">
        <v>528</v>
      </c>
      <c r="D221" s="55" t="s">
        <v>35</v>
      </c>
      <c r="E221" s="55" t="s">
        <v>265</v>
      </c>
      <c r="F221" s="55" t="s">
        <v>398</v>
      </c>
      <c r="G221" s="55">
        <v>60</v>
      </c>
      <c r="H221" s="55">
        <v>2</v>
      </c>
      <c r="I221" s="57">
        <v>1</v>
      </c>
      <c r="J221" s="58">
        <v>2</v>
      </c>
      <c r="K221" s="59"/>
      <c r="L221" s="60" t="s">
        <v>222</v>
      </c>
      <c r="M221" s="76"/>
      <c r="N221" s="61" t="s">
        <v>220</v>
      </c>
      <c r="O221" s="77"/>
      <c r="P221" s="92"/>
      <c r="Q221" s="62">
        <v>2</v>
      </c>
      <c r="R221" s="63"/>
      <c r="S221" s="78"/>
      <c r="T221" s="78"/>
      <c r="U221" s="64">
        <f t="shared" si="16"/>
        <v>0</v>
      </c>
      <c r="V221" s="64">
        <f t="shared" si="17"/>
        <v>0</v>
      </c>
      <c r="W221" s="65"/>
      <c r="X221" s="58">
        <v>8</v>
      </c>
      <c r="Y221" s="58">
        <v>24</v>
      </c>
      <c r="Z221" s="58">
        <v>12</v>
      </c>
      <c r="AA221" s="65"/>
      <c r="AB221" s="66">
        <f t="shared" si="18"/>
        <v>7188.4800000000005</v>
      </c>
      <c r="AC221" s="66">
        <f t="shared" si="19"/>
        <v>0</v>
      </c>
      <c r="AD221" s="66">
        <f t="shared" si="15"/>
        <v>7188.4800000000005</v>
      </c>
    </row>
    <row r="222" spans="1:30" ht="24.95" customHeight="1" x14ac:dyDescent="0.4">
      <c r="A222" s="54">
        <v>236</v>
      </c>
      <c r="B222" s="55" t="s">
        <v>37</v>
      </c>
      <c r="C222" s="55" t="s">
        <v>528</v>
      </c>
      <c r="D222" s="55" t="s">
        <v>35</v>
      </c>
      <c r="E222" s="55" t="s">
        <v>239</v>
      </c>
      <c r="F222" s="55" t="s">
        <v>967</v>
      </c>
      <c r="G222" s="55">
        <v>42</v>
      </c>
      <c r="H222" s="55">
        <v>8</v>
      </c>
      <c r="I222" s="57">
        <v>1</v>
      </c>
      <c r="J222" s="58">
        <v>8</v>
      </c>
      <c r="K222" s="59"/>
      <c r="L222" s="60" t="s">
        <v>222</v>
      </c>
      <c r="M222" s="76"/>
      <c r="N222" s="61" t="s">
        <v>220</v>
      </c>
      <c r="O222" s="77"/>
      <c r="P222" s="92"/>
      <c r="Q222" s="62">
        <v>8</v>
      </c>
      <c r="R222" s="63"/>
      <c r="S222" s="78"/>
      <c r="T222" s="78"/>
      <c r="U222" s="64">
        <f t="shared" si="16"/>
        <v>0</v>
      </c>
      <c r="V222" s="64">
        <f t="shared" si="17"/>
        <v>0</v>
      </c>
      <c r="W222" s="65"/>
      <c r="X222" s="58">
        <v>8</v>
      </c>
      <c r="Y222" s="58">
        <v>24</v>
      </c>
      <c r="Z222" s="58">
        <v>12</v>
      </c>
      <c r="AA222" s="65"/>
      <c r="AB222" s="66">
        <f t="shared" si="18"/>
        <v>20127.743999999999</v>
      </c>
      <c r="AC222" s="66">
        <f t="shared" si="19"/>
        <v>0</v>
      </c>
      <c r="AD222" s="66">
        <f t="shared" si="15"/>
        <v>20127.743999999999</v>
      </c>
    </row>
    <row r="223" spans="1:30" ht="24.95" customHeight="1" x14ac:dyDescent="0.4">
      <c r="A223" s="54">
        <v>237</v>
      </c>
      <c r="B223" s="55" t="s">
        <v>37</v>
      </c>
      <c r="C223" s="55" t="s">
        <v>528</v>
      </c>
      <c r="D223" s="55" t="s">
        <v>35</v>
      </c>
      <c r="E223" s="55" t="s">
        <v>248</v>
      </c>
      <c r="F223" s="55" t="s">
        <v>249</v>
      </c>
      <c r="G223" s="55">
        <v>26</v>
      </c>
      <c r="H223" s="55">
        <v>1</v>
      </c>
      <c r="I223" s="57">
        <v>1</v>
      </c>
      <c r="J223" s="58">
        <v>1</v>
      </c>
      <c r="K223" s="59"/>
      <c r="L223" s="60" t="s">
        <v>222</v>
      </c>
      <c r="M223" s="76"/>
      <c r="N223" s="61" t="s">
        <v>220</v>
      </c>
      <c r="O223" s="77"/>
      <c r="P223" s="92"/>
      <c r="Q223" s="62">
        <v>1</v>
      </c>
      <c r="R223" s="63"/>
      <c r="S223" s="78"/>
      <c r="T223" s="78"/>
      <c r="U223" s="64">
        <f t="shared" si="16"/>
        <v>0</v>
      </c>
      <c r="V223" s="64">
        <f t="shared" si="17"/>
        <v>0</v>
      </c>
      <c r="W223" s="65"/>
      <c r="X223" s="58">
        <v>8</v>
      </c>
      <c r="Y223" s="58">
        <v>24</v>
      </c>
      <c r="Z223" s="58">
        <v>12</v>
      </c>
      <c r="AA223" s="65"/>
      <c r="AB223" s="66">
        <f t="shared" si="18"/>
        <v>1557.5040000000001</v>
      </c>
      <c r="AC223" s="66">
        <f t="shared" si="19"/>
        <v>0</v>
      </c>
      <c r="AD223" s="66">
        <f t="shared" si="15"/>
        <v>1557.5040000000001</v>
      </c>
    </row>
    <row r="224" spans="1:30" ht="24.95" customHeight="1" x14ac:dyDescent="0.4">
      <c r="A224" s="54">
        <v>238</v>
      </c>
      <c r="B224" s="55" t="s">
        <v>37</v>
      </c>
      <c r="C224" s="55" t="s">
        <v>528</v>
      </c>
      <c r="D224" s="55" t="s">
        <v>35</v>
      </c>
      <c r="E224" s="55" t="s">
        <v>263</v>
      </c>
      <c r="F224" s="55" t="s">
        <v>2399</v>
      </c>
      <c r="G224" s="55">
        <v>28</v>
      </c>
      <c r="H224" s="55">
        <v>4</v>
      </c>
      <c r="I224" s="57">
        <v>3</v>
      </c>
      <c r="J224" s="58">
        <v>12</v>
      </c>
      <c r="K224" s="59"/>
      <c r="L224" s="60" t="s">
        <v>222</v>
      </c>
      <c r="M224" s="76"/>
      <c r="N224" s="61" t="s">
        <v>220</v>
      </c>
      <c r="O224" s="77"/>
      <c r="P224" s="92"/>
      <c r="Q224" s="62">
        <v>4</v>
      </c>
      <c r="R224" s="63"/>
      <c r="S224" s="78"/>
      <c r="T224" s="78"/>
      <c r="U224" s="64">
        <f t="shared" si="16"/>
        <v>0</v>
      </c>
      <c r="V224" s="64">
        <f t="shared" si="17"/>
        <v>0</v>
      </c>
      <c r="W224" s="65"/>
      <c r="X224" s="58">
        <v>8</v>
      </c>
      <c r="Y224" s="58">
        <v>24</v>
      </c>
      <c r="Z224" s="58">
        <v>12</v>
      </c>
      <c r="AA224" s="65"/>
      <c r="AB224" s="66">
        <f t="shared" si="18"/>
        <v>20127.743999999999</v>
      </c>
      <c r="AC224" s="66">
        <f t="shared" si="19"/>
        <v>0</v>
      </c>
      <c r="AD224" s="66">
        <f t="shared" si="15"/>
        <v>20127.743999999999</v>
      </c>
    </row>
    <row r="225" spans="1:30" ht="24.95" customHeight="1" x14ac:dyDescent="0.4">
      <c r="A225" s="54">
        <v>240</v>
      </c>
      <c r="B225" s="55" t="s">
        <v>37</v>
      </c>
      <c r="C225" s="55" t="s">
        <v>528</v>
      </c>
      <c r="D225" s="55" t="s">
        <v>35</v>
      </c>
      <c r="E225" s="55" t="s">
        <v>231</v>
      </c>
      <c r="F225" s="55" t="s">
        <v>730</v>
      </c>
      <c r="G225" s="55">
        <v>40</v>
      </c>
      <c r="H225" s="55">
        <v>2</v>
      </c>
      <c r="I225" s="57">
        <v>1</v>
      </c>
      <c r="J225" s="58">
        <v>2</v>
      </c>
      <c r="K225" s="59"/>
      <c r="L225" s="60" t="s">
        <v>221</v>
      </c>
      <c r="M225" s="76"/>
      <c r="N225" s="61" t="s">
        <v>219</v>
      </c>
      <c r="O225" s="77"/>
      <c r="P225" s="92"/>
      <c r="Q225" s="62">
        <v>2</v>
      </c>
      <c r="R225" s="63"/>
      <c r="S225" s="78"/>
      <c r="T225" s="78"/>
      <c r="U225" s="64">
        <f t="shared" si="16"/>
        <v>0</v>
      </c>
      <c r="V225" s="64">
        <f t="shared" si="17"/>
        <v>0</v>
      </c>
      <c r="W225" s="65"/>
      <c r="X225" s="58">
        <v>8</v>
      </c>
      <c r="Y225" s="58">
        <v>24</v>
      </c>
      <c r="Z225" s="58">
        <v>12</v>
      </c>
      <c r="AA225" s="65"/>
      <c r="AB225" s="66">
        <f t="shared" si="18"/>
        <v>4792.32</v>
      </c>
      <c r="AC225" s="66">
        <f t="shared" si="19"/>
        <v>0</v>
      </c>
      <c r="AD225" s="66">
        <f t="shared" si="15"/>
        <v>4792.32</v>
      </c>
    </row>
    <row r="226" spans="1:30" ht="24.95" customHeight="1" x14ac:dyDescent="0.4">
      <c r="A226" s="54">
        <v>241</v>
      </c>
      <c r="B226" s="55" t="s">
        <v>37</v>
      </c>
      <c r="C226" s="55" t="s">
        <v>529</v>
      </c>
      <c r="D226" s="55" t="s">
        <v>35</v>
      </c>
      <c r="E226" s="55" t="s">
        <v>265</v>
      </c>
      <c r="F226" s="55" t="s">
        <v>40</v>
      </c>
      <c r="G226" s="55">
        <v>60</v>
      </c>
      <c r="H226" s="55">
        <v>13</v>
      </c>
      <c r="I226" s="57">
        <v>1</v>
      </c>
      <c r="J226" s="58">
        <v>13</v>
      </c>
      <c r="K226" s="59"/>
      <c r="L226" s="60" t="s">
        <v>222</v>
      </c>
      <c r="M226" s="76"/>
      <c r="N226" s="61" t="s">
        <v>220</v>
      </c>
      <c r="O226" s="77"/>
      <c r="P226" s="92"/>
      <c r="Q226" s="62">
        <v>13</v>
      </c>
      <c r="R226" s="63"/>
      <c r="S226" s="78"/>
      <c r="T226" s="78"/>
      <c r="U226" s="64">
        <f t="shared" si="16"/>
        <v>0</v>
      </c>
      <c r="V226" s="64">
        <f t="shared" si="17"/>
        <v>0</v>
      </c>
      <c r="W226" s="65"/>
      <c r="X226" s="58">
        <v>8</v>
      </c>
      <c r="Y226" s="58">
        <v>24</v>
      </c>
      <c r="Z226" s="58">
        <v>12</v>
      </c>
      <c r="AA226" s="65"/>
      <c r="AB226" s="66">
        <f t="shared" si="18"/>
        <v>46725.119999999995</v>
      </c>
      <c r="AC226" s="66">
        <f t="shared" si="19"/>
        <v>0</v>
      </c>
      <c r="AD226" s="66">
        <f t="shared" si="15"/>
        <v>46725.119999999995</v>
      </c>
    </row>
    <row r="227" spans="1:30" ht="24.95" customHeight="1" x14ac:dyDescent="0.4">
      <c r="A227" s="54">
        <v>242</v>
      </c>
      <c r="B227" s="55" t="s">
        <v>37</v>
      </c>
      <c r="C227" s="55" t="s">
        <v>529</v>
      </c>
      <c r="D227" s="55" t="s">
        <v>35</v>
      </c>
      <c r="E227" s="55" t="s">
        <v>265</v>
      </c>
      <c r="F227" s="55" t="s">
        <v>398</v>
      </c>
      <c r="G227" s="55">
        <v>60</v>
      </c>
      <c r="H227" s="55">
        <v>2</v>
      </c>
      <c r="I227" s="57">
        <v>1</v>
      </c>
      <c r="J227" s="58">
        <v>2</v>
      </c>
      <c r="K227" s="59"/>
      <c r="L227" s="60" t="s">
        <v>222</v>
      </c>
      <c r="M227" s="76"/>
      <c r="N227" s="61" t="s">
        <v>220</v>
      </c>
      <c r="O227" s="77"/>
      <c r="P227" s="92"/>
      <c r="Q227" s="62">
        <v>2</v>
      </c>
      <c r="R227" s="63"/>
      <c r="S227" s="78"/>
      <c r="T227" s="78"/>
      <c r="U227" s="64">
        <f t="shared" si="16"/>
        <v>0</v>
      </c>
      <c r="V227" s="64">
        <f t="shared" si="17"/>
        <v>0</v>
      </c>
      <c r="W227" s="65"/>
      <c r="X227" s="58">
        <v>8</v>
      </c>
      <c r="Y227" s="58">
        <v>24</v>
      </c>
      <c r="Z227" s="58">
        <v>12</v>
      </c>
      <c r="AA227" s="65"/>
      <c r="AB227" s="66">
        <f t="shared" si="18"/>
        <v>7188.4800000000005</v>
      </c>
      <c r="AC227" s="66">
        <f t="shared" si="19"/>
        <v>0</v>
      </c>
      <c r="AD227" s="66">
        <f t="shared" si="15"/>
        <v>7188.4800000000005</v>
      </c>
    </row>
    <row r="228" spans="1:30" ht="24.95" customHeight="1" x14ac:dyDescent="0.4">
      <c r="A228" s="54">
        <v>243</v>
      </c>
      <c r="B228" s="55" t="s">
        <v>37</v>
      </c>
      <c r="C228" s="55" t="s">
        <v>529</v>
      </c>
      <c r="D228" s="55" t="s">
        <v>35</v>
      </c>
      <c r="E228" s="55" t="s">
        <v>239</v>
      </c>
      <c r="F228" s="55" t="s">
        <v>967</v>
      </c>
      <c r="G228" s="55">
        <v>42</v>
      </c>
      <c r="H228" s="55">
        <v>6</v>
      </c>
      <c r="I228" s="57">
        <v>1</v>
      </c>
      <c r="J228" s="58">
        <v>6</v>
      </c>
      <c r="K228" s="59"/>
      <c r="L228" s="60" t="s">
        <v>222</v>
      </c>
      <c r="M228" s="76"/>
      <c r="N228" s="61" t="s">
        <v>220</v>
      </c>
      <c r="O228" s="77"/>
      <c r="P228" s="92"/>
      <c r="Q228" s="62">
        <v>6</v>
      </c>
      <c r="R228" s="63"/>
      <c r="S228" s="78"/>
      <c r="T228" s="78"/>
      <c r="U228" s="64">
        <f t="shared" si="16"/>
        <v>0</v>
      </c>
      <c r="V228" s="64">
        <f t="shared" si="17"/>
        <v>0</v>
      </c>
      <c r="W228" s="65"/>
      <c r="X228" s="58">
        <v>8</v>
      </c>
      <c r="Y228" s="58">
        <v>24</v>
      </c>
      <c r="Z228" s="58">
        <v>12</v>
      </c>
      <c r="AA228" s="65"/>
      <c r="AB228" s="66">
        <f t="shared" si="18"/>
        <v>15095.807999999999</v>
      </c>
      <c r="AC228" s="66">
        <f t="shared" si="19"/>
        <v>0</v>
      </c>
      <c r="AD228" s="66">
        <f t="shared" si="15"/>
        <v>15095.807999999999</v>
      </c>
    </row>
    <row r="229" spans="1:30" ht="24.95" customHeight="1" x14ac:dyDescent="0.4">
      <c r="A229" s="54">
        <v>244</v>
      </c>
      <c r="B229" s="55" t="s">
        <v>37</v>
      </c>
      <c r="C229" s="55" t="s">
        <v>529</v>
      </c>
      <c r="D229" s="55" t="s">
        <v>35</v>
      </c>
      <c r="E229" s="55" t="s">
        <v>248</v>
      </c>
      <c r="F229" s="55" t="s">
        <v>249</v>
      </c>
      <c r="G229" s="55">
        <v>26</v>
      </c>
      <c r="H229" s="55">
        <v>2</v>
      </c>
      <c r="I229" s="57">
        <v>1</v>
      </c>
      <c r="J229" s="58">
        <v>2</v>
      </c>
      <c r="K229" s="59"/>
      <c r="L229" s="60" t="s">
        <v>222</v>
      </c>
      <c r="M229" s="76"/>
      <c r="N229" s="61" t="s">
        <v>220</v>
      </c>
      <c r="O229" s="77"/>
      <c r="P229" s="92"/>
      <c r="Q229" s="62">
        <v>2</v>
      </c>
      <c r="R229" s="63"/>
      <c r="S229" s="78"/>
      <c r="T229" s="78"/>
      <c r="U229" s="64">
        <f t="shared" si="16"/>
        <v>0</v>
      </c>
      <c r="V229" s="64">
        <f t="shared" si="17"/>
        <v>0</v>
      </c>
      <c r="W229" s="65"/>
      <c r="X229" s="58">
        <v>8</v>
      </c>
      <c r="Y229" s="58">
        <v>24</v>
      </c>
      <c r="Z229" s="58">
        <v>12</v>
      </c>
      <c r="AA229" s="65"/>
      <c r="AB229" s="66">
        <f t="shared" si="18"/>
        <v>3115.0080000000003</v>
      </c>
      <c r="AC229" s="66">
        <f t="shared" si="19"/>
        <v>0</v>
      </c>
      <c r="AD229" s="66">
        <f t="shared" si="15"/>
        <v>3115.0080000000003</v>
      </c>
    </row>
    <row r="230" spans="1:30" ht="24.95" customHeight="1" x14ac:dyDescent="0.4">
      <c r="A230" s="54">
        <v>245</v>
      </c>
      <c r="B230" s="55" t="s">
        <v>37</v>
      </c>
      <c r="C230" s="55" t="s">
        <v>529</v>
      </c>
      <c r="D230" s="55" t="s">
        <v>35</v>
      </c>
      <c r="E230" s="55" t="s">
        <v>263</v>
      </c>
      <c r="F230" s="55" t="s">
        <v>2399</v>
      </c>
      <c r="G230" s="55">
        <v>28</v>
      </c>
      <c r="H230" s="55">
        <v>6</v>
      </c>
      <c r="I230" s="57">
        <v>3</v>
      </c>
      <c r="J230" s="58">
        <v>18</v>
      </c>
      <c r="K230" s="59"/>
      <c r="L230" s="60" t="s">
        <v>222</v>
      </c>
      <c r="M230" s="76"/>
      <c r="N230" s="61" t="s">
        <v>220</v>
      </c>
      <c r="O230" s="77"/>
      <c r="P230" s="92"/>
      <c r="Q230" s="62">
        <v>6</v>
      </c>
      <c r="R230" s="63"/>
      <c r="S230" s="78"/>
      <c r="T230" s="78"/>
      <c r="U230" s="64">
        <f t="shared" si="16"/>
        <v>0</v>
      </c>
      <c r="V230" s="64">
        <f t="shared" si="17"/>
        <v>0</v>
      </c>
      <c r="W230" s="65"/>
      <c r="X230" s="58">
        <v>8</v>
      </c>
      <c r="Y230" s="58">
        <v>24</v>
      </c>
      <c r="Z230" s="58">
        <v>12</v>
      </c>
      <c r="AA230" s="65"/>
      <c r="AB230" s="66">
        <f t="shared" si="18"/>
        <v>30191.615999999998</v>
      </c>
      <c r="AC230" s="66">
        <f t="shared" si="19"/>
        <v>0</v>
      </c>
      <c r="AD230" s="66">
        <f t="shared" si="15"/>
        <v>30191.615999999998</v>
      </c>
    </row>
    <row r="231" spans="1:30" ht="24.95" customHeight="1" x14ac:dyDescent="0.4">
      <c r="A231" s="54">
        <v>247</v>
      </c>
      <c r="B231" s="55" t="s">
        <v>37</v>
      </c>
      <c r="C231" s="55" t="s">
        <v>2375</v>
      </c>
      <c r="D231" s="55" t="s">
        <v>35</v>
      </c>
      <c r="E231" s="55" t="s">
        <v>248</v>
      </c>
      <c r="F231" s="55" t="s">
        <v>697</v>
      </c>
      <c r="G231" s="55">
        <v>26</v>
      </c>
      <c r="H231" s="55">
        <v>2</v>
      </c>
      <c r="I231" s="57">
        <v>1</v>
      </c>
      <c r="J231" s="58">
        <v>2</v>
      </c>
      <c r="K231" s="59"/>
      <c r="L231" s="60" t="s">
        <v>222</v>
      </c>
      <c r="M231" s="76"/>
      <c r="N231" s="61" t="s">
        <v>220</v>
      </c>
      <c r="O231" s="77"/>
      <c r="P231" s="92"/>
      <c r="Q231" s="62">
        <v>2</v>
      </c>
      <c r="R231" s="63"/>
      <c r="S231" s="78"/>
      <c r="T231" s="78"/>
      <c r="U231" s="64">
        <f t="shared" si="16"/>
        <v>0</v>
      </c>
      <c r="V231" s="64">
        <f t="shared" si="17"/>
        <v>0</v>
      </c>
      <c r="W231" s="65"/>
      <c r="X231" s="58">
        <v>8</v>
      </c>
      <c r="Y231" s="58">
        <v>24</v>
      </c>
      <c r="Z231" s="58">
        <v>12</v>
      </c>
      <c r="AA231" s="65"/>
      <c r="AB231" s="66">
        <f t="shared" si="18"/>
        <v>3115.0080000000003</v>
      </c>
      <c r="AC231" s="66">
        <f t="shared" si="19"/>
        <v>0</v>
      </c>
      <c r="AD231" s="66">
        <f t="shared" si="15"/>
        <v>3115.0080000000003</v>
      </c>
    </row>
    <row r="232" spans="1:30" ht="24.95" customHeight="1" x14ac:dyDescent="0.4">
      <c r="A232" s="54">
        <v>248</v>
      </c>
      <c r="B232" s="55" t="s">
        <v>37</v>
      </c>
      <c r="C232" s="55" t="s">
        <v>2375</v>
      </c>
      <c r="D232" s="55" t="s">
        <v>35</v>
      </c>
      <c r="E232" s="55" t="s">
        <v>231</v>
      </c>
      <c r="F232" s="55" t="s">
        <v>730</v>
      </c>
      <c r="G232" s="55">
        <v>40</v>
      </c>
      <c r="H232" s="55">
        <v>2</v>
      </c>
      <c r="I232" s="57">
        <v>1</v>
      </c>
      <c r="J232" s="58">
        <v>2</v>
      </c>
      <c r="K232" s="59"/>
      <c r="L232" s="60" t="s">
        <v>221</v>
      </c>
      <c r="M232" s="76"/>
      <c r="N232" s="61" t="s">
        <v>219</v>
      </c>
      <c r="O232" s="77"/>
      <c r="P232" s="92"/>
      <c r="Q232" s="62">
        <v>2</v>
      </c>
      <c r="R232" s="63"/>
      <c r="S232" s="78"/>
      <c r="T232" s="78"/>
      <c r="U232" s="64">
        <f t="shared" si="16"/>
        <v>0</v>
      </c>
      <c r="V232" s="64">
        <f t="shared" si="17"/>
        <v>0</v>
      </c>
      <c r="W232" s="65"/>
      <c r="X232" s="58">
        <v>8</v>
      </c>
      <c r="Y232" s="58">
        <v>24</v>
      </c>
      <c r="Z232" s="58">
        <v>12</v>
      </c>
      <c r="AA232" s="65"/>
      <c r="AB232" s="66">
        <f t="shared" si="18"/>
        <v>4792.32</v>
      </c>
      <c r="AC232" s="66">
        <f t="shared" si="19"/>
        <v>0</v>
      </c>
      <c r="AD232" s="66">
        <f t="shared" si="15"/>
        <v>4792.32</v>
      </c>
    </row>
    <row r="233" spans="1:30" ht="24.95" customHeight="1" x14ac:dyDescent="0.4">
      <c r="A233" s="54">
        <v>249</v>
      </c>
      <c r="B233" s="55" t="s">
        <v>37</v>
      </c>
      <c r="C233" s="55" t="s">
        <v>2376</v>
      </c>
      <c r="D233" s="55" t="s">
        <v>35</v>
      </c>
      <c r="E233" s="55" t="s">
        <v>239</v>
      </c>
      <c r="F233" s="55" t="s">
        <v>2397</v>
      </c>
      <c r="G233" s="55">
        <v>42</v>
      </c>
      <c r="H233" s="55">
        <v>2</v>
      </c>
      <c r="I233" s="57">
        <v>1</v>
      </c>
      <c r="J233" s="58">
        <v>2</v>
      </c>
      <c r="K233" s="59"/>
      <c r="L233" s="60" t="s">
        <v>222</v>
      </c>
      <c r="M233" s="76"/>
      <c r="N233" s="61" t="s">
        <v>220</v>
      </c>
      <c r="O233" s="77"/>
      <c r="P233" s="92"/>
      <c r="Q233" s="62">
        <v>2</v>
      </c>
      <c r="R233" s="63"/>
      <c r="S233" s="78"/>
      <c r="T233" s="78"/>
      <c r="U233" s="64">
        <f t="shared" si="16"/>
        <v>0</v>
      </c>
      <c r="V233" s="64">
        <f t="shared" si="17"/>
        <v>0</v>
      </c>
      <c r="W233" s="65"/>
      <c r="X233" s="58">
        <v>8</v>
      </c>
      <c r="Y233" s="58">
        <v>24</v>
      </c>
      <c r="Z233" s="58">
        <v>12</v>
      </c>
      <c r="AA233" s="65"/>
      <c r="AB233" s="66">
        <f t="shared" si="18"/>
        <v>5031.9359999999997</v>
      </c>
      <c r="AC233" s="66">
        <f t="shared" si="19"/>
        <v>0</v>
      </c>
      <c r="AD233" s="66">
        <f t="shared" si="15"/>
        <v>5031.9359999999997</v>
      </c>
    </row>
    <row r="234" spans="1:30" ht="24.95" customHeight="1" x14ac:dyDescent="0.4">
      <c r="A234" s="54">
        <v>250</v>
      </c>
      <c r="B234" s="55" t="s">
        <v>37</v>
      </c>
      <c r="C234" s="55" t="s">
        <v>2376</v>
      </c>
      <c r="D234" s="55" t="s">
        <v>35</v>
      </c>
      <c r="E234" s="55" t="s">
        <v>239</v>
      </c>
      <c r="F234" s="55" t="s">
        <v>1851</v>
      </c>
      <c r="G234" s="55">
        <v>42</v>
      </c>
      <c r="H234" s="55">
        <v>2</v>
      </c>
      <c r="I234" s="57">
        <v>1</v>
      </c>
      <c r="J234" s="58">
        <v>2</v>
      </c>
      <c r="K234" s="59"/>
      <c r="L234" s="60" t="s">
        <v>222</v>
      </c>
      <c r="M234" s="76"/>
      <c r="N234" s="61" t="s">
        <v>220</v>
      </c>
      <c r="O234" s="77"/>
      <c r="P234" s="92"/>
      <c r="Q234" s="62">
        <v>2</v>
      </c>
      <c r="R234" s="63"/>
      <c r="S234" s="78"/>
      <c r="T234" s="78"/>
      <c r="U234" s="64">
        <f t="shared" si="16"/>
        <v>0</v>
      </c>
      <c r="V234" s="64">
        <f t="shared" si="17"/>
        <v>0</v>
      </c>
      <c r="W234" s="65"/>
      <c r="X234" s="58">
        <v>8</v>
      </c>
      <c r="Y234" s="58">
        <v>24</v>
      </c>
      <c r="Z234" s="58">
        <v>12</v>
      </c>
      <c r="AA234" s="65"/>
      <c r="AB234" s="66">
        <f t="shared" si="18"/>
        <v>5031.9359999999997</v>
      </c>
      <c r="AC234" s="66">
        <f t="shared" si="19"/>
        <v>0</v>
      </c>
      <c r="AD234" s="66">
        <f t="shared" si="15"/>
        <v>5031.9359999999997</v>
      </c>
    </row>
    <row r="235" spans="1:30" ht="24.95" customHeight="1" x14ac:dyDescent="0.4">
      <c r="A235" s="54">
        <v>251</v>
      </c>
      <c r="B235" s="55" t="s">
        <v>37</v>
      </c>
      <c r="C235" s="55" t="s">
        <v>2376</v>
      </c>
      <c r="D235" s="55" t="s">
        <v>35</v>
      </c>
      <c r="E235" s="55" t="s">
        <v>239</v>
      </c>
      <c r="F235" s="55" t="s">
        <v>2404</v>
      </c>
      <c r="G235" s="55">
        <v>42</v>
      </c>
      <c r="H235" s="55">
        <v>1</v>
      </c>
      <c r="I235" s="57">
        <v>2</v>
      </c>
      <c r="J235" s="58">
        <v>2</v>
      </c>
      <c r="K235" s="59"/>
      <c r="L235" s="60" t="s">
        <v>222</v>
      </c>
      <c r="M235" s="76"/>
      <c r="N235" s="61" t="s">
        <v>220</v>
      </c>
      <c r="O235" s="77"/>
      <c r="P235" s="92"/>
      <c r="Q235" s="62">
        <v>1</v>
      </c>
      <c r="R235" s="63"/>
      <c r="S235" s="78"/>
      <c r="T235" s="78"/>
      <c r="U235" s="64">
        <f t="shared" si="16"/>
        <v>0</v>
      </c>
      <c r="V235" s="64">
        <f t="shared" si="17"/>
        <v>0</v>
      </c>
      <c r="W235" s="65"/>
      <c r="X235" s="58">
        <v>8</v>
      </c>
      <c r="Y235" s="58">
        <v>24</v>
      </c>
      <c r="Z235" s="58">
        <v>12</v>
      </c>
      <c r="AA235" s="65"/>
      <c r="AB235" s="66">
        <f t="shared" si="18"/>
        <v>5031.9359999999997</v>
      </c>
      <c r="AC235" s="66">
        <f t="shared" si="19"/>
        <v>0</v>
      </c>
      <c r="AD235" s="66">
        <f t="shared" si="15"/>
        <v>5031.9359999999997</v>
      </c>
    </row>
    <row r="236" spans="1:30" ht="24.95" customHeight="1" x14ac:dyDescent="0.4">
      <c r="A236" s="54">
        <v>252</v>
      </c>
      <c r="B236" s="55" t="s">
        <v>37</v>
      </c>
      <c r="C236" s="55" t="s">
        <v>2376</v>
      </c>
      <c r="D236" s="55" t="s">
        <v>35</v>
      </c>
      <c r="E236" s="55" t="s">
        <v>265</v>
      </c>
      <c r="F236" s="55" t="s">
        <v>398</v>
      </c>
      <c r="G236" s="55">
        <v>60</v>
      </c>
      <c r="H236" s="55">
        <v>2</v>
      </c>
      <c r="I236" s="57">
        <v>1</v>
      </c>
      <c r="J236" s="58">
        <v>2</v>
      </c>
      <c r="K236" s="59"/>
      <c r="L236" s="60" t="s">
        <v>222</v>
      </c>
      <c r="M236" s="76"/>
      <c r="N236" s="61" t="s">
        <v>220</v>
      </c>
      <c r="O236" s="77"/>
      <c r="P236" s="92"/>
      <c r="Q236" s="62">
        <v>2</v>
      </c>
      <c r="R236" s="63"/>
      <c r="S236" s="78"/>
      <c r="T236" s="78"/>
      <c r="U236" s="64">
        <f t="shared" si="16"/>
        <v>0</v>
      </c>
      <c r="V236" s="64">
        <f t="shared" si="17"/>
        <v>0</v>
      </c>
      <c r="W236" s="65"/>
      <c r="X236" s="58">
        <v>8</v>
      </c>
      <c r="Y236" s="58">
        <v>24</v>
      </c>
      <c r="Z236" s="58">
        <v>12</v>
      </c>
      <c r="AA236" s="65"/>
      <c r="AB236" s="66">
        <f t="shared" si="18"/>
        <v>7188.4800000000005</v>
      </c>
      <c r="AC236" s="66">
        <f t="shared" si="19"/>
        <v>0</v>
      </c>
      <c r="AD236" s="66">
        <f t="shared" si="15"/>
        <v>7188.4800000000005</v>
      </c>
    </row>
    <row r="237" spans="1:30" ht="24.95" customHeight="1" x14ac:dyDescent="0.4">
      <c r="A237" s="54">
        <v>253</v>
      </c>
      <c r="B237" s="55" t="s">
        <v>37</v>
      </c>
      <c r="C237" s="55" t="s">
        <v>2377</v>
      </c>
      <c r="D237" s="55" t="s">
        <v>35</v>
      </c>
      <c r="E237" s="55" t="s">
        <v>265</v>
      </c>
      <c r="F237" s="55" t="s">
        <v>730</v>
      </c>
      <c r="G237" s="55">
        <v>60</v>
      </c>
      <c r="H237" s="55">
        <v>1</v>
      </c>
      <c r="I237" s="57">
        <v>1</v>
      </c>
      <c r="J237" s="58">
        <v>1</v>
      </c>
      <c r="K237" s="59"/>
      <c r="L237" s="60" t="s">
        <v>222</v>
      </c>
      <c r="M237" s="76"/>
      <c r="N237" s="61" t="s">
        <v>219</v>
      </c>
      <c r="O237" s="77"/>
      <c r="P237" s="92"/>
      <c r="Q237" s="62">
        <v>1</v>
      </c>
      <c r="R237" s="63"/>
      <c r="S237" s="78"/>
      <c r="T237" s="78"/>
      <c r="U237" s="64">
        <f t="shared" si="16"/>
        <v>0</v>
      </c>
      <c r="V237" s="64">
        <f t="shared" si="17"/>
        <v>0</v>
      </c>
      <c r="W237" s="65"/>
      <c r="X237" s="58">
        <v>8</v>
      </c>
      <c r="Y237" s="58">
        <v>24</v>
      </c>
      <c r="Z237" s="58">
        <v>12</v>
      </c>
      <c r="AA237" s="65"/>
      <c r="AB237" s="66">
        <f t="shared" si="18"/>
        <v>3594.2400000000002</v>
      </c>
      <c r="AC237" s="66">
        <f t="shared" si="19"/>
        <v>0</v>
      </c>
      <c r="AD237" s="66">
        <f t="shared" si="15"/>
        <v>3594.2400000000002</v>
      </c>
    </row>
    <row r="238" spans="1:30" ht="24.95" customHeight="1" x14ac:dyDescent="0.4">
      <c r="A238" s="54">
        <v>254</v>
      </c>
      <c r="B238" s="55" t="s">
        <v>37</v>
      </c>
      <c r="C238" s="55" t="s">
        <v>2378</v>
      </c>
      <c r="D238" s="55" t="s">
        <v>35</v>
      </c>
      <c r="E238" s="55" t="s">
        <v>265</v>
      </c>
      <c r="F238" s="55" t="s">
        <v>730</v>
      </c>
      <c r="G238" s="55">
        <v>60</v>
      </c>
      <c r="H238" s="55">
        <v>2</v>
      </c>
      <c r="I238" s="57">
        <v>1</v>
      </c>
      <c r="J238" s="58">
        <v>2</v>
      </c>
      <c r="K238" s="59"/>
      <c r="L238" s="60" t="s">
        <v>222</v>
      </c>
      <c r="M238" s="76"/>
      <c r="N238" s="61" t="s">
        <v>219</v>
      </c>
      <c r="O238" s="77"/>
      <c r="P238" s="92"/>
      <c r="Q238" s="62">
        <v>2</v>
      </c>
      <c r="R238" s="63"/>
      <c r="S238" s="78"/>
      <c r="T238" s="78"/>
      <c r="U238" s="64">
        <f t="shared" si="16"/>
        <v>0</v>
      </c>
      <c r="V238" s="64">
        <f t="shared" si="17"/>
        <v>0</v>
      </c>
      <c r="W238" s="65"/>
      <c r="X238" s="58">
        <v>8</v>
      </c>
      <c r="Y238" s="58">
        <v>24</v>
      </c>
      <c r="Z238" s="58">
        <v>12</v>
      </c>
      <c r="AA238" s="65"/>
      <c r="AB238" s="66">
        <f t="shared" si="18"/>
        <v>7188.4800000000005</v>
      </c>
      <c r="AC238" s="66">
        <f t="shared" si="19"/>
        <v>0</v>
      </c>
      <c r="AD238" s="66">
        <f t="shared" si="15"/>
        <v>7188.4800000000005</v>
      </c>
    </row>
    <row r="239" spans="1:30" ht="24.95" customHeight="1" x14ac:dyDescent="0.4">
      <c r="A239" s="54">
        <v>255</v>
      </c>
      <c r="B239" s="55" t="s">
        <v>37</v>
      </c>
      <c r="C239" s="55" t="s">
        <v>2378</v>
      </c>
      <c r="D239" s="55" t="s">
        <v>35</v>
      </c>
      <c r="E239" s="55" t="s">
        <v>239</v>
      </c>
      <c r="F239" s="55" t="s">
        <v>2397</v>
      </c>
      <c r="G239" s="55">
        <v>42</v>
      </c>
      <c r="H239" s="55">
        <v>2</v>
      </c>
      <c r="I239" s="57">
        <v>1</v>
      </c>
      <c r="J239" s="58">
        <v>2</v>
      </c>
      <c r="K239" s="59"/>
      <c r="L239" s="60" t="s">
        <v>222</v>
      </c>
      <c r="M239" s="76"/>
      <c r="N239" s="61" t="s">
        <v>220</v>
      </c>
      <c r="O239" s="77"/>
      <c r="P239" s="92"/>
      <c r="Q239" s="62">
        <v>2</v>
      </c>
      <c r="R239" s="63"/>
      <c r="S239" s="78"/>
      <c r="T239" s="78"/>
      <c r="U239" s="64">
        <f t="shared" si="16"/>
        <v>0</v>
      </c>
      <c r="V239" s="64">
        <f t="shared" si="17"/>
        <v>0</v>
      </c>
      <c r="W239" s="65"/>
      <c r="X239" s="58">
        <v>8</v>
      </c>
      <c r="Y239" s="58">
        <v>24</v>
      </c>
      <c r="Z239" s="58">
        <v>12</v>
      </c>
      <c r="AA239" s="65"/>
      <c r="AB239" s="66">
        <f t="shared" si="18"/>
        <v>5031.9359999999997</v>
      </c>
      <c r="AC239" s="66">
        <f t="shared" si="19"/>
        <v>0</v>
      </c>
      <c r="AD239" s="66">
        <f t="shared" si="15"/>
        <v>5031.9359999999997</v>
      </c>
    </row>
    <row r="240" spans="1:30" ht="24.95" customHeight="1" x14ac:dyDescent="0.4">
      <c r="A240" s="54">
        <v>256</v>
      </c>
      <c r="B240" s="55" t="s">
        <v>37</v>
      </c>
      <c r="C240" s="55" t="s">
        <v>685</v>
      </c>
      <c r="D240" s="55" t="s">
        <v>35</v>
      </c>
      <c r="E240" s="55" t="s">
        <v>239</v>
      </c>
      <c r="F240" s="55" t="s">
        <v>1851</v>
      </c>
      <c r="G240" s="55">
        <v>42</v>
      </c>
      <c r="H240" s="55">
        <v>5</v>
      </c>
      <c r="I240" s="57">
        <v>1</v>
      </c>
      <c r="J240" s="58">
        <v>5</v>
      </c>
      <c r="K240" s="59"/>
      <c r="L240" s="60" t="s">
        <v>222</v>
      </c>
      <c r="M240" s="76"/>
      <c r="N240" s="61" t="s">
        <v>220</v>
      </c>
      <c r="O240" s="77"/>
      <c r="P240" s="92"/>
      <c r="Q240" s="62">
        <v>5</v>
      </c>
      <c r="R240" s="63"/>
      <c r="S240" s="78"/>
      <c r="T240" s="78"/>
      <c r="U240" s="64">
        <f t="shared" si="16"/>
        <v>0</v>
      </c>
      <c r="V240" s="64">
        <f t="shared" si="17"/>
        <v>0</v>
      </c>
      <c r="W240" s="65"/>
      <c r="X240" s="58">
        <v>8</v>
      </c>
      <c r="Y240" s="58">
        <v>24</v>
      </c>
      <c r="Z240" s="58">
        <v>12</v>
      </c>
      <c r="AA240" s="65"/>
      <c r="AB240" s="66">
        <f t="shared" si="18"/>
        <v>12579.84</v>
      </c>
      <c r="AC240" s="66">
        <f t="shared" si="19"/>
        <v>0</v>
      </c>
      <c r="AD240" s="66">
        <f t="shared" si="15"/>
        <v>12579.84</v>
      </c>
    </row>
    <row r="241" spans="1:30" ht="24.95" customHeight="1" x14ac:dyDescent="0.4">
      <c r="A241" s="54">
        <v>257</v>
      </c>
      <c r="B241" s="55" t="s">
        <v>37</v>
      </c>
      <c r="C241" s="55" t="s">
        <v>685</v>
      </c>
      <c r="D241" s="55" t="s">
        <v>35</v>
      </c>
      <c r="E241" s="55" t="s">
        <v>239</v>
      </c>
      <c r="F241" s="55" t="s">
        <v>2397</v>
      </c>
      <c r="G241" s="55">
        <v>42</v>
      </c>
      <c r="H241" s="55">
        <v>2</v>
      </c>
      <c r="I241" s="57">
        <v>1</v>
      </c>
      <c r="J241" s="58">
        <v>2</v>
      </c>
      <c r="K241" s="59"/>
      <c r="L241" s="60" t="s">
        <v>222</v>
      </c>
      <c r="M241" s="76"/>
      <c r="N241" s="61" t="s">
        <v>220</v>
      </c>
      <c r="O241" s="77"/>
      <c r="P241" s="92"/>
      <c r="Q241" s="62">
        <v>2</v>
      </c>
      <c r="R241" s="63"/>
      <c r="S241" s="78"/>
      <c r="T241" s="78"/>
      <c r="U241" s="64">
        <f t="shared" si="16"/>
        <v>0</v>
      </c>
      <c r="V241" s="64">
        <f t="shared" si="17"/>
        <v>0</v>
      </c>
      <c r="W241" s="65"/>
      <c r="X241" s="58">
        <v>8</v>
      </c>
      <c r="Y241" s="58">
        <v>24</v>
      </c>
      <c r="Z241" s="58">
        <v>12</v>
      </c>
      <c r="AA241" s="65"/>
      <c r="AB241" s="66">
        <f t="shared" si="18"/>
        <v>5031.9359999999997</v>
      </c>
      <c r="AC241" s="66">
        <f t="shared" si="19"/>
        <v>0</v>
      </c>
      <c r="AD241" s="66">
        <f t="shared" ref="AD241:AD281" si="20">AB241-AC241</f>
        <v>5031.9359999999997</v>
      </c>
    </row>
    <row r="242" spans="1:30" ht="24.95" customHeight="1" x14ac:dyDescent="0.4">
      <c r="A242" s="54">
        <v>259</v>
      </c>
      <c r="B242" s="55" t="s">
        <v>241</v>
      </c>
      <c r="C242" s="55" t="s">
        <v>2379</v>
      </c>
      <c r="D242" s="55" t="s">
        <v>2407</v>
      </c>
      <c r="E242" s="55" t="s">
        <v>265</v>
      </c>
      <c r="F242" s="55" t="s">
        <v>725</v>
      </c>
      <c r="G242" s="55">
        <v>60</v>
      </c>
      <c r="H242" s="55">
        <v>1</v>
      </c>
      <c r="I242" s="57">
        <v>1</v>
      </c>
      <c r="J242" s="58">
        <v>1</v>
      </c>
      <c r="K242" s="59"/>
      <c r="L242" s="60" t="s">
        <v>222</v>
      </c>
      <c r="M242" s="76"/>
      <c r="N242" s="61" t="s">
        <v>219</v>
      </c>
      <c r="O242" s="77"/>
      <c r="P242" s="92"/>
      <c r="Q242" s="62">
        <v>1</v>
      </c>
      <c r="R242" s="63"/>
      <c r="S242" s="78"/>
      <c r="T242" s="78"/>
      <c r="U242" s="64">
        <f t="shared" si="16"/>
        <v>0</v>
      </c>
      <c r="V242" s="64">
        <f t="shared" si="17"/>
        <v>0</v>
      </c>
      <c r="W242" s="65"/>
      <c r="X242" s="58">
        <v>8</v>
      </c>
      <c r="Y242" s="58">
        <v>24</v>
      </c>
      <c r="Z242" s="58">
        <v>12</v>
      </c>
      <c r="AA242" s="65"/>
      <c r="AB242" s="66">
        <f t="shared" si="18"/>
        <v>3594.2400000000002</v>
      </c>
      <c r="AC242" s="66">
        <f t="shared" si="19"/>
        <v>0</v>
      </c>
      <c r="AD242" s="66">
        <f t="shared" si="20"/>
        <v>3594.2400000000002</v>
      </c>
    </row>
    <row r="243" spans="1:30" ht="24.95" customHeight="1" x14ac:dyDescent="0.4">
      <c r="A243" s="54">
        <v>261</v>
      </c>
      <c r="B243" s="55" t="s">
        <v>241</v>
      </c>
      <c r="C243" s="55" t="s">
        <v>2379</v>
      </c>
      <c r="D243" s="55" t="s">
        <v>2407</v>
      </c>
      <c r="E243" s="55" t="s">
        <v>2392</v>
      </c>
      <c r="F243" s="55" t="s">
        <v>673</v>
      </c>
      <c r="G243" s="55">
        <v>79</v>
      </c>
      <c r="H243" s="55">
        <v>13</v>
      </c>
      <c r="I243" s="57">
        <v>1</v>
      </c>
      <c r="J243" s="58">
        <v>13</v>
      </c>
      <c r="K243" s="59"/>
      <c r="L243" s="60" t="s">
        <v>222</v>
      </c>
      <c r="M243" s="76"/>
      <c r="N243" s="61" t="s">
        <v>219</v>
      </c>
      <c r="O243" s="77"/>
      <c r="P243" s="92"/>
      <c r="Q243" s="62">
        <v>13</v>
      </c>
      <c r="R243" s="63"/>
      <c r="S243" s="78"/>
      <c r="T243" s="78"/>
      <c r="U243" s="64">
        <f t="shared" si="16"/>
        <v>0</v>
      </c>
      <c r="V243" s="64">
        <f t="shared" si="17"/>
        <v>0</v>
      </c>
      <c r="W243" s="65"/>
      <c r="X243" s="58">
        <v>8</v>
      </c>
      <c r="Y243" s="58">
        <v>24</v>
      </c>
      <c r="Z243" s="58">
        <v>12</v>
      </c>
      <c r="AA243" s="65"/>
      <c r="AB243" s="66">
        <f t="shared" si="18"/>
        <v>61521.408000000003</v>
      </c>
      <c r="AC243" s="66">
        <f t="shared" si="19"/>
        <v>0</v>
      </c>
      <c r="AD243" s="66">
        <f t="shared" si="20"/>
        <v>61521.408000000003</v>
      </c>
    </row>
    <row r="244" spans="1:30" ht="24.95" customHeight="1" x14ac:dyDescent="0.4">
      <c r="A244" s="54">
        <v>262</v>
      </c>
      <c r="B244" s="55" t="s">
        <v>241</v>
      </c>
      <c r="C244" s="55" t="s">
        <v>2380</v>
      </c>
      <c r="D244" s="55" t="s">
        <v>35</v>
      </c>
      <c r="E244" s="55" t="s">
        <v>239</v>
      </c>
      <c r="F244" s="55" t="s">
        <v>2397</v>
      </c>
      <c r="G244" s="55">
        <v>42</v>
      </c>
      <c r="H244" s="55">
        <v>2</v>
      </c>
      <c r="I244" s="57">
        <v>1</v>
      </c>
      <c r="J244" s="58">
        <v>2</v>
      </c>
      <c r="K244" s="59"/>
      <c r="L244" s="60" t="s">
        <v>222</v>
      </c>
      <c r="M244" s="76"/>
      <c r="N244" s="61" t="s">
        <v>220</v>
      </c>
      <c r="O244" s="77"/>
      <c r="P244" s="92"/>
      <c r="Q244" s="62">
        <v>2</v>
      </c>
      <c r="R244" s="63"/>
      <c r="S244" s="78"/>
      <c r="T244" s="78"/>
      <c r="U244" s="64">
        <f t="shared" si="16"/>
        <v>0</v>
      </c>
      <c r="V244" s="64">
        <f t="shared" si="17"/>
        <v>0</v>
      </c>
      <c r="W244" s="65"/>
      <c r="X244" s="58">
        <v>8</v>
      </c>
      <c r="Y244" s="58">
        <v>24</v>
      </c>
      <c r="Z244" s="58">
        <v>12</v>
      </c>
      <c r="AA244" s="65"/>
      <c r="AB244" s="66">
        <f t="shared" si="18"/>
        <v>5031.9359999999997</v>
      </c>
      <c r="AC244" s="66">
        <f t="shared" si="19"/>
        <v>0</v>
      </c>
      <c r="AD244" s="66">
        <f t="shared" si="20"/>
        <v>5031.9359999999997</v>
      </c>
    </row>
    <row r="245" spans="1:30" ht="24.95" customHeight="1" x14ac:dyDescent="0.4">
      <c r="A245" s="54">
        <v>263</v>
      </c>
      <c r="B245" s="55" t="s">
        <v>241</v>
      </c>
      <c r="C245" s="55" t="s">
        <v>2380</v>
      </c>
      <c r="D245" s="55" t="s">
        <v>35</v>
      </c>
      <c r="E245" s="55" t="s">
        <v>239</v>
      </c>
      <c r="F245" s="55" t="s">
        <v>1851</v>
      </c>
      <c r="G245" s="55">
        <v>42</v>
      </c>
      <c r="H245" s="55">
        <v>2</v>
      </c>
      <c r="I245" s="57">
        <v>1</v>
      </c>
      <c r="J245" s="58">
        <v>2</v>
      </c>
      <c r="K245" s="59"/>
      <c r="L245" s="60" t="s">
        <v>222</v>
      </c>
      <c r="M245" s="76"/>
      <c r="N245" s="61" t="s">
        <v>220</v>
      </c>
      <c r="O245" s="77"/>
      <c r="P245" s="92"/>
      <c r="Q245" s="62">
        <v>2</v>
      </c>
      <c r="R245" s="63"/>
      <c r="S245" s="78"/>
      <c r="T245" s="78"/>
      <c r="U245" s="64">
        <f t="shared" si="16"/>
        <v>0</v>
      </c>
      <c r="V245" s="64">
        <f t="shared" si="17"/>
        <v>0</v>
      </c>
      <c r="W245" s="65"/>
      <c r="X245" s="58">
        <v>8</v>
      </c>
      <c r="Y245" s="58">
        <v>24</v>
      </c>
      <c r="Z245" s="58">
        <v>12</v>
      </c>
      <c r="AA245" s="65"/>
      <c r="AB245" s="66">
        <f t="shared" si="18"/>
        <v>5031.9359999999997</v>
      </c>
      <c r="AC245" s="66">
        <f t="shared" si="19"/>
        <v>0</v>
      </c>
      <c r="AD245" s="66">
        <f t="shared" si="20"/>
        <v>5031.9359999999997</v>
      </c>
    </row>
    <row r="246" spans="1:30" ht="24.95" customHeight="1" x14ac:dyDescent="0.4">
      <c r="A246" s="54">
        <v>264</v>
      </c>
      <c r="B246" s="55" t="s">
        <v>241</v>
      </c>
      <c r="C246" s="55" t="s">
        <v>2351</v>
      </c>
      <c r="D246" s="55" t="s">
        <v>35</v>
      </c>
      <c r="E246" s="55" t="s">
        <v>265</v>
      </c>
      <c r="F246" s="55" t="s">
        <v>398</v>
      </c>
      <c r="G246" s="55">
        <v>60</v>
      </c>
      <c r="H246" s="55">
        <v>5</v>
      </c>
      <c r="I246" s="57">
        <v>1</v>
      </c>
      <c r="J246" s="58">
        <v>5</v>
      </c>
      <c r="K246" s="59"/>
      <c r="L246" s="60" t="s">
        <v>222</v>
      </c>
      <c r="M246" s="76"/>
      <c r="N246" s="61" t="s">
        <v>219</v>
      </c>
      <c r="O246" s="77"/>
      <c r="P246" s="92"/>
      <c r="Q246" s="62">
        <v>5</v>
      </c>
      <c r="R246" s="63"/>
      <c r="S246" s="78"/>
      <c r="T246" s="78"/>
      <c r="U246" s="64">
        <f t="shared" si="16"/>
        <v>0</v>
      </c>
      <c r="V246" s="64">
        <f t="shared" si="17"/>
        <v>0</v>
      </c>
      <c r="W246" s="65"/>
      <c r="X246" s="58">
        <v>8</v>
      </c>
      <c r="Y246" s="58">
        <v>24</v>
      </c>
      <c r="Z246" s="58">
        <v>12</v>
      </c>
      <c r="AA246" s="65"/>
      <c r="AB246" s="66">
        <f t="shared" si="18"/>
        <v>17971.2</v>
      </c>
      <c r="AC246" s="66">
        <f t="shared" si="19"/>
        <v>0</v>
      </c>
      <c r="AD246" s="66">
        <f t="shared" si="20"/>
        <v>17971.2</v>
      </c>
    </row>
    <row r="247" spans="1:30" ht="24.95" customHeight="1" x14ac:dyDescent="0.4">
      <c r="A247" s="54">
        <v>266</v>
      </c>
      <c r="B247" s="55" t="s">
        <v>241</v>
      </c>
      <c r="C247" s="55" t="s">
        <v>2381</v>
      </c>
      <c r="D247" s="55" t="s">
        <v>35</v>
      </c>
      <c r="E247" s="55" t="s">
        <v>265</v>
      </c>
      <c r="F247" s="55" t="s">
        <v>730</v>
      </c>
      <c r="G247" s="55">
        <v>60</v>
      </c>
      <c r="H247" s="55">
        <v>4</v>
      </c>
      <c r="I247" s="57">
        <v>1</v>
      </c>
      <c r="J247" s="58">
        <v>4</v>
      </c>
      <c r="K247" s="59"/>
      <c r="L247" s="60" t="s">
        <v>222</v>
      </c>
      <c r="M247" s="76"/>
      <c r="N247" s="61" t="s">
        <v>219</v>
      </c>
      <c r="O247" s="77"/>
      <c r="P247" s="92"/>
      <c r="Q247" s="62">
        <v>4</v>
      </c>
      <c r="R247" s="63"/>
      <c r="S247" s="78"/>
      <c r="T247" s="78"/>
      <c r="U247" s="64">
        <f t="shared" si="16"/>
        <v>0</v>
      </c>
      <c r="V247" s="64">
        <f t="shared" si="17"/>
        <v>0</v>
      </c>
      <c r="W247" s="65"/>
      <c r="X247" s="58">
        <v>8</v>
      </c>
      <c r="Y247" s="58">
        <v>24</v>
      </c>
      <c r="Z247" s="58">
        <v>12</v>
      </c>
      <c r="AA247" s="65"/>
      <c r="AB247" s="66">
        <f t="shared" si="18"/>
        <v>14376.960000000001</v>
      </c>
      <c r="AC247" s="66">
        <f t="shared" si="19"/>
        <v>0</v>
      </c>
      <c r="AD247" s="66">
        <f t="shared" si="20"/>
        <v>14376.960000000001</v>
      </c>
    </row>
    <row r="248" spans="1:30" ht="24.95" customHeight="1" x14ac:dyDescent="0.4">
      <c r="A248" s="54">
        <v>267</v>
      </c>
      <c r="B248" s="55" t="s">
        <v>241</v>
      </c>
      <c r="C248" s="55" t="s">
        <v>428</v>
      </c>
      <c r="D248" s="55" t="s">
        <v>35</v>
      </c>
      <c r="E248" s="55" t="s">
        <v>239</v>
      </c>
      <c r="F248" s="55" t="s">
        <v>967</v>
      </c>
      <c r="G248" s="55">
        <v>42</v>
      </c>
      <c r="H248" s="55">
        <v>2</v>
      </c>
      <c r="I248" s="57">
        <v>1</v>
      </c>
      <c r="J248" s="58">
        <v>2</v>
      </c>
      <c r="K248" s="59"/>
      <c r="L248" s="60" t="s">
        <v>222</v>
      </c>
      <c r="M248" s="76"/>
      <c r="N248" s="61" t="s">
        <v>220</v>
      </c>
      <c r="O248" s="77"/>
      <c r="P248" s="92"/>
      <c r="Q248" s="62">
        <v>2</v>
      </c>
      <c r="R248" s="63"/>
      <c r="S248" s="78"/>
      <c r="T248" s="78"/>
      <c r="U248" s="64">
        <f t="shared" si="16"/>
        <v>0</v>
      </c>
      <c r="V248" s="64">
        <f t="shared" si="17"/>
        <v>0</v>
      </c>
      <c r="W248" s="65"/>
      <c r="X248" s="58">
        <v>8</v>
      </c>
      <c r="Y248" s="58">
        <v>24</v>
      </c>
      <c r="Z248" s="58">
        <v>12</v>
      </c>
      <c r="AA248" s="65"/>
      <c r="AB248" s="66">
        <f t="shared" si="18"/>
        <v>5031.9359999999997</v>
      </c>
      <c r="AC248" s="66">
        <f t="shared" si="19"/>
        <v>0</v>
      </c>
      <c r="AD248" s="66">
        <f t="shared" si="20"/>
        <v>5031.9359999999997</v>
      </c>
    </row>
    <row r="249" spans="1:30" ht="24.95" customHeight="1" x14ac:dyDescent="0.4">
      <c r="A249" s="54">
        <v>268</v>
      </c>
      <c r="B249" s="55" t="s">
        <v>241</v>
      </c>
      <c r="C249" s="55" t="s">
        <v>2348</v>
      </c>
      <c r="D249" s="55" t="s">
        <v>2382</v>
      </c>
      <c r="E249" s="55" t="s">
        <v>239</v>
      </c>
      <c r="F249" s="55" t="s">
        <v>1279</v>
      </c>
      <c r="G249" s="55">
        <v>42</v>
      </c>
      <c r="H249" s="55">
        <v>6</v>
      </c>
      <c r="I249" s="57">
        <v>2</v>
      </c>
      <c r="J249" s="58">
        <v>12</v>
      </c>
      <c r="K249" s="59"/>
      <c r="L249" s="60" t="s">
        <v>222</v>
      </c>
      <c r="M249" s="76"/>
      <c r="N249" s="61" t="s">
        <v>220</v>
      </c>
      <c r="O249" s="77"/>
      <c r="P249" s="92"/>
      <c r="Q249" s="62">
        <v>6</v>
      </c>
      <c r="R249" s="63"/>
      <c r="S249" s="78"/>
      <c r="T249" s="78"/>
      <c r="U249" s="64">
        <f t="shared" si="16"/>
        <v>0</v>
      </c>
      <c r="V249" s="64">
        <f t="shared" si="17"/>
        <v>0</v>
      </c>
      <c r="W249" s="65"/>
      <c r="X249" s="58">
        <v>8</v>
      </c>
      <c r="Y249" s="58">
        <v>24</v>
      </c>
      <c r="Z249" s="58">
        <v>12</v>
      </c>
      <c r="AA249" s="65"/>
      <c r="AB249" s="66">
        <f t="shared" si="18"/>
        <v>30191.615999999998</v>
      </c>
      <c r="AC249" s="66">
        <f t="shared" si="19"/>
        <v>0</v>
      </c>
      <c r="AD249" s="66">
        <f t="shared" si="20"/>
        <v>30191.615999999998</v>
      </c>
    </row>
    <row r="250" spans="1:30" ht="24.95" customHeight="1" x14ac:dyDescent="0.4">
      <c r="A250" s="54">
        <v>269</v>
      </c>
      <c r="B250" s="55" t="s">
        <v>241</v>
      </c>
      <c r="C250" s="55" t="s">
        <v>2348</v>
      </c>
      <c r="D250" s="55" t="s">
        <v>2349</v>
      </c>
      <c r="E250" s="55" t="s">
        <v>239</v>
      </c>
      <c r="F250" s="55" t="s">
        <v>2405</v>
      </c>
      <c r="G250" s="55">
        <v>42</v>
      </c>
      <c r="H250" s="55">
        <v>2</v>
      </c>
      <c r="I250" s="57">
        <v>2</v>
      </c>
      <c r="J250" s="58">
        <v>4</v>
      </c>
      <c r="K250" s="59"/>
      <c r="L250" s="60" t="s">
        <v>222</v>
      </c>
      <c r="M250" s="76"/>
      <c r="N250" s="61" t="s">
        <v>220</v>
      </c>
      <c r="O250" s="77"/>
      <c r="P250" s="92"/>
      <c r="Q250" s="62">
        <v>2</v>
      </c>
      <c r="R250" s="63"/>
      <c r="S250" s="78"/>
      <c r="T250" s="78"/>
      <c r="U250" s="64">
        <f t="shared" si="16"/>
        <v>0</v>
      </c>
      <c r="V250" s="64">
        <f t="shared" si="17"/>
        <v>0</v>
      </c>
      <c r="W250" s="65"/>
      <c r="X250" s="58">
        <v>8</v>
      </c>
      <c r="Y250" s="58">
        <v>24</v>
      </c>
      <c r="Z250" s="58">
        <v>12</v>
      </c>
      <c r="AA250" s="65"/>
      <c r="AB250" s="66">
        <f t="shared" si="18"/>
        <v>10063.871999999999</v>
      </c>
      <c r="AC250" s="66">
        <f t="shared" si="19"/>
        <v>0</v>
      </c>
      <c r="AD250" s="66">
        <f t="shared" si="20"/>
        <v>10063.871999999999</v>
      </c>
    </row>
    <row r="251" spans="1:30" ht="24.95" customHeight="1" x14ac:dyDescent="0.4">
      <c r="A251" s="54">
        <v>270</v>
      </c>
      <c r="B251" s="55" t="s">
        <v>241</v>
      </c>
      <c r="C251" s="55" t="s">
        <v>2348</v>
      </c>
      <c r="D251" s="55" t="s">
        <v>35</v>
      </c>
      <c r="E251" s="55" t="s">
        <v>265</v>
      </c>
      <c r="F251" s="55" t="s">
        <v>398</v>
      </c>
      <c r="G251" s="55">
        <v>60</v>
      </c>
      <c r="H251" s="55">
        <v>1</v>
      </c>
      <c r="I251" s="57">
        <v>1</v>
      </c>
      <c r="J251" s="58">
        <v>1</v>
      </c>
      <c r="K251" s="59"/>
      <c r="L251" s="60" t="s">
        <v>221</v>
      </c>
      <c r="M251" s="76"/>
      <c r="N251" s="61" t="s">
        <v>219</v>
      </c>
      <c r="O251" s="77"/>
      <c r="P251" s="92"/>
      <c r="Q251" s="62">
        <v>1</v>
      </c>
      <c r="R251" s="63"/>
      <c r="S251" s="78"/>
      <c r="T251" s="78"/>
      <c r="U251" s="64">
        <f t="shared" si="16"/>
        <v>0</v>
      </c>
      <c r="V251" s="64">
        <f t="shared" si="17"/>
        <v>0</v>
      </c>
      <c r="W251" s="65"/>
      <c r="X251" s="58">
        <v>8</v>
      </c>
      <c r="Y251" s="58">
        <v>24</v>
      </c>
      <c r="Z251" s="58">
        <v>12</v>
      </c>
      <c r="AA251" s="65"/>
      <c r="AB251" s="66">
        <f t="shared" si="18"/>
        <v>3594.2400000000002</v>
      </c>
      <c r="AC251" s="66">
        <f t="shared" si="19"/>
        <v>0</v>
      </c>
      <c r="AD251" s="66">
        <f t="shared" si="20"/>
        <v>3594.2400000000002</v>
      </c>
    </row>
    <row r="252" spans="1:30" ht="24.95" customHeight="1" x14ac:dyDescent="0.4">
      <c r="A252" s="54">
        <v>271</v>
      </c>
      <c r="B252" s="55" t="s">
        <v>241</v>
      </c>
      <c r="C252" s="55" t="s">
        <v>848</v>
      </c>
      <c r="D252" s="55" t="s">
        <v>35</v>
      </c>
      <c r="E252" s="55" t="s">
        <v>239</v>
      </c>
      <c r="F252" s="55" t="s">
        <v>2404</v>
      </c>
      <c r="G252" s="55">
        <v>42</v>
      </c>
      <c r="H252" s="55">
        <v>2</v>
      </c>
      <c r="I252" s="57">
        <v>2</v>
      </c>
      <c r="J252" s="58">
        <v>4</v>
      </c>
      <c r="K252" s="59"/>
      <c r="L252" s="60" t="s">
        <v>222</v>
      </c>
      <c r="M252" s="76"/>
      <c r="N252" s="61" t="s">
        <v>220</v>
      </c>
      <c r="O252" s="77"/>
      <c r="P252" s="92"/>
      <c r="Q252" s="62">
        <v>2</v>
      </c>
      <c r="R252" s="63"/>
      <c r="S252" s="78"/>
      <c r="T252" s="78"/>
      <c r="U252" s="64">
        <f t="shared" si="16"/>
        <v>0</v>
      </c>
      <c r="V252" s="64">
        <f t="shared" si="17"/>
        <v>0</v>
      </c>
      <c r="W252" s="65"/>
      <c r="X252" s="58">
        <v>8</v>
      </c>
      <c r="Y252" s="58">
        <v>24</v>
      </c>
      <c r="Z252" s="58">
        <v>12</v>
      </c>
      <c r="AA252" s="65"/>
      <c r="AB252" s="66">
        <f t="shared" si="18"/>
        <v>10063.871999999999</v>
      </c>
      <c r="AC252" s="66">
        <f t="shared" si="19"/>
        <v>0</v>
      </c>
      <c r="AD252" s="66">
        <f t="shared" si="20"/>
        <v>10063.871999999999</v>
      </c>
    </row>
    <row r="253" spans="1:30" ht="24.95" customHeight="1" x14ac:dyDescent="0.4">
      <c r="A253" s="54">
        <v>272</v>
      </c>
      <c r="B253" s="55" t="s">
        <v>241</v>
      </c>
      <c r="C253" s="55" t="s">
        <v>2347</v>
      </c>
      <c r="D253" s="55" t="s">
        <v>35</v>
      </c>
      <c r="E253" s="55" t="s">
        <v>239</v>
      </c>
      <c r="F253" s="55" t="s">
        <v>967</v>
      </c>
      <c r="G253" s="55">
        <v>42</v>
      </c>
      <c r="H253" s="55">
        <v>2</v>
      </c>
      <c r="I253" s="57">
        <v>1</v>
      </c>
      <c r="J253" s="58">
        <v>2</v>
      </c>
      <c r="K253" s="59"/>
      <c r="L253" s="60" t="s">
        <v>222</v>
      </c>
      <c r="M253" s="76"/>
      <c r="N253" s="61" t="s">
        <v>220</v>
      </c>
      <c r="O253" s="77"/>
      <c r="P253" s="92"/>
      <c r="Q253" s="62">
        <v>2</v>
      </c>
      <c r="R253" s="63"/>
      <c r="S253" s="78"/>
      <c r="T253" s="78"/>
      <c r="U253" s="64">
        <f t="shared" si="16"/>
        <v>0</v>
      </c>
      <c r="V253" s="64">
        <f t="shared" si="17"/>
        <v>0</v>
      </c>
      <c r="W253" s="65"/>
      <c r="X253" s="58">
        <v>8</v>
      </c>
      <c r="Y253" s="58">
        <v>24</v>
      </c>
      <c r="Z253" s="58">
        <v>12</v>
      </c>
      <c r="AA253" s="65"/>
      <c r="AB253" s="66">
        <f t="shared" si="18"/>
        <v>5031.9359999999997</v>
      </c>
      <c r="AC253" s="66">
        <f t="shared" si="19"/>
        <v>0</v>
      </c>
      <c r="AD253" s="66">
        <f t="shared" si="20"/>
        <v>5031.9359999999997</v>
      </c>
    </row>
    <row r="254" spans="1:30" ht="24.95" customHeight="1" x14ac:dyDescent="0.4">
      <c r="A254" s="54">
        <v>273</v>
      </c>
      <c r="B254" s="55" t="s">
        <v>241</v>
      </c>
      <c r="C254" s="55" t="s">
        <v>2347</v>
      </c>
      <c r="D254" s="55" t="s">
        <v>35</v>
      </c>
      <c r="E254" s="55" t="s">
        <v>239</v>
      </c>
      <c r="F254" s="55" t="s">
        <v>2404</v>
      </c>
      <c r="G254" s="55">
        <v>42</v>
      </c>
      <c r="H254" s="55">
        <v>1</v>
      </c>
      <c r="I254" s="57">
        <v>1</v>
      </c>
      <c r="J254" s="58">
        <v>1</v>
      </c>
      <c r="K254" s="59"/>
      <c r="L254" s="60" t="s">
        <v>222</v>
      </c>
      <c r="M254" s="76"/>
      <c r="N254" s="61" t="s">
        <v>220</v>
      </c>
      <c r="O254" s="77"/>
      <c r="P254" s="92"/>
      <c r="Q254" s="62">
        <v>1</v>
      </c>
      <c r="R254" s="63"/>
      <c r="S254" s="78"/>
      <c r="T254" s="78"/>
      <c r="U254" s="64">
        <f t="shared" si="16"/>
        <v>0</v>
      </c>
      <c r="V254" s="64">
        <f t="shared" si="17"/>
        <v>0</v>
      </c>
      <c r="W254" s="65"/>
      <c r="X254" s="58">
        <v>8</v>
      </c>
      <c r="Y254" s="58">
        <v>24</v>
      </c>
      <c r="Z254" s="58">
        <v>12</v>
      </c>
      <c r="AA254" s="65"/>
      <c r="AB254" s="66">
        <f t="shared" si="18"/>
        <v>2515.9679999999998</v>
      </c>
      <c r="AC254" s="66">
        <f t="shared" si="19"/>
        <v>0</v>
      </c>
      <c r="AD254" s="66">
        <f t="shared" si="20"/>
        <v>2515.9679999999998</v>
      </c>
    </row>
    <row r="255" spans="1:30" ht="24.95" customHeight="1" x14ac:dyDescent="0.4">
      <c r="A255" s="54">
        <v>274</v>
      </c>
      <c r="B255" s="55" t="s">
        <v>241</v>
      </c>
      <c r="C255" s="55" t="s">
        <v>2347</v>
      </c>
      <c r="D255" s="55" t="s">
        <v>35</v>
      </c>
      <c r="E255" s="55" t="s">
        <v>239</v>
      </c>
      <c r="F255" s="55" t="s">
        <v>729</v>
      </c>
      <c r="G255" s="55">
        <v>42</v>
      </c>
      <c r="H255" s="55">
        <v>2</v>
      </c>
      <c r="I255" s="57">
        <v>1</v>
      </c>
      <c r="J255" s="58">
        <v>2</v>
      </c>
      <c r="K255" s="59"/>
      <c r="L255" s="60" t="s">
        <v>222</v>
      </c>
      <c r="M255" s="76"/>
      <c r="N255" s="61" t="s">
        <v>220</v>
      </c>
      <c r="O255" s="77"/>
      <c r="P255" s="92"/>
      <c r="Q255" s="62">
        <v>2</v>
      </c>
      <c r="R255" s="63"/>
      <c r="S255" s="78"/>
      <c r="T255" s="78"/>
      <c r="U255" s="64">
        <f t="shared" si="16"/>
        <v>0</v>
      </c>
      <c r="V255" s="64">
        <f t="shared" si="17"/>
        <v>0</v>
      </c>
      <c r="W255" s="65"/>
      <c r="X255" s="58">
        <v>8</v>
      </c>
      <c r="Y255" s="58">
        <v>24</v>
      </c>
      <c r="Z255" s="58">
        <v>12</v>
      </c>
      <c r="AA255" s="65"/>
      <c r="AB255" s="66">
        <f t="shared" si="18"/>
        <v>5031.9359999999997</v>
      </c>
      <c r="AC255" s="66">
        <f t="shared" si="19"/>
        <v>0</v>
      </c>
      <c r="AD255" s="66">
        <f t="shared" si="20"/>
        <v>5031.9359999999997</v>
      </c>
    </row>
    <row r="256" spans="1:30" ht="24.95" customHeight="1" x14ac:dyDescent="0.4">
      <c r="A256" s="54">
        <v>275</v>
      </c>
      <c r="B256" s="55" t="s">
        <v>241</v>
      </c>
      <c r="C256" s="55" t="s">
        <v>2346</v>
      </c>
      <c r="D256" s="55" t="s">
        <v>2382</v>
      </c>
      <c r="E256" s="55" t="s">
        <v>239</v>
      </c>
      <c r="F256" s="55" t="s">
        <v>1279</v>
      </c>
      <c r="G256" s="55">
        <v>42</v>
      </c>
      <c r="H256" s="55">
        <v>6</v>
      </c>
      <c r="I256" s="57">
        <v>2</v>
      </c>
      <c r="J256" s="58">
        <v>12</v>
      </c>
      <c r="K256" s="59"/>
      <c r="L256" s="60" t="s">
        <v>222</v>
      </c>
      <c r="M256" s="76"/>
      <c r="N256" s="61" t="s">
        <v>220</v>
      </c>
      <c r="O256" s="77"/>
      <c r="P256" s="92"/>
      <c r="Q256" s="62">
        <v>6</v>
      </c>
      <c r="R256" s="63"/>
      <c r="S256" s="78"/>
      <c r="T256" s="78"/>
      <c r="U256" s="64">
        <f t="shared" si="16"/>
        <v>0</v>
      </c>
      <c r="V256" s="64">
        <f t="shared" si="17"/>
        <v>0</v>
      </c>
      <c r="W256" s="65"/>
      <c r="X256" s="58">
        <v>8</v>
      </c>
      <c r="Y256" s="58">
        <v>24</v>
      </c>
      <c r="Z256" s="58">
        <v>12</v>
      </c>
      <c r="AA256" s="65"/>
      <c r="AB256" s="66">
        <f t="shared" si="18"/>
        <v>30191.615999999998</v>
      </c>
      <c r="AC256" s="66">
        <f t="shared" si="19"/>
        <v>0</v>
      </c>
      <c r="AD256" s="66">
        <f t="shared" si="20"/>
        <v>30191.615999999998</v>
      </c>
    </row>
    <row r="257" spans="1:30" ht="24.95" customHeight="1" x14ac:dyDescent="0.4">
      <c r="A257" s="54">
        <v>276</v>
      </c>
      <c r="B257" s="55" t="s">
        <v>241</v>
      </c>
      <c r="C257" s="55" t="s">
        <v>2346</v>
      </c>
      <c r="D257" s="55" t="s">
        <v>2349</v>
      </c>
      <c r="E257" s="55" t="s">
        <v>239</v>
      </c>
      <c r="F257" s="55" t="s">
        <v>2405</v>
      </c>
      <c r="G257" s="55">
        <v>42</v>
      </c>
      <c r="H257" s="55">
        <v>2</v>
      </c>
      <c r="I257" s="57">
        <v>2</v>
      </c>
      <c r="J257" s="58">
        <v>4</v>
      </c>
      <c r="K257" s="59"/>
      <c r="L257" s="60" t="s">
        <v>222</v>
      </c>
      <c r="M257" s="76"/>
      <c r="N257" s="61" t="s">
        <v>220</v>
      </c>
      <c r="O257" s="77"/>
      <c r="P257" s="92"/>
      <c r="Q257" s="62">
        <v>2</v>
      </c>
      <c r="R257" s="63"/>
      <c r="S257" s="78"/>
      <c r="T257" s="78"/>
      <c r="U257" s="64">
        <f t="shared" si="16"/>
        <v>0</v>
      </c>
      <c r="V257" s="64">
        <f t="shared" si="17"/>
        <v>0</v>
      </c>
      <c r="W257" s="65"/>
      <c r="X257" s="58">
        <v>8</v>
      </c>
      <c r="Y257" s="58">
        <v>24</v>
      </c>
      <c r="Z257" s="58">
        <v>12</v>
      </c>
      <c r="AA257" s="65"/>
      <c r="AB257" s="66">
        <f t="shared" si="18"/>
        <v>10063.871999999999</v>
      </c>
      <c r="AC257" s="66">
        <f t="shared" si="19"/>
        <v>0</v>
      </c>
      <c r="AD257" s="66">
        <f t="shared" si="20"/>
        <v>10063.871999999999</v>
      </c>
    </row>
    <row r="258" spans="1:30" ht="24.95" customHeight="1" x14ac:dyDescent="0.4">
      <c r="A258" s="54">
        <v>277</v>
      </c>
      <c r="B258" s="55" t="s">
        <v>241</v>
      </c>
      <c r="C258" s="55" t="s">
        <v>2346</v>
      </c>
      <c r="D258" s="55" t="s">
        <v>35</v>
      </c>
      <c r="E258" s="55" t="s">
        <v>265</v>
      </c>
      <c r="F258" s="55" t="s">
        <v>398</v>
      </c>
      <c r="G258" s="55">
        <v>60</v>
      </c>
      <c r="H258" s="55">
        <v>3</v>
      </c>
      <c r="I258" s="57">
        <v>1</v>
      </c>
      <c r="J258" s="58">
        <v>3</v>
      </c>
      <c r="K258" s="59"/>
      <c r="L258" s="60" t="s">
        <v>221</v>
      </c>
      <c r="M258" s="76"/>
      <c r="N258" s="61" t="s">
        <v>219</v>
      </c>
      <c r="O258" s="77"/>
      <c r="P258" s="92"/>
      <c r="Q258" s="62">
        <v>3</v>
      </c>
      <c r="R258" s="63"/>
      <c r="S258" s="78"/>
      <c r="T258" s="78"/>
      <c r="U258" s="64">
        <f t="shared" si="16"/>
        <v>0</v>
      </c>
      <c r="V258" s="64">
        <f t="shared" si="17"/>
        <v>0</v>
      </c>
      <c r="W258" s="65"/>
      <c r="X258" s="58">
        <v>8</v>
      </c>
      <c r="Y258" s="58">
        <v>24</v>
      </c>
      <c r="Z258" s="58">
        <v>12</v>
      </c>
      <c r="AA258" s="65"/>
      <c r="AB258" s="66">
        <f t="shared" si="18"/>
        <v>10782.720000000001</v>
      </c>
      <c r="AC258" s="66">
        <f t="shared" si="19"/>
        <v>0</v>
      </c>
      <c r="AD258" s="66">
        <f t="shared" si="20"/>
        <v>10782.720000000001</v>
      </c>
    </row>
    <row r="259" spans="1:30" ht="24.95" customHeight="1" x14ac:dyDescent="0.4">
      <c r="A259" s="54">
        <v>278</v>
      </c>
      <c r="B259" s="55" t="s">
        <v>37</v>
      </c>
      <c r="C259" s="55" t="s">
        <v>2383</v>
      </c>
      <c r="D259" s="55" t="s">
        <v>35</v>
      </c>
      <c r="E259" s="55" t="s">
        <v>265</v>
      </c>
      <c r="F259" s="55" t="s">
        <v>398</v>
      </c>
      <c r="G259" s="55">
        <v>60</v>
      </c>
      <c r="H259" s="55">
        <v>15</v>
      </c>
      <c r="I259" s="57">
        <v>1</v>
      </c>
      <c r="J259" s="58">
        <v>15</v>
      </c>
      <c r="K259" s="59"/>
      <c r="L259" s="60" t="s">
        <v>222</v>
      </c>
      <c r="M259" s="76"/>
      <c r="N259" s="61" t="s">
        <v>219</v>
      </c>
      <c r="O259" s="77"/>
      <c r="P259" s="92"/>
      <c r="Q259" s="62">
        <v>15</v>
      </c>
      <c r="R259" s="63"/>
      <c r="S259" s="78"/>
      <c r="T259" s="78"/>
      <c r="U259" s="64">
        <f t="shared" si="16"/>
        <v>0</v>
      </c>
      <c r="V259" s="64">
        <f t="shared" si="17"/>
        <v>0</v>
      </c>
      <c r="W259" s="65"/>
      <c r="X259" s="58">
        <v>8</v>
      </c>
      <c r="Y259" s="58">
        <v>24</v>
      </c>
      <c r="Z259" s="58">
        <v>12</v>
      </c>
      <c r="AA259" s="65"/>
      <c r="AB259" s="66">
        <f t="shared" si="18"/>
        <v>53913.599999999999</v>
      </c>
      <c r="AC259" s="66">
        <f t="shared" si="19"/>
        <v>0</v>
      </c>
      <c r="AD259" s="66">
        <f t="shared" si="20"/>
        <v>53913.599999999999</v>
      </c>
    </row>
    <row r="260" spans="1:30" ht="24.95" customHeight="1" x14ac:dyDescent="0.4">
      <c r="A260" s="54">
        <v>285</v>
      </c>
      <c r="B260" s="55" t="s">
        <v>241</v>
      </c>
      <c r="C260" s="55" t="s">
        <v>2383</v>
      </c>
      <c r="D260" s="55" t="s">
        <v>35</v>
      </c>
      <c r="E260" s="55" t="s">
        <v>265</v>
      </c>
      <c r="F260" s="55" t="s">
        <v>398</v>
      </c>
      <c r="G260" s="55">
        <v>60</v>
      </c>
      <c r="H260" s="55">
        <v>7</v>
      </c>
      <c r="I260" s="57">
        <v>1</v>
      </c>
      <c r="J260" s="58">
        <v>7</v>
      </c>
      <c r="K260" s="59"/>
      <c r="L260" s="60" t="s">
        <v>222</v>
      </c>
      <c r="M260" s="76"/>
      <c r="N260" s="61" t="s">
        <v>219</v>
      </c>
      <c r="O260" s="77"/>
      <c r="P260" s="92"/>
      <c r="Q260" s="62">
        <v>7</v>
      </c>
      <c r="R260" s="63"/>
      <c r="S260" s="78"/>
      <c r="T260" s="78"/>
      <c r="U260" s="64">
        <f t="shared" ref="U260:U281" si="21">S260*P260</f>
        <v>0</v>
      </c>
      <c r="V260" s="64">
        <f t="shared" ref="V260:V281" si="22">T260*P260</f>
        <v>0</v>
      </c>
      <c r="W260" s="65"/>
      <c r="X260" s="58">
        <v>8</v>
      </c>
      <c r="Y260" s="58">
        <v>24</v>
      </c>
      <c r="Z260" s="58">
        <v>12</v>
      </c>
      <c r="AA260" s="65"/>
      <c r="AB260" s="66">
        <f t="shared" ref="AB260:AB281" si="23">G260*J260*X260*Y260*Z260/1000*$Z$1</f>
        <v>25159.68</v>
      </c>
      <c r="AC260" s="66">
        <f t="shared" si="19"/>
        <v>0</v>
      </c>
      <c r="AD260" s="66">
        <f t="shared" si="20"/>
        <v>25159.68</v>
      </c>
    </row>
    <row r="261" spans="1:30" ht="24.95" customHeight="1" x14ac:dyDescent="0.4">
      <c r="A261" s="54">
        <v>286</v>
      </c>
      <c r="B261" s="55" t="s">
        <v>241</v>
      </c>
      <c r="C261" s="55" t="s">
        <v>2383</v>
      </c>
      <c r="D261" s="55" t="s">
        <v>35</v>
      </c>
      <c r="E261" s="55" t="s">
        <v>265</v>
      </c>
      <c r="F261" s="55" t="s">
        <v>725</v>
      </c>
      <c r="G261" s="55">
        <v>60</v>
      </c>
      <c r="H261" s="55">
        <v>10</v>
      </c>
      <c r="I261" s="57">
        <v>1</v>
      </c>
      <c r="J261" s="58">
        <v>10</v>
      </c>
      <c r="K261" s="59"/>
      <c r="L261" s="60" t="s">
        <v>222</v>
      </c>
      <c r="M261" s="76"/>
      <c r="N261" s="61" t="s">
        <v>219</v>
      </c>
      <c r="O261" s="77"/>
      <c r="P261" s="92"/>
      <c r="Q261" s="62">
        <v>10</v>
      </c>
      <c r="R261" s="63"/>
      <c r="S261" s="78"/>
      <c r="T261" s="78"/>
      <c r="U261" s="64">
        <f t="shared" si="21"/>
        <v>0</v>
      </c>
      <c r="V261" s="64">
        <f t="shared" si="22"/>
        <v>0</v>
      </c>
      <c r="W261" s="65"/>
      <c r="X261" s="58">
        <v>8</v>
      </c>
      <c r="Y261" s="58">
        <v>24</v>
      </c>
      <c r="Z261" s="58">
        <v>12</v>
      </c>
      <c r="AA261" s="65"/>
      <c r="AB261" s="66">
        <f t="shared" si="23"/>
        <v>35942.400000000001</v>
      </c>
      <c r="AC261" s="66">
        <f t="shared" ref="AC261:AC281" si="24">P261*Q261*X261*Y261*Z261/1000*$Z$1</f>
        <v>0</v>
      </c>
      <c r="AD261" s="66">
        <f t="shared" si="20"/>
        <v>35942.400000000001</v>
      </c>
    </row>
    <row r="262" spans="1:30" ht="24.95" customHeight="1" x14ac:dyDescent="0.4">
      <c r="A262" s="54">
        <v>291</v>
      </c>
      <c r="B262" s="55" t="s">
        <v>272</v>
      </c>
      <c r="C262" s="55" t="s">
        <v>2357</v>
      </c>
      <c r="D262" s="55" t="s">
        <v>35</v>
      </c>
      <c r="E262" s="55" t="s">
        <v>239</v>
      </c>
      <c r="F262" s="55" t="s">
        <v>243</v>
      </c>
      <c r="G262" s="55">
        <v>42</v>
      </c>
      <c r="H262" s="55">
        <v>3</v>
      </c>
      <c r="I262" s="57">
        <v>1</v>
      </c>
      <c r="J262" s="58">
        <v>3</v>
      </c>
      <c r="K262" s="59"/>
      <c r="L262" s="60" t="s">
        <v>222</v>
      </c>
      <c r="M262" s="76"/>
      <c r="N262" s="61" t="s">
        <v>220</v>
      </c>
      <c r="O262" s="77"/>
      <c r="P262" s="92"/>
      <c r="Q262" s="62">
        <v>3</v>
      </c>
      <c r="R262" s="63"/>
      <c r="S262" s="78"/>
      <c r="T262" s="78"/>
      <c r="U262" s="64">
        <f t="shared" si="21"/>
        <v>0</v>
      </c>
      <c r="V262" s="64">
        <f t="shared" si="22"/>
        <v>0</v>
      </c>
      <c r="W262" s="65"/>
      <c r="X262" s="58">
        <v>8</v>
      </c>
      <c r="Y262" s="58">
        <v>24</v>
      </c>
      <c r="Z262" s="58">
        <v>12</v>
      </c>
      <c r="AA262" s="65"/>
      <c r="AB262" s="66">
        <f t="shared" si="23"/>
        <v>7547.9039999999995</v>
      </c>
      <c r="AC262" s="66">
        <f t="shared" si="24"/>
        <v>0</v>
      </c>
      <c r="AD262" s="66">
        <f t="shared" si="20"/>
        <v>7547.9039999999995</v>
      </c>
    </row>
    <row r="263" spans="1:30" ht="24.95" customHeight="1" x14ac:dyDescent="0.4">
      <c r="A263" s="54">
        <v>292</v>
      </c>
      <c r="B263" s="55" t="s">
        <v>272</v>
      </c>
      <c r="C263" s="55" t="s">
        <v>2357</v>
      </c>
      <c r="D263" s="55" t="s">
        <v>35</v>
      </c>
      <c r="E263" s="55" t="s">
        <v>239</v>
      </c>
      <c r="F263" s="55" t="s">
        <v>299</v>
      </c>
      <c r="G263" s="55">
        <v>42</v>
      </c>
      <c r="H263" s="55">
        <v>1</v>
      </c>
      <c r="I263" s="57">
        <v>1</v>
      </c>
      <c r="J263" s="58">
        <v>1</v>
      </c>
      <c r="K263" s="59"/>
      <c r="L263" s="60" t="s">
        <v>222</v>
      </c>
      <c r="M263" s="76"/>
      <c r="N263" s="61" t="s">
        <v>220</v>
      </c>
      <c r="O263" s="77"/>
      <c r="P263" s="92"/>
      <c r="Q263" s="62">
        <v>1</v>
      </c>
      <c r="R263" s="63"/>
      <c r="S263" s="78"/>
      <c r="T263" s="78"/>
      <c r="U263" s="64">
        <f t="shared" si="21"/>
        <v>0</v>
      </c>
      <c r="V263" s="64">
        <f t="shared" si="22"/>
        <v>0</v>
      </c>
      <c r="W263" s="65"/>
      <c r="X263" s="58">
        <v>8</v>
      </c>
      <c r="Y263" s="58">
        <v>24</v>
      </c>
      <c r="Z263" s="58">
        <v>12</v>
      </c>
      <c r="AA263" s="65"/>
      <c r="AB263" s="66">
        <f t="shared" si="23"/>
        <v>2515.9679999999998</v>
      </c>
      <c r="AC263" s="66">
        <f t="shared" si="24"/>
        <v>0</v>
      </c>
      <c r="AD263" s="66">
        <f t="shared" si="20"/>
        <v>2515.9679999999998</v>
      </c>
    </row>
    <row r="264" spans="1:30" ht="24.95" customHeight="1" x14ac:dyDescent="0.4">
      <c r="A264" s="54">
        <v>293</v>
      </c>
      <c r="B264" s="55" t="s">
        <v>272</v>
      </c>
      <c r="C264" s="55" t="s">
        <v>39</v>
      </c>
      <c r="D264" s="55" t="s">
        <v>35</v>
      </c>
      <c r="E264" s="55" t="s">
        <v>239</v>
      </c>
      <c r="F264" s="55" t="s">
        <v>2397</v>
      </c>
      <c r="G264" s="55">
        <v>42</v>
      </c>
      <c r="H264" s="55">
        <v>14</v>
      </c>
      <c r="I264" s="57">
        <v>1</v>
      </c>
      <c r="J264" s="58">
        <v>14</v>
      </c>
      <c r="K264" s="59"/>
      <c r="L264" s="60" t="s">
        <v>222</v>
      </c>
      <c r="M264" s="76"/>
      <c r="N264" s="61" t="s">
        <v>220</v>
      </c>
      <c r="O264" s="77"/>
      <c r="P264" s="92"/>
      <c r="Q264" s="62">
        <v>14</v>
      </c>
      <c r="R264" s="63"/>
      <c r="S264" s="78"/>
      <c r="T264" s="78"/>
      <c r="U264" s="64">
        <f t="shared" si="21"/>
        <v>0</v>
      </c>
      <c r="V264" s="64">
        <f t="shared" si="22"/>
        <v>0</v>
      </c>
      <c r="W264" s="65"/>
      <c r="X264" s="58">
        <v>8</v>
      </c>
      <c r="Y264" s="58">
        <v>24</v>
      </c>
      <c r="Z264" s="58">
        <v>12</v>
      </c>
      <c r="AA264" s="65"/>
      <c r="AB264" s="66">
        <f t="shared" si="23"/>
        <v>35223.551999999996</v>
      </c>
      <c r="AC264" s="66">
        <f t="shared" si="24"/>
        <v>0</v>
      </c>
      <c r="AD264" s="66">
        <f t="shared" si="20"/>
        <v>35223.551999999996</v>
      </c>
    </row>
    <row r="265" spans="1:30" ht="24.95" customHeight="1" x14ac:dyDescent="0.4">
      <c r="A265" s="54">
        <v>294</v>
      </c>
      <c r="B265" s="55" t="s">
        <v>272</v>
      </c>
      <c r="C265" s="55" t="s">
        <v>39</v>
      </c>
      <c r="D265" s="55" t="s">
        <v>35</v>
      </c>
      <c r="E265" s="55" t="s">
        <v>239</v>
      </c>
      <c r="F265" s="55" t="s">
        <v>1851</v>
      </c>
      <c r="G265" s="55">
        <v>42</v>
      </c>
      <c r="H265" s="55">
        <v>4</v>
      </c>
      <c r="I265" s="57">
        <v>1</v>
      </c>
      <c r="J265" s="58">
        <v>4</v>
      </c>
      <c r="K265" s="59"/>
      <c r="L265" s="60" t="s">
        <v>222</v>
      </c>
      <c r="M265" s="76"/>
      <c r="N265" s="61" t="s">
        <v>220</v>
      </c>
      <c r="O265" s="77"/>
      <c r="P265" s="92"/>
      <c r="Q265" s="62">
        <v>4</v>
      </c>
      <c r="R265" s="63"/>
      <c r="S265" s="78"/>
      <c r="T265" s="78"/>
      <c r="U265" s="64">
        <f t="shared" si="21"/>
        <v>0</v>
      </c>
      <c r="V265" s="64">
        <f t="shared" si="22"/>
        <v>0</v>
      </c>
      <c r="W265" s="65"/>
      <c r="X265" s="58">
        <v>8</v>
      </c>
      <c r="Y265" s="58">
        <v>24</v>
      </c>
      <c r="Z265" s="58">
        <v>12</v>
      </c>
      <c r="AA265" s="65"/>
      <c r="AB265" s="66">
        <f t="shared" si="23"/>
        <v>10063.871999999999</v>
      </c>
      <c r="AC265" s="66">
        <f t="shared" si="24"/>
        <v>0</v>
      </c>
      <c r="AD265" s="66">
        <f t="shared" si="20"/>
        <v>10063.871999999999</v>
      </c>
    </row>
    <row r="266" spans="1:30" ht="24.95" customHeight="1" x14ac:dyDescent="0.4">
      <c r="A266" s="54">
        <v>295</v>
      </c>
      <c r="B266" s="55" t="s">
        <v>272</v>
      </c>
      <c r="C266" s="55" t="s">
        <v>39</v>
      </c>
      <c r="D266" s="55" t="s">
        <v>35</v>
      </c>
      <c r="E266" s="55" t="s">
        <v>265</v>
      </c>
      <c r="F266" s="55" t="s">
        <v>730</v>
      </c>
      <c r="G266" s="55">
        <v>60</v>
      </c>
      <c r="H266" s="55">
        <v>1</v>
      </c>
      <c r="I266" s="57">
        <v>1</v>
      </c>
      <c r="J266" s="58">
        <v>1</v>
      </c>
      <c r="K266" s="59"/>
      <c r="L266" s="60" t="s">
        <v>222</v>
      </c>
      <c r="M266" s="76"/>
      <c r="N266" s="61" t="s">
        <v>219</v>
      </c>
      <c r="O266" s="77"/>
      <c r="P266" s="92"/>
      <c r="Q266" s="62">
        <v>1</v>
      </c>
      <c r="R266" s="63"/>
      <c r="S266" s="78"/>
      <c r="T266" s="78"/>
      <c r="U266" s="64">
        <f t="shared" si="21"/>
        <v>0</v>
      </c>
      <c r="V266" s="64">
        <f t="shared" si="22"/>
        <v>0</v>
      </c>
      <c r="W266" s="65"/>
      <c r="X266" s="58">
        <v>8</v>
      </c>
      <c r="Y266" s="58">
        <v>24</v>
      </c>
      <c r="Z266" s="58">
        <v>12</v>
      </c>
      <c r="AA266" s="65"/>
      <c r="AB266" s="66">
        <f t="shared" si="23"/>
        <v>3594.2400000000002</v>
      </c>
      <c r="AC266" s="66">
        <f t="shared" si="24"/>
        <v>0</v>
      </c>
      <c r="AD266" s="66">
        <f t="shared" si="20"/>
        <v>3594.2400000000002</v>
      </c>
    </row>
    <row r="267" spans="1:30" ht="24.95" customHeight="1" x14ac:dyDescent="0.4">
      <c r="A267" s="54">
        <v>296</v>
      </c>
      <c r="B267" s="55" t="s">
        <v>272</v>
      </c>
      <c r="C267" s="55" t="s">
        <v>430</v>
      </c>
      <c r="D267" s="55" t="s">
        <v>35</v>
      </c>
      <c r="E267" s="55" t="s">
        <v>263</v>
      </c>
      <c r="F267" s="55" t="s">
        <v>2398</v>
      </c>
      <c r="G267" s="55">
        <v>28</v>
      </c>
      <c r="H267" s="55">
        <v>9</v>
      </c>
      <c r="I267" s="57">
        <v>1</v>
      </c>
      <c r="J267" s="58">
        <v>9</v>
      </c>
      <c r="K267" s="59"/>
      <c r="L267" s="60" t="s">
        <v>222</v>
      </c>
      <c r="M267" s="76"/>
      <c r="N267" s="61" t="s">
        <v>220</v>
      </c>
      <c r="O267" s="77"/>
      <c r="P267" s="92"/>
      <c r="Q267" s="62">
        <v>9</v>
      </c>
      <c r="R267" s="63"/>
      <c r="S267" s="78"/>
      <c r="T267" s="78"/>
      <c r="U267" s="64">
        <f t="shared" si="21"/>
        <v>0</v>
      </c>
      <c r="V267" s="64">
        <f t="shared" si="22"/>
        <v>0</v>
      </c>
      <c r="W267" s="65"/>
      <c r="X267" s="58">
        <v>8</v>
      </c>
      <c r="Y267" s="58">
        <v>24</v>
      </c>
      <c r="Z267" s="58">
        <v>12</v>
      </c>
      <c r="AA267" s="65"/>
      <c r="AB267" s="66">
        <f t="shared" si="23"/>
        <v>15095.807999999999</v>
      </c>
      <c r="AC267" s="66">
        <f t="shared" si="24"/>
        <v>0</v>
      </c>
      <c r="AD267" s="66">
        <f t="shared" si="20"/>
        <v>15095.807999999999</v>
      </c>
    </row>
    <row r="268" spans="1:30" ht="24.95" customHeight="1" x14ac:dyDescent="0.4">
      <c r="A268" s="54">
        <v>297</v>
      </c>
      <c r="B268" s="55" t="s">
        <v>272</v>
      </c>
      <c r="C268" s="55" t="s">
        <v>2384</v>
      </c>
      <c r="D268" s="55" t="s">
        <v>35</v>
      </c>
      <c r="E268" s="55" t="s">
        <v>239</v>
      </c>
      <c r="F268" s="55" t="s">
        <v>2397</v>
      </c>
      <c r="G268" s="55">
        <v>42</v>
      </c>
      <c r="H268" s="55">
        <v>6</v>
      </c>
      <c r="I268" s="57">
        <v>1</v>
      </c>
      <c r="J268" s="58">
        <v>6</v>
      </c>
      <c r="K268" s="59"/>
      <c r="L268" s="60" t="s">
        <v>222</v>
      </c>
      <c r="M268" s="76"/>
      <c r="N268" s="61" t="s">
        <v>220</v>
      </c>
      <c r="O268" s="77"/>
      <c r="P268" s="92"/>
      <c r="Q268" s="62">
        <v>6</v>
      </c>
      <c r="R268" s="63"/>
      <c r="S268" s="78"/>
      <c r="T268" s="78"/>
      <c r="U268" s="64">
        <f t="shared" si="21"/>
        <v>0</v>
      </c>
      <c r="V268" s="64">
        <f t="shared" si="22"/>
        <v>0</v>
      </c>
      <c r="W268" s="65"/>
      <c r="X268" s="58">
        <v>8</v>
      </c>
      <c r="Y268" s="58">
        <v>24</v>
      </c>
      <c r="Z268" s="58">
        <v>12</v>
      </c>
      <c r="AA268" s="65"/>
      <c r="AB268" s="66">
        <f t="shared" si="23"/>
        <v>15095.807999999999</v>
      </c>
      <c r="AC268" s="66">
        <f t="shared" si="24"/>
        <v>0</v>
      </c>
      <c r="AD268" s="66">
        <f t="shared" si="20"/>
        <v>15095.807999999999</v>
      </c>
    </row>
    <row r="269" spans="1:30" ht="24.95" customHeight="1" x14ac:dyDescent="0.4">
      <c r="A269" s="54">
        <v>298</v>
      </c>
      <c r="B269" s="55" t="s">
        <v>272</v>
      </c>
      <c r="C269" s="55" t="s">
        <v>2384</v>
      </c>
      <c r="D269" s="55" t="s">
        <v>35</v>
      </c>
      <c r="E269" s="55" t="s">
        <v>239</v>
      </c>
      <c r="F269" s="55" t="s">
        <v>1851</v>
      </c>
      <c r="G269" s="55">
        <v>42</v>
      </c>
      <c r="H269" s="55">
        <v>6</v>
      </c>
      <c r="I269" s="57">
        <v>1</v>
      </c>
      <c r="J269" s="58">
        <v>6</v>
      </c>
      <c r="K269" s="59"/>
      <c r="L269" s="60" t="s">
        <v>222</v>
      </c>
      <c r="M269" s="76"/>
      <c r="N269" s="61" t="s">
        <v>220</v>
      </c>
      <c r="O269" s="77"/>
      <c r="P269" s="92"/>
      <c r="Q269" s="62">
        <v>6</v>
      </c>
      <c r="R269" s="63"/>
      <c r="S269" s="78"/>
      <c r="T269" s="78"/>
      <c r="U269" s="64">
        <f t="shared" si="21"/>
        <v>0</v>
      </c>
      <c r="V269" s="64">
        <f t="shared" si="22"/>
        <v>0</v>
      </c>
      <c r="W269" s="65"/>
      <c r="X269" s="58">
        <v>8</v>
      </c>
      <c r="Y269" s="58">
        <v>24</v>
      </c>
      <c r="Z269" s="58">
        <v>12</v>
      </c>
      <c r="AA269" s="65"/>
      <c r="AB269" s="66">
        <f t="shared" si="23"/>
        <v>15095.807999999999</v>
      </c>
      <c r="AC269" s="66">
        <f t="shared" si="24"/>
        <v>0</v>
      </c>
      <c r="AD269" s="66">
        <f t="shared" si="20"/>
        <v>15095.807999999999</v>
      </c>
    </row>
    <row r="270" spans="1:30" ht="24.95" customHeight="1" x14ac:dyDescent="0.4">
      <c r="A270" s="54">
        <v>299</v>
      </c>
      <c r="B270" s="55" t="s">
        <v>272</v>
      </c>
      <c r="C270" s="55" t="s">
        <v>430</v>
      </c>
      <c r="D270" s="55" t="s">
        <v>35</v>
      </c>
      <c r="E270" s="55" t="s">
        <v>265</v>
      </c>
      <c r="F270" s="55" t="s">
        <v>730</v>
      </c>
      <c r="G270" s="55">
        <v>60</v>
      </c>
      <c r="H270" s="55">
        <v>1</v>
      </c>
      <c r="I270" s="57">
        <v>1</v>
      </c>
      <c r="J270" s="58">
        <v>1</v>
      </c>
      <c r="K270" s="59"/>
      <c r="L270" s="60" t="s">
        <v>222</v>
      </c>
      <c r="M270" s="76"/>
      <c r="N270" s="61" t="s">
        <v>219</v>
      </c>
      <c r="O270" s="77"/>
      <c r="P270" s="92"/>
      <c r="Q270" s="62">
        <v>1</v>
      </c>
      <c r="R270" s="63"/>
      <c r="S270" s="78"/>
      <c r="T270" s="78"/>
      <c r="U270" s="64">
        <f t="shared" si="21"/>
        <v>0</v>
      </c>
      <c r="V270" s="64">
        <f t="shared" si="22"/>
        <v>0</v>
      </c>
      <c r="W270" s="65"/>
      <c r="X270" s="58">
        <v>8</v>
      </c>
      <c r="Y270" s="58">
        <v>24</v>
      </c>
      <c r="Z270" s="58">
        <v>12</v>
      </c>
      <c r="AA270" s="65"/>
      <c r="AB270" s="66">
        <f t="shared" si="23"/>
        <v>3594.2400000000002</v>
      </c>
      <c r="AC270" s="66">
        <f t="shared" si="24"/>
        <v>0</v>
      </c>
      <c r="AD270" s="66">
        <f t="shared" si="20"/>
        <v>3594.2400000000002</v>
      </c>
    </row>
    <row r="271" spans="1:30" ht="24.95" customHeight="1" x14ac:dyDescent="0.4">
      <c r="A271" s="54">
        <v>300</v>
      </c>
      <c r="B271" s="55" t="s">
        <v>272</v>
      </c>
      <c r="C271" s="55" t="s">
        <v>2384</v>
      </c>
      <c r="D271" s="55" t="s">
        <v>35</v>
      </c>
      <c r="E271" s="55" t="s">
        <v>265</v>
      </c>
      <c r="F271" s="55" t="s">
        <v>730</v>
      </c>
      <c r="G271" s="55">
        <v>60</v>
      </c>
      <c r="H271" s="55">
        <v>4</v>
      </c>
      <c r="I271" s="57">
        <v>1</v>
      </c>
      <c r="J271" s="58">
        <v>4</v>
      </c>
      <c r="K271" s="59"/>
      <c r="L271" s="60" t="s">
        <v>222</v>
      </c>
      <c r="M271" s="76"/>
      <c r="N271" s="61" t="s">
        <v>219</v>
      </c>
      <c r="O271" s="77"/>
      <c r="P271" s="92"/>
      <c r="Q271" s="62">
        <v>4</v>
      </c>
      <c r="R271" s="63"/>
      <c r="S271" s="78"/>
      <c r="T271" s="78"/>
      <c r="U271" s="64">
        <f t="shared" si="21"/>
        <v>0</v>
      </c>
      <c r="V271" s="64">
        <f t="shared" si="22"/>
        <v>0</v>
      </c>
      <c r="W271" s="65"/>
      <c r="X271" s="58">
        <v>8</v>
      </c>
      <c r="Y271" s="58">
        <v>24</v>
      </c>
      <c r="Z271" s="58">
        <v>12</v>
      </c>
      <c r="AA271" s="65"/>
      <c r="AB271" s="66">
        <f t="shared" si="23"/>
        <v>14376.960000000001</v>
      </c>
      <c r="AC271" s="66">
        <f t="shared" si="24"/>
        <v>0</v>
      </c>
      <c r="AD271" s="66">
        <f t="shared" si="20"/>
        <v>14376.960000000001</v>
      </c>
    </row>
    <row r="272" spans="1:30" ht="24.95" customHeight="1" x14ac:dyDescent="0.4">
      <c r="A272" s="54">
        <v>301</v>
      </c>
      <c r="B272" s="55" t="s">
        <v>809</v>
      </c>
      <c r="C272" s="55" t="s">
        <v>2356</v>
      </c>
      <c r="D272" s="55" t="s">
        <v>35</v>
      </c>
      <c r="E272" s="55" t="s">
        <v>42</v>
      </c>
      <c r="F272" s="55" t="s">
        <v>707</v>
      </c>
      <c r="G272" s="55">
        <v>10</v>
      </c>
      <c r="H272" s="55">
        <v>31</v>
      </c>
      <c r="I272" s="57">
        <v>1</v>
      </c>
      <c r="J272" s="58">
        <v>31</v>
      </c>
      <c r="K272" s="59"/>
      <c r="L272" s="60" t="s">
        <v>221</v>
      </c>
      <c r="M272" s="76"/>
      <c r="N272" s="61" t="s">
        <v>220</v>
      </c>
      <c r="O272" s="77"/>
      <c r="P272" s="92"/>
      <c r="Q272" s="62">
        <v>31</v>
      </c>
      <c r="R272" s="63"/>
      <c r="S272" s="78"/>
      <c r="T272" s="78"/>
      <c r="U272" s="64">
        <f t="shared" si="21"/>
        <v>0</v>
      </c>
      <c r="V272" s="64">
        <f t="shared" si="22"/>
        <v>0</v>
      </c>
      <c r="W272" s="65"/>
      <c r="X272" s="58">
        <v>8</v>
      </c>
      <c r="Y272" s="58">
        <v>24</v>
      </c>
      <c r="Z272" s="58">
        <v>12</v>
      </c>
      <c r="AA272" s="65"/>
      <c r="AB272" s="66">
        <f t="shared" si="23"/>
        <v>18570.240000000002</v>
      </c>
      <c r="AC272" s="66">
        <f t="shared" si="24"/>
        <v>0</v>
      </c>
      <c r="AD272" s="66">
        <f t="shared" si="20"/>
        <v>18570.240000000002</v>
      </c>
    </row>
    <row r="273" spans="1:30" ht="24.95" customHeight="1" x14ac:dyDescent="0.4">
      <c r="A273" s="54">
        <v>303</v>
      </c>
      <c r="B273" s="55" t="s">
        <v>809</v>
      </c>
      <c r="C273" s="55" t="s">
        <v>2360</v>
      </c>
      <c r="D273" s="55" t="s">
        <v>35</v>
      </c>
      <c r="E273" s="55" t="s">
        <v>239</v>
      </c>
      <c r="F273" s="55" t="s">
        <v>240</v>
      </c>
      <c r="G273" s="55">
        <v>42</v>
      </c>
      <c r="H273" s="55">
        <v>22</v>
      </c>
      <c r="I273" s="57">
        <v>1</v>
      </c>
      <c r="J273" s="58">
        <v>22</v>
      </c>
      <c r="K273" s="59"/>
      <c r="L273" s="60" t="s">
        <v>222</v>
      </c>
      <c r="M273" s="76"/>
      <c r="N273" s="61" t="s">
        <v>220</v>
      </c>
      <c r="O273" s="77"/>
      <c r="P273" s="92"/>
      <c r="Q273" s="62">
        <v>22</v>
      </c>
      <c r="R273" s="63"/>
      <c r="S273" s="78"/>
      <c r="T273" s="78"/>
      <c r="U273" s="64">
        <f t="shared" si="21"/>
        <v>0</v>
      </c>
      <c r="V273" s="64">
        <f t="shared" si="22"/>
        <v>0</v>
      </c>
      <c r="W273" s="65"/>
      <c r="X273" s="58">
        <v>8</v>
      </c>
      <c r="Y273" s="58">
        <v>24</v>
      </c>
      <c r="Z273" s="58">
        <v>12</v>
      </c>
      <c r="AA273" s="65"/>
      <c r="AB273" s="66">
        <f t="shared" si="23"/>
        <v>55351.296000000002</v>
      </c>
      <c r="AC273" s="66">
        <f t="shared" si="24"/>
        <v>0</v>
      </c>
      <c r="AD273" s="66">
        <f t="shared" si="20"/>
        <v>55351.296000000002</v>
      </c>
    </row>
    <row r="274" spans="1:30" ht="24.95" customHeight="1" x14ac:dyDescent="0.4">
      <c r="A274" s="54">
        <v>305</v>
      </c>
      <c r="B274" s="55" t="s">
        <v>809</v>
      </c>
      <c r="C274" s="55" t="s">
        <v>2356</v>
      </c>
      <c r="D274" s="55" t="s">
        <v>35</v>
      </c>
      <c r="E274" s="55" t="s">
        <v>248</v>
      </c>
      <c r="F274" s="55" t="s">
        <v>2402</v>
      </c>
      <c r="G274" s="55">
        <v>26</v>
      </c>
      <c r="H274" s="55">
        <v>14</v>
      </c>
      <c r="I274" s="57">
        <v>2</v>
      </c>
      <c r="J274" s="58">
        <v>28</v>
      </c>
      <c r="K274" s="59"/>
      <c r="L274" s="60" t="s">
        <v>222</v>
      </c>
      <c r="M274" s="76"/>
      <c r="N274" s="61" t="s">
        <v>220</v>
      </c>
      <c r="O274" s="77"/>
      <c r="P274" s="92"/>
      <c r="Q274" s="62">
        <v>14</v>
      </c>
      <c r="R274" s="63"/>
      <c r="S274" s="78"/>
      <c r="T274" s="78"/>
      <c r="U274" s="64">
        <f t="shared" si="21"/>
        <v>0</v>
      </c>
      <c r="V274" s="64">
        <f t="shared" si="22"/>
        <v>0</v>
      </c>
      <c r="W274" s="65"/>
      <c r="X274" s="58">
        <v>8</v>
      </c>
      <c r="Y274" s="58">
        <v>24</v>
      </c>
      <c r="Z274" s="58">
        <v>12</v>
      </c>
      <c r="AA274" s="65"/>
      <c r="AB274" s="66">
        <f t="shared" si="23"/>
        <v>43610.111999999994</v>
      </c>
      <c r="AC274" s="66">
        <f t="shared" si="24"/>
        <v>0</v>
      </c>
      <c r="AD274" s="66">
        <f t="shared" si="20"/>
        <v>43610.111999999994</v>
      </c>
    </row>
    <row r="275" spans="1:30" ht="24.95" customHeight="1" x14ac:dyDescent="0.4">
      <c r="A275" s="54">
        <v>306</v>
      </c>
      <c r="B275" s="55" t="s">
        <v>809</v>
      </c>
      <c r="C275" s="55" t="s">
        <v>2356</v>
      </c>
      <c r="D275" s="55" t="s">
        <v>35</v>
      </c>
      <c r="E275" s="55" t="s">
        <v>248</v>
      </c>
      <c r="F275" s="55" t="s">
        <v>249</v>
      </c>
      <c r="G275" s="55">
        <v>26</v>
      </c>
      <c r="H275" s="55">
        <v>4</v>
      </c>
      <c r="I275" s="57">
        <v>2</v>
      </c>
      <c r="J275" s="58">
        <v>8</v>
      </c>
      <c r="K275" s="59"/>
      <c r="L275" s="60" t="s">
        <v>222</v>
      </c>
      <c r="M275" s="76"/>
      <c r="N275" s="61" t="s">
        <v>220</v>
      </c>
      <c r="O275" s="77"/>
      <c r="P275" s="92"/>
      <c r="Q275" s="62">
        <v>4</v>
      </c>
      <c r="R275" s="63"/>
      <c r="S275" s="78"/>
      <c r="T275" s="78"/>
      <c r="U275" s="64">
        <f t="shared" si="21"/>
        <v>0</v>
      </c>
      <c r="V275" s="64">
        <f t="shared" si="22"/>
        <v>0</v>
      </c>
      <c r="W275" s="65"/>
      <c r="X275" s="58">
        <v>8</v>
      </c>
      <c r="Y275" s="58">
        <v>24</v>
      </c>
      <c r="Z275" s="58">
        <v>12</v>
      </c>
      <c r="AA275" s="65"/>
      <c r="AB275" s="66">
        <f t="shared" si="23"/>
        <v>12460.032000000001</v>
      </c>
      <c r="AC275" s="66">
        <f t="shared" si="24"/>
        <v>0</v>
      </c>
      <c r="AD275" s="66">
        <f t="shared" si="20"/>
        <v>12460.032000000001</v>
      </c>
    </row>
    <row r="276" spans="1:30" ht="24.95" customHeight="1" x14ac:dyDescent="0.4">
      <c r="A276" s="54">
        <v>307</v>
      </c>
      <c r="B276" s="55" t="s">
        <v>809</v>
      </c>
      <c r="C276" s="55" t="s">
        <v>2356</v>
      </c>
      <c r="D276" s="55" t="s">
        <v>35</v>
      </c>
      <c r="E276" s="55" t="s">
        <v>263</v>
      </c>
      <c r="F276" s="55" t="s">
        <v>2398</v>
      </c>
      <c r="G276" s="55">
        <v>28</v>
      </c>
      <c r="H276" s="55">
        <v>1</v>
      </c>
      <c r="I276" s="57">
        <v>1</v>
      </c>
      <c r="J276" s="58">
        <v>1</v>
      </c>
      <c r="K276" s="59"/>
      <c r="L276" s="60" t="s">
        <v>222</v>
      </c>
      <c r="M276" s="76"/>
      <c r="N276" s="61" t="s">
        <v>220</v>
      </c>
      <c r="O276" s="77"/>
      <c r="P276" s="92"/>
      <c r="Q276" s="62">
        <v>1</v>
      </c>
      <c r="R276" s="63"/>
      <c r="S276" s="78"/>
      <c r="T276" s="78"/>
      <c r="U276" s="64">
        <f t="shared" si="21"/>
        <v>0</v>
      </c>
      <c r="V276" s="64">
        <f t="shared" si="22"/>
        <v>0</v>
      </c>
      <c r="W276" s="65"/>
      <c r="X276" s="58">
        <v>8</v>
      </c>
      <c r="Y276" s="58">
        <v>24</v>
      </c>
      <c r="Z276" s="58">
        <v>12</v>
      </c>
      <c r="AA276" s="65"/>
      <c r="AB276" s="66">
        <f t="shared" si="23"/>
        <v>1677.3119999999999</v>
      </c>
      <c r="AC276" s="66">
        <f t="shared" si="24"/>
        <v>0</v>
      </c>
      <c r="AD276" s="66">
        <f t="shared" si="20"/>
        <v>1677.3119999999999</v>
      </c>
    </row>
    <row r="277" spans="1:30" ht="24.95" customHeight="1" x14ac:dyDescent="0.4">
      <c r="A277" s="54">
        <v>308</v>
      </c>
      <c r="B277" s="55" t="s">
        <v>809</v>
      </c>
      <c r="C277" s="55" t="s">
        <v>2356</v>
      </c>
      <c r="D277" s="55" t="s">
        <v>35</v>
      </c>
      <c r="E277" s="55" t="s">
        <v>265</v>
      </c>
      <c r="F277" s="55" t="s">
        <v>730</v>
      </c>
      <c r="G277" s="55">
        <v>60</v>
      </c>
      <c r="H277" s="55">
        <v>1</v>
      </c>
      <c r="I277" s="57">
        <v>1</v>
      </c>
      <c r="J277" s="58">
        <v>1</v>
      </c>
      <c r="K277" s="59"/>
      <c r="L277" s="60" t="s">
        <v>222</v>
      </c>
      <c r="M277" s="76"/>
      <c r="N277" s="61" t="s">
        <v>219</v>
      </c>
      <c r="O277" s="77"/>
      <c r="P277" s="92"/>
      <c r="Q277" s="62">
        <v>1</v>
      </c>
      <c r="R277" s="63"/>
      <c r="S277" s="78"/>
      <c r="T277" s="78"/>
      <c r="U277" s="64">
        <f t="shared" si="21"/>
        <v>0</v>
      </c>
      <c r="V277" s="64">
        <f t="shared" si="22"/>
        <v>0</v>
      </c>
      <c r="W277" s="65"/>
      <c r="X277" s="58">
        <v>8</v>
      </c>
      <c r="Y277" s="58">
        <v>24</v>
      </c>
      <c r="Z277" s="58">
        <v>12</v>
      </c>
      <c r="AA277" s="65"/>
      <c r="AB277" s="66">
        <f t="shared" si="23"/>
        <v>3594.2400000000002</v>
      </c>
      <c r="AC277" s="66">
        <f t="shared" si="24"/>
        <v>0</v>
      </c>
      <c r="AD277" s="66">
        <f t="shared" si="20"/>
        <v>3594.2400000000002</v>
      </c>
    </row>
    <row r="278" spans="1:30" ht="24.95" customHeight="1" x14ac:dyDescent="0.4">
      <c r="A278" s="54">
        <v>309</v>
      </c>
      <c r="B278" s="55" t="s">
        <v>809</v>
      </c>
      <c r="C278" s="55" t="s">
        <v>2356</v>
      </c>
      <c r="D278" s="55" t="s">
        <v>35</v>
      </c>
      <c r="E278" s="55" t="s">
        <v>265</v>
      </c>
      <c r="F278" s="55" t="s">
        <v>532</v>
      </c>
      <c r="G278" s="55">
        <v>60</v>
      </c>
      <c r="H278" s="55">
        <v>3</v>
      </c>
      <c r="I278" s="57">
        <v>1</v>
      </c>
      <c r="J278" s="58">
        <v>3</v>
      </c>
      <c r="K278" s="59"/>
      <c r="L278" s="60" t="s">
        <v>221</v>
      </c>
      <c r="M278" s="76"/>
      <c r="N278" s="61" t="s">
        <v>219</v>
      </c>
      <c r="O278" s="77"/>
      <c r="P278" s="92"/>
      <c r="Q278" s="62">
        <v>3</v>
      </c>
      <c r="R278" s="63"/>
      <c r="S278" s="78"/>
      <c r="T278" s="78"/>
      <c r="U278" s="64">
        <f t="shared" si="21"/>
        <v>0</v>
      </c>
      <c r="V278" s="64">
        <f t="shared" si="22"/>
        <v>0</v>
      </c>
      <c r="W278" s="65"/>
      <c r="X278" s="58">
        <v>8</v>
      </c>
      <c r="Y278" s="58">
        <v>24</v>
      </c>
      <c r="Z278" s="58">
        <v>12</v>
      </c>
      <c r="AA278" s="65"/>
      <c r="AB278" s="66">
        <f t="shared" si="23"/>
        <v>10782.720000000001</v>
      </c>
      <c r="AC278" s="66">
        <f t="shared" si="24"/>
        <v>0</v>
      </c>
      <c r="AD278" s="66">
        <f t="shared" si="20"/>
        <v>10782.720000000001</v>
      </c>
    </row>
    <row r="279" spans="1:30" ht="24.95" customHeight="1" x14ac:dyDescent="0.4">
      <c r="A279" s="54">
        <v>310</v>
      </c>
      <c r="B279" s="55" t="s">
        <v>810</v>
      </c>
      <c r="C279" s="55" t="s">
        <v>2385</v>
      </c>
      <c r="D279" s="55" t="s">
        <v>35</v>
      </c>
      <c r="E279" s="55" t="s">
        <v>265</v>
      </c>
      <c r="F279" s="55" t="s">
        <v>532</v>
      </c>
      <c r="G279" s="55">
        <v>60</v>
      </c>
      <c r="H279" s="55">
        <v>3</v>
      </c>
      <c r="I279" s="57">
        <v>1</v>
      </c>
      <c r="J279" s="58">
        <v>3</v>
      </c>
      <c r="K279" s="59"/>
      <c r="L279" s="60" t="s">
        <v>221</v>
      </c>
      <c r="M279" s="76"/>
      <c r="N279" s="61" t="s">
        <v>219</v>
      </c>
      <c r="O279" s="77"/>
      <c r="P279" s="92"/>
      <c r="Q279" s="62">
        <v>3</v>
      </c>
      <c r="R279" s="63"/>
      <c r="S279" s="78"/>
      <c r="T279" s="78"/>
      <c r="U279" s="64">
        <f t="shared" si="21"/>
        <v>0</v>
      </c>
      <c r="V279" s="64">
        <f t="shared" si="22"/>
        <v>0</v>
      </c>
      <c r="W279" s="65"/>
      <c r="X279" s="58">
        <v>8</v>
      </c>
      <c r="Y279" s="58">
        <v>24</v>
      </c>
      <c r="Z279" s="58">
        <v>12</v>
      </c>
      <c r="AA279" s="65"/>
      <c r="AB279" s="66">
        <f t="shared" si="23"/>
        <v>10782.720000000001</v>
      </c>
      <c r="AC279" s="66">
        <f t="shared" si="24"/>
        <v>0</v>
      </c>
      <c r="AD279" s="66">
        <f t="shared" si="20"/>
        <v>10782.720000000001</v>
      </c>
    </row>
    <row r="280" spans="1:30" ht="24.95" customHeight="1" x14ac:dyDescent="0.4">
      <c r="A280" s="54">
        <v>311</v>
      </c>
      <c r="B280" s="55" t="s">
        <v>810</v>
      </c>
      <c r="C280" s="55" t="s">
        <v>2385</v>
      </c>
      <c r="D280" s="55" t="s">
        <v>35</v>
      </c>
      <c r="E280" s="55" t="s">
        <v>265</v>
      </c>
      <c r="F280" s="55" t="s">
        <v>730</v>
      </c>
      <c r="G280" s="55">
        <v>60</v>
      </c>
      <c r="H280" s="55">
        <v>12</v>
      </c>
      <c r="I280" s="57">
        <v>1</v>
      </c>
      <c r="J280" s="58">
        <v>12</v>
      </c>
      <c r="K280" s="59"/>
      <c r="L280" s="60" t="s">
        <v>222</v>
      </c>
      <c r="M280" s="76"/>
      <c r="N280" s="61" t="s">
        <v>219</v>
      </c>
      <c r="O280" s="77"/>
      <c r="P280" s="92"/>
      <c r="Q280" s="62">
        <v>12</v>
      </c>
      <c r="R280" s="63"/>
      <c r="S280" s="78"/>
      <c r="T280" s="78"/>
      <c r="U280" s="64">
        <f t="shared" si="21"/>
        <v>0</v>
      </c>
      <c r="V280" s="64">
        <f t="shared" si="22"/>
        <v>0</v>
      </c>
      <c r="W280" s="65"/>
      <c r="X280" s="58">
        <v>8</v>
      </c>
      <c r="Y280" s="58">
        <v>24</v>
      </c>
      <c r="Z280" s="58">
        <v>12</v>
      </c>
      <c r="AA280" s="65"/>
      <c r="AB280" s="66">
        <f t="shared" si="23"/>
        <v>43130.880000000005</v>
      </c>
      <c r="AC280" s="66">
        <f t="shared" si="24"/>
        <v>0</v>
      </c>
      <c r="AD280" s="66">
        <f t="shared" si="20"/>
        <v>43130.880000000005</v>
      </c>
    </row>
    <row r="281" spans="1:30" ht="24.95" customHeight="1" x14ac:dyDescent="0.4">
      <c r="A281" s="54">
        <v>313</v>
      </c>
      <c r="B281" s="55" t="s">
        <v>810</v>
      </c>
      <c r="C281" s="55" t="s">
        <v>2386</v>
      </c>
      <c r="D281" s="55" t="s">
        <v>35</v>
      </c>
      <c r="E281" s="55" t="s">
        <v>265</v>
      </c>
      <c r="F281" s="55" t="s">
        <v>730</v>
      </c>
      <c r="G281" s="55">
        <v>60</v>
      </c>
      <c r="H281" s="55">
        <v>16</v>
      </c>
      <c r="I281" s="57">
        <v>1</v>
      </c>
      <c r="J281" s="58">
        <v>16</v>
      </c>
      <c r="K281" s="59"/>
      <c r="L281" s="60" t="s">
        <v>222</v>
      </c>
      <c r="M281" s="76"/>
      <c r="N281" s="61" t="s">
        <v>219</v>
      </c>
      <c r="O281" s="77"/>
      <c r="P281" s="92"/>
      <c r="Q281" s="62">
        <v>16</v>
      </c>
      <c r="R281" s="63"/>
      <c r="S281" s="78"/>
      <c r="T281" s="78"/>
      <c r="U281" s="64">
        <f t="shared" si="21"/>
        <v>0</v>
      </c>
      <c r="V281" s="64">
        <f t="shared" si="22"/>
        <v>0</v>
      </c>
      <c r="W281" s="65"/>
      <c r="X281" s="58">
        <v>8</v>
      </c>
      <c r="Y281" s="58">
        <v>24</v>
      </c>
      <c r="Z281" s="58">
        <v>12</v>
      </c>
      <c r="AA281" s="65"/>
      <c r="AB281" s="66">
        <f t="shared" si="23"/>
        <v>57507.840000000004</v>
      </c>
      <c r="AC281" s="66">
        <f t="shared" si="24"/>
        <v>0</v>
      </c>
      <c r="AD281" s="66">
        <f t="shared" si="20"/>
        <v>57507.840000000004</v>
      </c>
    </row>
    <row r="282" spans="1:30" ht="36.75" customHeight="1" x14ac:dyDescent="0.4">
      <c r="A282" s="68"/>
      <c r="B282" s="69"/>
      <c r="C282" s="69"/>
      <c r="D282" s="69"/>
      <c r="E282" s="69"/>
      <c r="L282" s="70"/>
      <c r="R282" s="71"/>
      <c r="S282" s="71"/>
      <c r="T282" s="71"/>
      <c r="U282" s="72"/>
      <c r="V282" s="72"/>
      <c r="W282" s="65"/>
      <c r="AA282" s="65"/>
      <c r="AB282" s="73">
        <f>SUM(AB4:AB281)</f>
        <v>6145072.1280000098</v>
      </c>
      <c r="AC282" s="73">
        <f>SUM(AC4:AC281)</f>
        <v>0</v>
      </c>
      <c r="AD282" s="73">
        <f>SUM(AD4:AD281)</f>
        <v>6145072.1280000098</v>
      </c>
    </row>
    <row r="284" spans="1:30" x14ac:dyDescent="0.4">
      <c r="T284" s="179" t="s">
        <v>22</v>
      </c>
      <c r="U284" s="180"/>
      <c r="V284" s="181"/>
      <c r="W284" s="75">
        <f>SUM(U4:U281)</f>
        <v>0</v>
      </c>
    </row>
    <row r="285" spans="1:30" x14ac:dyDescent="0.4">
      <c r="T285" s="179" t="s">
        <v>23</v>
      </c>
      <c r="U285" s="180"/>
      <c r="V285" s="181"/>
      <c r="W285" s="75">
        <f>SUM(V4:V281)</f>
        <v>0</v>
      </c>
    </row>
    <row r="286" spans="1:30" x14ac:dyDescent="0.4">
      <c r="T286" s="179" t="s">
        <v>25</v>
      </c>
      <c r="U286" s="180"/>
      <c r="V286" s="181"/>
      <c r="W286" s="83"/>
    </row>
    <row r="287" spans="1:30" x14ac:dyDescent="0.4">
      <c r="T287" s="179" t="s">
        <v>26</v>
      </c>
      <c r="U287" s="180"/>
      <c r="V287" s="181"/>
      <c r="W287" s="83"/>
    </row>
    <row r="288" spans="1:30" x14ac:dyDescent="0.4">
      <c r="T288" s="179" t="s">
        <v>24</v>
      </c>
      <c r="U288" s="180"/>
      <c r="V288" s="181"/>
      <c r="W288" s="83"/>
    </row>
    <row r="289" spans="20:23" x14ac:dyDescent="0.4">
      <c r="T289" s="179" t="s">
        <v>27</v>
      </c>
      <c r="U289" s="180"/>
      <c r="V289" s="181"/>
      <c r="W289" s="83"/>
    </row>
    <row r="290" spans="20:23" x14ac:dyDescent="0.4">
      <c r="T290" s="179" t="s">
        <v>29</v>
      </c>
      <c r="U290" s="180"/>
      <c r="V290" s="181"/>
      <c r="W290" s="75">
        <f>SUM(W284:W289)</f>
        <v>0</v>
      </c>
    </row>
    <row r="291" spans="20:23" x14ac:dyDescent="0.4">
      <c r="T291" s="179" t="s">
        <v>30</v>
      </c>
      <c r="U291" s="180"/>
      <c r="V291" s="181"/>
      <c r="W291" s="75">
        <f>W290*1.1</f>
        <v>0</v>
      </c>
    </row>
  </sheetData>
  <sheetProtection algorithmName="SHA-512" hashValue="bgZiZxFms/DnSiSUTMquyBV233pzq3WMDmUg1wVRkfU/b1bJZ16ATrbe24qFyujoOPalaGfl1bv4FU5a8fAL4g==" saltValue="9jBPvfN5b2EYPnkgQdIgQg==" spinCount="100000" sheet="1" formatCells="0" formatColumns="0" formatRows="0" insertHyperlinks="0" sort="0" autoFilter="0" pivotTables="0"/>
  <autoFilter ref="A3:AD281"/>
  <mergeCells count="12">
    <mergeCell ref="T291:V291"/>
    <mergeCell ref="T286:V286"/>
    <mergeCell ref="T287:V287"/>
    <mergeCell ref="T288:V288"/>
    <mergeCell ref="T289:V289"/>
    <mergeCell ref="T290:V290"/>
    <mergeCell ref="T285:V285"/>
    <mergeCell ref="E2:J2"/>
    <mergeCell ref="L2:Q2"/>
    <mergeCell ref="AB2:AC2"/>
    <mergeCell ref="AD2:AD3"/>
    <mergeCell ref="T284:V284"/>
  </mergeCells>
  <phoneticPr fontId="4"/>
  <conditionalFormatting sqref="B4:J281 X4:Z281 L4:Q281">
    <cfRule type="containsBlanks" dxfId="0" priority="2">
      <formula>LEN(TRIM(B4))=0</formula>
    </cfRule>
  </conditionalFormatting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99</vt:i4>
      </vt:variant>
    </vt:vector>
  </HeadingPairs>
  <TitlesOfParts>
    <vt:vector size="153" baseType="lpstr">
      <vt:lpstr>様式第４－４号（自動入力）</vt:lpstr>
      <vt:lpstr>様式第４－５号(自動入力)</vt:lpstr>
      <vt:lpstr>様式第４－７号（自動入力）</vt:lpstr>
      <vt:lpstr>様式第4-8号→</vt:lpstr>
      <vt:lpstr>R7事業分</vt:lpstr>
      <vt:lpstr>01ハートフルプラザみき</vt:lpstr>
      <vt:lpstr>02総合保健福祉センター</vt:lpstr>
      <vt:lpstr>03消防本部</vt:lpstr>
      <vt:lpstr>04ホースランドパークエオの森研修棟</vt:lpstr>
      <vt:lpstr>05三木南交流センター</vt:lpstr>
      <vt:lpstr>06別所町公民館</vt:lpstr>
      <vt:lpstr>07志染町公民館</vt:lpstr>
      <vt:lpstr>08細川町公民館</vt:lpstr>
      <vt:lpstr>09口吉川町公民館</vt:lpstr>
      <vt:lpstr>10吉川児童館</vt:lpstr>
      <vt:lpstr>11別所ふるさと交流館</vt:lpstr>
      <vt:lpstr>12総合隣保館</vt:lpstr>
      <vt:lpstr>13みきやま斎場</vt:lpstr>
      <vt:lpstr>14クリーンセンター（管理棟のみ）</vt:lpstr>
      <vt:lpstr>15金物資料館</vt:lpstr>
      <vt:lpstr>16あじさいフローラみき</vt:lpstr>
      <vt:lpstr>17農産物工房</vt:lpstr>
      <vt:lpstr>18別所認定こども園</vt:lpstr>
      <vt:lpstr>19志染保育所</vt:lpstr>
      <vt:lpstr>20堀光美術館</vt:lpstr>
      <vt:lpstr>21みき歴史資料館</vt:lpstr>
      <vt:lpstr>22緑が丘東アフタースクール</vt:lpstr>
      <vt:lpstr>R8事業分</vt:lpstr>
      <vt:lpstr>01三樹小学校</vt:lpstr>
      <vt:lpstr>02平田小学校</vt:lpstr>
      <vt:lpstr>03三木小学校</vt:lpstr>
      <vt:lpstr>04別所小学校</vt:lpstr>
      <vt:lpstr>05志染小学校</vt:lpstr>
      <vt:lpstr>06口吉川小学校</vt:lpstr>
      <vt:lpstr>07豊地小学校</vt:lpstr>
      <vt:lpstr>08緑が丘小学校</vt:lpstr>
      <vt:lpstr>09自由が丘小学校</vt:lpstr>
      <vt:lpstr>10自由が丘東小学校</vt:lpstr>
      <vt:lpstr>11広野小学校</vt:lpstr>
      <vt:lpstr>12三木中学校</vt:lpstr>
      <vt:lpstr>13三木東中学校</vt:lpstr>
      <vt:lpstr>14別所中学校</vt:lpstr>
      <vt:lpstr>15緑が丘中学校</vt:lpstr>
      <vt:lpstr>16自由が丘中学校</vt:lpstr>
      <vt:lpstr>17三木特別支援学校</vt:lpstr>
      <vt:lpstr>18三樹学校給食共同調理場</vt:lpstr>
      <vt:lpstr>19平田小学校給食調理場</vt:lpstr>
      <vt:lpstr>20三木学校給食共同調理場</vt:lpstr>
      <vt:lpstr>21別所学校給食共同調理場</vt:lpstr>
      <vt:lpstr>22緑が丘学校給食共同調理場</vt:lpstr>
      <vt:lpstr>23自由が丘小学校給食調理場</vt:lpstr>
      <vt:lpstr>24自由が丘東学校給食共同調理場</vt:lpstr>
      <vt:lpstr>25広野小学校給食調理場</vt:lpstr>
      <vt:lpstr>26文化会館</vt:lpstr>
      <vt:lpstr>'01ハートフルプラザみき'!Print_Area</vt:lpstr>
      <vt:lpstr>'01三樹小学校'!Print_Area</vt:lpstr>
      <vt:lpstr>'02総合保健福祉センター'!Print_Area</vt:lpstr>
      <vt:lpstr>'02平田小学校'!Print_Area</vt:lpstr>
      <vt:lpstr>'03三木小学校'!Print_Area</vt:lpstr>
      <vt:lpstr>'03消防本部'!Print_Area</vt:lpstr>
      <vt:lpstr>'04ホースランドパークエオの森研修棟'!Print_Area</vt:lpstr>
      <vt:lpstr>'04別所小学校'!Print_Area</vt:lpstr>
      <vt:lpstr>'05三木南交流センター'!Print_Area</vt:lpstr>
      <vt:lpstr>'05志染小学校'!Print_Area</vt:lpstr>
      <vt:lpstr>'06口吉川小学校'!Print_Area</vt:lpstr>
      <vt:lpstr>'06別所町公民館'!Print_Area</vt:lpstr>
      <vt:lpstr>'07志染町公民館'!Print_Area</vt:lpstr>
      <vt:lpstr>'07豊地小学校'!Print_Area</vt:lpstr>
      <vt:lpstr>'08細川町公民館'!Print_Area</vt:lpstr>
      <vt:lpstr>'08緑が丘小学校'!Print_Area</vt:lpstr>
      <vt:lpstr>'09口吉川町公民館'!Print_Area</vt:lpstr>
      <vt:lpstr>'09自由が丘小学校'!Print_Area</vt:lpstr>
      <vt:lpstr>'10吉川児童館'!Print_Area</vt:lpstr>
      <vt:lpstr>'10自由が丘東小学校'!Print_Area</vt:lpstr>
      <vt:lpstr>'11広野小学校'!Print_Area</vt:lpstr>
      <vt:lpstr>'11別所ふるさと交流館'!Print_Area</vt:lpstr>
      <vt:lpstr>'12三木中学校'!Print_Area</vt:lpstr>
      <vt:lpstr>'12総合隣保館'!Print_Area</vt:lpstr>
      <vt:lpstr>'13みきやま斎場'!Print_Area</vt:lpstr>
      <vt:lpstr>'13三木東中学校'!Print_Area</vt:lpstr>
      <vt:lpstr>'14クリーンセンター（管理棟のみ）'!Print_Area</vt:lpstr>
      <vt:lpstr>'14別所中学校'!Print_Area</vt:lpstr>
      <vt:lpstr>'15金物資料館'!Print_Area</vt:lpstr>
      <vt:lpstr>'15緑が丘中学校'!Print_Area</vt:lpstr>
      <vt:lpstr>'16あじさいフローラみき'!Print_Area</vt:lpstr>
      <vt:lpstr>'16自由が丘中学校'!Print_Area</vt:lpstr>
      <vt:lpstr>'17三木特別支援学校'!Print_Area</vt:lpstr>
      <vt:lpstr>'17農産物工房'!Print_Area</vt:lpstr>
      <vt:lpstr>'18三樹学校給食共同調理場'!Print_Area</vt:lpstr>
      <vt:lpstr>'18別所認定こども園'!Print_Area</vt:lpstr>
      <vt:lpstr>'19志染保育所'!Print_Area</vt:lpstr>
      <vt:lpstr>'19平田小学校給食調理場'!Print_Area</vt:lpstr>
      <vt:lpstr>'20三木学校給食共同調理場'!Print_Area</vt:lpstr>
      <vt:lpstr>'20堀光美術館'!Print_Area</vt:lpstr>
      <vt:lpstr>'21みき歴史資料館'!Print_Area</vt:lpstr>
      <vt:lpstr>'21別所学校給食共同調理場'!Print_Area</vt:lpstr>
      <vt:lpstr>'22緑が丘学校給食共同調理場'!Print_Area</vt:lpstr>
      <vt:lpstr>'22緑が丘東アフタースクール'!Print_Area</vt:lpstr>
      <vt:lpstr>'23自由が丘小学校給食調理場'!Print_Area</vt:lpstr>
      <vt:lpstr>'24自由が丘東学校給食共同調理場'!Print_Area</vt:lpstr>
      <vt:lpstr>'25広野小学校給食調理場'!Print_Area</vt:lpstr>
      <vt:lpstr>'26文化会館'!Print_Area</vt:lpstr>
      <vt:lpstr>'様式第４－４号（自動入力）'!Print_Area</vt:lpstr>
      <vt:lpstr>'様式第４－５号(自動入力)'!Print_Area</vt:lpstr>
      <vt:lpstr>'01ハートフルプラザみき'!Print_Titles</vt:lpstr>
      <vt:lpstr>'01三樹小学校'!Print_Titles</vt:lpstr>
      <vt:lpstr>'02総合保健福祉センター'!Print_Titles</vt:lpstr>
      <vt:lpstr>'02平田小学校'!Print_Titles</vt:lpstr>
      <vt:lpstr>'03三木小学校'!Print_Titles</vt:lpstr>
      <vt:lpstr>'03消防本部'!Print_Titles</vt:lpstr>
      <vt:lpstr>'04ホースランドパークエオの森研修棟'!Print_Titles</vt:lpstr>
      <vt:lpstr>'04別所小学校'!Print_Titles</vt:lpstr>
      <vt:lpstr>'05三木南交流センター'!Print_Titles</vt:lpstr>
      <vt:lpstr>'05志染小学校'!Print_Titles</vt:lpstr>
      <vt:lpstr>'06口吉川小学校'!Print_Titles</vt:lpstr>
      <vt:lpstr>'06別所町公民館'!Print_Titles</vt:lpstr>
      <vt:lpstr>'07志染町公民館'!Print_Titles</vt:lpstr>
      <vt:lpstr>'07豊地小学校'!Print_Titles</vt:lpstr>
      <vt:lpstr>'08細川町公民館'!Print_Titles</vt:lpstr>
      <vt:lpstr>'08緑が丘小学校'!Print_Titles</vt:lpstr>
      <vt:lpstr>'09口吉川町公民館'!Print_Titles</vt:lpstr>
      <vt:lpstr>'09自由が丘小学校'!Print_Titles</vt:lpstr>
      <vt:lpstr>'10吉川児童館'!Print_Titles</vt:lpstr>
      <vt:lpstr>'10自由が丘東小学校'!Print_Titles</vt:lpstr>
      <vt:lpstr>'11広野小学校'!Print_Titles</vt:lpstr>
      <vt:lpstr>'11別所ふるさと交流館'!Print_Titles</vt:lpstr>
      <vt:lpstr>'12三木中学校'!Print_Titles</vt:lpstr>
      <vt:lpstr>'12総合隣保館'!Print_Titles</vt:lpstr>
      <vt:lpstr>'13みきやま斎場'!Print_Titles</vt:lpstr>
      <vt:lpstr>'13三木東中学校'!Print_Titles</vt:lpstr>
      <vt:lpstr>'14クリーンセンター（管理棟のみ）'!Print_Titles</vt:lpstr>
      <vt:lpstr>'14別所中学校'!Print_Titles</vt:lpstr>
      <vt:lpstr>'15金物資料館'!Print_Titles</vt:lpstr>
      <vt:lpstr>'15緑が丘中学校'!Print_Titles</vt:lpstr>
      <vt:lpstr>'16あじさいフローラみき'!Print_Titles</vt:lpstr>
      <vt:lpstr>'16自由が丘中学校'!Print_Titles</vt:lpstr>
      <vt:lpstr>'17三木特別支援学校'!Print_Titles</vt:lpstr>
      <vt:lpstr>'17農産物工房'!Print_Titles</vt:lpstr>
      <vt:lpstr>'18三樹学校給食共同調理場'!Print_Titles</vt:lpstr>
      <vt:lpstr>'18別所認定こども園'!Print_Titles</vt:lpstr>
      <vt:lpstr>'19志染保育所'!Print_Titles</vt:lpstr>
      <vt:lpstr>'19平田小学校給食調理場'!Print_Titles</vt:lpstr>
      <vt:lpstr>'20三木学校給食共同調理場'!Print_Titles</vt:lpstr>
      <vt:lpstr>'20堀光美術館'!Print_Titles</vt:lpstr>
      <vt:lpstr>'21みき歴史資料館'!Print_Titles</vt:lpstr>
      <vt:lpstr>'21別所学校給食共同調理場'!Print_Titles</vt:lpstr>
      <vt:lpstr>'22緑が丘学校給食共同調理場'!Print_Titles</vt:lpstr>
      <vt:lpstr>'22緑が丘東アフタースクール'!Print_Titles</vt:lpstr>
      <vt:lpstr>'23自由が丘小学校給食調理場'!Print_Titles</vt:lpstr>
      <vt:lpstr>'24自由が丘東学校給食共同調理場'!Print_Titles</vt:lpstr>
      <vt:lpstr>'25広野小学校給食調理場'!Print_Titles</vt:lpstr>
      <vt:lpstr>'26文化会館'!Print_Titles</vt:lpstr>
      <vt:lpstr>'様式第４－５号(自動入力)'!Print_Titles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旭</dc:creator>
  <cp:lastModifiedBy> </cp:lastModifiedBy>
  <cp:lastPrinted>2025-04-22T02:58:02Z</cp:lastPrinted>
  <dcterms:created xsi:type="dcterms:W3CDTF">2025-04-11T01:50:42Z</dcterms:created>
  <dcterms:modified xsi:type="dcterms:W3CDTF">2025-04-25T07:22:43Z</dcterms:modified>
</cp:coreProperties>
</file>