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6.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720" tabRatio="799"/>
  </bookViews>
  <sheets>
    <sheet name="①平均年齢別児童数計算表" sheetId="64" r:id="rId1"/>
    <sheet name="②取得加算確認" sheetId="70" r:id="rId2"/>
    <sheet name="【様式１】加算率" sheetId="28" r:id="rId3"/>
    <sheet name="③処遇（区分２）見込額計算表（施設型２・３号）" sheetId="72" r:id="rId4"/>
    <sheet name="【様式２】ｷｬﾘｱﾊﾟｽ要件" sheetId="29" r:id="rId5"/>
    <sheet name="【様式３】加算人数認定" sheetId="13" r:id="rId6"/>
    <sheet name="④処遇（区分３）計算表" sheetId="71" r:id="rId7"/>
    <sheet name="【様式４】賃金改善計画書(まとめ)" sheetId="61" r:id="rId8"/>
    <sheet name="【様式４別添１】賃金改善明細書（職員別） " sheetId="62" r:id="rId9"/>
    <sheet name="【様式４別添２】一覧表" sheetId="63" r:id="rId10"/>
    <sheet name="【様式５】誓約書 (ver2)" sheetId="59" r:id="rId11"/>
    <sheet name="【様式６】実績報告書(まとめ)" sheetId="55" r:id="rId12"/>
    <sheet name="【様式６別添１】賃金改善明細書（職員別）" sheetId="56" r:id="rId13"/>
    <sheet name="【様式６別添２】一覧表" sheetId="42" r:id="rId14"/>
    <sheet name="【様式７】特別事情届出書" sheetId="60" r:id="rId15"/>
  </sheets>
  <definedNames>
    <definedName name="aaaa" localSheetId="3">#REF!</definedName>
    <definedName name="aaaa">#REF!</definedName>
    <definedName name="_xlnm.Print_Area" localSheetId="2">【様式１】加算率!$A$1:$AL$186</definedName>
    <definedName name="_xlnm.Print_Area" localSheetId="4">【様式２】ｷｬﾘｱﾊﾟｽ要件!$A$1:$AI$29</definedName>
    <definedName name="_xlnm.Print_Area" localSheetId="5">【様式３】加算人数認定!$A$1:$AJ$105</definedName>
    <definedName name="_xlnm.Print_Area" localSheetId="7">'【様式４】賃金改善計画書(まとめ)'!$A$1:$AO$45</definedName>
    <definedName name="_xlnm.Print_Area" localSheetId="9">【様式４別添２】一覧表!$A$1:$F$20</definedName>
    <definedName name="_xlnm.Print_Area" localSheetId="10">'【様式５】誓約書 (ver2)'!$A$1:$AB$24</definedName>
    <definedName name="_xlnm.Print_Area" localSheetId="11">'【様式６】実績報告書(まとめ)'!$A$1:$AM$61</definedName>
    <definedName name="_xlnm.Print_Area" localSheetId="12">'【様式６別添１】賃金改善明細書（職員別）'!$A$1:$AG$76</definedName>
    <definedName name="_xlnm.Print_Area" localSheetId="13">【様式６別添２】一覧表!$A$1:$F$20</definedName>
    <definedName name="_xlnm.Print_Area" localSheetId="14">【様式７】特別事情届出書!$A$1:$AL$30</definedName>
    <definedName name="_xlnm.Print_Area" localSheetId="0">①平均年齢別児童数計算表!$A$1:$AF$63</definedName>
    <definedName name="_xlnm.Print_Area" localSheetId="1">②取得加算確認!$A$1:$M$30</definedName>
    <definedName name="_xlnm.Print_Area" localSheetId="3">'③処遇（区分２）見込額計算表（施設型２・３号）'!$A$1:$AD$49</definedName>
    <definedName name="_xlnm.Print_Area" localSheetId="6">'④処遇（区分３）計算表'!$A$1:$I$33</definedName>
    <definedName name="_xlnm.Print_Titles" localSheetId="8">'【様式４別添１】賃金改善明細書（職員別） '!$3:$10</definedName>
    <definedName name="_xlnm.Print_Titles" localSheetId="12">'【様式６別添１】賃金改善明細書（職員別）'!$3:$10</definedName>
    <definedName name="保育所別民改費担当者一覧" localSheetId="3">#REF!</definedName>
    <definedName name="保育所別民改費担当者一覧">#REF!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46" i="72" l="1"/>
  <c r="Z44" i="72"/>
  <c r="Z43" i="72"/>
  <c r="Z41" i="72"/>
  <c r="Z40" i="72"/>
  <c r="Z39" i="72"/>
  <c r="Z38" i="72"/>
  <c r="Z37" i="72"/>
  <c r="Z36" i="72"/>
  <c r="Z35" i="72"/>
  <c r="Z34" i="72"/>
  <c r="Z33" i="72"/>
  <c r="Z32" i="72"/>
  <c r="Z31" i="72"/>
  <c r="Z30" i="72"/>
  <c r="Z42" i="72" l="1"/>
  <c r="R33" i="72"/>
  <c r="R39" i="72"/>
  <c r="R21" i="72" l="1"/>
  <c r="N21" i="72"/>
  <c r="J21" i="72"/>
  <c r="R25" i="72"/>
  <c r="N25" i="72"/>
  <c r="J25" i="72"/>
  <c r="R41" i="72" l="1"/>
  <c r="T11" i="59" l="1"/>
  <c r="W12" i="61"/>
  <c r="I28" i="71"/>
  <c r="I27" i="71"/>
  <c r="E104" i="13"/>
  <c r="AA95" i="13"/>
  <c r="AA94" i="13"/>
  <c r="AA93" i="13"/>
  <c r="N20" i="72" l="1"/>
  <c r="R32" i="72" s="1"/>
  <c r="J20" i="72"/>
  <c r="R30" i="72" s="1"/>
  <c r="R20" i="72" l="1"/>
  <c r="P46" i="72"/>
  <c r="P43" i="72"/>
  <c r="P41" i="72"/>
  <c r="P40" i="72"/>
  <c r="P39" i="72"/>
  <c r="P38" i="72"/>
  <c r="P37" i="72"/>
  <c r="P36" i="72"/>
  <c r="P33" i="72"/>
  <c r="P32" i="72"/>
  <c r="P31" i="72"/>
  <c r="P30" i="72"/>
  <c r="N46" i="72"/>
  <c r="N43" i="72"/>
  <c r="N34" i="72"/>
  <c r="N35" i="72"/>
  <c r="N36" i="72"/>
  <c r="N37" i="72"/>
  <c r="N38" i="72"/>
  <c r="N39" i="72"/>
  <c r="N40" i="72"/>
  <c r="N41" i="72"/>
  <c r="N31" i="72"/>
  <c r="N32" i="72"/>
  <c r="N33" i="72"/>
  <c r="N30" i="72"/>
  <c r="V37" i="72"/>
  <c r="R23" i="72"/>
  <c r="N22" i="72"/>
  <c r="J22" i="72"/>
  <c r="R31" i="72" s="1"/>
  <c r="B15" i="72"/>
  <c r="D15" i="72" s="1"/>
  <c r="R13" i="72"/>
  <c r="J13" i="72"/>
  <c r="P13" i="72" s="1"/>
  <c r="F13" i="72"/>
  <c r="B13" i="72"/>
  <c r="Y11" i="72"/>
  <c r="R11" i="72"/>
  <c r="V11" i="72" s="1"/>
  <c r="B11" i="72"/>
  <c r="N8" i="72"/>
  <c r="P8" i="72"/>
  <c r="F8" i="72"/>
  <c r="B8" i="72"/>
  <c r="T4" i="72"/>
  <c r="T3" i="72"/>
  <c r="R34" i="72" l="1"/>
  <c r="R22" i="72"/>
  <c r="R35" i="72" s="1"/>
  <c r="V39" i="72" l="1"/>
  <c r="V46" i="72"/>
  <c r="V43" i="72"/>
  <c r="V41" i="72"/>
  <c r="V40" i="72"/>
  <c r="V38" i="72"/>
  <c r="V36" i="72"/>
  <c r="V35" i="72"/>
  <c r="V34" i="72"/>
  <c r="V33" i="72"/>
  <c r="V32" i="72"/>
  <c r="V31" i="72"/>
  <c r="V30" i="72"/>
  <c r="R24" i="72"/>
  <c r="E21" i="71"/>
  <c r="E19" i="71"/>
  <c r="F15" i="71"/>
  <c r="F14" i="71"/>
  <c r="F13" i="71"/>
  <c r="F12" i="71"/>
  <c r="F11" i="71"/>
  <c r="F10" i="71"/>
  <c r="P57" i="28"/>
  <c r="H56" i="28"/>
  <c r="W55" i="28"/>
  <c r="C40" i="72" l="1"/>
  <c r="C46" i="72"/>
  <c r="M45" i="72"/>
  <c r="C44" i="72"/>
  <c r="R43" i="72" l="1"/>
  <c r="Y55" i="28" l="1"/>
  <c r="D5" i="71" l="1"/>
  <c r="H21" i="71"/>
  <c r="H19" i="71"/>
  <c r="H18" i="71"/>
  <c r="G14" i="71"/>
  <c r="H14" i="71" s="1"/>
  <c r="G11" i="71"/>
  <c r="H11" i="71" s="1"/>
  <c r="G10" i="71"/>
  <c r="H10" i="71" s="1"/>
  <c r="S10" i="70" l="1"/>
  <c r="O11" i="72" l="1"/>
  <c r="E13" i="71"/>
  <c r="G12" i="71" s="1"/>
  <c r="H12" i="71" s="1"/>
  <c r="E3" i="70"/>
  <c r="A1" i="70"/>
  <c r="S30" i="70"/>
  <c r="S29" i="70"/>
  <c r="T29" i="70" s="1"/>
  <c r="S28" i="70"/>
  <c r="S27" i="70"/>
  <c r="S26" i="70"/>
  <c r="S25" i="70"/>
  <c r="S24" i="70"/>
  <c r="S23" i="70"/>
  <c r="S21" i="70"/>
  <c r="S19" i="70"/>
  <c r="S18" i="70"/>
  <c r="S17" i="70"/>
  <c r="S16" i="70"/>
  <c r="S14" i="70"/>
  <c r="S13" i="70"/>
  <c r="S12" i="70"/>
  <c r="S11" i="70"/>
  <c r="S9" i="70"/>
  <c r="S8" i="70"/>
  <c r="S7" i="70"/>
  <c r="F11" i="72" l="1"/>
  <c r="E15" i="71"/>
  <c r="G15" i="71" s="1"/>
  <c r="H15" i="71" s="1"/>
  <c r="H17" i="71" s="1"/>
  <c r="E20" i="71"/>
  <c r="H20" i="71" s="1"/>
  <c r="K11" i="72" l="1"/>
  <c r="R37" i="72" s="1"/>
  <c r="I11" i="72"/>
  <c r="R38" i="72" s="1"/>
  <c r="M11" i="72"/>
  <c r="R36" i="72" s="1"/>
  <c r="Z45" i="72" s="1"/>
  <c r="Z47" i="72" s="1"/>
  <c r="H23" i="71"/>
  <c r="H24" i="71" s="1"/>
  <c r="G28" i="71" s="1"/>
  <c r="H28" i="71" s="1"/>
  <c r="E32" i="71" s="1"/>
  <c r="H32" i="71" s="1"/>
  <c r="K11" i="59" l="1"/>
  <c r="N12" i="61"/>
  <c r="G27" i="71"/>
  <c r="H27" i="71" s="1"/>
  <c r="E31" i="71" s="1"/>
  <c r="H31" i="71" s="1"/>
  <c r="H33" i="71" s="1"/>
  <c r="R59" i="64" l="1"/>
  <c r="I59" i="64"/>
  <c r="F59" i="64"/>
  <c r="G59" i="64"/>
  <c r="H59" i="64"/>
  <c r="R43" i="64"/>
  <c r="G43" i="64"/>
  <c r="H43" i="64"/>
  <c r="I43" i="64"/>
  <c r="F43" i="64"/>
  <c r="L15" i="13" l="1"/>
  <c r="T15" i="13"/>
  <c r="AC61" i="56" l="1"/>
  <c r="AC12" i="56"/>
  <c r="AC13" i="56"/>
  <c r="AC14" i="56"/>
  <c r="AC15" i="56"/>
  <c r="AC16" i="56"/>
  <c r="AC17" i="56"/>
  <c r="AC18" i="56"/>
  <c r="AC19" i="56"/>
  <c r="AC20" i="56"/>
  <c r="AC21" i="56"/>
  <c r="AC22" i="56"/>
  <c r="AC23" i="56"/>
  <c r="AC24" i="56"/>
  <c r="AC25" i="56"/>
  <c r="AC26" i="56"/>
  <c r="AC27" i="56"/>
  <c r="AC28" i="56"/>
  <c r="AC29" i="56"/>
  <c r="AC30" i="56"/>
  <c r="AC31" i="56"/>
  <c r="AC32" i="56"/>
  <c r="AC33" i="56"/>
  <c r="AC34" i="56"/>
  <c r="AC35" i="56"/>
  <c r="AC36" i="56"/>
  <c r="AC37" i="56"/>
  <c r="AC38" i="56"/>
  <c r="AC39" i="56"/>
  <c r="AC40" i="56"/>
  <c r="AC41" i="56"/>
  <c r="AC42" i="56"/>
  <c r="AC43" i="56"/>
  <c r="AC44" i="56"/>
  <c r="AC45" i="56"/>
  <c r="AC46" i="56"/>
  <c r="AC47" i="56"/>
  <c r="AC48" i="56"/>
  <c r="AC49" i="56"/>
  <c r="AC50" i="56"/>
  <c r="AC51" i="56"/>
  <c r="AC52" i="56"/>
  <c r="AC53" i="56"/>
  <c r="AC54" i="56"/>
  <c r="AC55" i="56"/>
  <c r="AC56" i="56"/>
  <c r="AC57" i="56"/>
  <c r="AC58" i="56"/>
  <c r="AC59" i="56"/>
  <c r="AC60" i="56"/>
  <c r="AC11" i="56"/>
  <c r="AC60" i="62"/>
  <c r="AC59" i="62"/>
  <c r="AC12" i="62"/>
  <c r="AC13" i="62"/>
  <c r="AC14" i="62"/>
  <c r="AC15" i="62"/>
  <c r="AC16" i="62"/>
  <c r="AC17" i="62"/>
  <c r="AC18" i="62"/>
  <c r="AC19" i="62"/>
  <c r="AC20" i="62"/>
  <c r="AC21" i="62"/>
  <c r="AC22" i="62"/>
  <c r="AC23" i="62"/>
  <c r="AC24" i="62"/>
  <c r="AC25" i="62"/>
  <c r="AC26" i="62"/>
  <c r="AC27" i="62"/>
  <c r="AC28" i="62"/>
  <c r="AC29" i="62"/>
  <c r="AC30" i="62"/>
  <c r="AC31" i="62"/>
  <c r="AC32" i="62"/>
  <c r="AC33" i="62"/>
  <c r="AC34" i="62"/>
  <c r="AC35" i="62"/>
  <c r="AC36" i="62"/>
  <c r="AC37" i="62"/>
  <c r="AC38" i="62"/>
  <c r="AC39" i="62"/>
  <c r="AC40" i="62"/>
  <c r="AC41" i="62"/>
  <c r="AC42" i="62"/>
  <c r="AC43" i="62"/>
  <c r="AC44" i="62"/>
  <c r="AC45" i="62"/>
  <c r="AC46" i="62"/>
  <c r="AC47" i="62"/>
  <c r="AC48" i="62"/>
  <c r="AC49" i="62"/>
  <c r="AC50" i="62"/>
  <c r="AC51" i="62"/>
  <c r="AC52" i="62"/>
  <c r="AC53" i="62"/>
  <c r="AC54" i="62"/>
  <c r="AC55" i="62"/>
  <c r="AC56" i="62"/>
  <c r="AC57" i="62"/>
  <c r="AC58" i="62"/>
  <c r="AC11" i="62"/>
  <c r="AC61" i="62" l="1"/>
  <c r="N53" i="55"/>
  <c r="N52" i="55"/>
  <c r="N39" i="61"/>
  <c r="N38" i="61"/>
  <c r="K61" i="56" l="1"/>
  <c r="T13" i="56"/>
  <c r="T14" i="56"/>
  <c r="T15" i="56"/>
  <c r="T16" i="56"/>
  <c r="T17" i="56"/>
  <c r="T18" i="56"/>
  <c r="T19" i="56"/>
  <c r="T20" i="56"/>
  <c r="T21" i="56"/>
  <c r="T22" i="56"/>
  <c r="T23" i="56"/>
  <c r="T24" i="56"/>
  <c r="T25" i="56"/>
  <c r="T26" i="56"/>
  <c r="T27" i="56"/>
  <c r="T28" i="56"/>
  <c r="T29" i="56"/>
  <c r="T30" i="56"/>
  <c r="T31" i="56"/>
  <c r="T32" i="56"/>
  <c r="T33" i="56"/>
  <c r="T34" i="56"/>
  <c r="T35" i="56"/>
  <c r="T36" i="56"/>
  <c r="T37" i="56"/>
  <c r="T38" i="56"/>
  <c r="T39" i="56"/>
  <c r="T40" i="56"/>
  <c r="T41" i="56"/>
  <c r="T42" i="56"/>
  <c r="T43" i="56"/>
  <c r="T44" i="56"/>
  <c r="T45" i="56"/>
  <c r="T46" i="56"/>
  <c r="T47" i="56"/>
  <c r="T48" i="56"/>
  <c r="T49" i="56"/>
  <c r="T50" i="56"/>
  <c r="T51" i="56"/>
  <c r="T52" i="56"/>
  <c r="T53" i="56"/>
  <c r="T54" i="56"/>
  <c r="T55" i="56"/>
  <c r="T56" i="56"/>
  <c r="T57" i="56"/>
  <c r="T58" i="56"/>
  <c r="T59" i="56"/>
  <c r="T60" i="56"/>
  <c r="Q61" i="56"/>
  <c r="A40" i="56"/>
  <c r="A41" i="56" s="1"/>
  <c r="A42" i="56" s="1"/>
  <c r="A43" i="56" s="1"/>
  <c r="A44" i="56" s="1"/>
  <c r="A45" i="56" s="1"/>
  <c r="A46" i="56" s="1"/>
  <c r="A47" i="56" s="1"/>
  <c r="A48" i="56" s="1"/>
  <c r="A49" i="56" s="1"/>
  <c r="A50" i="56" s="1"/>
  <c r="A51" i="56" s="1"/>
  <c r="A52" i="56" s="1"/>
  <c r="A53" i="56" s="1"/>
  <c r="A54" i="56" s="1"/>
  <c r="A55" i="56" s="1"/>
  <c r="A56" i="56" s="1"/>
  <c r="A57" i="56" s="1"/>
  <c r="A58" i="56" s="1"/>
  <c r="A59" i="56" s="1"/>
  <c r="A60" i="56" s="1"/>
  <c r="E18" i="63"/>
  <c r="AA61" i="62"/>
  <c r="X61" i="62"/>
  <c r="P61" i="62"/>
  <c r="U61" i="62"/>
  <c r="T57" i="62"/>
  <c r="T12" i="62"/>
  <c r="T13" i="62"/>
  <c r="T14" i="62"/>
  <c r="T15" i="62"/>
  <c r="T16" i="62"/>
  <c r="T17" i="62"/>
  <c r="T18" i="62"/>
  <c r="T19" i="62"/>
  <c r="T20" i="62"/>
  <c r="T21" i="62"/>
  <c r="T22" i="62"/>
  <c r="T23" i="62"/>
  <c r="T24" i="62"/>
  <c r="T25" i="62"/>
  <c r="T26" i="62"/>
  <c r="T27" i="62"/>
  <c r="T28" i="62"/>
  <c r="T29" i="62"/>
  <c r="T30" i="62"/>
  <c r="T31" i="62"/>
  <c r="T32" i="62"/>
  <c r="T33" i="62"/>
  <c r="T34" i="62"/>
  <c r="T35" i="62"/>
  <c r="T36" i="62"/>
  <c r="T37" i="62"/>
  <c r="T38" i="62"/>
  <c r="T39" i="62"/>
  <c r="T40" i="62"/>
  <c r="T41" i="62"/>
  <c r="T42" i="62"/>
  <c r="T43" i="62"/>
  <c r="T44" i="62"/>
  <c r="T45" i="62"/>
  <c r="T46" i="62"/>
  <c r="T47" i="62"/>
  <c r="T48" i="62"/>
  <c r="T49" i="62"/>
  <c r="T50" i="62"/>
  <c r="T51" i="62"/>
  <c r="T52" i="62"/>
  <c r="T53" i="62"/>
  <c r="T54" i="62"/>
  <c r="T55" i="62"/>
  <c r="T56" i="62"/>
  <c r="T58" i="62"/>
  <c r="T59" i="62"/>
  <c r="T60" i="62"/>
  <c r="K61" i="62"/>
  <c r="A53" i="62"/>
  <c r="A54" i="62" s="1"/>
  <c r="A55" i="62" s="1"/>
  <c r="A56" i="62" s="1"/>
  <c r="A57" i="62" s="1"/>
  <c r="A58" i="62" s="1"/>
  <c r="A59" i="62" s="1"/>
  <c r="A60" i="62" s="1"/>
  <c r="Q61" i="62" l="1"/>
  <c r="AA118" i="28" l="1"/>
  <c r="W14" i="61" l="1"/>
  <c r="W13" i="61" l="1"/>
  <c r="G28" i="64"/>
  <c r="H28" i="64"/>
  <c r="I28" i="64"/>
  <c r="J28" i="64"/>
  <c r="K28" i="64"/>
  <c r="L28" i="64"/>
  <c r="M28" i="64"/>
  <c r="N28" i="64"/>
  <c r="O28" i="64"/>
  <c r="P28" i="64"/>
  <c r="Q28" i="64"/>
  <c r="H24" i="64"/>
  <c r="I24" i="64"/>
  <c r="J24" i="64"/>
  <c r="K24" i="64"/>
  <c r="L24" i="64"/>
  <c r="M24" i="64"/>
  <c r="N24" i="64"/>
  <c r="O24" i="64"/>
  <c r="P24" i="64"/>
  <c r="Q24" i="64"/>
  <c r="G24" i="64"/>
  <c r="G26" i="64"/>
  <c r="Y13" i="60" l="1"/>
  <c r="Y12" i="60"/>
  <c r="E2" i="42"/>
  <c r="AF1" i="56"/>
  <c r="Y60" i="55"/>
  <c r="Y59" i="55"/>
  <c r="R24" i="59" l="1"/>
  <c r="R23" i="59"/>
  <c r="J22" i="59"/>
  <c r="Q43" i="61"/>
  <c r="E2" i="63"/>
  <c r="AF1" i="62"/>
  <c r="Y45" i="61"/>
  <c r="Y44" i="61"/>
  <c r="V7" i="13"/>
  <c r="U12" i="13" l="1"/>
  <c r="U10" i="13"/>
  <c r="U9" i="13"/>
  <c r="V7" i="29"/>
  <c r="Q27" i="29" l="1"/>
  <c r="Y29" i="29"/>
  <c r="Y28" i="29"/>
  <c r="U6" i="28"/>
  <c r="Y46" i="28" l="1"/>
  <c r="W46" i="28" s="1"/>
  <c r="Y47" i="28"/>
  <c r="W47" i="28" s="1"/>
  <c r="Y48" i="28"/>
  <c r="W48" i="28" s="1"/>
  <c r="Y49" i="28"/>
  <c r="W49" i="28" s="1"/>
  <c r="Y50" i="28"/>
  <c r="W50" i="28" s="1"/>
  <c r="Y51" i="28"/>
  <c r="W51" i="28" s="1"/>
  <c r="Y52" i="28"/>
  <c r="W52" i="28" s="1"/>
  <c r="Y53" i="28"/>
  <c r="W53" i="28" s="1"/>
  <c r="Y54" i="28"/>
  <c r="W54" i="28" s="1"/>
  <c r="Y35" i="28"/>
  <c r="W35" i="28" s="1"/>
  <c r="Y36" i="28"/>
  <c r="W36" i="28" s="1"/>
  <c r="Y37" i="28"/>
  <c r="W37" i="28" s="1"/>
  <c r="Y38" i="28"/>
  <c r="W38" i="28" s="1"/>
  <c r="Y39" i="28"/>
  <c r="W39" i="28" s="1"/>
  <c r="Y40" i="28"/>
  <c r="W40" i="28" s="1"/>
  <c r="Y41" i="28"/>
  <c r="W41" i="28" s="1"/>
  <c r="Y42" i="28"/>
  <c r="W42" i="28" s="1"/>
  <c r="Y43" i="28"/>
  <c r="W43" i="28" s="1"/>
  <c r="Y44" i="28"/>
  <c r="W44" i="28" s="1"/>
  <c r="Y45" i="28"/>
  <c r="W45" i="28" s="1"/>
  <c r="Y27" i="28"/>
  <c r="W27" i="28" s="1"/>
  <c r="Y28" i="28"/>
  <c r="W28" i="28" s="1"/>
  <c r="Y29" i="28"/>
  <c r="W29" i="28" s="1"/>
  <c r="Y30" i="28"/>
  <c r="W30" i="28" s="1"/>
  <c r="Y31" i="28"/>
  <c r="W31" i="28" s="1"/>
  <c r="Y32" i="28"/>
  <c r="W32" i="28" s="1"/>
  <c r="Y33" i="28"/>
  <c r="W33" i="28" s="1"/>
  <c r="Y34" i="28"/>
  <c r="W34" i="28" s="1"/>
  <c r="Y26" i="28"/>
  <c r="W26" i="28" s="1"/>
  <c r="U11" i="28"/>
  <c r="U9" i="28"/>
  <c r="U8" i="28"/>
  <c r="Y25" i="28"/>
  <c r="W25" i="28" l="1"/>
  <c r="AA47" i="64" l="1"/>
  <c r="F57" i="64"/>
  <c r="F56" i="64"/>
  <c r="I56" i="64"/>
  <c r="H56" i="64"/>
  <c r="G56" i="64"/>
  <c r="F29" i="64"/>
  <c r="R25" i="64"/>
  <c r="R23" i="64"/>
  <c r="Q40" i="64"/>
  <c r="P40" i="64"/>
  <c r="O40" i="64"/>
  <c r="N40" i="64"/>
  <c r="M40" i="64"/>
  <c r="L40" i="64"/>
  <c r="K40" i="64"/>
  <c r="J40" i="64"/>
  <c r="R8" i="64"/>
  <c r="G21" i="28" s="1"/>
  <c r="I58" i="64"/>
  <c r="H58" i="64"/>
  <c r="G58" i="64"/>
  <c r="F58" i="64"/>
  <c r="I57" i="64"/>
  <c r="H57" i="64"/>
  <c r="G57" i="64"/>
  <c r="I55" i="64"/>
  <c r="H55" i="64"/>
  <c r="G55" i="64"/>
  <c r="F55" i="64"/>
  <c r="I54" i="64"/>
  <c r="H54" i="64"/>
  <c r="G54" i="64"/>
  <c r="F54" i="64"/>
  <c r="I53" i="64"/>
  <c r="H53" i="64"/>
  <c r="G53" i="64"/>
  <c r="F53" i="64"/>
  <c r="I52" i="64"/>
  <c r="H52" i="64"/>
  <c r="G52" i="64"/>
  <c r="F52" i="64"/>
  <c r="I51" i="64"/>
  <c r="H51" i="64"/>
  <c r="G51" i="64"/>
  <c r="F51" i="64"/>
  <c r="B49" i="64"/>
  <c r="B33" i="64"/>
  <c r="Q42" i="64"/>
  <c r="P42" i="64"/>
  <c r="O42" i="64"/>
  <c r="N42" i="64"/>
  <c r="M42" i="64"/>
  <c r="L42" i="64"/>
  <c r="K42" i="64"/>
  <c r="J42" i="64"/>
  <c r="R27" i="64"/>
  <c r="Q26" i="64"/>
  <c r="Q41" i="64" s="1"/>
  <c r="P26" i="64"/>
  <c r="P41" i="64" s="1"/>
  <c r="O26" i="64"/>
  <c r="O41" i="64" s="1"/>
  <c r="N26" i="64"/>
  <c r="N41" i="64" s="1"/>
  <c r="M26" i="64"/>
  <c r="M41" i="64" s="1"/>
  <c r="L26" i="64"/>
  <c r="L41" i="64" s="1"/>
  <c r="K26" i="64"/>
  <c r="K41" i="64" s="1"/>
  <c r="J26" i="64"/>
  <c r="J41" i="64" s="1"/>
  <c r="I26" i="64"/>
  <c r="H26" i="64"/>
  <c r="Q22" i="64"/>
  <c r="P22" i="64"/>
  <c r="O22" i="64"/>
  <c r="N22" i="64"/>
  <c r="M22" i="64"/>
  <c r="L22" i="64"/>
  <c r="K22" i="64"/>
  <c r="J22" i="64"/>
  <c r="I22" i="64"/>
  <c r="H22" i="64"/>
  <c r="G22" i="64"/>
  <c r="R21" i="64"/>
  <c r="Q20" i="64"/>
  <c r="Q38" i="64" s="1"/>
  <c r="P20" i="64"/>
  <c r="P38" i="64" s="1"/>
  <c r="O20" i="64"/>
  <c r="O38" i="64" s="1"/>
  <c r="N20" i="64"/>
  <c r="N38" i="64" s="1"/>
  <c r="M20" i="64"/>
  <c r="M38" i="64" s="1"/>
  <c r="L20" i="64"/>
  <c r="L38" i="64" s="1"/>
  <c r="K20" i="64"/>
  <c r="K38" i="64" s="1"/>
  <c r="J20" i="64"/>
  <c r="J38" i="64" s="1"/>
  <c r="I20" i="64"/>
  <c r="H20" i="64"/>
  <c r="G20" i="64"/>
  <c r="R19" i="64"/>
  <c r="Q18" i="64"/>
  <c r="Q37" i="64" s="1"/>
  <c r="P18" i="64"/>
  <c r="P37" i="64" s="1"/>
  <c r="O18" i="64"/>
  <c r="O37" i="64" s="1"/>
  <c r="N18" i="64"/>
  <c r="N37" i="64" s="1"/>
  <c r="M18" i="64"/>
  <c r="M37" i="64" s="1"/>
  <c r="L18" i="64"/>
  <c r="L37" i="64" s="1"/>
  <c r="K18" i="64"/>
  <c r="K37" i="64" s="1"/>
  <c r="J18" i="64"/>
  <c r="J37" i="64" s="1"/>
  <c r="I18" i="64"/>
  <c r="H18" i="64"/>
  <c r="G18" i="64"/>
  <c r="R17" i="64"/>
  <c r="Q16" i="64"/>
  <c r="Q36" i="64" s="1"/>
  <c r="P16" i="64"/>
  <c r="P36" i="64" s="1"/>
  <c r="O16" i="64"/>
  <c r="O36" i="64" s="1"/>
  <c r="N16" i="64"/>
  <c r="N36" i="64" s="1"/>
  <c r="M16" i="64"/>
  <c r="M36" i="64" s="1"/>
  <c r="L16" i="64"/>
  <c r="L36" i="64" s="1"/>
  <c r="K16" i="64"/>
  <c r="K36" i="64" s="1"/>
  <c r="J16" i="64"/>
  <c r="J36" i="64" s="1"/>
  <c r="I16" i="64"/>
  <c r="H16" i="64"/>
  <c r="G16" i="64"/>
  <c r="R15" i="64"/>
  <c r="Q14" i="64"/>
  <c r="Q35" i="64" s="1"/>
  <c r="P14" i="64"/>
  <c r="P35" i="64" s="1"/>
  <c r="O14" i="64"/>
  <c r="O35" i="64" s="1"/>
  <c r="N14" i="64"/>
  <c r="N35" i="64" s="1"/>
  <c r="M14" i="64"/>
  <c r="M35" i="64" s="1"/>
  <c r="L14" i="64"/>
  <c r="L35" i="64" s="1"/>
  <c r="K14" i="64"/>
  <c r="K35" i="64" s="1"/>
  <c r="J14" i="64"/>
  <c r="J35" i="64" s="1"/>
  <c r="I14" i="64"/>
  <c r="H14" i="64"/>
  <c r="G14" i="64"/>
  <c r="R13" i="64"/>
  <c r="B11" i="64"/>
  <c r="A10" i="64"/>
  <c r="R56" i="64" l="1"/>
  <c r="R40" i="64"/>
  <c r="Y16" i="64" s="1"/>
  <c r="R29" i="64"/>
  <c r="R37" i="64"/>
  <c r="Y14" i="64" s="1"/>
  <c r="AE14" i="64" s="1"/>
  <c r="R38" i="64"/>
  <c r="Y15" i="64" s="1"/>
  <c r="AE15" i="64" s="1"/>
  <c r="R41" i="64"/>
  <c r="R51" i="64"/>
  <c r="R52" i="64"/>
  <c r="R54" i="64"/>
  <c r="R57" i="64"/>
  <c r="R58" i="64"/>
  <c r="R42" i="64"/>
  <c r="R35" i="64"/>
  <c r="R36" i="64"/>
  <c r="R53" i="64"/>
  <c r="AK11" i="60"/>
  <c r="AJ11" i="60"/>
  <c r="AI11" i="60"/>
  <c r="AH11" i="60"/>
  <c r="AG11" i="60"/>
  <c r="AF11" i="60"/>
  <c r="AE11" i="60"/>
  <c r="AD11" i="60"/>
  <c r="AC11" i="60"/>
  <c r="AB11" i="60"/>
  <c r="AA11" i="60"/>
  <c r="Z11" i="60"/>
  <c r="Y11" i="60"/>
  <c r="Y10" i="60"/>
  <c r="Y9" i="60"/>
  <c r="Y8" i="60"/>
  <c r="AK39" i="55"/>
  <c r="AK38" i="55"/>
  <c r="AK37" i="55"/>
  <c r="F18" i="63"/>
  <c r="O61" i="56"/>
  <c r="AA61" i="56"/>
  <c r="X61" i="56"/>
  <c r="W13" i="55" s="1"/>
  <c r="W12" i="55" s="1"/>
  <c r="AJ11" i="55" s="1"/>
  <c r="W61" i="56"/>
  <c r="V61" i="56"/>
  <c r="U61" i="56"/>
  <c r="S61" i="56"/>
  <c r="AE16" i="64" l="1"/>
  <c r="W44" i="64"/>
  <c r="Y17" i="64"/>
  <c r="Y13" i="64"/>
  <c r="Y18" i="64"/>
  <c r="Y12" i="64"/>
  <c r="T61" i="56"/>
  <c r="AA196" i="28"/>
  <c r="W196" i="28"/>
  <c r="AA197" i="28"/>
  <c r="W197" i="28"/>
  <c r="AA198" i="28"/>
  <c r="W198" i="28"/>
  <c r="AA195" i="28"/>
  <c r="W195" i="28"/>
  <c r="AA194" i="28"/>
  <c r="W194" i="28"/>
  <c r="AA191" i="28"/>
  <c r="W191" i="28"/>
  <c r="AA190" i="28"/>
  <c r="W190" i="28"/>
  <c r="AA193" i="28"/>
  <c r="W193" i="28"/>
  <c r="AA192" i="28"/>
  <c r="W192" i="28"/>
  <c r="AA189" i="28"/>
  <c r="W189" i="28"/>
  <c r="AA188" i="28"/>
  <c r="W188" i="28"/>
  <c r="AA187" i="28"/>
  <c r="W187" i="28"/>
  <c r="AA183" i="28"/>
  <c r="W183" i="28"/>
  <c r="AA182" i="28"/>
  <c r="W182" i="28"/>
  <c r="AA181" i="28"/>
  <c r="W181" i="28"/>
  <c r="AA180" i="28"/>
  <c r="W180" i="28"/>
  <c r="AA186" i="28"/>
  <c r="W186" i="28"/>
  <c r="AA185" i="28"/>
  <c r="W185" i="28"/>
  <c r="AA184" i="28"/>
  <c r="W184" i="28"/>
  <c r="AA179" i="28"/>
  <c r="W179" i="28"/>
  <c r="AA178" i="28"/>
  <c r="W178" i="28"/>
  <c r="AA177" i="28"/>
  <c r="W177" i="28"/>
  <c r="AA176" i="28"/>
  <c r="W176" i="28"/>
  <c r="AA175" i="28"/>
  <c r="W175" i="28"/>
  <c r="AA171" i="28"/>
  <c r="W171" i="28"/>
  <c r="AA170" i="28"/>
  <c r="W170" i="28"/>
  <c r="AA169" i="28"/>
  <c r="W169" i="28"/>
  <c r="AA168" i="28"/>
  <c r="W168" i="28"/>
  <c r="AA172" i="28"/>
  <c r="W172" i="28"/>
  <c r="AA167" i="28"/>
  <c r="W167" i="28"/>
  <c r="AA166" i="28"/>
  <c r="W166" i="28"/>
  <c r="AA165" i="28"/>
  <c r="W165" i="28"/>
  <c r="AA164" i="28"/>
  <c r="W164" i="28"/>
  <c r="AA156" i="28"/>
  <c r="W156" i="28"/>
  <c r="AA161" i="28"/>
  <c r="W161" i="28"/>
  <c r="AA160" i="28"/>
  <c r="W160" i="28"/>
  <c r="AA159" i="28"/>
  <c r="W159" i="28"/>
  <c r="AA158" i="28"/>
  <c r="W158" i="28"/>
  <c r="AA157" i="28"/>
  <c r="W157" i="28"/>
  <c r="AA155" i="28"/>
  <c r="W155" i="28"/>
  <c r="AA154" i="28"/>
  <c r="W154" i="28"/>
  <c r="AA153" i="28"/>
  <c r="W153" i="28"/>
  <c r="AA163" i="28"/>
  <c r="W163" i="28"/>
  <c r="AA162" i="28"/>
  <c r="W162" i="28"/>
  <c r="AA152" i="28"/>
  <c r="W152" i="28"/>
  <c r="AA149" i="28"/>
  <c r="W149" i="28"/>
  <c r="AA148" i="28"/>
  <c r="W148" i="28"/>
  <c r="AA143" i="28"/>
  <c r="W143" i="28"/>
  <c r="AA139" i="28"/>
  <c r="W139" i="28"/>
  <c r="AA140" i="28"/>
  <c r="W140" i="28"/>
  <c r="AA142" i="28"/>
  <c r="W142" i="28"/>
  <c r="AA141" i="28"/>
  <c r="W141" i="28"/>
  <c r="AA147" i="28"/>
  <c r="W147" i="28"/>
  <c r="AA146" i="28"/>
  <c r="W146" i="28"/>
  <c r="AA145" i="28"/>
  <c r="W145" i="28"/>
  <c r="AA144" i="28"/>
  <c r="W144" i="28"/>
  <c r="AA136" i="28"/>
  <c r="W136" i="28"/>
  <c r="AA135" i="28"/>
  <c r="W135" i="28"/>
  <c r="AA138" i="28"/>
  <c r="W138" i="28"/>
  <c r="AA137" i="28"/>
  <c r="W137" i="28"/>
  <c r="AA134" i="28"/>
  <c r="W134" i="28"/>
  <c r="AA133" i="28"/>
  <c r="W133" i="28"/>
  <c r="AA132" i="28"/>
  <c r="W132" i="28"/>
  <c r="AA131" i="28"/>
  <c r="W131" i="28"/>
  <c r="AA130" i="28"/>
  <c r="W130" i="28"/>
  <c r="AA129" i="28"/>
  <c r="W129" i="28"/>
  <c r="AA128" i="28"/>
  <c r="W128" i="28"/>
  <c r="Y29" i="61"/>
  <c r="Y28" i="55"/>
  <c r="AA119" i="28"/>
  <c r="W119" i="28"/>
  <c r="W118" i="28"/>
  <c r="AI118" i="28" s="1"/>
  <c r="AA127" i="28"/>
  <c r="W127" i="28"/>
  <c r="AA126" i="28"/>
  <c r="W126" i="28"/>
  <c r="AA125" i="28"/>
  <c r="W125" i="28"/>
  <c r="AA124" i="28"/>
  <c r="W124" i="28"/>
  <c r="AA123" i="28"/>
  <c r="W123" i="28"/>
  <c r="AA122" i="28"/>
  <c r="W122" i="28"/>
  <c r="AA121" i="28"/>
  <c r="W121" i="28"/>
  <c r="AA120" i="28"/>
  <c r="W120" i="28"/>
  <c r="AA103" i="28"/>
  <c r="W103" i="28"/>
  <c r="AA102" i="28"/>
  <c r="W102" i="28"/>
  <c r="AA101" i="28"/>
  <c r="W101" i="28"/>
  <c r="AA100" i="28"/>
  <c r="W100" i="28"/>
  <c r="AA99" i="28"/>
  <c r="W99" i="28"/>
  <c r="AA98" i="28"/>
  <c r="W98" i="28"/>
  <c r="AA97" i="28"/>
  <c r="W97" i="28"/>
  <c r="AA96" i="28"/>
  <c r="W96" i="28"/>
  <c r="AA76" i="28"/>
  <c r="W76" i="28"/>
  <c r="AA75" i="28"/>
  <c r="W75" i="28"/>
  <c r="AA115" i="28"/>
  <c r="W115" i="28"/>
  <c r="AA111" i="28"/>
  <c r="W111" i="28"/>
  <c r="AA108" i="28"/>
  <c r="W108" i="28"/>
  <c r="AA93" i="28"/>
  <c r="W93" i="28"/>
  <c r="W87" i="28"/>
  <c r="AA87" i="28"/>
  <c r="W78" i="28"/>
  <c r="W79" i="28"/>
  <c r="W80" i="28"/>
  <c r="W81" i="28"/>
  <c r="W82" i="28"/>
  <c r="W83" i="28"/>
  <c r="W84" i="28"/>
  <c r="W86" i="28"/>
  <c r="W88" i="28"/>
  <c r="W89" i="28"/>
  <c r="W90" i="28"/>
  <c r="W91" i="28"/>
  <c r="W92" i="28"/>
  <c r="W85" i="28"/>
  <c r="W106" i="28"/>
  <c r="W104" i="28"/>
  <c r="W105" i="28"/>
  <c r="W112" i="28"/>
  <c r="W113" i="28"/>
  <c r="W107" i="28"/>
  <c r="W109" i="28"/>
  <c r="W114" i="28"/>
  <c r="W110" i="28"/>
  <c r="W77" i="28"/>
  <c r="AA78" i="28"/>
  <c r="AA80" i="28"/>
  <c r="AA79" i="28"/>
  <c r="AA81" i="28"/>
  <c r="AA82" i="28"/>
  <c r="AA83" i="28"/>
  <c r="AA84" i="28"/>
  <c r="AA86" i="28"/>
  <c r="AA88" i="28"/>
  <c r="AA89" i="28"/>
  <c r="AA90" i="28"/>
  <c r="AA91" i="28"/>
  <c r="AA92" i="28"/>
  <c r="AA85" i="28"/>
  <c r="AA106" i="28"/>
  <c r="AA104" i="28"/>
  <c r="AA105" i="28"/>
  <c r="AA112" i="28"/>
  <c r="AA113" i="28"/>
  <c r="AA107" i="28"/>
  <c r="AA109" i="28"/>
  <c r="AA114" i="28"/>
  <c r="AA110" i="28"/>
  <c r="AA77" i="28"/>
  <c r="AA47" i="55"/>
  <c r="AK47" i="55" s="1"/>
  <c r="P61" i="56"/>
  <c r="Y29" i="55" s="1"/>
  <c r="Y28" i="61"/>
  <c r="Y27" i="61"/>
  <c r="Y26" i="61"/>
  <c r="Y22" i="61"/>
  <c r="AJ44" i="64" l="1"/>
  <c r="W42" i="64"/>
  <c r="AI193" i="28"/>
  <c r="AE17" i="64"/>
  <c r="W45" i="64"/>
  <c r="AE18" i="64"/>
  <c r="W46" i="64"/>
  <c r="W43" i="64"/>
  <c r="Y19" i="64"/>
  <c r="AF15" i="13"/>
  <c r="N13" i="55"/>
  <c r="N12" i="55" s="1"/>
  <c r="AD61" i="56"/>
  <c r="AD63" i="56" s="1"/>
  <c r="AI197" i="28"/>
  <c r="AI192" i="28"/>
  <c r="AI194" i="28"/>
  <c r="AI196" i="28"/>
  <c r="AI195" i="28"/>
  <c r="AI198" i="28"/>
  <c r="AI191" i="28"/>
  <c r="AI190" i="28"/>
  <c r="AI189" i="28"/>
  <c r="AI176" i="28"/>
  <c r="AI187" i="28"/>
  <c r="AI175" i="28"/>
  <c r="AI180" i="28"/>
  <c r="AI188" i="28"/>
  <c r="AI182" i="28"/>
  <c r="AI183" i="28"/>
  <c r="AI169" i="28"/>
  <c r="AI184" i="28"/>
  <c r="AI181" i="28"/>
  <c r="AI185" i="28"/>
  <c r="AI170" i="28"/>
  <c r="AI178" i="28"/>
  <c r="AI186" i="28"/>
  <c r="AI162" i="28"/>
  <c r="AI177" i="28"/>
  <c r="AI155" i="28"/>
  <c r="AI168" i="28"/>
  <c r="AI179" i="28"/>
  <c r="AI172" i="28"/>
  <c r="AI171" i="28"/>
  <c r="AI165" i="28"/>
  <c r="AI164" i="28"/>
  <c r="AI166" i="28"/>
  <c r="AI157" i="28"/>
  <c r="AI167" i="28"/>
  <c r="AI153" i="28"/>
  <c r="AI156" i="28"/>
  <c r="AI160" i="28"/>
  <c r="AI159" i="28"/>
  <c r="AI154" i="28"/>
  <c r="AI163" i="28"/>
  <c r="AI161" i="28"/>
  <c r="AI158" i="28"/>
  <c r="AI152" i="28"/>
  <c r="AI131" i="28"/>
  <c r="AI137" i="28"/>
  <c r="AI144" i="28"/>
  <c r="AI141" i="28"/>
  <c r="AI143" i="28"/>
  <c r="AI129" i="28"/>
  <c r="AI133" i="28"/>
  <c r="AI135" i="28"/>
  <c r="AI146" i="28"/>
  <c r="AI130" i="28"/>
  <c r="AI134" i="28"/>
  <c r="AI136" i="28"/>
  <c r="AI128" i="28"/>
  <c r="AI138" i="28"/>
  <c r="AI145" i="28"/>
  <c r="AI148" i="28"/>
  <c r="AI149" i="28"/>
  <c r="AI142" i="28"/>
  <c r="AI147" i="28"/>
  <c r="AI140" i="28"/>
  <c r="AI132" i="28"/>
  <c r="AI126" i="28"/>
  <c r="AI127" i="28"/>
  <c r="AI120" i="28"/>
  <c r="AI121" i="28"/>
  <c r="AI125" i="28"/>
  <c r="AI119" i="28"/>
  <c r="AI122" i="28"/>
  <c r="AI123" i="28"/>
  <c r="AI124" i="28"/>
  <c r="AI101" i="28"/>
  <c r="AI100" i="28"/>
  <c r="AI97" i="28"/>
  <c r="AI98" i="28"/>
  <c r="AI103" i="28"/>
  <c r="AI102" i="28"/>
  <c r="AI76" i="28"/>
  <c r="AI99" i="28"/>
  <c r="AI96" i="28"/>
  <c r="AI75" i="28"/>
  <c r="AI115" i="28"/>
  <c r="AI111" i="28"/>
  <c r="AI104" i="28"/>
  <c r="AI80" i="28"/>
  <c r="AI93" i="28"/>
  <c r="AI108" i="28"/>
  <c r="AI110" i="28"/>
  <c r="AI106" i="28"/>
  <c r="AI78" i="28"/>
  <c r="AI86" i="28"/>
  <c r="AI109" i="28"/>
  <c r="AI107" i="28"/>
  <c r="AI85" i="28"/>
  <c r="AI113" i="28"/>
  <c r="AI92" i="28"/>
  <c r="AI82" i="28"/>
  <c r="AI77" i="28"/>
  <c r="AI112" i="28"/>
  <c r="AI91" i="28"/>
  <c r="AI90" i="28"/>
  <c r="AI87" i="28"/>
  <c r="AI81" i="28"/>
  <c r="AI89" i="28"/>
  <c r="AI79" i="28"/>
  <c r="AI114" i="28"/>
  <c r="AI105" i="28"/>
  <c r="AI88" i="28"/>
  <c r="AI83" i="28"/>
  <c r="AJ45" i="64" l="1"/>
  <c r="AJ46" i="64"/>
  <c r="AJ43" i="64"/>
  <c r="AJ42" i="64"/>
  <c r="W47" i="64"/>
  <c r="Y23" i="61"/>
  <c r="Y21" i="61"/>
  <c r="W61" i="62"/>
  <c r="T61" i="62" s="1"/>
  <c r="V61" i="62"/>
  <c r="S61" i="62"/>
  <c r="O61" i="62"/>
  <c r="Y30" i="61" s="1"/>
  <c r="A12" i="62"/>
  <c r="A13" i="62" s="1"/>
  <c r="A14" i="62" s="1"/>
  <c r="A15" i="62" s="1"/>
  <c r="A16" i="62" s="1"/>
  <c r="A17" i="62" s="1"/>
  <c r="A18" i="62" s="1"/>
  <c r="A19" i="62" s="1"/>
  <c r="A20" i="62" s="1"/>
  <c r="A21" i="62" s="1"/>
  <c r="A22" i="62" s="1"/>
  <c r="A23" i="62" s="1"/>
  <c r="A24" i="62" s="1"/>
  <c r="A25" i="62" s="1"/>
  <c r="A26" i="62" s="1"/>
  <c r="A27" i="62" s="1"/>
  <c r="A28" i="62" s="1"/>
  <c r="A29" i="62" s="1"/>
  <c r="A30" i="62" s="1"/>
  <c r="A31" i="62" s="1"/>
  <c r="A32" i="62" s="1"/>
  <c r="A33" i="62" s="1"/>
  <c r="A34" i="62" s="1"/>
  <c r="A35" i="62" s="1"/>
  <c r="A36" i="62" s="1"/>
  <c r="A37" i="62" s="1"/>
  <c r="A38" i="62" s="1"/>
  <c r="A39" i="62" s="1"/>
  <c r="A40" i="62" s="1"/>
  <c r="A41" i="62" s="1"/>
  <c r="A42" i="62" s="1"/>
  <c r="A43" i="62" s="1"/>
  <c r="A44" i="62" s="1"/>
  <c r="A45" i="62" s="1"/>
  <c r="A46" i="62" s="1"/>
  <c r="A47" i="62" s="1"/>
  <c r="A48" i="62" s="1"/>
  <c r="A49" i="62" s="1"/>
  <c r="A50" i="62" s="1"/>
  <c r="A51" i="62" s="1"/>
  <c r="A52" i="62" s="1"/>
  <c r="T11" i="62"/>
  <c r="AJ7" i="61"/>
  <c r="AI7" i="61"/>
  <c r="AH7" i="61"/>
  <c r="AG7" i="61"/>
  <c r="AF7" i="61"/>
  <c r="AE7" i="61"/>
  <c r="AD7" i="61"/>
  <c r="AC7" i="61"/>
  <c r="AB7" i="61"/>
  <c r="AA7" i="61"/>
  <c r="Z7" i="61"/>
  <c r="Y7" i="61"/>
  <c r="X7" i="61"/>
  <c r="X6" i="61"/>
  <c r="X5" i="61"/>
  <c r="X4" i="61"/>
  <c r="Y27" i="55"/>
  <c r="Y26" i="55"/>
  <c r="Y25" i="55"/>
  <c r="Y21" i="55"/>
  <c r="Y19" i="55"/>
  <c r="Y22" i="55"/>
  <c r="Y20" i="55"/>
  <c r="Y18" i="55"/>
  <c r="AJ10" i="55"/>
  <c r="Y19" i="61" l="1"/>
  <c r="AD61" i="62"/>
  <c r="AD63" i="62" s="1"/>
  <c r="N14" i="61"/>
  <c r="N13" i="61" s="1"/>
  <c r="X63" i="62"/>
  <c r="Y63" i="62" s="1"/>
  <c r="AJ47" i="64"/>
  <c r="Y17" i="55"/>
  <c r="U47" i="55"/>
  <c r="AK46" i="55" s="1"/>
  <c r="Y24" i="55"/>
  <c r="Y23" i="55" s="1"/>
  <c r="Y25" i="61"/>
  <c r="Y24" i="61" s="1"/>
  <c r="T12" i="56"/>
  <c r="T11" i="56"/>
  <c r="Y20" i="61" l="1"/>
  <c r="Y18" i="61" s="1"/>
  <c r="AJ18" i="61" s="1"/>
  <c r="AJ17" i="55"/>
  <c r="E105" i="13" l="1"/>
  <c r="N47" i="55"/>
  <c r="AK48" i="55" s="1"/>
  <c r="AJ11" i="61"/>
  <c r="X63" i="56"/>
  <c r="Y63" i="56" s="1"/>
  <c r="AH11" i="29" l="1"/>
  <c r="AG11" i="29"/>
  <c r="AF11" i="29"/>
  <c r="AE11" i="29"/>
  <c r="AD11" i="29"/>
  <c r="AC11" i="29"/>
  <c r="AB11" i="29"/>
  <c r="AA11" i="29"/>
  <c r="Z11" i="29"/>
  <c r="Y11" i="29"/>
  <c r="X11" i="29"/>
  <c r="W11" i="29"/>
  <c r="V11" i="29"/>
  <c r="V10" i="29"/>
  <c r="V9" i="29"/>
  <c r="V8" i="29"/>
  <c r="AB7" i="59"/>
  <c r="AA7" i="59"/>
  <c r="Z7" i="59"/>
  <c r="Y7" i="59"/>
  <c r="X7" i="59"/>
  <c r="W7" i="59"/>
  <c r="V7" i="59"/>
  <c r="U7" i="59"/>
  <c r="T7" i="59"/>
  <c r="R7" i="59"/>
  <c r="Q7" i="59"/>
  <c r="P7" i="59"/>
  <c r="O7" i="59"/>
  <c r="O6" i="59"/>
  <c r="O5" i="59"/>
  <c r="O4" i="59"/>
  <c r="F18" i="42"/>
  <c r="E18" i="42"/>
  <c r="A12" i="56"/>
  <c r="A13" i="56" s="1"/>
  <c r="A14" i="56" s="1"/>
  <c r="A15" i="56" s="1"/>
  <c r="A16" i="56" s="1"/>
  <c r="A17" i="56" s="1"/>
  <c r="A18" i="56" s="1"/>
  <c r="A19" i="56" s="1"/>
  <c r="A20" i="56" s="1"/>
  <c r="A21" i="56" s="1"/>
  <c r="A22" i="56" s="1"/>
  <c r="A23" i="56" s="1"/>
  <c r="A24" i="56" s="1"/>
  <c r="A25" i="56" s="1"/>
  <c r="A26" i="56" s="1"/>
  <c r="A27" i="56" s="1"/>
  <c r="A28" i="56" s="1"/>
  <c r="A29" i="56" s="1"/>
  <c r="A30" i="56" s="1"/>
  <c r="A31" i="56" s="1"/>
  <c r="A32" i="56" s="1"/>
  <c r="A33" i="56" s="1"/>
  <c r="A34" i="56" s="1"/>
  <c r="A35" i="56" s="1"/>
  <c r="A36" i="56" s="1"/>
  <c r="A37" i="56" s="1"/>
  <c r="A38" i="56" s="1"/>
  <c r="A39" i="56" s="1"/>
  <c r="AJ7" i="55"/>
  <c r="AI7" i="55"/>
  <c r="AH7" i="55"/>
  <c r="AG7" i="55"/>
  <c r="AF7" i="55"/>
  <c r="AE7" i="55"/>
  <c r="AD7" i="55"/>
  <c r="AC7" i="55"/>
  <c r="AB7" i="55"/>
  <c r="AA7" i="55"/>
  <c r="Z7" i="55"/>
  <c r="Y7" i="55"/>
  <c r="X7" i="55"/>
  <c r="X6" i="55"/>
  <c r="X5" i="55"/>
  <c r="X4" i="55"/>
  <c r="AJ12" i="61" l="1"/>
</calcChain>
</file>

<file path=xl/comments1.xml><?xml version="1.0" encoding="utf-8"?>
<comments xmlns="http://schemas.openxmlformats.org/spreadsheetml/2006/main">
  <authors>
    <author>作成者</author>
  </authors>
  <commentList>
    <comment ref="AE73" authorId="0" shapeId="0">
      <text>
        <r>
          <rPr>
            <b/>
            <sz val="9"/>
            <color indexed="81"/>
            <rFont val="MS P ゴシック"/>
            <family val="3"/>
            <charset val="128"/>
          </rPr>
          <t>令和７年度給付費単価表を確認し、入力してください。</t>
        </r>
      </text>
    </comment>
  </commentList>
</comments>
</file>

<file path=xl/comments2.xml><?xml version="1.0" encoding="utf-8"?>
<comments xmlns="http://schemas.openxmlformats.org/spreadsheetml/2006/main">
  <authors>
    <author>作成者</author>
  </authors>
  <commentList>
    <comment ref="J42" authorId="0" shapeId="0">
      <text>
        <r>
          <rPr>
            <sz val="9"/>
            <color indexed="81"/>
            <rFont val="MS P ゴシック"/>
            <family val="3"/>
            <charset val="128"/>
          </rPr>
          <t>割合を入力してください。
例　5/100</t>
        </r>
      </text>
    </comment>
    <comment ref="J44" authorId="0" shapeId="0">
      <text>
        <r>
          <rPr>
            <sz val="9"/>
            <color indexed="81"/>
            <rFont val="MS P ゴシック"/>
            <family val="3"/>
            <charset val="128"/>
          </rPr>
          <t>割合を入力してください。
例　5/100</t>
        </r>
      </text>
    </comment>
  </commentList>
</comments>
</file>

<file path=xl/comments3.xml><?xml version="1.0" encoding="utf-8"?>
<comments xmlns="http://schemas.openxmlformats.org/spreadsheetml/2006/main">
  <authors>
    <author>作成者</author>
  </authors>
  <commentList>
    <comment ref="Q16" authorId="0" shapeId="0">
      <text>
        <r>
          <rPr>
            <b/>
            <sz val="10"/>
            <color indexed="81"/>
            <rFont val="MS P ゴシック"/>
            <family val="3"/>
            <charset val="128"/>
          </rPr>
          <t>《人数Aに限り》</t>
        </r>
        <r>
          <rPr>
            <sz val="10"/>
            <color indexed="81"/>
            <rFont val="MS P ゴシック"/>
            <family val="3"/>
            <charset val="128"/>
          </rPr>
          <t xml:space="preserve">
</t>
        </r>
        <r>
          <rPr>
            <b/>
            <sz val="10"/>
            <color indexed="81"/>
            <rFont val="MS P ゴシック"/>
            <family val="3"/>
            <charset val="128"/>
          </rPr>
          <t>令和７年度のみ</t>
        </r>
        <r>
          <rPr>
            <sz val="10"/>
            <color indexed="81"/>
            <rFont val="MS P ゴシック"/>
            <family val="3"/>
            <charset val="128"/>
          </rPr>
          <t>、
年度内に研修修了を予定している者を人数に含めることが可能です。
※研修修了予定者を含める場合は、研修計画を提出してください。</t>
        </r>
      </text>
    </comment>
    <comment ref="E104" authorId="0" shapeId="0">
      <text>
        <r>
          <rPr>
            <b/>
            <sz val="9"/>
            <color indexed="81"/>
            <rFont val="MS P ゴシック"/>
            <family val="3"/>
            <charset val="128"/>
          </rPr>
          <t>研修修了者の実人数が算定人数に達していない場合は、実人数が人数Aとなります</t>
        </r>
      </text>
    </comment>
  </commentList>
</comments>
</file>

<file path=xl/comments4.xml><?xml version="1.0" encoding="utf-8"?>
<comments xmlns="http://schemas.openxmlformats.org/spreadsheetml/2006/main">
  <authors>
    <author>作成者</author>
  </authors>
  <commentList>
    <comment ref="F13" authorId="0" shapeId="0">
      <text>
        <r>
          <rPr>
            <sz val="12"/>
            <color indexed="81"/>
            <rFont val="MS P ゴシック"/>
            <family val="3"/>
            <charset val="128"/>
          </rPr>
          <t>１歳児配置改善加算を受ける場合、１歳児の人数を入力すること</t>
        </r>
      </text>
    </comment>
    <comment ref="C20" authorId="0" shapeId="0">
      <text>
        <r>
          <rPr>
            <sz val="12"/>
            <color indexed="81"/>
            <rFont val="MS P ゴシック"/>
            <family val="3"/>
            <charset val="128"/>
          </rPr>
          <t>A「配置」であること</t>
        </r>
      </text>
    </comment>
    <comment ref="I26" authorId="0" shapeId="0">
      <text>
        <r>
          <rPr>
            <sz val="12"/>
            <color indexed="81"/>
            <rFont val="MS P ゴシック"/>
            <family val="3"/>
            <charset val="128"/>
          </rPr>
          <t>研修修了者の実人数を入力
（実人数を入力しなければ加算見込額が算出されません。）</t>
        </r>
      </text>
    </comment>
    <comment ref="H31" authorId="0" shapeId="0">
      <text>
        <r>
          <rPr>
            <sz val="12"/>
            <color indexed="81"/>
            <rFont val="MS P ゴシック"/>
            <family val="3"/>
            <charset val="128"/>
          </rPr>
          <t>研修修了者の実人数が算定人数に達していない場合は、実人数が人数Aとなります。</t>
        </r>
      </text>
    </comment>
    <comment ref="H32" authorId="0" shapeId="0">
      <text>
        <r>
          <rPr>
            <sz val="12"/>
            <color indexed="81"/>
            <rFont val="MS P ゴシック"/>
            <family val="3"/>
            <charset val="128"/>
          </rPr>
          <t>研修修了者の実人数が算定人数に達していない場合は、実人数が人数Bとなります。</t>
        </r>
      </text>
    </comment>
  </commentList>
</comments>
</file>

<file path=xl/comments5.xml><?xml version="1.0" encoding="utf-8"?>
<comments xmlns="http://schemas.openxmlformats.org/spreadsheetml/2006/main">
  <authors>
    <author>作成者</author>
  </authors>
  <commentList>
    <comment ref="D15" authorId="0" shapeId="0">
      <text>
        <r>
          <rPr>
            <sz val="12"/>
            <color indexed="81"/>
            <rFont val="MS P ゴシック"/>
            <family val="3"/>
            <charset val="128"/>
          </rPr>
          <t>《法定福利費の利率について》
①国の示す標準計算式
「加算前年度における法定福利費等の事業主負担分の総額」
÷「加算前年度における賃金の総額」
②厚生労働省等のホームページで確認できる利率の合計
　</t>
        </r>
        <r>
          <rPr>
            <b/>
            <sz val="12"/>
            <color indexed="81"/>
            <rFont val="MS P ゴシック"/>
            <family val="3"/>
            <charset val="128"/>
          </rPr>
          <t>16.585％　</t>
        </r>
        <r>
          <rPr>
            <sz val="12"/>
            <color indexed="81"/>
            <rFont val="MS P ゴシック"/>
            <family val="3"/>
            <charset val="128"/>
          </rPr>
          <t>※詳細は別紙参照
※上記①、②以外の方法で算出した利率を使用することも可能ですが、説明ができるようにしておいてください。</t>
        </r>
      </text>
    </comment>
  </commentList>
</comments>
</file>

<file path=xl/comments6.xml><?xml version="1.0" encoding="utf-8"?>
<comments xmlns="http://schemas.openxmlformats.org/spreadsheetml/2006/main">
  <authors>
    <author>作成者</author>
  </authors>
  <commentList>
    <comment ref="K8" authorId="0" shapeId="0">
      <text>
        <r>
          <rPr>
            <sz val="16"/>
            <color indexed="81"/>
            <rFont val="MS P ゴシック"/>
            <family val="3"/>
            <charset val="128"/>
          </rPr>
          <t>※住居手当、通勤手当、扶養手当など個人的な事情に基づいて支給されるは除く。
※超過勤務手当は含む。</t>
        </r>
      </text>
    </comment>
    <comment ref="P8" authorId="0" shapeId="0">
      <text>
        <r>
          <rPr>
            <sz val="16"/>
            <color indexed="81"/>
            <rFont val="MS P ゴシック"/>
            <family val="3"/>
            <charset val="128"/>
          </rPr>
          <t>基準年度の人件費改定部分の支給残額を当年度に支給する場合は、当年度に支給する額を⑥と⑬に入力してください。</t>
        </r>
      </text>
    </comment>
    <comment ref="S8" authorId="0" shapeId="0">
      <text>
        <r>
          <rPr>
            <sz val="16"/>
            <color indexed="81"/>
            <rFont val="MS P ゴシック"/>
            <family val="3"/>
            <charset val="128"/>
          </rPr>
          <t>※住居手当、通勤手当、扶養手当など個人的な事情に基づいて支給されるは除く。
※超過勤務手当は含む。</t>
        </r>
      </text>
    </comment>
    <comment ref="M61" authorId="0" shapeId="0">
      <text>
        <r>
          <rPr>
            <sz val="18"/>
            <color indexed="81"/>
            <rFont val="MS P ゴシック"/>
            <family val="3"/>
            <charset val="128"/>
          </rPr>
          <t>【算式1】国の示す標準計算式
「基準年度における法定福利費等の事業主負担分の総額」
÷「基準年度における賃金の総額」×「基準年度の処遇改善等加算の加算額」
【算式2】厚生労働省等のホームページで確認できる利率の合計を使用する計算式
　16.65％×「基準年度の処遇改善等加算の加算額」</t>
        </r>
      </text>
    </comment>
  </commentList>
</comments>
</file>

<file path=xl/comments7.xml><?xml version="1.0" encoding="utf-8"?>
<comments xmlns="http://schemas.openxmlformats.org/spreadsheetml/2006/main">
  <authors>
    <author>作成者</author>
  </authors>
  <commentList>
    <comment ref="D11" authorId="0" shapeId="0">
      <text>
        <r>
          <rPr>
            <sz val="11"/>
            <color indexed="81"/>
            <rFont val="MS P ゴシック"/>
            <family val="3"/>
            <charset val="128"/>
          </rPr>
          <t>３月を目途に市から通知する加算実績額</t>
        </r>
      </text>
    </comment>
    <comment ref="D14" authorId="0" shapeId="0">
      <text>
        <r>
          <rPr>
            <sz val="11"/>
            <color indexed="81"/>
            <rFont val="MS P ゴシック"/>
            <family val="3"/>
            <charset val="128"/>
          </rPr>
          <t>《算式》
「加算前年度における法定福利費等の事業主負担分の総額」
÷「加算前年度における賃金の総額」
×「加算当年度の加算による改善実績総額」</t>
        </r>
      </text>
    </comment>
  </commentList>
</comments>
</file>

<file path=xl/comments8.xml><?xml version="1.0" encoding="utf-8"?>
<comments xmlns="http://schemas.openxmlformats.org/spreadsheetml/2006/main">
  <authors>
    <author>作成者</author>
  </authors>
  <commentList>
    <comment ref="K8" authorId="0" shapeId="0">
      <text>
        <r>
          <rPr>
            <sz val="16"/>
            <color indexed="81"/>
            <rFont val="MS P ゴシック"/>
            <family val="3"/>
            <charset val="128"/>
          </rPr>
          <t>※住居手当、通勤手当、扶養手当など個人的な事情に基づいて支給されるは除く。
※超過勤務手当は含む。</t>
        </r>
      </text>
    </comment>
    <comment ref="P8" authorId="0" shapeId="0">
      <text>
        <r>
          <rPr>
            <sz val="16"/>
            <color indexed="81"/>
            <rFont val="MS P ゴシック"/>
            <family val="3"/>
            <charset val="128"/>
          </rPr>
          <t>基準年度の人件費改定部分の支給残額を当年度に支給する場合は、当年度に支給する額を⑥と⑬に入力してください。</t>
        </r>
      </text>
    </comment>
    <comment ref="S8" authorId="0" shapeId="0">
      <text>
        <r>
          <rPr>
            <sz val="16"/>
            <color indexed="81"/>
            <rFont val="MS P ゴシック"/>
            <family val="3"/>
            <charset val="128"/>
          </rPr>
          <t>※住居手当、通勤手当、扶養手当など個人的な事情に基づいて支給されるは除く。
※超過勤務手当は含む。</t>
        </r>
      </text>
    </comment>
    <comment ref="M61" authorId="0" shapeId="0">
      <text>
        <r>
          <rPr>
            <sz val="18"/>
            <color indexed="81"/>
            <rFont val="MS P ゴシック"/>
            <family val="3"/>
            <charset val="128"/>
          </rPr>
          <t>【算式1】国の示す標準計算式
「基準年度における法定福利費等の事業主負担分の総額」
÷「基準年度における賃金の総額」×「基準年度の処遇改善等加算の加算額」
【算式2】厚生労働省等のホームページで確認できる利率の合計を使用する計算式
　16.65％×「基準年度の処遇改善等加算の加算額」</t>
        </r>
      </text>
    </comment>
  </commentList>
</comments>
</file>

<file path=xl/sharedStrings.xml><?xml version="1.0" encoding="utf-8"?>
<sst xmlns="http://schemas.openxmlformats.org/spreadsheetml/2006/main" count="1651" uniqueCount="595">
  <si>
    <t>地域区分</t>
    <rPh sb="0" eb="2">
      <t>チイキ</t>
    </rPh>
    <rPh sb="2" eb="4">
      <t>クブン</t>
    </rPh>
    <phoneticPr fontId="9"/>
  </si>
  <si>
    <t>100分の20地域</t>
    <rPh sb="3" eb="4">
      <t>ブン</t>
    </rPh>
    <rPh sb="7" eb="9">
      <t>チイキ</t>
    </rPh>
    <phoneticPr fontId="9"/>
  </si>
  <si>
    <t>令和　年　月　日</t>
    <rPh sb="0" eb="2">
      <t>レイワ</t>
    </rPh>
    <rPh sb="3" eb="4">
      <t>ネン</t>
    </rPh>
    <rPh sb="5" eb="6">
      <t>ツキ</t>
    </rPh>
    <rPh sb="7" eb="8">
      <t>ニチ</t>
    </rPh>
    <phoneticPr fontId="9"/>
  </si>
  <si>
    <t>100分の16地域</t>
    <rPh sb="3" eb="4">
      <t>ブン</t>
    </rPh>
    <rPh sb="7" eb="9">
      <t>チイキ</t>
    </rPh>
    <phoneticPr fontId="9"/>
  </si>
  <si>
    <t>市町村名</t>
    <rPh sb="0" eb="3">
      <t>シチョウソン</t>
    </rPh>
    <rPh sb="3" eb="4">
      <t>メイ</t>
    </rPh>
    <phoneticPr fontId="9"/>
  </si>
  <si>
    <t>100分の15地域</t>
    <rPh sb="3" eb="4">
      <t>ブン</t>
    </rPh>
    <rPh sb="7" eb="9">
      <t>チイキ</t>
    </rPh>
    <phoneticPr fontId="9"/>
  </si>
  <si>
    <t>施設・事業所名</t>
    <rPh sb="0" eb="2">
      <t>シセツ</t>
    </rPh>
    <rPh sb="3" eb="6">
      <t>ジギョウショ</t>
    </rPh>
    <rPh sb="6" eb="7">
      <t>メイ</t>
    </rPh>
    <phoneticPr fontId="9"/>
  </si>
  <si>
    <t>100分の12地域</t>
    <rPh sb="3" eb="4">
      <t>ブン</t>
    </rPh>
    <rPh sb="7" eb="9">
      <t>チイキ</t>
    </rPh>
    <phoneticPr fontId="9"/>
  </si>
  <si>
    <t>施設・事業所類型</t>
    <rPh sb="0" eb="2">
      <t>シセツ</t>
    </rPh>
    <rPh sb="3" eb="6">
      <t>ジギョウショ</t>
    </rPh>
    <rPh sb="6" eb="8">
      <t>ルイケイ</t>
    </rPh>
    <phoneticPr fontId="9"/>
  </si>
  <si>
    <t>100分の10地域</t>
    <rPh sb="3" eb="4">
      <t>ブン</t>
    </rPh>
    <rPh sb="7" eb="9">
      <t>チイキ</t>
    </rPh>
    <phoneticPr fontId="9"/>
  </si>
  <si>
    <t>施設・事業所番号</t>
    <rPh sb="0" eb="2">
      <t>シセツ</t>
    </rPh>
    <rPh sb="3" eb="6">
      <t>ジギョウショ</t>
    </rPh>
    <rPh sb="6" eb="8">
      <t>バンゴウ</t>
    </rPh>
    <phoneticPr fontId="9"/>
  </si>
  <si>
    <t>100分の6地域</t>
    <rPh sb="3" eb="4">
      <t>ブン</t>
    </rPh>
    <rPh sb="6" eb="8">
      <t>チイキ</t>
    </rPh>
    <phoneticPr fontId="9"/>
  </si>
  <si>
    <t>設置者</t>
    <rPh sb="0" eb="1">
      <t>セツ</t>
    </rPh>
    <rPh sb="1" eb="2">
      <t>オキ</t>
    </rPh>
    <rPh sb="2" eb="3">
      <t>シャ</t>
    </rPh>
    <phoneticPr fontId="9"/>
  </si>
  <si>
    <t>100分の3地域</t>
    <rPh sb="3" eb="4">
      <t>ブン</t>
    </rPh>
    <rPh sb="6" eb="8">
      <t>チイキ</t>
    </rPh>
    <phoneticPr fontId="9"/>
  </si>
  <si>
    <t>その他地域</t>
    <phoneticPr fontId="9"/>
  </si>
  <si>
    <r>
      <t xml:space="preserve">基礎分
</t>
    </r>
    <r>
      <rPr>
        <sz val="10"/>
        <rFont val="HGｺﾞｼｯｸM"/>
        <family val="3"/>
        <charset val="128"/>
      </rPr>
      <t>（(2)Ｃに基づき設定）</t>
    </r>
    <rPh sb="0" eb="2">
      <t>キソ</t>
    </rPh>
    <rPh sb="2" eb="3">
      <t>ブン</t>
    </rPh>
    <rPh sb="10" eb="11">
      <t>モト</t>
    </rPh>
    <rPh sb="13" eb="15">
      <t>セッテイ</t>
    </rPh>
    <phoneticPr fontId="9"/>
  </si>
  <si>
    <t>％</t>
    <phoneticPr fontId="9"/>
  </si>
  <si>
    <t>※</t>
    <phoneticPr fontId="9"/>
  </si>
  <si>
    <t>（２）職員１人当たりの平均経験年数の算定</t>
    <rPh sb="3" eb="5">
      <t>ショクイン</t>
    </rPh>
    <rPh sb="6" eb="7">
      <t>ニン</t>
    </rPh>
    <rPh sb="7" eb="8">
      <t>ア</t>
    </rPh>
    <rPh sb="11" eb="13">
      <t>ヘイキン</t>
    </rPh>
    <rPh sb="13" eb="15">
      <t>ケイケン</t>
    </rPh>
    <rPh sb="15" eb="17">
      <t>ネンスウ</t>
    </rPh>
    <rPh sb="18" eb="20">
      <t>サンテイ</t>
    </rPh>
    <phoneticPr fontId="24"/>
  </si>
  <si>
    <t>定員</t>
    <rPh sb="0" eb="1">
      <t>テイ</t>
    </rPh>
    <rPh sb="1" eb="2">
      <t>イン</t>
    </rPh>
    <phoneticPr fontId="9"/>
  </si>
  <si>
    <t>開設年月日</t>
    <rPh sb="0" eb="2">
      <t>カイセツ</t>
    </rPh>
    <rPh sb="2" eb="5">
      <t>ネンガッピ</t>
    </rPh>
    <phoneticPr fontId="9"/>
  </si>
  <si>
    <t>年　月　日</t>
    <rPh sb="0" eb="1">
      <t>ネン</t>
    </rPh>
    <rPh sb="2" eb="3">
      <t>ツキ</t>
    </rPh>
    <rPh sb="4" eb="5">
      <t>ヒ</t>
    </rPh>
    <phoneticPr fontId="9"/>
  </si>
  <si>
    <r>
      <t xml:space="preserve">職員
別の経験年月数
</t>
    </r>
    <r>
      <rPr>
        <vertAlign val="superscript"/>
        <sz val="9"/>
        <rFont val="HGｺﾞｼｯｸM"/>
        <family val="3"/>
        <charset val="128"/>
      </rPr>
      <t>※１※２</t>
    </r>
    <rPh sb="0" eb="1">
      <t>ショク</t>
    </rPh>
    <rPh sb="1" eb="2">
      <t>イン</t>
    </rPh>
    <rPh sb="3" eb="4">
      <t>ベツ</t>
    </rPh>
    <rPh sb="5" eb="7">
      <t>ケイケン</t>
    </rPh>
    <rPh sb="7" eb="8">
      <t>ネン</t>
    </rPh>
    <rPh sb="8" eb="9">
      <t>ゲツ</t>
    </rPh>
    <rPh sb="9" eb="10">
      <t>スウ</t>
    </rPh>
    <phoneticPr fontId="9"/>
  </si>
  <si>
    <t>氏　　名</t>
    <rPh sb="0" eb="1">
      <t>シ</t>
    </rPh>
    <rPh sb="3" eb="4">
      <t>メイ</t>
    </rPh>
    <phoneticPr fontId="9"/>
  </si>
  <si>
    <t>職種</t>
    <rPh sb="0" eb="2">
      <t>ショクシュ</t>
    </rPh>
    <phoneticPr fontId="9"/>
  </si>
  <si>
    <t>経験年月数</t>
    <rPh sb="0" eb="2">
      <t>ケイケン</t>
    </rPh>
    <rPh sb="2" eb="4">
      <t>ネンゲツ</t>
    </rPh>
    <rPh sb="4" eb="5">
      <t>スウ</t>
    </rPh>
    <phoneticPr fontId="9"/>
  </si>
  <si>
    <t>合計
（ア＋イ）</t>
    <rPh sb="0" eb="2">
      <t>ゴウケイ</t>
    </rPh>
    <phoneticPr fontId="9"/>
  </si>
  <si>
    <t>その職種の資格取得
　　年　　月　　日</t>
    <rPh sb="2" eb="4">
      <t>ショクシュ</t>
    </rPh>
    <rPh sb="5" eb="7">
      <t>シカク</t>
    </rPh>
    <rPh sb="7" eb="9">
      <t>シュトク</t>
    </rPh>
    <rPh sb="12" eb="13">
      <t>ネン</t>
    </rPh>
    <rPh sb="15" eb="16">
      <t>ツキ</t>
    </rPh>
    <rPh sb="18" eb="19">
      <t>ヒ</t>
    </rPh>
    <phoneticPr fontId="9"/>
  </si>
  <si>
    <t xml:space="preserve">ア
 </t>
    <phoneticPr fontId="9"/>
  </si>
  <si>
    <t>現に勤務する
施設・事業所
の勤続年数</t>
    <rPh sb="15" eb="17">
      <t>キンゾク</t>
    </rPh>
    <rPh sb="17" eb="19">
      <t>ネンスウ</t>
    </rPh>
    <phoneticPr fontId="9"/>
  </si>
  <si>
    <t xml:space="preserve">イ
 </t>
    <phoneticPr fontId="9"/>
  </si>
  <si>
    <t>その他の施設・事業所の通算勤続年数</t>
    <rPh sb="2" eb="3">
      <t>ホカ</t>
    </rPh>
    <rPh sb="11" eb="13">
      <t>ツウサン</t>
    </rPh>
    <rPh sb="13" eb="15">
      <t>キンゾク</t>
    </rPh>
    <rPh sb="15" eb="17">
      <t>ネンスウ</t>
    </rPh>
    <phoneticPr fontId="9"/>
  </si>
  <si>
    <r>
      <t xml:space="preserve">職員総数
</t>
    </r>
    <r>
      <rPr>
        <sz val="10"/>
        <rFont val="HGｺﾞｼｯｸM"/>
        <family val="3"/>
        <charset val="128"/>
      </rPr>
      <t>Ａ</t>
    </r>
    <rPh sb="0" eb="1">
      <t>ショク</t>
    </rPh>
    <rPh sb="1" eb="2">
      <t>イン</t>
    </rPh>
    <rPh sb="2" eb="4">
      <t>ソウスウ</t>
    </rPh>
    <phoneticPr fontId="9"/>
  </si>
  <si>
    <t>人</t>
    <rPh sb="0" eb="1">
      <t>ニン</t>
    </rPh>
    <phoneticPr fontId="9"/>
  </si>
  <si>
    <r>
      <t xml:space="preserve">総通算勤続年月数
</t>
    </r>
    <r>
      <rPr>
        <sz val="10"/>
        <rFont val="HGｺﾞｼｯｸM"/>
        <family val="3"/>
        <charset val="128"/>
      </rPr>
      <t>Ｂ</t>
    </r>
    <rPh sb="0" eb="1">
      <t>ソウ</t>
    </rPh>
    <rPh sb="1" eb="3">
      <t>ツウサン</t>
    </rPh>
    <rPh sb="3" eb="5">
      <t>キンゾク</t>
    </rPh>
    <rPh sb="5" eb="7">
      <t>ネンゲツ</t>
    </rPh>
    <rPh sb="7" eb="8">
      <t>スウ</t>
    </rPh>
    <phoneticPr fontId="9"/>
  </si>
  <si>
    <r>
      <t>職員１人当たりの平均経験年数
（</t>
    </r>
    <r>
      <rPr>
        <sz val="10"/>
        <rFont val="HGｺﾞｼｯｸM"/>
        <family val="3"/>
        <charset val="128"/>
      </rPr>
      <t>Ｃ＝Ｂ÷Ａ）</t>
    </r>
    <rPh sb="0" eb="1">
      <t>ショク</t>
    </rPh>
    <rPh sb="1" eb="2">
      <t>イン</t>
    </rPh>
    <rPh sb="3" eb="4">
      <t>ニン</t>
    </rPh>
    <rPh sb="4" eb="5">
      <t>ア</t>
    </rPh>
    <rPh sb="8" eb="10">
      <t>ヘイキン</t>
    </rPh>
    <rPh sb="10" eb="12">
      <t>ケイケン</t>
    </rPh>
    <rPh sb="12" eb="14">
      <t>ネンスウ</t>
    </rPh>
    <phoneticPr fontId="9"/>
  </si>
  <si>
    <t>※１　経験年月数は、当年度４月１日現在により算定する。新たな職員の職歴証明書、年金加入記録等の写しを添付すること。</t>
    <rPh sb="3" eb="5">
      <t>ケイケン</t>
    </rPh>
    <rPh sb="27" eb="28">
      <t>アラ</t>
    </rPh>
    <rPh sb="30" eb="32">
      <t>ショクイン</t>
    </rPh>
    <rPh sb="47" eb="48">
      <t>ウツ</t>
    </rPh>
    <rPh sb="50" eb="52">
      <t>テンプ</t>
    </rPh>
    <phoneticPr fontId="9"/>
  </si>
  <si>
    <t>※２　平均経験年数は、６か月以上の端数は１年とし、６か月未満の端数は切り捨てとする。</t>
    <rPh sb="5" eb="7">
      <t>ケイケン</t>
    </rPh>
    <phoneticPr fontId="9"/>
  </si>
  <si>
    <t>③キャリア
パス要件※</t>
    <rPh sb="8" eb="10">
      <t>ヨウケン</t>
    </rPh>
    <phoneticPr fontId="9"/>
  </si>
  <si>
    <t>処遇改善等加算の区分３を受ける場合は、「区分３」を選択すること。</t>
    <rPh sb="0" eb="4">
      <t>ショグウカイゼン</t>
    </rPh>
    <rPh sb="4" eb="5">
      <t>トウ</t>
    </rPh>
    <rPh sb="5" eb="7">
      <t>カサン</t>
    </rPh>
    <rPh sb="8" eb="10">
      <t>クブン</t>
    </rPh>
    <rPh sb="20" eb="22">
      <t>クブン</t>
    </rPh>
    <phoneticPr fontId="9"/>
  </si>
  <si>
    <t>（４）加算率</t>
    <rPh sb="3" eb="6">
      <t>カサンリツ</t>
    </rPh>
    <phoneticPr fontId="24"/>
  </si>
  <si>
    <t>各種加算の適用状況</t>
    <rPh sb="0" eb="2">
      <t>カクシュ</t>
    </rPh>
    <rPh sb="2" eb="4">
      <t>カサン</t>
    </rPh>
    <rPh sb="5" eb="7">
      <t>テキヨウ</t>
    </rPh>
    <rPh sb="7" eb="9">
      <t>ジョウキョウ</t>
    </rPh>
    <phoneticPr fontId="9"/>
  </si>
  <si>
    <t>幼稚園</t>
    <rPh sb="0" eb="3">
      <t>ヨウチエン</t>
    </rPh>
    <phoneticPr fontId="9"/>
  </si>
  <si>
    <t>基本分単価（４歳以上児）</t>
    <rPh sb="0" eb="2">
      <t>キホン</t>
    </rPh>
    <rPh sb="2" eb="3">
      <t>ブン</t>
    </rPh>
    <rPh sb="3" eb="5">
      <t>タンカ</t>
    </rPh>
    <rPh sb="7" eb="10">
      <t>サイイジョウ</t>
    </rPh>
    <rPh sb="10" eb="11">
      <t>ジ</t>
    </rPh>
    <phoneticPr fontId="9"/>
  </si>
  <si>
    <t>＋</t>
  </si>
  <si>
    <t>＋</t>
    <phoneticPr fontId="9"/>
  </si>
  <si>
    <t>＝</t>
    <phoneticPr fontId="9"/>
  </si>
  <si>
    <t>基本分単価（３歳児）</t>
    <rPh sb="0" eb="2">
      <t>キホン</t>
    </rPh>
    <rPh sb="2" eb="3">
      <t>ブン</t>
    </rPh>
    <rPh sb="3" eb="5">
      <t>タンカ</t>
    </rPh>
    <rPh sb="7" eb="9">
      <t>サイジ</t>
    </rPh>
    <rPh sb="8" eb="9">
      <t>ジ</t>
    </rPh>
    <phoneticPr fontId="9"/>
  </si>
  <si>
    <t>副園長・教頭配置加算</t>
    <rPh sb="6" eb="8">
      <t>ハイチ</t>
    </rPh>
    <phoneticPr fontId="9"/>
  </si>
  <si>
    <t>-</t>
    <phoneticPr fontId="9"/>
  </si>
  <si>
    <t>３歳児配置改善加算</t>
    <rPh sb="1" eb="3">
      <t>サイジ</t>
    </rPh>
    <rPh sb="3" eb="5">
      <t>ハイチ</t>
    </rPh>
    <rPh sb="5" eb="7">
      <t>カイゼン</t>
    </rPh>
    <rPh sb="7" eb="9">
      <t>カサン</t>
    </rPh>
    <phoneticPr fontId="9"/>
  </si>
  <si>
    <t>４歳以上児配置改善加算</t>
    <rPh sb="1" eb="2">
      <t>サイ</t>
    </rPh>
    <rPh sb="4" eb="5">
      <t>ジ</t>
    </rPh>
    <rPh sb="5" eb="7">
      <t>ハイチ</t>
    </rPh>
    <rPh sb="7" eb="9">
      <t>カイゼン</t>
    </rPh>
    <rPh sb="9" eb="11">
      <t>カサン</t>
    </rPh>
    <phoneticPr fontId="9"/>
  </si>
  <si>
    <t>満３歳児対応加配加算</t>
    <rPh sb="0" eb="1">
      <t>マン</t>
    </rPh>
    <rPh sb="2" eb="4">
      <t>サイジ</t>
    </rPh>
    <rPh sb="4" eb="6">
      <t>タイオウ</t>
    </rPh>
    <rPh sb="6" eb="8">
      <t>カハイ</t>
    </rPh>
    <rPh sb="8" eb="10">
      <t>カサン</t>
    </rPh>
    <phoneticPr fontId="9"/>
  </si>
  <si>
    <t>講師配置加算</t>
    <rPh sb="0" eb="2">
      <t>コウシ</t>
    </rPh>
    <rPh sb="2" eb="4">
      <t>ハイチ</t>
    </rPh>
    <rPh sb="4" eb="6">
      <t>カサン</t>
    </rPh>
    <phoneticPr fontId="9"/>
  </si>
  <si>
    <t>チーム保育加配加算</t>
    <rPh sb="3" eb="5">
      <t>ホイク</t>
    </rPh>
    <rPh sb="5" eb="7">
      <t>カハイ</t>
    </rPh>
    <rPh sb="7" eb="9">
      <t>カサン</t>
    </rPh>
    <phoneticPr fontId="9"/>
  </si>
  <si>
    <t>通園送迎加算</t>
    <rPh sb="0" eb="2">
      <t>ツウエン</t>
    </rPh>
    <rPh sb="2" eb="4">
      <t>ソウゲイ</t>
    </rPh>
    <rPh sb="4" eb="6">
      <t>カサン</t>
    </rPh>
    <phoneticPr fontId="9"/>
  </si>
  <si>
    <t>給食実施加算（施設内調理・外部搬入）</t>
    <rPh sb="0" eb="2">
      <t>キュウショク</t>
    </rPh>
    <rPh sb="2" eb="4">
      <t>ジッシ</t>
    </rPh>
    <rPh sb="4" eb="6">
      <t>カサン</t>
    </rPh>
    <rPh sb="7" eb="9">
      <t>シセツ</t>
    </rPh>
    <rPh sb="9" eb="10">
      <t>ナイ</t>
    </rPh>
    <rPh sb="10" eb="12">
      <t>チョウリ</t>
    </rPh>
    <rPh sb="13" eb="15">
      <t>ガイブ</t>
    </rPh>
    <rPh sb="15" eb="17">
      <t>ハンニュウ</t>
    </rPh>
    <phoneticPr fontId="9"/>
  </si>
  <si>
    <t>年齢別配置基準を下回る場合による減算</t>
    <rPh sb="11" eb="13">
      <t>バアイ</t>
    </rPh>
    <rPh sb="16" eb="18">
      <t>ゲンサン</t>
    </rPh>
    <phoneticPr fontId="9"/>
  </si>
  <si>
    <t>主幹教諭等専任加算</t>
    <rPh sb="0" eb="2">
      <t>シュカン</t>
    </rPh>
    <rPh sb="2" eb="4">
      <t>キョウユ</t>
    </rPh>
    <rPh sb="4" eb="5">
      <t>トウ</t>
    </rPh>
    <rPh sb="5" eb="7">
      <t>センニン</t>
    </rPh>
    <rPh sb="7" eb="9">
      <t>カサン</t>
    </rPh>
    <phoneticPr fontId="9"/>
  </si>
  <si>
    <t>子育て支援活動費加算</t>
    <phoneticPr fontId="9"/>
  </si>
  <si>
    <t>療育支援加算（Ａ・Ｂ）</t>
    <rPh sb="0" eb="2">
      <t>リョウイク</t>
    </rPh>
    <rPh sb="2" eb="4">
      <t>シエン</t>
    </rPh>
    <rPh sb="4" eb="6">
      <t>カサン</t>
    </rPh>
    <phoneticPr fontId="9"/>
  </si>
  <si>
    <t>事務職員配置加算</t>
    <rPh sb="0" eb="2">
      <t>ジム</t>
    </rPh>
    <rPh sb="2" eb="4">
      <t>ショクイン</t>
    </rPh>
    <rPh sb="4" eb="6">
      <t>ハイチ</t>
    </rPh>
    <rPh sb="6" eb="8">
      <t>カサン</t>
    </rPh>
    <phoneticPr fontId="9"/>
  </si>
  <si>
    <t>指導充実加配加算</t>
    <rPh sb="0" eb="2">
      <t>シドウ</t>
    </rPh>
    <rPh sb="2" eb="4">
      <t>ジュウジツ</t>
    </rPh>
    <rPh sb="4" eb="6">
      <t>カハイ</t>
    </rPh>
    <rPh sb="6" eb="8">
      <t>カサン</t>
    </rPh>
    <phoneticPr fontId="9"/>
  </si>
  <si>
    <t>事務負担対応加配加算</t>
    <rPh sb="0" eb="2">
      <t>ジム</t>
    </rPh>
    <rPh sb="2" eb="4">
      <t>フタン</t>
    </rPh>
    <rPh sb="4" eb="6">
      <t>タイオウ</t>
    </rPh>
    <rPh sb="6" eb="8">
      <t>カハイ</t>
    </rPh>
    <rPh sb="8" eb="10">
      <t>カサン</t>
    </rPh>
    <phoneticPr fontId="9"/>
  </si>
  <si>
    <t>栄養管理加算（Ａ：配置の場合）</t>
    <rPh sb="0" eb="2">
      <t>エイヨウ</t>
    </rPh>
    <rPh sb="2" eb="4">
      <t>カンリ</t>
    </rPh>
    <rPh sb="4" eb="6">
      <t>カサン</t>
    </rPh>
    <rPh sb="9" eb="11">
      <t>ハイチ</t>
    </rPh>
    <rPh sb="12" eb="14">
      <t>バアイ</t>
    </rPh>
    <phoneticPr fontId="9"/>
  </si>
  <si>
    <t>栄養管理加算（Ｂ：配置の場合）</t>
    <rPh sb="0" eb="2">
      <t>エイヨウ</t>
    </rPh>
    <rPh sb="2" eb="4">
      <t>カンリ</t>
    </rPh>
    <rPh sb="4" eb="6">
      <t>カサン</t>
    </rPh>
    <rPh sb="9" eb="11">
      <t>ハイチ</t>
    </rPh>
    <rPh sb="12" eb="14">
      <t>バアイ</t>
    </rPh>
    <phoneticPr fontId="9"/>
  </si>
  <si>
    <t>保育所</t>
    <rPh sb="0" eb="2">
      <t>ホイク</t>
    </rPh>
    <rPh sb="2" eb="3">
      <t>ショ</t>
    </rPh>
    <phoneticPr fontId="9"/>
  </si>
  <si>
    <t>基本分単価（保育標準時間認定：４歳以上児）</t>
    <rPh sb="0" eb="2">
      <t>キホン</t>
    </rPh>
    <rPh sb="2" eb="3">
      <t>ブン</t>
    </rPh>
    <rPh sb="3" eb="5">
      <t>タンカ</t>
    </rPh>
    <rPh sb="6" eb="10">
      <t>ホイクヒョウジュン</t>
    </rPh>
    <rPh sb="10" eb="14">
      <t>ジカンニンテイ</t>
    </rPh>
    <rPh sb="16" eb="19">
      <t>サイイジョウ</t>
    </rPh>
    <rPh sb="19" eb="20">
      <t>ジ</t>
    </rPh>
    <phoneticPr fontId="9"/>
  </si>
  <si>
    <t>基本分単価（保育標準時間認定：３歳児）</t>
    <rPh sb="0" eb="2">
      <t>キホン</t>
    </rPh>
    <rPh sb="2" eb="3">
      <t>ブン</t>
    </rPh>
    <rPh sb="3" eb="5">
      <t>タンカ</t>
    </rPh>
    <rPh sb="16" eb="18">
      <t>サイジ</t>
    </rPh>
    <rPh sb="17" eb="18">
      <t>ジ</t>
    </rPh>
    <phoneticPr fontId="9"/>
  </si>
  <si>
    <t>基本分単価（保育標準時間認定：１・２歳児）</t>
    <rPh sb="0" eb="2">
      <t>キホン</t>
    </rPh>
    <rPh sb="2" eb="3">
      <t>ブン</t>
    </rPh>
    <rPh sb="3" eb="5">
      <t>タンカ</t>
    </rPh>
    <rPh sb="18" eb="19">
      <t>サイ</t>
    </rPh>
    <rPh sb="19" eb="20">
      <t>ジ</t>
    </rPh>
    <phoneticPr fontId="9"/>
  </si>
  <si>
    <t>基本分単価（保育標準時間認定：乳児）</t>
    <rPh sb="0" eb="2">
      <t>キホン</t>
    </rPh>
    <rPh sb="2" eb="3">
      <t>ブン</t>
    </rPh>
    <rPh sb="3" eb="5">
      <t>タンカ</t>
    </rPh>
    <rPh sb="6" eb="8">
      <t>ホイク</t>
    </rPh>
    <rPh sb="8" eb="10">
      <t>ヒョウジュン</t>
    </rPh>
    <rPh sb="10" eb="12">
      <t>ジカン</t>
    </rPh>
    <rPh sb="12" eb="14">
      <t>ニンテイ</t>
    </rPh>
    <rPh sb="15" eb="17">
      <t>ニュウジ</t>
    </rPh>
    <phoneticPr fontId="9"/>
  </si>
  <si>
    <t>基本分単価（保育短時間認定：４歳以上児）</t>
    <rPh sb="0" eb="2">
      <t>キホン</t>
    </rPh>
    <rPh sb="2" eb="3">
      <t>ブン</t>
    </rPh>
    <rPh sb="3" eb="5">
      <t>タンカ</t>
    </rPh>
    <rPh sb="6" eb="8">
      <t>ホイク</t>
    </rPh>
    <rPh sb="8" eb="11">
      <t>タンジカン</t>
    </rPh>
    <rPh sb="11" eb="13">
      <t>ニンテイ</t>
    </rPh>
    <rPh sb="15" eb="18">
      <t>サイイジョウ</t>
    </rPh>
    <rPh sb="18" eb="19">
      <t>ジ</t>
    </rPh>
    <phoneticPr fontId="9"/>
  </si>
  <si>
    <t>基本分単価（保育短時間認定：３歳児）</t>
    <rPh sb="0" eb="2">
      <t>キホン</t>
    </rPh>
    <rPh sb="2" eb="3">
      <t>ブン</t>
    </rPh>
    <rPh sb="3" eb="5">
      <t>タンカ</t>
    </rPh>
    <rPh sb="15" eb="17">
      <t>サイジ</t>
    </rPh>
    <rPh sb="16" eb="17">
      <t>ジ</t>
    </rPh>
    <phoneticPr fontId="9"/>
  </si>
  <si>
    <t>基本分単価（保育短時間認定：１・２歳児）</t>
    <rPh sb="0" eb="2">
      <t>キホン</t>
    </rPh>
    <rPh sb="2" eb="3">
      <t>ブン</t>
    </rPh>
    <rPh sb="3" eb="5">
      <t>タンカ</t>
    </rPh>
    <rPh sb="17" eb="18">
      <t>サイ</t>
    </rPh>
    <rPh sb="18" eb="19">
      <t>ジ</t>
    </rPh>
    <phoneticPr fontId="9"/>
  </si>
  <si>
    <t>基本分単価（保育短時間認定：乳児）</t>
    <rPh sb="0" eb="2">
      <t>キホン</t>
    </rPh>
    <rPh sb="2" eb="3">
      <t>ブン</t>
    </rPh>
    <rPh sb="3" eb="5">
      <t>タンカ</t>
    </rPh>
    <rPh sb="6" eb="8">
      <t>ホイク</t>
    </rPh>
    <rPh sb="8" eb="11">
      <t>タンジカン</t>
    </rPh>
    <rPh sb="11" eb="13">
      <t>ニンテイ</t>
    </rPh>
    <rPh sb="14" eb="16">
      <t>ニュウジ</t>
    </rPh>
    <phoneticPr fontId="9"/>
  </si>
  <si>
    <t>１歳児配置改善加算</t>
    <rPh sb="1" eb="3">
      <t>サイジ</t>
    </rPh>
    <rPh sb="3" eb="5">
      <t>ハイチ</t>
    </rPh>
    <rPh sb="5" eb="7">
      <t>カイゼン</t>
    </rPh>
    <rPh sb="7" eb="9">
      <t>カサン</t>
    </rPh>
    <phoneticPr fontId="9"/>
  </si>
  <si>
    <t>休日保育加算</t>
    <rPh sb="0" eb="2">
      <t>キュウジツ</t>
    </rPh>
    <rPh sb="2" eb="4">
      <t>ホイク</t>
    </rPh>
    <rPh sb="4" eb="6">
      <t>カサン</t>
    </rPh>
    <phoneticPr fontId="9"/>
  </si>
  <si>
    <t>夜間保育加算</t>
    <rPh sb="0" eb="2">
      <t>ヤカン</t>
    </rPh>
    <rPh sb="2" eb="4">
      <t>ホイク</t>
    </rPh>
    <rPh sb="4" eb="6">
      <t>カサン</t>
    </rPh>
    <phoneticPr fontId="9"/>
  </si>
  <si>
    <t>チーム保育推進加算</t>
    <rPh sb="3" eb="5">
      <t>ホイク</t>
    </rPh>
    <rPh sb="5" eb="7">
      <t>スイシン</t>
    </rPh>
    <rPh sb="7" eb="9">
      <t>カサン</t>
    </rPh>
    <phoneticPr fontId="9"/>
  </si>
  <si>
    <t>施設長を配置していない場合の減算</t>
    <rPh sb="0" eb="2">
      <t>シセツ</t>
    </rPh>
    <rPh sb="2" eb="3">
      <t>チョウ</t>
    </rPh>
    <rPh sb="4" eb="6">
      <t>ハイチ</t>
    </rPh>
    <rPh sb="11" eb="13">
      <t>バアイ</t>
    </rPh>
    <rPh sb="14" eb="16">
      <t>ゲンサン</t>
    </rPh>
    <phoneticPr fontId="9"/>
  </si>
  <si>
    <t>主任保育士専任加算</t>
    <rPh sb="0" eb="2">
      <t>シュニン</t>
    </rPh>
    <rPh sb="2" eb="5">
      <t>ホイクシ</t>
    </rPh>
    <rPh sb="5" eb="7">
      <t>センニン</t>
    </rPh>
    <rPh sb="7" eb="9">
      <t>カサン</t>
    </rPh>
    <phoneticPr fontId="9"/>
  </si>
  <si>
    <t>事務職員雇上費加算</t>
    <rPh sb="0" eb="2">
      <t>ジム</t>
    </rPh>
    <rPh sb="2" eb="4">
      <t>ショクイン</t>
    </rPh>
    <rPh sb="4" eb="5">
      <t>ヤト</t>
    </rPh>
    <rPh sb="5" eb="6">
      <t>ア</t>
    </rPh>
    <rPh sb="6" eb="7">
      <t>ヒ</t>
    </rPh>
    <rPh sb="7" eb="9">
      <t>カサン</t>
    </rPh>
    <phoneticPr fontId="9"/>
  </si>
  <si>
    <t>各種加算の適用状況</t>
    <phoneticPr fontId="9"/>
  </si>
  <si>
    <t>認定こども園</t>
    <rPh sb="0" eb="2">
      <t>ニンテイ</t>
    </rPh>
    <rPh sb="5" eb="6">
      <t>エン</t>
    </rPh>
    <phoneticPr fontId="9"/>
  </si>
  <si>
    <t>保育標準時間認定の子どもの有無</t>
    <rPh sb="0" eb="2">
      <t>ホイク</t>
    </rPh>
    <rPh sb="2" eb="4">
      <t>ヒョウジュン</t>
    </rPh>
    <rPh sb="4" eb="6">
      <t>ジカン</t>
    </rPh>
    <rPh sb="6" eb="8">
      <t>ニンテイ</t>
    </rPh>
    <rPh sb="9" eb="10">
      <t>コ</t>
    </rPh>
    <rPh sb="13" eb="15">
      <t>ウム</t>
    </rPh>
    <phoneticPr fontId="9"/>
  </si>
  <si>
    <t>学級編制調整加配加算</t>
    <rPh sb="0" eb="2">
      <t>ガッキュウ</t>
    </rPh>
    <rPh sb="2" eb="4">
      <t>ヘンセイ</t>
    </rPh>
    <rPh sb="4" eb="6">
      <t>チョウセイ</t>
    </rPh>
    <rPh sb="6" eb="8">
      <t>カハイ</t>
    </rPh>
    <rPh sb="8" eb="10">
      <t>カサン</t>
    </rPh>
    <phoneticPr fontId="9"/>
  </si>
  <si>
    <t>講師配置加算</t>
    <phoneticPr fontId="9"/>
  </si>
  <si>
    <t>副園長・教頭配置加算を受けている場合の減算</t>
    <rPh sb="6" eb="8">
      <t>ハイチ</t>
    </rPh>
    <rPh sb="11" eb="12">
      <t>ウ</t>
    </rPh>
    <rPh sb="16" eb="18">
      <t>バアイ</t>
    </rPh>
    <rPh sb="19" eb="21">
      <t>ゲンザン</t>
    </rPh>
    <phoneticPr fontId="9"/>
  </si>
  <si>
    <t>主幹保育教諭等の専任化により子育て支援の取組を実施していない場合であって代替保育教諭等を配置していない場合による減算</t>
    <rPh sb="36" eb="38">
      <t>ダイタイ</t>
    </rPh>
    <rPh sb="38" eb="40">
      <t>ホイク</t>
    </rPh>
    <rPh sb="40" eb="42">
      <t>キョウユ</t>
    </rPh>
    <rPh sb="42" eb="43">
      <t>トウ</t>
    </rPh>
    <rPh sb="44" eb="46">
      <t>ハイチ</t>
    </rPh>
    <rPh sb="51" eb="53">
      <t>バアイ</t>
    </rPh>
    <rPh sb="56" eb="58">
      <t>ゲンサン</t>
    </rPh>
    <phoneticPr fontId="9"/>
  </si>
  <si>
    <t>１号認定こどもの利用定員を設定しない場合による調整</t>
    <rPh sb="1" eb="2">
      <t>ゴウ</t>
    </rPh>
    <rPh sb="2" eb="4">
      <t>ニンテイ</t>
    </rPh>
    <rPh sb="8" eb="10">
      <t>リヨウ</t>
    </rPh>
    <rPh sb="10" eb="12">
      <t>テイイン</t>
    </rPh>
    <rPh sb="13" eb="15">
      <t>セッテイ</t>
    </rPh>
    <rPh sb="18" eb="20">
      <t>バアイ</t>
    </rPh>
    <rPh sb="23" eb="25">
      <t>チョウセイ</t>
    </rPh>
    <phoneticPr fontId="9"/>
  </si>
  <si>
    <t>障害児保育加算</t>
    <rPh sb="0" eb="3">
      <t>ショウガイジ</t>
    </rPh>
    <rPh sb="3" eb="5">
      <t>ホイク</t>
    </rPh>
    <rPh sb="5" eb="7">
      <t>カサン</t>
    </rPh>
    <phoneticPr fontId="9"/>
  </si>
  <si>
    <t>１歳児配置改善加算</t>
    <phoneticPr fontId="9"/>
  </si>
  <si>
    <t>食事の提供について自園調理又は連携施設等からの搬入以外の方法による減算</t>
    <rPh sb="0" eb="2">
      <t>ショクジ</t>
    </rPh>
    <rPh sb="3" eb="5">
      <t>テイキョウ</t>
    </rPh>
    <rPh sb="9" eb="11">
      <t>ジエン</t>
    </rPh>
    <rPh sb="11" eb="13">
      <t>チョウリ</t>
    </rPh>
    <rPh sb="13" eb="14">
      <t>マタ</t>
    </rPh>
    <rPh sb="15" eb="17">
      <t>レンケイ</t>
    </rPh>
    <rPh sb="17" eb="19">
      <t>シセツ</t>
    </rPh>
    <rPh sb="19" eb="20">
      <t>トウ</t>
    </rPh>
    <rPh sb="23" eb="25">
      <t>ハンニュウ</t>
    </rPh>
    <rPh sb="25" eb="27">
      <t>イガイ</t>
    </rPh>
    <rPh sb="28" eb="30">
      <t>ホウホウ</t>
    </rPh>
    <rPh sb="33" eb="35">
      <t>ゲンサン</t>
    </rPh>
    <phoneticPr fontId="9"/>
  </si>
  <si>
    <t>管理者を配置していない場合の減算</t>
    <rPh sb="0" eb="3">
      <t>カンリシャ</t>
    </rPh>
    <rPh sb="4" eb="6">
      <t>ハイチ</t>
    </rPh>
    <rPh sb="11" eb="13">
      <t>バアイ</t>
    </rPh>
    <rPh sb="14" eb="16">
      <t>ゲンサン</t>
    </rPh>
    <phoneticPr fontId="9"/>
  </si>
  <si>
    <t>小規模保育（C型）</t>
    <rPh sb="0" eb="3">
      <t>ショウキボ</t>
    </rPh>
    <rPh sb="3" eb="5">
      <t>ホイク</t>
    </rPh>
    <rPh sb="7" eb="8">
      <t>ガタ</t>
    </rPh>
    <phoneticPr fontId="9"/>
  </si>
  <si>
    <t>事業所内保育</t>
    <rPh sb="0" eb="3">
      <t>ジギョウショ</t>
    </rPh>
    <rPh sb="3" eb="4">
      <t>ナイ</t>
    </rPh>
    <rPh sb="4" eb="6">
      <t>ホイク</t>
    </rPh>
    <phoneticPr fontId="9"/>
  </si>
  <si>
    <t>１歳児配置改善加算</t>
  </si>
  <si>
    <t>家庭的保育</t>
    <rPh sb="0" eb="3">
      <t>カテイテキ</t>
    </rPh>
    <rPh sb="3" eb="5">
      <t>ホイク</t>
    </rPh>
    <phoneticPr fontId="9"/>
  </si>
  <si>
    <t>家庭的保育補助者加算</t>
    <rPh sb="0" eb="3">
      <t>カテイテキ</t>
    </rPh>
    <rPh sb="3" eb="5">
      <t>ホイク</t>
    </rPh>
    <rPh sb="5" eb="8">
      <t>ホジョシャ</t>
    </rPh>
    <rPh sb="8" eb="10">
      <t>カサン</t>
    </rPh>
    <phoneticPr fontId="9"/>
  </si>
  <si>
    <t>居宅訪問型保育</t>
    <rPh sb="0" eb="2">
      <t>キョタク</t>
    </rPh>
    <rPh sb="2" eb="4">
      <t>ホウモン</t>
    </rPh>
    <rPh sb="4" eb="5">
      <t>ガタ</t>
    </rPh>
    <rPh sb="5" eb="7">
      <t>ホイク</t>
    </rPh>
    <phoneticPr fontId="9"/>
  </si>
  <si>
    <t>別紙様式２</t>
    <rPh sb="0" eb="2">
      <t>ベッシ</t>
    </rPh>
    <rPh sb="2" eb="4">
      <t>ヨウシキ</t>
    </rPh>
    <phoneticPr fontId="9"/>
  </si>
  <si>
    <t>〇キャリアパスに関する要件について</t>
    <rPh sb="8" eb="9">
      <t>カン</t>
    </rPh>
    <rPh sb="11" eb="13">
      <t>ヨウケン</t>
    </rPh>
    <phoneticPr fontId="9"/>
  </si>
  <si>
    <t>次の内容について、「該当」「非該当」を選択すること。</t>
    <phoneticPr fontId="9"/>
  </si>
  <si>
    <t>①</t>
    <phoneticPr fontId="9"/>
  </si>
  <si>
    <t>次のａからｃまでの全ての要件を満たす。</t>
    <rPh sb="0" eb="1">
      <t>ツギ</t>
    </rPh>
    <rPh sb="9" eb="10">
      <t>スベ</t>
    </rPh>
    <rPh sb="12" eb="14">
      <t>ヨウケン</t>
    </rPh>
    <rPh sb="15" eb="16">
      <t>ミ</t>
    </rPh>
    <phoneticPr fontId="9"/>
  </si>
  <si>
    <t>　ａ　職員の職位、職責又は職務内容等に応じた勤務条件等の要件を定めている。</t>
    <phoneticPr fontId="9"/>
  </si>
  <si>
    <t>　ｂ　職位、職責又は職務内容等に応じた賃金体系を定めている。</t>
    <rPh sb="3" eb="5">
      <t>ショクイ</t>
    </rPh>
    <rPh sb="6" eb="8">
      <t>ショクセキ</t>
    </rPh>
    <rPh sb="8" eb="9">
      <t>マタ</t>
    </rPh>
    <rPh sb="10" eb="12">
      <t>ショクム</t>
    </rPh>
    <rPh sb="12" eb="14">
      <t>ナイヨウ</t>
    </rPh>
    <rPh sb="14" eb="15">
      <t>トウ</t>
    </rPh>
    <rPh sb="16" eb="17">
      <t>オウ</t>
    </rPh>
    <rPh sb="19" eb="21">
      <t>チンギン</t>
    </rPh>
    <rPh sb="21" eb="23">
      <t>タイケイ</t>
    </rPh>
    <rPh sb="24" eb="25">
      <t>サダ</t>
    </rPh>
    <phoneticPr fontId="9"/>
  </si>
  <si>
    <t>該当</t>
    <phoneticPr fontId="9"/>
  </si>
  <si>
    <t>　ｃ　ａ及びｂについて就業規則等の明確な根拠規定を書面で整備し、全ての職員に周知している。</t>
    <rPh sb="4" eb="5">
      <t>オヨ</t>
    </rPh>
    <rPh sb="11" eb="13">
      <t>シュウギョウ</t>
    </rPh>
    <rPh sb="13" eb="15">
      <t>キソク</t>
    </rPh>
    <rPh sb="15" eb="16">
      <t>トウ</t>
    </rPh>
    <rPh sb="17" eb="19">
      <t>メイカク</t>
    </rPh>
    <rPh sb="20" eb="22">
      <t>コンキョ</t>
    </rPh>
    <rPh sb="22" eb="24">
      <t>キテイ</t>
    </rPh>
    <rPh sb="25" eb="27">
      <t>ショメン</t>
    </rPh>
    <rPh sb="28" eb="30">
      <t>セイビ</t>
    </rPh>
    <rPh sb="32" eb="33">
      <t>スベ</t>
    </rPh>
    <rPh sb="35" eb="37">
      <t>ショクイン</t>
    </rPh>
    <rPh sb="38" eb="40">
      <t>シュウチ</t>
    </rPh>
    <phoneticPr fontId="9"/>
  </si>
  <si>
    <t>非該当</t>
    <phoneticPr fontId="9"/>
  </si>
  <si>
    <t>②</t>
    <phoneticPr fontId="9"/>
  </si>
  <si>
    <t>次のｄ及びｅの要件を満たす。</t>
    <rPh sb="0" eb="1">
      <t>ツギ</t>
    </rPh>
    <rPh sb="3" eb="4">
      <t>オヨ</t>
    </rPh>
    <rPh sb="7" eb="9">
      <t>ヨウケン</t>
    </rPh>
    <rPh sb="10" eb="11">
      <t>ミ</t>
    </rPh>
    <phoneticPr fontId="9"/>
  </si>
  <si>
    <t>ｄ</t>
    <phoneticPr fontId="9"/>
  </si>
  <si>
    <t>職員との意見交換を踏まえた資質向上のための目標</t>
    <rPh sb="0" eb="2">
      <t>ショクイン</t>
    </rPh>
    <rPh sb="4" eb="6">
      <t>イケン</t>
    </rPh>
    <rPh sb="6" eb="8">
      <t>コウカン</t>
    </rPh>
    <rPh sb="9" eb="10">
      <t>フ</t>
    </rPh>
    <rPh sb="13" eb="15">
      <t>シシツ</t>
    </rPh>
    <rPh sb="15" eb="17">
      <t>コウジョウ</t>
    </rPh>
    <rPh sb="21" eb="23">
      <t>モクヒョウ</t>
    </rPh>
    <phoneticPr fontId="9"/>
  </si>
  <si>
    <t>ｅ</t>
    <phoneticPr fontId="9"/>
  </si>
  <si>
    <t>ｄの実現のための具体的な取り組みの内容</t>
    <rPh sb="2" eb="4">
      <t>ジツゲン</t>
    </rPh>
    <rPh sb="8" eb="11">
      <t>グタイテキ</t>
    </rPh>
    <rPh sb="12" eb="13">
      <t>ト</t>
    </rPh>
    <rPh sb="14" eb="15">
      <t>ク</t>
    </rPh>
    <rPh sb="17" eb="19">
      <t>ナイヨウ</t>
    </rPh>
    <phoneticPr fontId="9"/>
  </si>
  <si>
    <t>ア</t>
    <phoneticPr fontId="9"/>
  </si>
  <si>
    <t>イ</t>
    <phoneticPr fontId="9"/>
  </si>
  <si>
    <t>資格取得のための支援の実施　※当該支援の内容について下記に記載すること。</t>
    <phoneticPr fontId="9"/>
  </si>
  <si>
    <t>上記について、全ての職員に対し、周知をした上で、提出していることを証明いたします。</t>
    <rPh sb="0" eb="2">
      <t>ジョウキ</t>
    </rPh>
    <rPh sb="7" eb="8">
      <t>スベ</t>
    </rPh>
    <rPh sb="10" eb="12">
      <t>ショクイン</t>
    </rPh>
    <rPh sb="13" eb="14">
      <t>タイ</t>
    </rPh>
    <rPh sb="16" eb="18">
      <t>シュウチ</t>
    </rPh>
    <rPh sb="21" eb="22">
      <t>ウエ</t>
    </rPh>
    <rPh sb="24" eb="26">
      <t>テイシュツ</t>
    </rPh>
    <rPh sb="33" eb="35">
      <t>ショウメイ</t>
    </rPh>
    <phoneticPr fontId="9"/>
  </si>
  <si>
    <t>令和　　年　　月　　日</t>
    <rPh sb="0" eb="2">
      <t>レイワ</t>
    </rPh>
    <rPh sb="4" eb="5">
      <t>ネン</t>
    </rPh>
    <rPh sb="7" eb="8">
      <t>ツキ</t>
    </rPh>
    <rPh sb="10" eb="11">
      <t>ヒ</t>
    </rPh>
    <phoneticPr fontId="9"/>
  </si>
  <si>
    <t>事業者名</t>
    <rPh sb="0" eb="4">
      <t>ジギョウシャメイ</t>
    </rPh>
    <phoneticPr fontId="9"/>
  </si>
  <si>
    <t>代表者名</t>
    <rPh sb="0" eb="3">
      <t>ダイヒョウシャ</t>
    </rPh>
    <rPh sb="3" eb="4">
      <t>メイ</t>
    </rPh>
    <phoneticPr fontId="9"/>
  </si>
  <si>
    <t>〇</t>
    <phoneticPr fontId="9"/>
  </si>
  <si>
    <t>有</t>
    <rPh sb="0" eb="1">
      <t>ア</t>
    </rPh>
    <phoneticPr fontId="9"/>
  </si>
  <si>
    <t>別紙様式３</t>
    <rPh sb="0" eb="2">
      <t>ベッシ</t>
    </rPh>
    <rPh sb="2" eb="4">
      <t>ヨウシキ</t>
    </rPh>
    <phoneticPr fontId="9"/>
  </si>
  <si>
    <t>無</t>
    <rPh sb="0" eb="1">
      <t>ナシ</t>
    </rPh>
    <phoneticPr fontId="9"/>
  </si>
  <si>
    <t>１．加算の要件及び加算額の算定に係る研修修了者</t>
    <rPh sb="2" eb="4">
      <t>カサン</t>
    </rPh>
    <rPh sb="5" eb="7">
      <t>ヨウケン</t>
    </rPh>
    <rPh sb="7" eb="8">
      <t>オヨ</t>
    </rPh>
    <rPh sb="9" eb="11">
      <t>カサン</t>
    </rPh>
    <rPh sb="11" eb="12">
      <t>ガク</t>
    </rPh>
    <rPh sb="13" eb="15">
      <t>サンテイ</t>
    </rPh>
    <rPh sb="16" eb="17">
      <t>カカ</t>
    </rPh>
    <rPh sb="18" eb="20">
      <t>ケンシュウ</t>
    </rPh>
    <rPh sb="20" eb="23">
      <t>シュウリョウシャ</t>
    </rPh>
    <phoneticPr fontId="9"/>
  </si>
  <si>
    <t>ⅰ　副主任保育士等（人数Ａ）</t>
    <rPh sb="2" eb="5">
      <t>フクシュニン</t>
    </rPh>
    <rPh sb="5" eb="8">
      <t>ホイクシ</t>
    </rPh>
    <rPh sb="8" eb="9">
      <t>トウ</t>
    </rPh>
    <phoneticPr fontId="9"/>
  </si>
  <si>
    <t>ⅲ　園長又は主任保育士、副園長、教頭、
　　主幹教諭、主幹保育教諭等（人数Ａ）</t>
    <rPh sb="35" eb="37">
      <t>ニンズウ</t>
    </rPh>
    <phoneticPr fontId="9"/>
  </si>
  <si>
    <t>次の内容について、当てはまる項目に○をつけること。</t>
    <rPh sb="0" eb="1">
      <t>ツギ</t>
    </rPh>
    <rPh sb="2" eb="4">
      <t>ナイヨウ</t>
    </rPh>
    <rPh sb="9" eb="10">
      <t>ア</t>
    </rPh>
    <rPh sb="14" eb="16">
      <t>コウモク</t>
    </rPh>
    <phoneticPr fontId="9"/>
  </si>
  <si>
    <t>　職員の職位、職責又は職務内容に応じた勤務条件等の要件及びこれに応じた賃金体系を定め、全ての職員に周知している。</t>
    <rPh sb="43" eb="44">
      <t>スベ</t>
    </rPh>
    <phoneticPr fontId="9"/>
  </si>
  <si>
    <t>２．加算額の算定に用いる加算算定対象人数について</t>
    <rPh sb="2" eb="5">
      <t>カサンガク</t>
    </rPh>
    <rPh sb="6" eb="8">
      <t>サンテイ</t>
    </rPh>
    <rPh sb="9" eb="10">
      <t>モチ</t>
    </rPh>
    <rPh sb="12" eb="16">
      <t>カサンサンテイ</t>
    </rPh>
    <rPh sb="16" eb="18">
      <t>タイショウ</t>
    </rPh>
    <rPh sb="18" eb="20">
      <t>ニンズウ</t>
    </rPh>
    <phoneticPr fontId="9"/>
  </si>
  <si>
    <t>①利用定員</t>
    <rPh sb="1" eb="3">
      <t>リヨウ</t>
    </rPh>
    <rPh sb="3" eb="5">
      <t>テイイン</t>
    </rPh>
    <phoneticPr fontId="9"/>
  </si>
  <si>
    <t>②年齢別
　児童数</t>
    <rPh sb="1" eb="4">
      <t>ネンレイベツ</t>
    </rPh>
    <rPh sb="6" eb="9">
      <t>ジドウスウ</t>
    </rPh>
    <phoneticPr fontId="9"/>
  </si>
  <si>
    <t>４歳以上児</t>
    <rPh sb="1" eb="2">
      <t>サイ</t>
    </rPh>
    <rPh sb="2" eb="5">
      <t>イジョウジ</t>
    </rPh>
    <phoneticPr fontId="9"/>
  </si>
  <si>
    <t>３歳児</t>
    <rPh sb="1" eb="3">
      <t>サイジ</t>
    </rPh>
    <phoneticPr fontId="9"/>
  </si>
  <si>
    <t>１，２歳児</t>
    <rPh sb="3" eb="5">
      <t>サイジ</t>
    </rPh>
    <phoneticPr fontId="9"/>
  </si>
  <si>
    <t>０歳児</t>
    <rPh sb="1" eb="3">
      <t>サイジ</t>
    </rPh>
    <phoneticPr fontId="9"/>
  </si>
  <si>
    <t>うち満３歳児※</t>
    <rPh sb="2" eb="3">
      <t>マン</t>
    </rPh>
    <rPh sb="4" eb="6">
      <t>サイジ</t>
    </rPh>
    <phoneticPr fontId="9"/>
  </si>
  <si>
    <t>③各種加算の適用状況</t>
    <rPh sb="1" eb="3">
      <t>カクシュ</t>
    </rPh>
    <rPh sb="3" eb="5">
      <t>カサン</t>
    </rPh>
    <rPh sb="6" eb="8">
      <t>テキヨウ</t>
    </rPh>
    <rPh sb="8" eb="10">
      <t>ジョウキョウ</t>
    </rPh>
    <phoneticPr fontId="9"/>
  </si>
  <si>
    <t>給食実施加算（施設内調理）</t>
    <rPh sb="0" eb="2">
      <t>キュウショク</t>
    </rPh>
    <rPh sb="2" eb="4">
      <t>ジッシ</t>
    </rPh>
    <rPh sb="4" eb="6">
      <t>カサン</t>
    </rPh>
    <rPh sb="7" eb="9">
      <t>シセツ</t>
    </rPh>
    <rPh sb="9" eb="10">
      <t>ナイ</t>
    </rPh>
    <rPh sb="10" eb="12">
      <t>チョウリ</t>
    </rPh>
    <phoneticPr fontId="9"/>
  </si>
  <si>
    <t>④家庭的保育等の経験年数</t>
    <rPh sb="1" eb="4">
      <t>カテイテキ</t>
    </rPh>
    <rPh sb="4" eb="6">
      <t>ホイク</t>
    </rPh>
    <rPh sb="6" eb="7">
      <t>トウ</t>
    </rPh>
    <rPh sb="8" eb="10">
      <t>ケイケン</t>
    </rPh>
    <rPh sb="10" eb="12">
      <t>ネンスウ</t>
    </rPh>
    <phoneticPr fontId="9"/>
  </si>
  <si>
    <t>加算対象者
経験年数</t>
    <rPh sb="0" eb="2">
      <t>カサン</t>
    </rPh>
    <rPh sb="2" eb="4">
      <t>タイショウ</t>
    </rPh>
    <rPh sb="4" eb="5">
      <t>シャ</t>
    </rPh>
    <rPh sb="6" eb="8">
      <t>ケイケン</t>
    </rPh>
    <rPh sb="8" eb="10">
      <t>ネンスウ</t>
    </rPh>
    <phoneticPr fontId="9"/>
  </si>
  <si>
    <t>年</t>
    <rPh sb="0" eb="1">
      <t>ネン</t>
    </rPh>
    <phoneticPr fontId="9"/>
  </si>
  <si>
    <t>ｑ</t>
    <phoneticPr fontId="9"/>
  </si>
  <si>
    <t>居宅訪問型保育</t>
    <rPh sb="0" eb="2">
      <t>キョタク</t>
    </rPh>
    <rPh sb="2" eb="5">
      <t>ホウモンガタ</t>
    </rPh>
    <rPh sb="5" eb="7">
      <t>ホイク</t>
    </rPh>
    <phoneticPr fontId="9"/>
  </si>
  <si>
    <t>加算対象者
経験年数</t>
    <rPh sb="0" eb="2">
      <t>カサン</t>
    </rPh>
    <rPh sb="2" eb="5">
      <t>タイショウシャ</t>
    </rPh>
    <rPh sb="6" eb="8">
      <t>ケイケン</t>
    </rPh>
    <rPh sb="8" eb="10">
      <t>ネンスウ</t>
    </rPh>
    <phoneticPr fontId="9"/>
  </si>
  <si>
    <t>人数Ａ（⑤×１／３）</t>
    <rPh sb="0" eb="2">
      <t>ニンズウ</t>
    </rPh>
    <phoneticPr fontId="9"/>
  </si>
  <si>
    <t>人数Ｂ（⑤×１／５）</t>
    <rPh sb="0" eb="2">
      <t>ニンズウ</t>
    </rPh>
    <phoneticPr fontId="9"/>
  </si>
  <si>
    <t>※　満３歳児の人数の記入は、幼稚園、認定こども園のみ記入すること。</t>
    <rPh sb="2" eb="3">
      <t>マン</t>
    </rPh>
    <rPh sb="4" eb="6">
      <t>サイジ</t>
    </rPh>
    <rPh sb="7" eb="9">
      <t>ニンズウ</t>
    </rPh>
    <rPh sb="10" eb="12">
      <t>キニュウ</t>
    </rPh>
    <rPh sb="14" eb="17">
      <t>ヨ</t>
    </rPh>
    <rPh sb="18" eb="20">
      <t>ニン</t>
    </rPh>
    <rPh sb="26" eb="28">
      <t>キニュウ</t>
    </rPh>
    <phoneticPr fontId="9"/>
  </si>
  <si>
    <t>※　②について各月平均の年齢別児童数とする場合は、算出方法を示した書類を添付すること。</t>
    <rPh sb="7" eb="9">
      <t>カクツキ</t>
    </rPh>
    <rPh sb="9" eb="11">
      <t>ヘイキン</t>
    </rPh>
    <rPh sb="12" eb="15">
      <t>ネンレイベツ</t>
    </rPh>
    <rPh sb="15" eb="18">
      <t>ジドウスウ</t>
    </rPh>
    <rPh sb="21" eb="23">
      <t>バアイ</t>
    </rPh>
    <rPh sb="25" eb="27">
      <t>サンシュツ</t>
    </rPh>
    <rPh sb="27" eb="29">
      <t>ホウホウ</t>
    </rPh>
    <rPh sb="30" eb="31">
      <t>シメ</t>
    </rPh>
    <rPh sb="33" eb="35">
      <t>ショルイ</t>
    </rPh>
    <rPh sb="36" eb="38">
      <t>テンプ</t>
    </rPh>
    <phoneticPr fontId="9"/>
  </si>
  <si>
    <t>※　④について経験年数の根拠となる書類を添付すること。</t>
    <rPh sb="7" eb="9">
      <t>ケイケン</t>
    </rPh>
    <rPh sb="9" eb="11">
      <t>ネンスウ</t>
    </rPh>
    <phoneticPr fontId="9"/>
  </si>
  <si>
    <t>※　⑤について算出方法を示した書類を添付すること。</t>
    <phoneticPr fontId="9"/>
  </si>
  <si>
    <t>※　⑥について家庭的保育事業、事業所内保育事業所（利用定員５人以下の事業所に限る。）及び居宅訪問型保育</t>
    <rPh sb="7" eb="10">
      <t>カテイテキ</t>
    </rPh>
    <rPh sb="10" eb="12">
      <t>ホイク</t>
    </rPh>
    <rPh sb="12" eb="14">
      <t>ジギョウ</t>
    </rPh>
    <rPh sb="15" eb="18">
      <t>ジギョウショ</t>
    </rPh>
    <rPh sb="18" eb="19">
      <t>ナイ</t>
    </rPh>
    <rPh sb="19" eb="21">
      <t>ホイク</t>
    </rPh>
    <rPh sb="21" eb="24">
      <t>ジギョウショ</t>
    </rPh>
    <rPh sb="25" eb="27">
      <t>リヨウ</t>
    </rPh>
    <rPh sb="27" eb="29">
      <t>テイイン</t>
    </rPh>
    <rPh sb="30" eb="31">
      <t>ニン</t>
    </rPh>
    <rPh sb="31" eb="33">
      <t>イカ</t>
    </rPh>
    <rPh sb="34" eb="37">
      <t>ジギョウショ</t>
    </rPh>
    <rPh sb="38" eb="39">
      <t>カギ</t>
    </rPh>
    <rPh sb="42" eb="43">
      <t>オヨ</t>
    </rPh>
    <rPh sb="44" eb="46">
      <t>キョタク</t>
    </rPh>
    <rPh sb="46" eb="48">
      <t>ホウモン</t>
    </rPh>
    <rPh sb="48" eb="49">
      <t>ガタ</t>
    </rPh>
    <rPh sb="49" eb="51">
      <t>ホイク</t>
    </rPh>
    <phoneticPr fontId="9"/>
  </si>
  <si>
    <t>市町村審査</t>
    <rPh sb="0" eb="3">
      <t>シチョウソン</t>
    </rPh>
    <rPh sb="3" eb="5">
      <t>シンサ</t>
    </rPh>
    <phoneticPr fontId="9"/>
  </si>
  <si>
    <t>担当者名</t>
    <rPh sb="0" eb="1">
      <t>タン</t>
    </rPh>
    <rPh sb="1" eb="2">
      <t>トウ</t>
    </rPh>
    <rPh sb="2" eb="3">
      <t>シャ</t>
    </rPh>
    <rPh sb="3" eb="4">
      <t>メイ</t>
    </rPh>
    <phoneticPr fontId="9"/>
  </si>
  <si>
    <t>別紙様式４</t>
    <rPh sb="0" eb="2">
      <t>ベッシ</t>
    </rPh>
    <rPh sb="2" eb="4">
      <t>ヨウシキ</t>
    </rPh>
    <phoneticPr fontId="9"/>
  </si>
  <si>
    <t>✔</t>
    <phoneticPr fontId="9"/>
  </si>
  <si>
    <t>○</t>
    <phoneticPr fontId="9"/>
  </si>
  <si>
    <t>（１）加算額以上の賃金の改善について</t>
    <rPh sb="3" eb="6">
      <t>カサンガク</t>
    </rPh>
    <rPh sb="6" eb="8">
      <t>イジョウ</t>
    </rPh>
    <rPh sb="9" eb="11">
      <t>チンギン</t>
    </rPh>
    <rPh sb="12" eb="14">
      <t>カイゼン</t>
    </rPh>
    <phoneticPr fontId="9"/>
  </si>
  <si>
    <t>加算見込額</t>
    <rPh sb="0" eb="2">
      <t>カサン</t>
    </rPh>
    <rPh sb="2" eb="4">
      <t>ミコ</t>
    </rPh>
    <rPh sb="4" eb="5">
      <t>ガク</t>
    </rPh>
    <phoneticPr fontId="9"/>
  </si>
  <si>
    <t>円</t>
    <rPh sb="0" eb="1">
      <t>エン</t>
    </rPh>
    <phoneticPr fontId="9"/>
  </si>
  <si>
    <t>加算による改善等見込総額（①の額以上であること）</t>
    <rPh sb="0" eb="2">
      <t>カサン</t>
    </rPh>
    <rPh sb="5" eb="7">
      <t>カイゼン</t>
    </rPh>
    <rPh sb="7" eb="8">
      <t>トウ</t>
    </rPh>
    <rPh sb="8" eb="10">
      <t>ミコ</t>
    </rPh>
    <rPh sb="10" eb="12">
      <t>ソウガク</t>
    </rPh>
    <rPh sb="11" eb="12">
      <t>ガク</t>
    </rPh>
    <rPh sb="15" eb="16">
      <t>ガク</t>
    </rPh>
    <rPh sb="16" eb="18">
      <t>イジョウ</t>
    </rPh>
    <phoneticPr fontId="9"/>
  </si>
  <si>
    <t>うち、加算による改善見込総額</t>
    <rPh sb="3" eb="5">
      <t>カサン</t>
    </rPh>
    <rPh sb="8" eb="10">
      <t>カイゼン</t>
    </rPh>
    <rPh sb="10" eb="12">
      <t>ミコミ</t>
    </rPh>
    <rPh sb="12" eb="13">
      <t>ソウ</t>
    </rPh>
    <rPh sb="13" eb="14">
      <t>ガク</t>
    </rPh>
    <phoneticPr fontId="9"/>
  </si>
  <si>
    <t>うち、事業主負担増加見込総額</t>
    <rPh sb="3" eb="6">
      <t>ジギョウヌシ</t>
    </rPh>
    <rPh sb="6" eb="8">
      <t>フタン</t>
    </rPh>
    <rPh sb="8" eb="10">
      <t>ゾウカ</t>
    </rPh>
    <rPh sb="10" eb="12">
      <t>ミコ</t>
    </rPh>
    <rPh sb="12" eb="14">
      <t>ソウガク</t>
    </rPh>
    <phoneticPr fontId="9"/>
  </si>
  <si>
    <t>（２）加算以外の部分で賃金水準を下げていないことについて</t>
    <rPh sb="3" eb="5">
      <t>カサン</t>
    </rPh>
    <rPh sb="5" eb="7">
      <t>イガイ</t>
    </rPh>
    <rPh sb="8" eb="10">
      <t>ブブン</t>
    </rPh>
    <rPh sb="11" eb="13">
      <t>チンギン</t>
    </rPh>
    <rPh sb="13" eb="15">
      <t>スイジュン</t>
    </rPh>
    <rPh sb="16" eb="17">
      <t>サ</t>
    </rPh>
    <phoneticPr fontId="9"/>
  </si>
  <si>
    <t>③</t>
    <phoneticPr fontId="9"/>
  </si>
  <si>
    <t>加算当年度の加算による改善額等の影響を除いた賃金見込総額（④を下回らないこと） (a)-(b)-(c)-(d)-(e)</t>
    <rPh sb="0" eb="2">
      <t>カサン</t>
    </rPh>
    <rPh sb="2" eb="5">
      <t>トウネンド</t>
    </rPh>
    <rPh sb="6" eb="8">
      <t>カサン</t>
    </rPh>
    <rPh sb="11" eb="13">
      <t>カイゼン</t>
    </rPh>
    <rPh sb="13" eb="14">
      <t>ガク</t>
    </rPh>
    <rPh sb="14" eb="15">
      <t>トウ</t>
    </rPh>
    <rPh sb="16" eb="18">
      <t>エイキョウ</t>
    </rPh>
    <rPh sb="19" eb="20">
      <t>ノゾ</t>
    </rPh>
    <rPh sb="22" eb="24">
      <t>チンギン</t>
    </rPh>
    <rPh sb="24" eb="26">
      <t>ミコ</t>
    </rPh>
    <rPh sb="26" eb="28">
      <t>ソウガク</t>
    </rPh>
    <phoneticPr fontId="9"/>
  </si>
  <si>
    <t>（b）加算当年度の加算による改善見込総額</t>
    <rPh sb="3" eb="5">
      <t>カサン</t>
    </rPh>
    <rPh sb="5" eb="8">
      <t>トウネンド</t>
    </rPh>
    <rPh sb="9" eb="11">
      <t>カサン</t>
    </rPh>
    <rPh sb="14" eb="16">
      <t>カイゼン</t>
    </rPh>
    <rPh sb="16" eb="18">
      <t>ミコ</t>
    </rPh>
    <rPh sb="18" eb="20">
      <t>ソウガク</t>
    </rPh>
    <phoneticPr fontId="9"/>
  </si>
  <si>
    <t>（c）定期昇給相当額</t>
    <rPh sb="3" eb="5">
      <t>テイキ</t>
    </rPh>
    <rPh sb="5" eb="7">
      <t>ショウキュウ</t>
    </rPh>
    <rPh sb="7" eb="10">
      <t>ソウトウガク</t>
    </rPh>
    <phoneticPr fontId="9"/>
  </si>
  <si>
    <t>（d）基準翌年度から加算当年度までの公定価格における人件費の改定部分</t>
    <rPh sb="3" eb="5">
      <t>キジュン</t>
    </rPh>
    <rPh sb="5" eb="8">
      <t>ヨクネンド</t>
    </rPh>
    <rPh sb="10" eb="12">
      <t>カサン</t>
    </rPh>
    <rPh sb="12" eb="15">
      <t>トウネンド</t>
    </rPh>
    <rPh sb="18" eb="20">
      <t>コウテイ</t>
    </rPh>
    <rPh sb="20" eb="22">
      <t>カカク</t>
    </rPh>
    <rPh sb="26" eb="29">
      <t>ジンケンヒ</t>
    </rPh>
    <rPh sb="30" eb="32">
      <t>カイテイ</t>
    </rPh>
    <rPh sb="32" eb="34">
      <t>ブブン</t>
    </rPh>
    <phoneticPr fontId="9"/>
  </si>
  <si>
    <t>（e）加算当年度の前年度に支払うべき残額に対応した支払い賃金額</t>
    <rPh sb="3" eb="5">
      <t>カサン</t>
    </rPh>
    <rPh sb="5" eb="8">
      <t>トウネンド</t>
    </rPh>
    <rPh sb="9" eb="11">
      <t>ゼンネン</t>
    </rPh>
    <rPh sb="11" eb="12">
      <t>ド</t>
    </rPh>
    <rPh sb="13" eb="15">
      <t>シハラ</t>
    </rPh>
    <rPh sb="18" eb="20">
      <t>ザンガク</t>
    </rPh>
    <rPh sb="21" eb="23">
      <t>タイオウ</t>
    </rPh>
    <rPh sb="25" eb="27">
      <t>シハラ</t>
    </rPh>
    <rPh sb="28" eb="30">
      <t>チンギン</t>
    </rPh>
    <rPh sb="30" eb="31">
      <t>ガク</t>
    </rPh>
    <phoneticPr fontId="9"/>
  </si>
  <si>
    <t>④</t>
    <phoneticPr fontId="9"/>
  </si>
  <si>
    <t>基準年度における加算額等の影響を除いた支払賃金総額 (f)-｛(g)-(h)｝-(i)-(j)+(k)</t>
    <rPh sb="0" eb="4">
      <t>キジュンネンド</t>
    </rPh>
    <rPh sb="8" eb="10">
      <t>カサン</t>
    </rPh>
    <rPh sb="10" eb="11">
      <t>ガク</t>
    </rPh>
    <rPh sb="11" eb="12">
      <t>トウ</t>
    </rPh>
    <rPh sb="13" eb="15">
      <t>エイキョウ</t>
    </rPh>
    <rPh sb="16" eb="17">
      <t>ノゾ</t>
    </rPh>
    <rPh sb="19" eb="21">
      <t>シハラ</t>
    </rPh>
    <rPh sb="21" eb="23">
      <t>チンギン</t>
    </rPh>
    <rPh sb="23" eb="25">
      <t>ソウガク</t>
    </rPh>
    <phoneticPr fontId="9"/>
  </si>
  <si>
    <t>（f）基準年度の支払賃金の総額</t>
    <rPh sb="3" eb="5">
      <t>キジュン</t>
    </rPh>
    <rPh sb="5" eb="7">
      <t>ネンド</t>
    </rPh>
    <rPh sb="8" eb="10">
      <t>シハラ</t>
    </rPh>
    <rPh sb="10" eb="12">
      <t>チンギン</t>
    </rPh>
    <rPh sb="13" eb="15">
      <t>ソウガク</t>
    </rPh>
    <phoneticPr fontId="9"/>
  </si>
  <si>
    <t>（g）基準年度の処遇改善等加算の加算額</t>
    <rPh sb="3" eb="5">
      <t>キジュン</t>
    </rPh>
    <rPh sb="5" eb="7">
      <t>ネンド</t>
    </rPh>
    <rPh sb="8" eb="12">
      <t>ショグウカイゼン</t>
    </rPh>
    <rPh sb="12" eb="13">
      <t>トウ</t>
    </rPh>
    <rPh sb="13" eb="15">
      <t>カサン</t>
    </rPh>
    <rPh sb="16" eb="18">
      <t>カサン</t>
    </rPh>
    <rPh sb="18" eb="19">
      <t>ガク</t>
    </rPh>
    <phoneticPr fontId="9"/>
  </si>
  <si>
    <t>（h）基準年度の処遇改善等加算の加算額に係る法定福利費分</t>
    <rPh sb="3" eb="5">
      <t>キジュン</t>
    </rPh>
    <rPh sb="5" eb="7">
      <t>ネンド</t>
    </rPh>
    <rPh sb="8" eb="10">
      <t>ショグウ</t>
    </rPh>
    <rPh sb="10" eb="12">
      <t>カイゼン</t>
    </rPh>
    <rPh sb="12" eb="13">
      <t>トウ</t>
    </rPh>
    <rPh sb="13" eb="15">
      <t>カサン</t>
    </rPh>
    <rPh sb="16" eb="18">
      <t>カサン</t>
    </rPh>
    <rPh sb="18" eb="19">
      <t>ガク</t>
    </rPh>
    <rPh sb="20" eb="21">
      <t>カカ</t>
    </rPh>
    <rPh sb="22" eb="24">
      <t>ホウテイ</t>
    </rPh>
    <rPh sb="24" eb="26">
      <t>フクリ</t>
    </rPh>
    <rPh sb="26" eb="27">
      <t>ヒ</t>
    </rPh>
    <rPh sb="27" eb="28">
      <t>ブン</t>
    </rPh>
    <phoneticPr fontId="9"/>
  </si>
  <si>
    <t>（i）施設独自の改善額</t>
    <phoneticPr fontId="9"/>
  </si>
  <si>
    <t>（j）基準年度の前年度に支払うべき残額に対応した支払い賃金額</t>
    <rPh sb="3" eb="7">
      <t>キジュンネンド</t>
    </rPh>
    <rPh sb="8" eb="11">
      <t>ゼンネンド</t>
    </rPh>
    <rPh sb="12" eb="14">
      <t>シハラ</t>
    </rPh>
    <rPh sb="17" eb="19">
      <t>ザンガク</t>
    </rPh>
    <rPh sb="20" eb="22">
      <t>タイオウ</t>
    </rPh>
    <rPh sb="24" eb="26">
      <t>シハラ</t>
    </rPh>
    <rPh sb="27" eb="29">
      <t>チンギン</t>
    </rPh>
    <rPh sb="29" eb="30">
      <t>ガク</t>
    </rPh>
    <phoneticPr fontId="9"/>
  </si>
  <si>
    <t>（k）基準年度に支払うべき残額に対応した翌年度の賃金額</t>
    <rPh sb="3" eb="5">
      <t>キジュン</t>
    </rPh>
    <rPh sb="5" eb="7">
      <t>ネンド</t>
    </rPh>
    <rPh sb="8" eb="10">
      <t>シハラ</t>
    </rPh>
    <rPh sb="13" eb="15">
      <t>ザンガク</t>
    </rPh>
    <rPh sb="16" eb="18">
      <t>タイオウ</t>
    </rPh>
    <rPh sb="20" eb="23">
      <t>ヨクネンド</t>
    </rPh>
    <rPh sb="24" eb="26">
      <t>チンギン</t>
    </rPh>
    <rPh sb="26" eb="27">
      <t>ガク</t>
    </rPh>
    <phoneticPr fontId="9"/>
  </si>
  <si>
    <t>（３）施設独自の改善額について</t>
    <rPh sb="3" eb="5">
      <t>シセツ</t>
    </rPh>
    <rPh sb="5" eb="6">
      <t>ドク</t>
    </rPh>
    <rPh sb="6" eb="7">
      <t>ジ</t>
    </rPh>
    <rPh sb="8" eb="10">
      <t>カイゼン</t>
    </rPh>
    <rPh sb="10" eb="11">
      <t>ガク</t>
    </rPh>
    <phoneticPr fontId="9"/>
  </si>
  <si>
    <t>施設独自の賃金改善額の具体的な取組内容</t>
    <rPh sb="0" eb="2">
      <t>シセツ</t>
    </rPh>
    <rPh sb="2" eb="4">
      <t>ドクジ</t>
    </rPh>
    <rPh sb="5" eb="7">
      <t>チンギン</t>
    </rPh>
    <rPh sb="7" eb="10">
      <t>カイゼンガク</t>
    </rPh>
    <rPh sb="11" eb="14">
      <t>グタイテキ</t>
    </rPh>
    <rPh sb="15" eb="17">
      <t>トリクミ</t>
    </rPh>
    <rPh sb="17" eb="19">
      <t>ナイヨウ</t>
    </rPh>
    <phoneticPr fontId="9"/>
  </si>
  <si>
    <t>施設独自の賃金改善額の算定根拠</t>
    <rPh sb="0" eb="2">
      <t>シセツ</t>
    </rPh>
    <rPh sb="2" eb="4">
      <t>ドクジ</t>
    </rPh>
    <rPh sb="5" eb="10">
      <t>チンギンカイゼンガク</t>
    </rPh>
    <rPh sb="11" eb="13">
      <t>サンテイ</t>
    </rPh>
    <rPh sb="13" eb="15">
      <t>コンキョ</t>
    </rPh>
    <phoneticPr fontId="9"/>
  </si>
  <si>
    <t>（４）他施設・事業所への配分等について</t>
    <rPh sb="3" eb="6">
      <t>タシセツ</t>
    </rPh>
    <rPh sb="7" eb="10">
      <t>ジギョウショ</t>
    </rPh>
    <rPh sb="12" eb="14">
      <t>ハイブン</t>
    </rPh>
    <rPh sb="14" eb="15">
      <t>ナド</t>
    </rPh>
    <phoneticPr fontId="9"/>
  </si>
  <si>
    <t>拠出見込額</t>
    <rPh sb="0" eb="2">
      <t>キョシュツ</t>
    </rPh>
    <rPh sb="2" eb="4">
      <t>ミコミ</t>
    </rPh>
    <rPh sb="4" eb="5">
      <t>ガク</t>
    </rPh>
    <phoneticPr fontId="9"/>
  </si>
  <si>
    <t>受入見込額</t>
    <rPh sb="0" eb="1">
      <t>ウ</t>
    </rPh>
    <rPh sb="1" eb="2">
      <t>イ</t>
    </rPh>
    <rPh sb="2" eb="4">
      <t>ミコ</t>
    </rPh>
    <rPh sb="4" eb="5">
      <t>ガク</t>
    </rPh>
    <phoneticPr fontId="9"/>
  </si>
  <si>
    <t>別紙様式6別添2の「同一事業者内における拠出実績額・受入実績額一覧表」を添付すること。</t>
    <rPh sb="5" eb="7">
      <t>ベッテン</t>
    </rPh>
    <rPh sb="22" eb="24">
      <t>ジッセキ</t>
    </rPh>
    <rPh sb="28" eb="30">
      <t>ジッセキ</t>
    </rPh>
    <phoneticPr fontId="9"/>
  </si>
  <si>
    <t>上記について相違ないことを証明いたします。</t>
    <rPh sb="0" eb="2">
      <t>ジョウキ</t>
    </rPh>
    <rPh sb="6" eb="8">
      <t>ソウイ</t>
    </rPh>
    <rPh sb="13" eb="15">
      <t>ショウメイ</t>
    </rPh>
    <phoneticPr fontId="9"/>
  </si>
  <si>
    <t>別紙様式４別添１</t>
    <rPh sb="0" eb="2">
      <t>ベッシ</t>
    </rPh>
    <rPh sb="2" eb="4">
      <t>ヨウシキ</t>
    </rPh>
    <rPh sb="5" eb="7">
      <t>ベッテン</t>
    </rPh>
    <phoneticPr fontId="9"/>
  </si>
  <si>
    <t>施設・事業所名</t>
    <phoneticPr fontId="9"/>
  </si>
  <si>
    <t>賃金改善明細（職員別表）</t>
    <rPh sb="4" eb="6">
      <t>メイサイ</t>
    </rPh>
    <rPh sb="7" eb="9">
      <t>ショクイン</t>
    </rPh>
    <rPh sb="9" eb="10">
      <t>ベツ</t>
    </rPh>
    <rPh sb="10" eb="11">
      <t>ヒョウ</t>
    </rPh>
    <phoneticPr fontId="9"/>
  </si>
  <si>
    <t>〇加算当年度の全ての職員の賃金改善明細</t>
    <rPh sb="1" eb="3">
      <t>カサン</t>
    </rPh>
    <rPh sb="3" eb="6">
      <t>トウネンド</t>
    </rPh>
    <rPh sb="7" eb="8">
      <t>スベ</t>
    </rPh>
    <rPh sb="10" eb="12">
      <t>ショクイン</t>
    </rPh>
    <rPh sb="13" eb="15">
      <t>チンギン</t>
    </rPh>
    <rPh sb="15" eb="17">
      <t>カイゼン</t>
    </rPh>
    <rPh sb="17" eb="19">
      <t>メイサイ</t>
    </rPh>
    <phoneticPr fontId="9"/>
  </si>
  <si>
    <t>No</t>
    <phoneticPr fontId="9"/>
  </si>
  <si>
    <t>職員名</t>
    <phoneticPr fontId="9"/>
  </si>
  <si>
    <t>改善実施有無</t>
    <phoneticPr fontId="9"/>
  </si>
  <si>
    <t>職種</t>
    <phoneticPr fontId="9"/>
  </si>
  <si>
    <t>資格</t>
    <rPh sb="0" eb="2">
      <t>シカク</t>
    </rPh>
    <phoneticPr fontId="9"/>
  </si>
  <si>
    <r>
      <t>経験年数　</t>
    </r>
    <r>
      <rPr>
        <sz val="12"/>
        <rFont val="ＭＳ ゴシック"/>
        <family val="3"/>
        <charset val="128"/>
      </rPr>
      <t>※1</t>
    </r>
    <phoneticPr fontId="9"/>
  </si>
  <si>
    <r>
      <t xml:space="preserve">常勤
非常勤
</t>
    </r>
    <r>
      <rPr>
        <sz val="12"/>
        <rFont val="ＭＳ ゴシック"/>
        <family val="3"/>
        <charset val="128"/>
      </rPr>
      <t>※2</t>
    </r>
    <phoneticPr fontId="9"/>
  </si>
  <si>
    <r>
      <t xml:space="preserve">常勤
換算値
</t>
    </r>
    <r>
      <rPr>
        <sz val="12"/>
        <rFont val="ＭＳ ゴシック"/>
        <family val="3"/>
        <charset val="128"/>
      </rPr>
      <t>※3</t>
    </r>
    <phoneticPr fontId="9"/>
  </si>
  <si>
    <t>基準年度の賃金</t>
    <rPh sb="0" eb="2">
      <t>キジュン</t>
    </rPh>
    <rPh sb="2" eb="4">
      <t>ネンド</t>
    </rPh>
    <rPh sb="3" eb="4">
      <t>ド</t>
    </rPh>
    <rPh sb="5" eb="7">
      <t>チンギン</t>
    </rPh>
    <phoneticPr fontId="9"/>
  </si>
  <si>
    <t>加算当年度の賃金</t>
    <rPh sb="0" eb="2">
      <t>カサン</t>
    </rPh>
    <rPh sb="2" eb="5">
      <t>トウネンド</t>
    </rPh>
    <rPh sb="6" eb="8">
      <t>チンギン</t>
    </rPh>
    <phoneticPr fontId="9"/>
  </si>
  <si>
    <t>備考</t>
    <rPh sb="0" eb="2">
      <t>ビコウ</t>
    </rPh>
    <phoneticPr fontId="9"/>
  </si>
  <si>
    <t>⑤</t>
    <phoneticPr fontId="9"/>
  </si>
  <si>
    <t>⑥</t>
    <phoneticPr fontId="9"/>
  </si>
  <si>
    <t>⑦</t>
    <phoneticPr fontId="9"/>
  </si>
  <si>
    <t>⑦の内訳</t>
    <rPh sb="2" eb="4">
      <t>ウチワケ</t>
    </rPh>
    <phoneticPr fontId="9"/>
  </si>
  <si>
    <t>⑧</t>
    <phoneticPr fontId="9"/>
  </si>
  <si>
    <t>⑨</t>
    <phoneticPr fontId="9"/>
  </si>
  <si>
    <t>⑨の内訳</t>
    <rPh sb="2" eb="4">
      <t>ウチワケ</t>
    </rPh>
    <phoneticPr fontId="9"/>
  </si>
  <si>
    <t>⑩</t>
    <phoneticPr fontId="9"/>
  </si>
  <si>
    <t>⑩の詳細</t>
    <rPh sb="2" eb="4">
      <t>ショウサイ</t>
    </rPh>
    <phoneticPr fontId="9"/>
  </si>
  <si>
    <t>⑪</t>
    <phoneticPr fontId="9"/>
  </si>
  <si>
    <t>⑫</t>
    <phoneticPr fontId="9"/>
  </si>
  <si>
    <t>⑬</t>
    <phoneticPr fontId="9"/>
  </si>
  <si>
    <t>⑭</t>
    <phoneticPr fontId="9"/>
  </si>
  <si>
    <t>基準年度の支払賃金の総額</t>
    <rPh sb="0" eb="2">
      <t>キジュン</t>
    </rPh>
    <rPh sb="2" eb="4">
      <t>ネンド</t>
    </rPh>
    <rPh sb="5" eb="7">
      <t>シハラ</t>
    </rPh>
    <rPh sb="7" eb="9">
      <t>チンギン</t>
    </rPh>
    <rPh sb="10" eb="12">
      <t>ソウガク</t>
    </rPh>
    <phoneticPr fontId="9"/>
  </si>
  <si>
    <t>基準年度の処遇改善等加算の加算額に係る法定福利費分</t>
    <rPh sb="0" eb="2">
      <t>キジュン</t>
    </rPh>
    <rPh sb="2" eb="4">
      <t>ネンド</t>
    </rPh>
    <rPh sb="5" eb="9">
      <t>ショグウカイゼン</t>
    </rPh>
    <rPh sb="9" eb="10">
      <t>トウ</t>
    </rPh>
    <rPh sb="10" eb="12">
      <t>カサン</t>
    </rPh>
    <rPh sb="13" eb="16">
      <t>カサンガク</t>
    </rPh>
    <rPh sb="17" eb="18">
      <t>カカ</t>
    </rPh>
    <rPh sb="19" eb="21">
      <t>ホウテイ</t>
    </rPh>
    <rPh sb="21" eb="24">
      <t>フクリヒ</t>
    </rPh>
    <rPh sb="24" eb="25">
      <t>ブン</t>
    </rPh>
    <phoneticPr fontId="9"/>
  </si>
  <si>
    <t>施設独自の改善額</t>
    <rPh sb="0" eb="2">
      <t>シセツ</t>
    </rPh>
    <rPh sb="2" eb="4">
      <t>ドクジ</t>
    </rPh>
    <rPh sb="5" eb="8">
      <t>カイゼンガク</t>
    </rPh>
    <phoneticPr fontId="9"/>
  </si>
  <si>
    <t>基準年度の前年度に支払うべき残額に対応した支払い賃金額</t>
    <rPh sb="0" eb="4">
      <t>キジュンネンド</t>
    </rPh>
    <rPh sb="5" eb="8">
      <t>ゼンネンド</t>
    </rPh>
    <rPh sb="9" eb="11">
      <t>シハラ</t>
    </rPh>
    <rPh sb="14" eb="16">
      <t>ザンガク</t>
    </rPh>
    <rPh sb="17" eb="19">
      <t>タイオウ</t>
    </rPh>
    <rPh sb="21" eb="23">
      <t>シハラ</t>
    </rPh>
    <rPh sb="24" eb="26">
      <t>チンギン</t>
    </rPh>
    <rPh sb="26" eb="27">
      <t>ガク</t>
    </rPh>
    <phoneticPr fontId="9"/>
  </si>
  <si>
    <t>基準年度に支払うべき残額に対応した翌年度の賃金額</t>
    <rPh sb="0" eb="4">
      <t>キジュンネンド</t>
    </rPh>
    <rPh sb="5" eb="7">
      <t>シハラ</t>
    </rPh>
    <rPh sb="10" eb="12">
      <t>ザンガク</t>
    </rPh>
    <rPh sb="13" eb="15">
      <t>タイオウ</t>
    </rPh>
    <rPh sb="17" eb="20">
      <t>ヨクネンド</t>
    </rPh>
    <rPh sb="21" eb="24">
      <t>チンギンガク</t>
    </rPh>
    <phoneticPr fontId="9"/>
  </si>
  <si>
    <t>基準年度における加算額等の影響を除いた支払賃金総額
（①－（②－③）－④－⑤＋⑥）</t>
    <rPh sb="0" eb="4">
      <t>キジュンネンド</t>
    </rPh>
    <rPh sb="8" eb="10">
      <t>カサン</t>
    </rPh>
    <rPh sb="10" eb="11">
      <t>ガク</t>
    </rPh>
    <rPh sb="11" eb="12">
      <t>トウ</t>
    </rPh>
    <rPh sb="13" eb="15">
      <t>エイキョウ</t>
    </rPh>
    <rPh sb="16" eb="17">
      <t>ノゾ</t>
    </rPh>
    <rPh sb="19" eb="21">
      <t>シハラ</t>
    </rPh>
    <rPh sb="21" eb="23">
      <t>チンギン</t>
    </rPh>
    <rPh sb="23" eb="25">
      <t>ソウガク</t>
    </rPh>
    <phoneticPr fontId="9"/>
  </si>
  <si>
    <t>加算当年度の賃金見込総額</t>
    <rPh sb="0" eb="2">
      <t>カサン</t>
    </rPh>
    <rPh sb="2" eb="5">
      <t>トウネンド</t>
    </rPh>
    <rPh sb="6" eb="8">
      <t>チンギン</t>
    </rPh>
    <rPh sb="8" eb="10">
      <t>ミコ</t>
    </rPh>
    <rPh sb="10" eb="12">
      <t>ソウガク</t>
    </rPh>
    <phoneticPr fontId="9"/>
  </si>
  <si>
    <t>区分２「賃金改善分」</t>
    <rPh sb="0" eb="2">
      <t>クブン</t>
    </rPh>
    <rPh sb="4" eb="6">
      <t>チンギン</t>
    </rPh>
    <rPh sb="6" eb="8">
      <t>カイゼン</t>
    </rPh>
    <rPh sb="8" eb="9">
      <t>ブン</t>
    </rPh>
    <phoneticPr fontId="9"/>
  </si>
  <si>
    <t>区分３「質の向上分」</t>
    <phoneticPr fontId="9"/>
  </si>
  <si>
    <t>基準翌年度から加算当年度までの公定価格における人件費の改定部分</t>
    <rPh sb="0" eb="2">
      <t>キジュン</t>
    </rPh>
    <rPh sb="2" eb="5">
      <t>ヨクネンド</t>
    </rPh>
    <rPh sb="7" eb="9">
      <t>カサン</t>
    </rPh>
    <rPh sb="9" eb="12">
      <t>トウネンド</t>
    </rPh>
    <rPh sb="15" eb="17">
      <t>コウテイ</t>
    </rPh>
    <rPh sb="17" eb="19">
      <t>カカク</t>
    </rPh>
    <rPh sb="23" eb="26">
      <t>ジンケンヒ</t>
    </rPh>
    <rPh sb="27" eb="29">
      <t>カイテイ</t>
    </rPh>
    <rPh sb="29" eb="31">
      <t>ブブン</t>
    </rPh>
    <phoneticPr fontId="9"/>
  </si>
  <si>
    <t>加算当年度の前年度に支払うべき残額に対応した支払い賃金額</t>
    <rPh sb="0" eb="2">
      <t>カサン</t>
    </rPh>
    <rPh sb="2" eb="5">
      <t>トウネンド</t>
    </rPh>
    <rPh sb="6" eb="9">
      <t>ゼンネンド</t>
    </rPh>
    <rPh sb="10" eb="12">
      <t>シハラ</t>
    </rPh>
    <rPh sb="15" eb="17">
      <t>ザンガク</t>
    </rPh>
    <rPh sb="18" eb="20">
      <t>タイオウ</t>
    </rPh>
    <rPh sb="22" eb="24">
      <t>シハラ</t>
    </rPh>
    <rPh sb="25" eb="27">
      <t>チンギン</t>
    </rPh>
    <rPh sb="27" eb="28">
      <t>ガク</t>
    </rPh>
    <phoneticPr fontId="9"/>
  </si>
  <si>
    <t>加算当年度における改善額等の影響を除いた賃金見込総額
（⑧－⑨－⑩－⑪－⑫－⑬）</t>
    <rPh sb="0" eb="2">
      <t>カサン</t>
    </rPh>
    <rPh sb="2" eb="5">
      <t>トウネンド</t>
    </rPh>
    <rPh sb="20" eb="22">
      <t>チンギン</t>
    </rPh>
    <rPh sb="22" eb="24">
      <t>ミコ</t>
    </rPh>
    <rPh sb="24" eb="26">
      <t>ソウガク</t>
    </rPh>
    <phoneticPr fontId="9"/>
  </si>
  <si>
    <t>基準年度の公定価格における人件費の改定部分</t>
    <phoneticPr fontId="9"/>
  </si>
  <si>
    <t>加算による改善見込額</t>
    <rPh sb="0" eb="2">
      <t>カサン</t>
    </rPh>
    <rPh sb="5" eb="7">
      <t>カイゼン</t>
    </rPh>
    <rPh sb="7" eb="9">
      <t>ミコ</t>
    </rPh>
    <rPh sb="9" eb="10">
      <t>ガク</t>
    </rPh>
    <phoneticPr fontId="9"/>
  </si>
  <si>
    <t>加算による改善見込額</t>
    <rPh sb="0" eb="2">
      <t>カサン</t>
    </rPh>
    <rPh sb="7" eb="9">
      <t>ミコ</t>
    </rPh>
    <rPh sb="9" eb="10">
      <t>ガク</t>
    </rPh>
    <phoneticPr fontId="9"/>
  </si>
  <si>
    <t>職名</t>
    <rPh sb="0" eb="2">
      <t>ショクメイ</t>
    </rPh>
    <phoneticPr fontId="9"/>
  </si>
  <si>
    <t>改善した給与項目</t>
    <rPh sb="0" eb="2">
      <t>カイゼン</t>
    </rPh>
    <rPh sb="4" eb="6">
      <t>キュウヨ</t>
    </rPh>
    <rPh sb="6" eb="8">
      <t>コウモク</t>
    </rPh>
    <phoneticPr fontId="9"/>
  </si>
  <si>
    <t>小計
⑨
（a＋b＋c）</t>
    <rPh sb="0" eb="2">
      <t>ショウケイ</t>
    </rPh>
    <phoneticPr fontId="9"/>
  </si>
  <si>
    <t>基本給
a</t>
    <phoneticPr fontId="9"/>
  </si>
  <si>
    <t>手当
b</t>
    <rPh sb="0" eb="2">
      <t>テアテ</t>
    </rPh>
    <phoneticPr fontId="9"/>
  </si>
  <si>
    <t>賞与
（一時金）
c</t>
    <rPh sb="0" eb="2">
      <t>ショウヨ</t>
    </rPh>
    <phoneticPr fontId="9"/>
  </si>
  <si>
    <t>総額</t>
    <rPh sb="0" eb="2">
      <t>ソウガク</t>
    </rPh>
    <phoneticPr fontId="9"/>
  </si>
  <si>
    <t>【記入における留意事項】</t>
    <phoneticPr fontId="9"/>
  </si>
  <si>
    <t xml:space="preserve">備考欄には、年度途中の採用や退職がある場合にはその旨、また、賃金改善額が他の職員と比較して高額（低額、賃金改善を実施しない場合も含む）である場合についてはその理由を記載すること。
</t>
    <phoneticPr fontId="9"/>
  </si>
  <si>
    <t>※1</t>
    <phoneticPr fontId="9"/>
  </si>
  <si>
    <t>※2　</t>
    <phoneticPr fontId="9"/>
  </si>
  <si>
    <t>「常勤」とは、当該施設・事業所の就業規則において定められている常勤の従事者が勤務すべき時間数（教育・保育に従事する者にあっては、１か月に勤務すべき時間数が120時間以上であるものに限る。）に達している者</t>
    <phoneticPr fontId="9"/>
  </si>
  <si>
    <t>又は当該者以外の者であって１日６時間以上かつ月20日以上勤務するものをいい、「非常勤」とは常勤以外の者をいう。</t>
    <phoneticPr fontId="9"/>
  </si>
  <si>
    <t>※3</t>
    <phoneticPr fontId="9"/>
  </si>
  <si>
    <t>常勤換算値について、常勤の者については1.0とし、非常勤の者については下記の算式によって得た値とする。</t>
    <rPh sb="0" eb="2">
      <t>ジョウキン</t>
    </rPh>
    <rPh sb="2" eb="4">
      <t>カンサン</t>
    </rPh>
    <rPh sb="4" eb="5">
      <t>チ</t>
    </rPh>
    <rPh sb="10" eb="12">
      <t>ジョウキン</t>
    </rPh>
    <rPh sb="13" eb="14">
      <t>モノ</t>
    </rPh>
    <rPh sb="25" eb="28">
      <t>ヒジョウキン</t>
    </rPh>
    <rPh sb="29" eb="30">
      <t>モノ</t>
    </rPh>
    <rPh sb="35" eb="37">
      <t>カキ</t>
    </rPh>
    <rPh sb="38" eb="40">
      <t>サンシキ</t>
    </rPh>
    <rPh sb="44" eb="45">
      <t>エ</t>
    </rPh>
    <rPh sb="46" eb="47">
      <t>アタイ</t>
    </rPh>
    <phoneticPr fontId="9"/>
  </si>
  <si>
    <t>算式　常勤以外の職員の１か月の勤務時間数の合計÷各施設・事業所の就業規則等で定めた常勤職員の１か月の勤務時間数＝常勤換算値</t>
    <rPh sb="0" eb="2">
      <t>サンシキ</t>
    </rPh>
    <rPh sb="3" eb="5">
      <t>ジョウキン</t>
    </rPh>
    <rPh sb="5" eb="7">
      <t>イガイ</t>
    </rPh>
    <rPh sb="8" eb="10">
      <t>ショクイン</t>
    </rPh>
    <rPh sb="13" eb="14">
      <t>ゲツ</t>
    </rPh>
    <rPh sb="15" eb="17">
      <t>キンム</t>
    </rPh>
    <rPh sb="17" eb="19">
      <t>ジカン</t>
    </rPh>
    <rPh sb="19" eb="20">
      <t>スウ</t>
    </rPh>
    <rPh sb="21" eb="23">
      <t>ゴウケイ</t>
    </rPh>
    <rPh sb="24" eb="27">
      <t>カクシセツ</t>
    </rPh>
    <rPh sb="28" eb="31">
      <t>ジギョウショ</t>
    </rPh>
    <rPh sb="32" eb="34">
      <t>シュウギョウ</t>
    </rPh>
    <rPh sb="34" eb="36">
      <t>キソク</t>
    </rPh>
    <rPh sb="36" eb="37">
      <t>トウ</t>
    </rPh>
    <rPh sb="38" eb="39">
      <t>サダ</t>
    </rPh>
    <rPh sb="41" eb="43">
      <t>ジョウキン</t>
    </rPh>
    <rPh sb="43" eb="45">
      <t>ショクイン</t>
    </rPh>
    <rPh sb="48" eb="49">
      <t>ゲツ</t>
    </rPh>
    <rPh sb="50" eb="52">
      <t>キンム</t>
    </rPh>
    <rPh sb="52" eb="54">
      <t>ジカン</t>
    </rPh>
    <rPh sb="54" eb="55">
      <t>スウ</t>
    </rPh>
    <rPh sb="56" eb="58">
      <t>ジョウキン</t>
    </rPh>
    <rPh sb="58" eb="60">
      <t>カンサン</t>
    </rPh>
    <rPh sb="60" eb="61">
      <t>チ</t>
    </rPh>
    <phoneticPr fontId="9"/>
  </si>
  <si>
    <t>別紙様式４別添２</t>
    <rPh sb="0" eb="2">
      <t>ベッシ</t>
    </rPh>
    <rPh sb="2" eb="4">
      <t>ヨウシキ</t>
    </rPh>
    <rPh sb="5" eb="7">
      <t>ベッテン</t>
    </rPh>
    <phoneticPr fontId="9"/>
  </si>
  <si>
    <t>同一事業者内における拠出見込額・受入見込額一覧表</t>
  </si>
  <si>
    <t>番号</t>
    <rPh sb="0" eb="2">
      <t>バンゴウ</t>
    </rPh>
    <phoneticPr fontId="9"/>
  </si>
  <si>
    <t>都道府県名</t>
    <rPh sb="0" eb="4">
      <t>トドウフケン</t>
    </rPh>
    <rPh sb="4" eb="5">
      <t>メイ</t>
    </rPh>
    <phoneticPr fontId="9"/>
  </si>
  <si>
    <t>市町村名</t>
    <rPh sb="0" eb="4">
      <t>シチョウソンメイ</t>
    </rPh>
    <phoneticPr fontId="9"/>
  </si>
  <si>
    <r>
      <t>施設・事業所名</t>
    </r>
    <r>
      <rPr>
        <vertAlign val="superscript"/>
        <sz val="12"/>
        <rFont val="HGｺﾞｼｯｸM"/>
        <family val="3"/>
        <charset val="128"/>
      </rPr>
      <t>※1</t>
    </r>
    <rPh sb="0" eb="2">
      <t>シセツ</t>
    </rPh>
    <rPh sb="3" eb="6">
      <t>ジギョウショ</t>
    </rPh>
    <rPh sb="6" eb="7">
      <t>メイ</t>
    </rPh>
    <phoneticPr fontId="9"/>
  </si>
  <si>
    <t>他事業所への拠出額
（円）</t>
    <rPh sb="0" eb="1">
      <t>ホカ</t>
    </rPh>
    <rPh sb="1" eb="4">
      <t>ジギョウショ</t>
    </rPh>
    <rPh sb="6" eb="8">
      <t>キョシュツ</t>
    </rPh>
    <rPh sb="8" eb="9">
      <t>ガク</t>
    </rPh>
    <rPh sb="11" eb="12">
      <t>エン</t>
    </rPh>
    <phoneticPr fontId="9"/>
  </si>
  <si>
    <t>他事業所からの受入額
（円）</t>
    <rPh sb="0" eb="1">
      <t>ホカ</t>
    </rPh>
    <rPh sb="1" eb="4">
      <t>ジギョウショ</t>
    </rPh>
    <rPh sb="7" eb="9">
      <t>ウケイレ</t>
    </rPh>
    <rPh sb="9" eb="10">
      <t>ガク</t>
    </rPh>
    <rPh sb="12" eb="13">
      <t>エン</t>
    </rPh>
    <phoneticPr fontId="9"/>
  </si>
  <si>
    <t>例１</t>
    <rPh sb="0" eb="1">
      <t>レイ</t>
    </rPh>
    <phoneticPr fontId="9"/>
  </si>
  <si>
    <t>○○県</t>
    <rPh sb="2" eb="3">
      <t>ケン</t>
    </rPh>
    <phoneticPr fontId="9"/>
  </si>
  <si>
    <t>○○市</t>
    <rPh sb="2" eb="3">
      <t>シ</t>
    </rPh>
    <phoneticPr fontId="9"/>
  </si>
  <si>
    <t>○○保育所</t>
    <rPh sb="2" eb="5">
      <t>ホイクショ</t>
    </rPh>
    <phoneticPr fontId="9"/>
  </si>
  <si>
    <t>合計</t>
    <rPh sb="0" eb="2">
      <t>ゴウケイ</t>
    </rPh>
    <phoneticPr fontId="9"/>
  </si>
  <si>
    <t>同一事業者が運営する全ての施設・事業所（特定教育・保育施設及び特定地域型保育事業所）について記入すること。</t>
    <phoneticPr fontId="9"/>
  </si>
  <si>
    <t>別紙様式５</t>
    <phoneticPr fontId="9"/>
  </si>
  <si>
    <t>１．当年度の加算見込額</t>
    <rPh sb="2" eb="5">
      <t>トウネンド</t>
    </rPh>
    <rPh sb="6" eb="8">
      <t>カサン</t>
    </rPh>
    <rPh sb="8" eb="10">
      <t>ミコ</t>
    </rPh>
    <rPh sb="10" eb="11">
      <t>ガク</t>
    </rPh>
    <phoneticPr fontId="9"/>
  </si>
  <si>
    <t>２．賃金改善に係る誓約について</t>
    <rPh sb="2" eb="6">
      <t>チンギンカイゼン</t>
    </rPh>
    <rPh sb="7" eb="8">
      <t>カカ</t>
    </rPh>
    <rPh sb="9" eb="11">
      <t>セイヤク</t>
    </rPh>
    <phoneticPr fontId="9"/>
  </si>
  <si>
    <t>・処遇改善等加算の要件について、下欄の項目に〇を入れることで誓約する。</t>
    <rPh sb="1" eb="5">
      <t>ショグウカイゼン</t>
    </rPh>
    <rPh sb="5" eb="6">
      <t>トウ</t>
    </rPh>
    <rPh sb="6" eb="8">
      <t>カサン</t>
    </rPh>
    <rPh sb="9" eb="11">
      <t>ヨウケン</t>
    </rPh>
    <rPh sb="16" eb="17">
      <t>シタ</t>
    </rPh>
    <rPh sb="17" eb="18">
      <t>ラン</t>
    </rPh>
    <rPh sb="19" eb="21">
      <t>コウモク</t>
    </rPh>
    <rPh sb="24" eb="25">
      <t>イ</t>
    </rPh>
    <rPh sb="30" eb="32">
      <t>セイヤク</t>
    </rPh>
    <phoneticPr fontId="9"/>
  </si>
  <si>
    <t>　</t>
  </si>
  <si>
    <t>加算額を賃金の改善に充てます。</t>
    <rPh sb="0" eb="3">
      <t>カサンガク</t>
    </rPh>
    <rPh sb="4" eb="6">
      <t>チンギン</t>
    </rPh>
    <rPh sb="7" eb="9">
      <t>カイゼン</t>
    </rPh>
    <rPh sb="10" eb="11">
      <t>ア</t>
    </rPh>
    <phoneticPr fontId="9"/>
  </si>
  <si>
    <t>加算以外の部分で賃金水準を下げません。</t>
    <rPh sb="0" eb="2">
      <t>カサン</t>
    </rPh>
    <rPh sb="2" eb="4">
      <t>イガイ</t>
    </rPh>
    <rPh sb="5" eb="7">
      <t>ブブン</t>
    </rPh>
    <rPh sb="8" eb="10">
      <t>チンギン</t>
    </rPh>
    <rPh sb="10" eb="12">
      <t>スイジュン</t>
    </rPh>
    <rPh sb="13" eb="14">
      <t>サ</t>
    </rPh>
    <phoneticPr fontId="9"/>
  </si>
  <si>
    <t>※1.「加算額を賃金の改善に充てます」とは、区分２「賃金改善分」と区分３「質の向上分」のそれぞれ
　　において、「加算による改善等見込総額」が「加算見込額」を下回らないことを意味します。
※2.「加算以外の部分で賃金水準を下げない」とは、「①加算当年度の加算による改善額等の影響を除い
　　た賃金見込総額」が「②基準年度における加算額等の影響を除いた支払賃金総額」を下回っていない
　　ことを意味します。
※3.誓約書の提出後に状況等が変わり、加算額が変わった場合でも改めて提出することは不要です。
※4.利用者数の大幅な減少等の影響により、結果として加算以外の部分で賃金が下がった場合には、その事情
　　を別紙様式７「特別な事情に係る届出書」により届け出ることで算定要件を満たすこととします。</t>
  </si>
  <si>
    <t>上記について、すべての職員に対し、周知をした上で、提出していることを証明いたします。</t>
    <rPh sb="0" eb="2">
      <t>ジョウキ</t>
    </rPh>
    <rPh sb="11" eb="13">
      <t>ショクイン</t>
    </rPh>
    <rPh sb="14" eb="15">
      <t>タイ</t>
    </rPh>
    <rPh sb="17" eb="19">
      <t>シュウチ</t>
    </rPh>
    <rPh sb="22" eb="23">
      <t>ウエ</t>
    </rPh>
    <rPh sb="25" eb="27">
      <t>テイシュツ</t>
    </rPh>
    <rPh sb="34" eb="36">
      <t>ショウメイ</t>
    </rPh>
    <phoneticPr fontId="9"/>
  </si>
  <si>
    <t>別紙様式６</t>
    <rPh sb="0" eb="2">
      <t>ベッシ</t>
    </rPh>
    <rPh sb="2" eb="4">
      <t>ヨウシキ</t>
    </rPh>
    <phoneticPr fontId="9"/>
  </si>
  <si>
    <t>（１）加算額以上の賃金改善について</t>
    <rPh sb="3" eb="6">
      <t>カサンガク</t>
    </rPh>
    <rPh sb="6" eb="8">
      <t>イジョウ</t>
    </rPh>
    <rPh sb="9" eb="13">
      <t>チンギンカイゼン</t>
    </rPh>
    <phoneticPr fontId="9"/>
  </si>
  <si>
    <t>加算額</t>
    <rPh sb="0" eb="2">
      <t>カサン</t>
    </rPh>
    <rPh sb="2" eb="3">
      <t>ガク</t>
    </rPh>
    <phoneticPr fontId="9"/>
  </si>
  <si>
    <t>加算による改善等実績総額（①の額以上であること）</t>
    <rPh sb="0" eb="2">
      <t>カサン</t>
    </rPh>
    <rPh sb="5" eb="7">
      <t>カイゼン</t>
    </rPh>
    <rPh sb="7" eb="8">
      <t>トウ</t>
    </rPh>
    <rPh sb="8" eb="10">
      <t>ジッセキ</t>
    </rPh>
    <rPh sb="10" eb="12">
      <t>ソウガク</t>
    </rPh>
    <rPh sb="15" eb="16">
      <t>ガク</t>
    </rPh>
    <rPh sb="16" eb="18">
      <t>イジョウ</t>
    </rPh>
    <phoneticPr fontId="9"/>
  </si>
  <si>
    <t>うち、加算による改善実績総額</t>
    <rPh sb="3" eb="5">
      <t>カサン</t>
    </rPh>
    <rPh sb="8" eb="10">
      <t>カイゼン</t>
    </rPh>
    <rPh sb="10" eb="12">
      <t>ジッセキ</t>
    </rPh>
    <rPh sb="12" eb="14">
      <t>ソウガク</t>
    </rPh>
    <phoneticPr fontId="9"/>
  </si>
  <si>
    <t>うち、事業主負担増加総額</t>
    <rPh sb="3" eb="6">
      <t>ジギョウヌシ</t>
    </rPh>
    <rPh sb="6" eb="8">
      <t>フタン</t>
    </rPh>
    <rPh sb="8" eb="10">
      <t>ゾウカ</t>
    </rPh>
    <rPh sb="10" eb="12">
      <t>ソウガク</t>
    </rPh>
    <phoneticPr fontId="9"/>
  </si>
  <si>
    <t>加算当年度における改善額等の影響を除いた支払賃金総額（④を下回らないこと） (a)-(b)-(c)-(d)-(e)</t>
    <rPh sb="0" eb="2">
      <t>カサン</t>
    </rPh>
    <rPh sb="2" eb="5">
      <t>トウネンド</t>
    </rPh>
    <rPh sb="9" eb="11">
      <t>カイゼン</t>
    </rPh>
    <rPh sb="11" eb="12">
      <t>ガク</t>
    </rPh>
    <rPh sb="12" eb="13">
      <t>トウ</t>
    </rPh>
    <rPh sb="14" eb="16">
      <t>エイキョウ</t>
    </rPh>
    <rPh sb="17" eb="18">
      <t>ノゾ</t>
    </rPh>
    <rPh sb="20" eb="22">
      <t>シハラ</t>
    </rPh>
    <rPh sb="22" eb="24">
      <t>チンギン</t>
    </rPh>
    <rPh sb="24" eb="26">
      <t>ソウガク</t>
    </rPh>
    <phoneticPr fontId="9"/>
  </si>
  <si>
    <t>（a）加算年度の支払賃金総額</t>
    <rPh sb="3" eb="5">
      <t>カサン</t>
    </rPh>
    <rPh sb="5" eb="7">
      <t>ネンド</t>
    </rPh>
    <rPh sb="8" eb="10">
      <t>シハラ</t>
    </rPh>
    <rPh sb="10" eb="12">
      <t>チンギン</t>
    </rPh>
    <rPh sb="12" eb="14">
      <t>ソウガク</t>
    </rPh>
    <phoneticPr fontId="9"/>
  </si>
  <si>
    <t>（b）加算当年度の加算による改善実績総額</t>
    <rPh sb="3" eb="5">
      <t>カサン</t>
    </rPh>
    <rPh sb="5" eb="8">
      <t>トウネンド</t>
    </rPh>
    <rPh sb="9" eb="11">
      <t>カサン</t>
    </rPh>
    <rPh sb="14" eb="16">
      <t>カイゼン</t>
    </rPh>
    <rPh sb="16" eb="18">
      <t>ジッセキ</t>
    </rPh>
    <rPh sb="18" eb="20">
      <t>ソウガク</t>
    </rPh>
    <phoneticPr fontId="9"/>
  </si>
  <si>
    <t>（g）基準年度の処遇改善等加算の加算額</t>
    <rPh sb="3" eb="5">
      <t>キジュン</t>
    </rPh>
    <rPh sb="5" eb="7">
      <t>ネンド</t>
    </rPh>
    <rPh sb="8" eb="12">
      <t>ショグウカイゼン</t>
    </rPh>
    <rPh sb="12" eb="13">
      <t>トウ</t>
    </rPh>
    <rPh sb="13" eb="15">
      <t>カサン</t>
    </rPh>
    <rPh sb="16" eb="19">
      <t>カサンガク</t>
    </rPh>
    <phoneticPr fontId="9"/>
  </si>
  <si>
    <t>（h）基準年度の処遇改善等加算の加算額に係る法定福利費分</t>
    <rPh sb="3" eb="5">
      <t>キジュン</t>
    </rPh>
    <rPh sb="5" eb="7">
      <t>ネンド</t>
    </rPh>
    <rPh sb="8" eb="10">
      <t>ショグウ</t>
    </rPh>
    <rPh sb="10" eb="12">
      <t>カイゼン</t>
    </rPh>
    <rPh sb="12" eb="13">
      <t>トウ</t>
    </rPh>
    <rPh sb="13" eb="15">
      <t>カサン</t>
    </rPh>
    <rPh sb="16" eb="19">
      <t>カサンガク</t>
    </rPh>
    <rPh sb="20" eb="21">
      <t>カカ</t>
    </rPh>
    <rPh sb="22" eb="24">
      <t>ホウテイ</t>
    </rPh>
    <rPh sb="24" eb="26">
      <t>フクリ</t>
    </rPh>
    <rPh sb="26" eb="27">
      <t>ヒ</t>
    </rPh>
    <rPh sb="27" eb="28">
      <t>ブン</t>
    </rPh>
    <phoneticPr fontId="9"/>
  </si>
  <si>
    <t>加算当年度の前年度に支払うべき残額</t>
    <rPh sb="0" eb="2">
      <t>カサン</t>
    </rPh>
    <rPh sb="2" eb="5">
      <t>トウネンド</t>
    </rPh>
    <rPh sb="6" eb="9">
      <t>ゼンネンド</t>
    </rPh>
    <rPh sb="10" eb="12">
      <t>シハラ</t>
    </rPh>
    <rPh sb="15" eb="17">
      <t>ザンガク</t>
    </rPh>
    <phoneticPr fontId="9"/>
  </si>
  <si>
    <t>加算当年度の前年度に支払うべき残額に対応した支払い賃金額</t>
    <rPh sb="6" eb="9">
      <t>ゼンネンド</t>
    </rPh>
    <phoneticPr fontId="9"/>
  </si>
  <si>
    <t>拠出実績額</t>
    <rPh sb="0" eb="2">
      <t>キョシュツ</t>
    </rPh>
    <rPh sb="2" eb="5">
      <t>ジッセキガク</t>
    </rPh>
    <phoneticPr fontId="9"/>
  </si>
  <si>
    <t>②</t>
  </si>
  <si>
    <t>受入実績額</t>
    <rPh sb="0" eb="1">
      <t>ウ</t>
    </rPh>
    <rPh sb="1" eb="2">
      <t>イ</t>
    </rPh>
    <rPh sb="2" eb="4">
      <t>ジッセキ</t>
    </rPh>
    <rPh sb="4" eb="5">
      <t>ガク</t>
    </rPh>
    <phoneticPr fontId="9"/>
  </si>
  <si>
    <t>別紙様式６別添１</t>
    <rPh sb="0" eb="2">
      <t>ベッシ</t>
    </rPh>
    <rPh sb="2" eb="4">
      <t>ヨウシキ</t>
    </rPh>
    <rPh sb="5" eb="7">
      <t>ベッテン</t>
    </rPh>
    <phoneticPr fontId="9"/>
  </si>
  <si>
    <t>加算による改善実績額</t>
    <rPh sb="0" eb="2">
      <t>カサン</t>
    </rPh>
    <rPh sb="5" eb="7">
      <t>カイゼン</t>
    </rPh>
    <rPh sb="7" eb="9">
      <t>ジッセキ</t>
    </rPh>
    <rPh sb="9" eb="10">
      <t>ガク</t>
    </rPh>
    <phoneticPr fontId="9"/>
  </si>
  <si>
    <t>加算による改善実績額</t>
    <rPh sb="0" eb="2">
      <t>カサン</t>
    </rPh>
    <rPh sb="7" eb="9">
      <t>ジッセキ</t>
    </rPh>
    <phoneticPr fontId="9"/>
  </si>
  <si>
    <t>別紙様式６別添２</t>
    <rPh sb="0" eb="2">
      <t>ベッシ</t>
    </rPh>
    <rPh sb="2" eb="4">
      <t>ヨウシキ</t>
    </rPh>
    <rPh sb="5" eb="7">
      <t>ベッテン</t>
    </rPh>
    <phoneticPr fontId="9"/>
  </si>
  <si>
    <t>同一事業者内における拠出実績額・受入実績額一覧表</t>
    <rPh sb="12" eb="14">
      <t>ジッセキ</t>
    </rPh>
    <rPh sb="18" eb="20">
      <t>ジッセキ</t>
    </rPh>
    <phoneticPr fontId="9"/>
  </si>
  <si>
    <t>別紙様式７</t>
    <rPh sb="0" eb="2">
      <t>ベッシ</t>
    </rPh>
    <rPh sb="2" eb="4">
      <t>ヨウシキ</t>
    </rPh>
    <phoneticPr fontId="9"/>
  </si>
  <si>
    <t>特別な事情に係る届出書（令和</t>
    <rPh sb="0" eb="2">
      <t>トクベツ</t>
    </rPh>
    <rPh sb="3" eb="5">
      <t>ジジョウ</t>
    </rPh>
    <rPh sb="6" eb="7">
      <t>カカ</t>
    </rPh>
    <rPh sb="8" eb="11">
      <t>トドケデショ</t>
    </rPh>
    <phoneticPr fontId="9"/>
  </si>
  <si>
    <t>年度）</t>
    <phoneticPr fontId="9"/>
  </si>
  <si>
    <t>１．事業の継続を図るために、職員の賃金を引き下げる必要がある状況について</t>
    <rPh sb="2" eb="4">
      <t>ジギョウ</t>
    </rPh>
    <rPh sb="5" eb="7">
      <t>ケイゾク</t>
    </rPh>
    <rPh sb="8" eb="9">
      <t>ハカ</t>
    </rPh>
    <rPh sb="14" eb="16">
      <t>ショクイン</t>
    </rPh>
    <rPh sb="17" eb="19">
      <t>チンギン</t>
    </rPh>
    <rPh sb="20" eb="21">
      <t>ヒ</t>
    </rPh>
    <rPh sb="22" eb="23">
      <t>サ</t>
    </rPh>
    <rPh sb="25" eb="27">
      <t>ヒツヨウ</t>
    </rPh>
    <rPh sb="30" eb="32">
      <t>ジョウキョウ</t>
    </rPh>
    <phoneticPr fontId="9"/>
  </si>
  <si>
    <t>当該法人の収支（特定教育・保育施設等に係る事業に限る。）について、利用児童数の大幅な減少などにより経営が悪化し、一定期間にわたり収支が赤字である、資金繰りに支障が生じるなどの状況について記載</t>
    <rPh sb="0" eb="2">
      <t>トウガイ</t>
    </rPh>
    <rPh sb="2" eb="4">
      <t>ホウジン</t>
    </rPh>
    <rPh sb="5" eb="7">
      <t>シュウシ</t>
    </rPh>
    <rPh sb="8" eb="10">
      <t>トクテイ</t>
    </rPh>
    <rPh sb="10" eb="12">
      <t>キョウイク</t>
    </rPh>
    <rPh sb="13" eb="15">
      <t>ホイク</t>
    </rPh>
    <rPh sb="15" eb="17">
      <t>シセツ</t>
    </rPh>
    <rPh sb="17" eb="18">
      <t>トウ</t>
    </rPh>
    <rPh sb="19" eb="20">
      <t>カカ</t>
    </rPh>
    <rPh sb="21" eb="23">
      <t>ジギョウ</t>
    </rPh>
    <rPh sb="24" eb="25">
      <t>カギ</t>
    </rPh>
    <rPh sb="33" eb="38">
      <t>リヨウジドウスウ</t>
    </rPh>
    <rPh sb="39" eb="41">
      <t>オオハバ</t>
    </rPh>
    <rPh sb="42" eb="44">
      <t>ゲンショウ</t>
    </rPh>
    <rPh sb="49" eb="51">
      <t>ケイエイ</t>
    </rPh>
    <rPh sb="52" eb="54">
      <t>アッカ</t>
    </rPh>
    <rPh sb="56" eb="58">
      <t>イッテイ</t>
    </rPh>
    <rPh sb="58" eb="60">
      <t>キカン</t>
    </rPh>
    <rPh sb="64" eb="66">
      <t>シュウシ</t>
    </rPh>
    <rPh sb="67" eb="69">
      <t>アカジ</t>
    </rPh>
    <rPh sb="73" eb="76">
      <t>シキング</t>
    </rPh>
    <rPh sb="78" eb="80">
      <t>シショウ</t>
    </rPh>
    <rPh sb="81" eb="82">
      <t>ショウ</t>
    </rPh>
    <rPh sb="87" eb="89">
      <t>ジョウキョウ</t>
    </rPh>
    <rPh sb="93" eb="95">
      <t>キサイ</t>
    </rPh>
    <phoneticPr fontId="9"/>
  </si>
  <si>
    <t>２．賃金水準の引き下げの内容</t>
    <rPh sb="2" eb="4">
      <t>チンギン</t>
    </rPh>
    <rPh sb="4" eb="6">
      <t>スイジュン</t>
    </rPh>
    <rPh sb="7" eb="8">
      <t>ヒ</t>
    </rPh>
    <rPh sb="9" eb="10">
      <t>サ</t>
    </rPh>
    <rPh sb="12" eb="14">
      <t>ナイヨウ</t>
    </rPh>
    <phoneticPr fontId="9"/>
  </si>
  <si>
    <t>３．経営及び賃金水準の改善の見込み</t>
    <rPh sb="2" eb="4">
      <t>ケイエイ</t>
    </rPh>
    <rPh sb="4" eb="5">
      <t>オヨ</t>
    </rPh>
    <rPh sb="6" eb="8">
      <t>チンギン</t>
    </rPh>
    <rPh sb="8" eb="10">
      <t>スイジュン</t>
    </rPh>
    <rPh sb="11" eb="13">
      <t>カイゼン</t>
    </rPh>
    <rPh sb="14" eb="16">
      <t>ミコ</t>
    </rPh>
    <phoneticPr fontId="9"/>
  </si>
  <si>
    <t>経営及び賃金水準の改善に係る計画等を提出し、代替することも可。</t>
    <rPh sb="0" eb="2">
      <t>ケイエイ</t>
    </rPh>
    <rPh sb="2" eb="3">
      <t>オヨ</t>
    </rPh>
    <rPh sb="4" eb="6">
      <t>チンギン</t>
    </rPh>
    <rPh sb="6" eb="8">
      <t>スイジュン</t>
    </rPh>
    <rPh sb="9" eb="11">
      <t>カイゼン</t>
    </rPh>
    <rPh sb="12" eb="13">
      <t>カカ</t>
    </rPh>
    <rPh sb="14" eb="16">
      <t>ケイカク</t>
    </rPh>
    <rPh sb="16" eb="17">
      <t>トウ</t>
    </rPh>
    <rPh sb="18" eb="20">
      <t>テイシュツ</t>
    </rPh>
    <rPh sb="22" eb="24">
      <t>ダイタイ</t>
    </rPh>
    <rPh sb="29" eb="30">
      <t>カ</t>
    </rPh>
    <phoneticPr fontId="9"/>
  </si>
  <si>
    <t>４．賃金水準を引き下げることについて、適切に労使の合意を得ていること等について</t>
    <rPh sb="2" eb="4">
      <t>チンギン</t>
    </rPh>
    <rPh sb="4" eb="6">
      <t>スイジュン</t>
    </rPh>
    <rPh sb="7" eb="8">
      <t>ヒ</t>
    </rPh>
    <rPh sb="9" eb="10">
      <t>サ</t>
    </rPh>
    <rPh sb="19" eb="21">
      <t>テキセツ</t>
    </rPh>
    <rPh sb="22" eb="24">
      <t>ロウシ</t>
    </rPh>
    <rPh sb="25" eb="27">
      <t>ゴウイ</t>
    </rPh>
    <rPh sb="28" eb="29">
      <t>エ</t>
    </rPh>
    <rPh sb="34" eb="35">
      <t>トウ</t>
    </rPh>
    <phoneticPr fontId="9"/>
  </si>
  <si>
    <t>労使の合意の時期及び方法等について記載</t>
    <rPh sb="0" eb="2">
      <t>ロウシ</t>
    </rPh>
    <rPh sb="3" eb="5">
      <t>ゴウイ</t>
    </rPh>
    <rPh sb="6" eb="8">
      <t>ジキ</t>
    </rPh>
    <rPh sb="8" eb="9">
      <t>オヨ</t>
    </rPh>
    <rPh sb="10" eb="12">
      <t>ホウホウ</t>
    </rPh>
    <rPh sb="12" eb="13">
      <t>トウ</t>
    </rPh>
    <rPh sb="17" eb="19">
      <t>キサイ</t>
    </rPh>
    <phoneticPr fontId="9"/>
  </si>
  <si>
    <t>研修修了者</t>
    <rPh sb="0" eb="2">
      <t>ケンシュウ</t>
    </rPh>
    <rPh sb="2" eb="5">
      <t>シュウリョウシャ</t>
    </rPh>
    <phoneticPr fontId="9"/>
  </si>
  <si>
    <t>合計1人以上の研修修了者</t>
    <rPh sb="0" eb="2">
      <t>ゴウケイ</t>
    </rPh>
    <rPh sb="3" eb="4">
      <t>ニン</t>
    </rPh>
    <rPh sb="4" eb="6">
      <t>イジョウ</t>
    </rPh>
    <rPh sb="7" eb="11">
      <t>ケンシュウシュウリョウ</t>
    </rPh>
    <rPh sb="11" eb="12">
      <t>シャ</t>
    </rPh>
    <phoneticPr fontId="9"/>
  </si>
  <si>
    <t>③各種加算の適用状況</t>
    <phoneticPr fontId="9"/>
  </si>
  <si>
    <t>加算率
（計）</t>
    <rPh sb="0" eb="3">
      <t>カサンリツ</t>
    </rPh>
    <rPh sb="5" eb="6">
      <t>ケイ</t>
    </rPh>
    <phoneticPr fontId="9"/>
  </si>
  <si>
    <t>加算率（ａ）</t>
    <rPh sb="0" eb="3">
      <t>カサンリツ</t>
    </rPh>
    <phoneticPr fontId="9"/>
  </si>
  <si>
    <t>加算率（ｂ）</t>
    <rPh sb="0" eb="3">
      <t>カサンリツ</t>
    </rPh>
    <phoneticPr fontId="9"/>
  </si>
  <si>
    <t>学級編成調整加配加算</t>
    <rPh sb="0" eb="10">
      <t>ガッキュウヘンセイチョウセイカハイカサン</t>
    </rPh>
    <phoneticPr fontId="9"/>
  </si>
  <si>
    <t>基本分単価（保育標準時間認定：１・２歳児）</t>
    <rPh sb="0" eb="2">
      <t>キホン</t>
    </rPh>
    <rPh sb="2" eb="3">
      <t>ブン</t>
    </rPh>
    <rPh sb="3" eb="5">
      <t>タンカ</t>
    </rPh>
    <phoneticPr fontId="9"/>
  </si>
  <si>
    <t>基本分単価（保育標準時間認定：乳児）</t>
    <rPh sb="0" eb="2">
      <t>キホン</t>
    </rPh>
    <rPh sb="2" eb="3">
      <t>ブン</t>
    </rPh>
    <rPh sb="3" eb="5">
      <t>タンカ</t>
    </rPh>
    <phoneticPr fontId="9"/>
  </si>
  <si>
    <t>基本分単価（保育短時間認定：１・２歳児）</t>
    <rPh sb="0" eb="2">
      <t>キホン</t>
    </rPh>
    <rPh sb="2" eb="3">
      <t>ブン</t>
    </rPh>
    <rPh sb="3" eb="5">
      <t>タンカ</t>
    </rPh>
    <rPh sb="8" eb="9">
      <t>タン</t>
    </rPh>
    <rPh sb="9" eb="11">
      <t>ジカン</t>
    </rPh>
    <rPh sb="17" eb="18">
      <t>サイ</t>
    </rPh>
    <rPh sb="18" eb="19">
      <t>ジ</t>
    </rPh>
    <phoneticPr fontId="9"/>
  </si>
  <si>
    <t>基本分単価（保育短時間認定：乳児）</t>
    <rPh sb="0" eb="2">
      <t>キホン</t>
    </rPh>
    <rPh sb="2" eb="3">
      <t>ブン</t>
    </rPh>
    <rPh sb="3" eb="5">
      <t>タンカ</t>
    </rPh>
    <rPh sb="6" eb="8">
      <t>ホイク</t>
    </rPh>
    <rPh sb="8" eb="9">
      <t>タン</t>
    </rPh>
    <rPh sb="9" eb="11">
      <t>ジカン</t>
    </rPh>
    <rPh sb="11" eb="13">
      <t>ニンテイ</t>
    </rPh>
    <rPh sb="14" eb="16">
      <t>ニュウジ</t>
    </rPh>
    <phoneticPr fontId="9"/>
  </si>
  <si>
    <t>資格保有者加算</t>
    <rPh sb="0" eb="7">
      <t>シカクホユウシャカサン</t>
    </rPh>
    <phoneticPr fontId="9"/>
  </si>
  <si>
    <t>基本分単価（保育標準時間認定）</t>
    <rPh sb="0" eb="2">
      <t>キホン</t>
    </rPh>
    <rPh sb="2" eb="3">
      <t>ブン</t>
    </rPh>
    <rPh sb="3" eb="5">
      <t>タンカ</t>
    </rPh>
    <phoneticPr fontId="9"/>
  </si>
  <si>
    <t>基本分単価（保育短時間認定）</t>
    <rPh sb="0" eb="2">
      <t>キホン</t>
    </rPh>
    <rPh sb="2" eb="3">
      <t>ブン</t>
    </rPh>
    <rPh sb="3" eb="5">
      <t>タンカ</t>
    </rPh>
    <rPh sb="8" eb="9">
      <t>タン</t>
    </rPh>
    <rPh sb="9" eb="11">
      <t>ジカン</t>
    </rPh>
    <phoneticPr fontId="9"/>
  </si>
  <si>
    <t>保育士比率向上加算</t>
    <phoneticPr fontId="9"/>
  </si>
  <si>
    <t>休日保育加算</t>
    <rPh sb="0" eb="6">
      <t>キュウジツホイクカサン</t>
    </rPh>
    <phoneticPr fontId="9"/>
  </si>
  <si>
    <t>配置基準上求められる
職員資格を有しない場合</t>
    <phoneticPr fontId="9"/>
  </si>
  <si>
    <t>加算以外の部分で賃金水準を下げていないことについて（⑭≧⑦）</t>
    <phoneticPr fontId="9"/>
  </si>
  <si>
    <t>加算率（ｃ）</t>
    <rPh sb="0" eb="3">
      <t>カサンリツ</t>
    </rPh>
    <phoneticPr fontId="9"/>
  </si>
  <si>
    <t>〇加算当年度の全ての職員の賃金改善明細</t>
    <rPh sb="1" eb="3">
      <t>カサン</t>
    </rPh>
    <rPh sb="3" eb="6">
      <t>トウネンド</t>
    </rPh>
    <rPh sb="12" eb="13">
      <t>スベ</t>
    </rPh>
    <rPh sb="15" eb="17">
      <t>ショクインチンギンカイゼンメイサイ</t>
    </rPh>
    <phoneticPr fontId="9"/>
  </si>
  <si>
    <t>（５）加算当年度の翌年度において加算当年度に支払うべき残額がある場合の支払い状況（残額がある場合に記載）</t>
    <rPh sb="3" eb="5">
      <t>カサン</t>
    </rPh>
    <rPh sb="5" eb="8">
      <t>トウネンド</t>
    </rPh>
    <rPh sb="9" eb="12">
      <t>ヨクネンド</t>
    </rPh>
    <rPh sb="16" eb="18">
      <t>カサン</t>
    </rPh>
    <rPh sb="18" eb="21">
      <t>トウネンド</t>
    </rPh>
    <rPh sb="22" eb="24">
      <t>シハラ</t>
    </rPh>
    <rPh sb="27" eb="29">
      <t>ザンガク</t>
    </rPh>
    <rPh sb="32" eb="34">
      <t>バアイ</t>
    </rPh>
    <rPh sb="35" eb="37">
      <t>シハラ</t>
    </rPh>
    <rPh sb="38" eb="40">
      <t>ジョウキョウ</t>
    </rPh>
    <rPh sb="41" eb="43">
      <t>ザンガク</t>
    </rPh>
    <rPh sb="46" eb="48">
      <t>バアイ</t>
    </rPh>
    <rPh sb="49" eb="51">
      <t>キサイ</t>
    </rPh>
    <phoneticPr fontId="9"/>
  </si>
  <si>
    <t>（６）他施設・事業所への配分等について</t>
    <rPh sb="3" eb="6">
      <t>タシセツ</t>
    </rPh>
    <rPh sb="7" eb="10">
      <t>ジギョウショ</t>
    </rPh>
    <rPh sb="12" eb="14">
      <t>ハイブン</t>
    </rPh>
    <rPh sb="14" eb="15">
      <t>ナド</t>
    </rPh>
    <phoneticPr fontId="9"/>
  </si>
  <si>
    <t>加算当年度に支払うべき残額</t>
    <rPh sb="0" eb="5">
      <t>カサントウネンド</t>
    </rPh>
    <rPh sb="6" eb="8">
      <t>シハラ</t>
    </rPh>
    <rPh sb="11" eb="13">
      <t>ザンガク</t>
    </rPh>
    <phoneticPr fontId="9"/>
  </si>
  <si>
    <t>加算当年度に支払うべき残額に対応した支払い賃金額</t>
    <phoneticPr fontId="9"/>
  </si>
  <si>
    <t>区分２「賃金改善分」の残額がある場合</t>
    <rPh sb="0" eb="2">
      <t>クブン</t>
    </rPh>
    <rPh sb="4" eb="6">
      <t>チンギン</t>
    </rPh>
    <rPh sb="6" eb="8">
      <t>カイゼン</t>
    </rPh>
    <rPh sb="8" eb="9">
      <t>ブン</t>
    </rPh>
    <rPh sb="11" eb="13">
      <t>ザンガク</t>
    </rPh>
    <rPh sb="16" eb="18">
      <t>バアイ</t>
    </rPh>
    <phoneticPr fontId="9"/>
  </si>
  <si>
    <t>区分２</t>
    <rPh sb="0" eb="2">
      <t>クブン</t>
    </rPh>
    <phoneticPr fontId="9"/>
  </si>
  <si>
    <t>区分３</t>
    <rPh sb="0" eb="2">
      <t>クブン</t>
    </rPh>
    <phoneticPr fontId="9"/>
  </si>
  <si>
    <t>区分３「質の向上分」の残額がある場合</t>
    <rPh sb="0" eb="2">
      <t>クブン</t>
    </rPh>
    <rPh sb="4" eb="5">
      <t>シツ</t>
    </rPh>
    <rPh sb="6" eb="9">
      <t>コウジョウブン</t>
    </rPh>
    <rPh sb="11" eb="13">
      <t>ザンガク</t>
    </rPh>
    <rPh sb="16" eb="18">
      <t>バアイ</t>
    </rPh>
    <phoneticPr fontId="9"/>
  </si>
  <si>
    <t>加算以外の部分で賃金水準を下げた場合</t>
    <rPh sb="0" eb="4">
      <t>カサンイガイ</t>
    </rPh>
    <rPh sb="5" eb="7">
      <t>ブブン</t>
    </rPh>
    <rPh sb="8" eb="10">
      <t>チンギン</t>
    </rPh>
    <rPh sb="10" eb="12">
      <t>スイジュン</t>
    </rPh>
    <rPh sb="13" eb="14">
      <t>サ</t>
    </rPh>
    <rPh sb="16" eb="18">
      <t>バアイ</t>
    </rPh>
    <phoneticPr fontId="9"/>
  </si>
  <si>
    <t>区分３「質の向上分」</t>
    <rPh sb="0" eb="2">
      <t>クブン</t>
    </rPh>
    <rPh sb="4" eb="5">
      <t>シツ</t>
    </rPh>
    <rPh sb="6" eb="9">
      <t>コウジョウブン</t>
    </rPh>
    <phoneticPr fontId="9"/>
  </si>
  <si>
    <t>区分２と３の加算による改善額の1/2以上を基本給・決まって毎月支払われる手当により改善すること　｛（⑨(a+b)＋⑩）/（⑨＋⑩）｝≧50％</t>
    <rPh sb="0" eb="2">
      <t>クブン</t>
    </rPh>
    <rPh sb="6" eb="8">
      <t>カサン</t>
    </rPh>
    <rPh sb="11" eb="13">
      <t>カイゼン</t>
    </rPh>
    <rPh sb="13" eb="14">
      <t>ガク</t>
    </rPh>
    <phoneticPr fontId="9"/>
  </si>
  <si>
    <t>加算以外</t>
    <rPh sb="0" eb="4">
      <t>カサンイガイ</t>
    </rPh>
    <phoneticPr fontId="9"/>
  </si>
  <si>
    <t>区分２「賃金改善分」の残額がある場合
（１）②－（１）①</t>
    <rPh sb="0" eb="2">
      <t>クブン</t>
    </rPh>
    <rPh sb="4" eb="6">
      <t>チンギン</t>
    </rPh>
    <rPh sb="6" eb="8">
      <t>カイゼン</t>
    </rPh>
    <rPh sb="8" eb="9">
      <t>ブン</t>
    </rPh>
    <rPh sb="11" eb="13">
      <t>ザンガク</t>
    </rPh>
    <rPh sb="16" eb="18">
      <t>バアイ</t>
    </rPh>
    <phoneticPr fontId="9"/>
  </si>
  <si>
    <t>区分３「質の向上分」の残額がある場合
（１）②ー（１）①</t>
    <rPh sb="0" eb="2">
      <t>クブン</t>
    </rPh>
    <rPh sb="4" eb="5">
      <t>シツ</t>
    </rPh>
    <rPh sb="6" eb="9">
      <t>コウジョウブン</t>
    </rPh>
    <phoneticPr fontId="9"/>
  </si>
  <si>
    <t>加算以外の部分で賃金水準を下げた部分
（２）②ー（２）①</t>
    <rPh sb="0" eb="4">
      <t>カサンイガイ</t>
    </rPh>
    <rPh sb="5" eb="7">
      <t>ブブン</t>
    </rPh>
    <rPh sb="8" eb="10">
      <t>チンギン</t>
    </rPh>
    <rPh sb="10" eb="12">
      <t>スイジュン</t>
    </rPh>
    <rPh sb="13" eb="14">
      <t>サ</t>
    </rPh>
    <rPh sb="16" eb="18">
      <t>ブブン</t>
    </rPh>
    <phoneticPr fontId="9"/>
  </si>
  <si>
    <t>区分２と区分３の加算による改善額の1/2以上を基本給・決まって毎月支払われる手当により改善すること　｛（⑨(a+b)＋⑩）/（⑨＋⑩）｝≧50％</t>
    <rPh sb="0" eb="2">
      <t>クブン</t>
    </rPh>
    <rPh sb="4" eb="6">
      <t>クブン</t>
    </rPh>
    <rPh sb="8" eb="10">
      <t>カサン</t>
    </rPh>
    <rPh sb="13" eb="15">
      <t>カイゼン</t>
    </rPh>
    <rPh sb="15" eb="16">
      <t>ガク</t>
    </rPh>
    <phoneticPr fontId="9"/>
  </si>
  <si>
    <t>人数Ａ　計</t>
    <rPh sb="0" eb="2">
      <t>ニンズウ</t>
    </rPh>
    <rPh sb="4" eb="5">
      <t>ケイ</t>
    </rPh>
    <phoneticPr fontId="9"/>
  </si>
  <si>
    <t>人数Ｂ　計</t>
    <rPh sb="4" eb="5">
      <t>ケイ</t>
    </rPh>
    <phoneticPr fontId="9"/>
  </si>
  <si>
    <t>「適」で前年度から取組内容に変更がない場合又は「区分３」が適用されている場合を除き、別紙様式２を添付すること。</t>
    <rPh sb="24" eb="26">
      <t>クブン</t>
    </rPh>
    <rPh sb="29" eb="31">
      <t>テキヨウ</t>
    </rPh>
    <rPh sb="42" eb="44">
      <t>ベッシ</t>
    </rPh>
    <phoneticPr fontId="9"/>
  </si>
  <si>
    <t>②賃金改善分</t>
    <rPh sb="1" eb="3">
      <t>チンギン</t>
    </rPh>
    <rPh sb="3" eb="5">
      <t>カイゼン</t>
    </rPh>
    <phoneticPr fontId="9"/>
  </si>
  <si>
    <t>③が「否」の場合、令和７年度に限り、②の割合から２％減じること。</t>
    <rPh sb="9" eb="11">
      <t>レイワ</t>
    </rPh>
    <rPh sb="12" eb="14">
      <t>ネンド</t>
    </rPh>
    <rPh sb="15" eb="16">
      <t>カギ</t>
    </rPh>
    <phoneticPr fontId="9"/>
  </si>
  <si>
    <t>　　事業の場合は「人数Ａ」「人数Ｂ」のいずれかに「１」、他方に「０」を記入すること。</t>
    <rPh sb="2" eb="4">
      <t>ジギョウ</t>
    </rPh>
    <rPh sb="9" eb="11">
      <t>ニンズウ</t>
    </rPh>
    <rPh sb="14" eb="16">
      <t>ニンズウ</t>
    </rPh>
    <phoneticPr fontId="9"/>
  </si>
  <si>
    <t>別紙様式４別添２の「同一事業者内における拠出実績額・受入実績額一覧表」を添付すること。</t>
    <rPh sb="5" eb="7">
      <t>ベッテン</t>
    </rPh>
    <rPh sb="22" eb="24">
      <t>ジッセキ</t>
    </rPh>
    <rPh sb="28" eb="30">
      <t>ジッセキ</t>
    </rPh>
    <phoneticPr fontId="9"/>
  </si>
  <si>
    <t>基準年度における加算額等の影響を除いた支払賃金総額  
(f)-｛(g)-(h)｝-(i)-(j)+(k)</t>
    <rPh sb="0" eb="2">
      <t>キジュン</t>
    </rPh>
    <rPh sb="2" eb="4">
      <t>ネンド</t>
    </rPh>
    <rPh sb="8" eb="10">
      <t>カサン</t>
    </rPh>
    <rPh sb="10" eb="11">
      <t>ガク</t>
    </rPh>
    <rPh sb="11" eb="12">
      <t>トウ</t>
    </rPh>
    <rPh sb="13" eb="15">
      <t>エイキョウ</t>
    </rPh>
    <rPh sb="16" eb="17">
      <t>ノゾ</t>
    </rPh>
    <rPh sb="19" eb="21">
      <t>シハラ</t>
    </rPh>
    <rPh sb="21" eb="23">
      <t>チンギン</t>
    </rPh>
    <rPh sb="23" eb="25">
      <t>ソウガク</t>
    </rPh>
    <phoneticPr fontId="9"/>
  </si>
  <si>
    <t>※加算当年度が令和７年度の場合は、区分②「賃金改善分」には処遇改善等加算Ⅰ（賃金改善分）及び処遇改善等加算Ⅲを合計した額を、区分③「質の向上分」には処遇改善等加算Ⅱの額を計上する。加算当年度が令和７年度の場合は、加算以外の部分で賃金水準を下げた場合の欄は記入不要。</t>
    <rPh sb="1" eb="6">
      <t>カサントウネンド</t>
    </rPh>
    <rPh sb="7" eb="9">
      <t>レイワ</t>
    </rPh>
    <rPh sb="10" eb="12">
      <t>ネンド</t>
    </rPh>
    <rPh sb="13" eb="15">
      <t>バアイ</t>
    </rPh>
    <rPh sb="17" eb="19">
      <t>クブン</t>
    </rPh>
    <rPh sb="21" eb="25">
      <t>チンギンカイゼン</t>
    </rPh>
    <rPh sb="25" eb="26">
      <t>ブン</t>
    </rPh>
    <rPh sb="29" eb="33">
      <t>ショグウカイゼン</t>
    </rPh>
    <rPh sb="33" eb="34">
      <t>トウ</t>
    </rPh>
    <rPh sb="34" eb="36">
      <t>カサン</t>
    </rPh>
    <rPh sb="38" eb="43">
      <t>チンギンカイゼンブン</t>
    </rPh>
    <rPh sb="44" eb="45">
      <t>オヨ</t>
    </rPh>
    <rPh sb="93" eb="95">
      <t>カサン</t>
    </rPh>
    <rPh sb="95" eb="97">
      <t>イガイ</t>
    </rPh>
    <rPh sb="98" eb="100">
      <t>ブブン</t>
    </rPh>
    <rPh sb="101" eb="103">
      <t>チンギン</t>
    </rPh>
    <rPh sb="103" eb="105">
      <t>スイジュン</t>
    </rPh>
    <rPh sb="106" eb="107">
      <t>サ</t>
    </rPh>
    <rPh sb="109" eb="111">
      <t>バアイ</t>
    </rPh>
    <rPh sb="112" eb="113">
      <t>ラン</t>
    </rPh>
    <rPh sb="116" eb="118">
      <t>フヨウ</t>
    </rPh>
    <phoneticPr fontId="9"/>
  </si>
  <si>
    <t>※4.②基準年度の処遇改善等加算の加算額については、基準年度に支払うことができず、その残額として加算当年度に支払った賃金額がある場合はその金額（加算当年度の前年度に支払うべき残額に対応した支払い賃金額と同額）を除く。</t>
    <phoneticPr fontId="9"/>
  </si>
  <si>
    <t>基準年度の処遇改善等加算の加算額※4</t>
    <rPh sb="0" eb="2">
      <t>キジュン</t>
    </rPh>
    <rPh sb="2" eb="4">
      <t>ネンド</t>
    </rPh>
    <rPh sb="5" eb="9">
      <t>ショグウカイゼン</t>
    </rPh>
    <rPh sb="9" eb="10">
      <t>トウ</t>
    </rPh>
    <rPh sb="10" eb="12">
      <t>カサン</t>
    </rPh>
    <rPh sb="13" eb="16">
      <t>カサンガク</t>
    </rPh>
    <phoneticPr fontId="9"/>
  </si>
  <si>
    <t>（c）定期昇給相当額（加算当年度における昇給分）</t>
    <rPh sb="3" eb="5">
      <t>テイキ</t>
    </rPh>
    <rPh sb="5" eb="7">
      <t>ショウキュウ</t>
    </rPh>
    <rPh sb="7" eb="10">
      <t>ソウトウガク</t>
    </rPh>
    <phoneticPr fontId="9"/>
  </si>
  <si>
    <t>（a）加算当年度の賃金見込総額</t>
    <rPh sb="3" eb="5">
      <t>カサン</t>
    </rPh>
    <rPh sb="5" eb="6">
      <t>トウ</t>
    </rPh>
    <rPh sb="6" eb="8">
      <t>ネンド</t>
    </rPh>
    <rPh sb="9" eb="11">
      <t>チンギン</t>
    </rPh>
    <rPh sb="11" eb="13">
      <t>ミコ</t>
    </rPh>
    <rPh sb="13" eb="15">
      <t>ソウガク</t>
    </rPh>
    <phoneticPr fontId="9"/>
  </si>
  <si>
    <t>事業者名</t>
    <rPh sb="0" eb="3">
      <t>ジギョウシャ</t>
    </rPh>
    <rPh sb="3" eb="4">
      <t>メイ</t>
    </rPh>
    <phoneticPr fontId="9"/>
  </si>
  <si>
    <t>基準年度における加算額等の影響を除いた支払賃金総額
（①－（②－③）－④－⑤＋⑥）</t>
    <rPh sb="0" eb="2">
      <t>キジュン</t>
    </rPh>
    <rPh sb="2" eb="4">
      <t>ネンド</t>
    </rPh>
    <rPh sb="8" eb="11">
      <t>カサンガク</t>
    </rPh>
    <rPh sb="11" eb="12">
      <t>トウ</t>
    </rPh>
    <rPh sb="13" eb="15">
      <t>エイキョウ</t>
    </rPh>
    <rPh sb="16" eb="17">
      <t>ノゾ</t>
    </rPh>
    <rPh sb="19" eb="21">
      <t>シハライ</t>
    </rPh>
    <rPh sb="21" eb="23">
      <t>チンギン</t>
    </rPh>
    <rPh sb="23" eb="25">
      <t>ソウガク</t>
    </rPh>
    <phoneticPr fontId="9"/>
  </si>
  <si>
    <t>定期昇給相当額
（加算当年度における昇給分）</t>
    <rPh sb="0" eb="2">
      <t>テイキ</t>
    </rPh>
    <rPh sb="2" eb="4">
      <t>ショウキュウ</t>
    </rPh>
    <rPh sb="4" eb="7">
      <t>ソウトウガク</t>
    </rPh>
    <rPh sb="9" eb="11">
      <t>カサン</t>
    </rPh>
    <rPh sb="11" eb="14">
      <t>トウネンド</t>
    </rPh>
    <rPh sb="18" eb="21">
      <t>ショウキュウブン</t>
    </rPh>
    <phoneticPr fontId="9"/>
  </si>
  <si>
    <t>加算当年度における改善額等の影響を除いた支払賃金総額
（⑧－⑨－⑩－⑪－⑫－⑬）</t>
    <rPh sb="0" eb="2">
      <t>カサン</t>
    </rPh>
    <rPh sb="2" eb="5">
      <t>トウネンド</t>
    </rPh>
    <rPh sb="9" eb="11">
      <t>カイゼン</t>
    </rPh>
    <rPh sb="11" eb="12">
      <t>ガク</t>
    </rPh>
    <rPh sb="12" eb="13">
      <t>トウ</t>
    </rPh>
    <rPh sb="14" eb="16">
      <t>エイキョウ</t>
    </rPh>
    <rPh sb="17" eb="18">
      <t>ノゾ</t>
    </rPh>
    <rPh sb="20" eb="22">
      <t>シハライ</t>
    </rPh>
    <rPh sb="22" eb="24">
      <t>チンギン</t>
    </rPh>
    <rPh sb="24" eb="26">
      <t>ソウガク</t>
    </rPh>
    <phoneticPr fontId="9"/>
  </si>
  <si>
    <t>施設・事業所に加算当年度に勤務している職員全員（職種を問わず、非常勤を含む。）を記載すること。</t>
    <phoneticPr fontId="9"/>
  </si>
  <si>
    <t>経験年数については、第４の２によるものとする。</t>
    <rPh sb="10" eb="11">
      <t>ダイ</t>
    </rPh>
    <phoneticPr fontId="9"/>
  </si>
  <si>
    <t>（４）加算当年度の前年度に支払うべき残額がある場合の支払い状況（残額がある場合に記載）</t>
    <rPh sb="3" eb="5">
      <t>カサン</t>
    </rPh>
    <rPh sb="5" eb="8">
      <t>トウネンド</t>
    </rPh>
    <rPh sb="9" eb="12">
      <t>ゼンネンド</t>
    </rPh>
    <rPh sb="23" eb="25">
      <t>バアイ</t>
    </rPh>
    <rPh sb="26" eb="28">
      <t>シハラ</t>
    </rPh>
    <rPh sb="32" eb="34">
      <t>ザンガク</t>
    </rPh>
    <rPh sb="33" eb="35">
      <t>ジョウキョウ</t>
    </rPh>
    <rPh sb="37" eb="39">
      <t>バアイバアイキサイ</t>
    </rPh>
    <phoneticPr fontId="9"/>
  </si>
  <si>
    <t>定期昇給相当額
（加算当年度における昇給分）</t>
    <rPh sb="0" eb="2">
      <t>テイキ</t>
    </rPh>
    <rPh sb="2" eb="4">
      <t>ショウキュウ</t>
    </rPh>
    <rPh sb="4" eb="7">
      <t>ソウトウガク</t>
    </rPh>
    <rPh sb="9" eb="14">
      <t>カサントウネンド</t>
    </rPh>
    <rPh sb="18" eb="21">
      <t>ショウキュウブン</t>
    </rPh>
    <phoneticPr fontId="9"/>
  </si>
  <si>
    <t>※4.②基準年度の処遇改善等加算の加算額については、基準年度に支払うことができず、その残額として加算当年度に支払った賃金額がある場合はその金額（加算当年度の前年度に支払うべき残額に対応した支払い賃金額と同額）を除く。</t>
    <rPh sb="4" eb="8">
      <t>キジュンネンド</t>
    </rPh>
    <rPh sb="9" eb="13">
      <t>ショグウカイゼン</t>
    </rPh>
    <rPh sb="13" eb="14">
      <t>トウ</t>
    </rPh>
    <rPh sb="14" eb="16">
      <t>カサン</t>
    </rPh>
    <rPh sb="17" eb="20">
      <t>カサンガク</t>
    </rPh>
    <rPh sb="26" eb="30">
      <t>キジュンネンド</t>
    </rPh>
    <rPh sb="31" eb="33">
      <t>シハラ</t>
    </rPh>
    <rPh sb="43" eb="45">
      <t>ザンガク</t>
    </rPh>
    <rPh sb="48" eb="50">
      <t>カサン</t>
    </rPh>
    <rPh sb="50" eb="53">
      <t>トウネンド</t>
    </rPh>
    <rPh sb="64" eb="66">
      <t>バアイ</t>
    </rPh>
    <rPh sb="69" eb="71">
      <t>キンガク</t>
    </rPh>
    <rPh sb="72" eb="77">
      <t>カサントウネンド</t>
    </rPh>
    <rPh sb="78" eb="81">
      <t>ゼンネンド</t>
    </rPh>
    <rPh sb="82" eb="84">
      <t>シハラ</t>
    </rPh>
    <rPh sb="87" eb="89">
      <t>ザンガク</t>
    </rPh>
    <rPh sb="90" eb="92">
      <t>タイオウ</t>
    </rPh>
    <rPh sb="94" eb="96">
      <t>シハラ</t>
    </rPh>
    <rPh sb="97" eb="100">
      <t>チンギンガク</t>
    </rPh>
    <rPh sb="101" eb="103">
      <t>ドウガク</t>
    </rPh>
    <rPh sb="105" eb="106">
      <t>ノゾ</t>
    </rPh>
    <phoneticPr fontId="9"/>
  </si>
  <si>
    <t>⑤加算算定対象人数の基礎となる職員数</t>
    <rPh sb="1" eb="3">
      <t>カサン</t>
    </rPh>
    <rPh sb="3" eb="5">
      <t>サンテイ</t>
    </rPh>
    <rPh sb="5" eb="7">
      <t>タイショウ</t>
    </rPh>
    <rPh sb="7" eb="9">
      <t>ニンズウ</t>
    </rPh>
    <rPh sb="10" eb="12">
      <t>キソ</t>
    </rPh>
    <rPh sb="15" eb="18">
      <t>ショクインスウ</t>
    </rPh>
    <phoneticPr fontId="9"/>
  </si>
  <si>
    <t>⑥加算算定対象人数</t>
    <rPh sb="1" eb="3">
      <t>カサン</t>
    </rPh>
    <rPh sb="3" eb="5">
      <t>サンテイ</t>
    </rPh>
    <rPh sb="5" eb="7">
      <t>タイショウ</t>
    </rPh>
    <rPh sb="7" eb="9">
      <t>ニンズウ</t>
    </rPh>
    <phoneticPr fontId="9"/>
  </si>
  <si>
    <t>※区分３（質の向上分）の適用を受けようとする場合には提出不要</t>
    <rPh sb="1" eb="3">
      <t>クブン</t>
    </rPh>
    <rPh sb="5" eb="6">
      <t>シツ</t>
    </rPh>
    <rPh sb="7" eb="9">
      <t>コウジョウ</t>
    </rPh>
    <rPh sb="9" eb="10">
      <t>ブン</t>
    </rPh>
    <rPh sb="12" eb="14">
      <t>テキヨウ</t>
    </rPh>
    <rPh sb="15" eb="16">
      <t>ウ</t>
    </rPh>
    <rPh sb="22" eb="24">
      <t>バアイ</t>
    </rPh>
    <rPh sb="26" eb="28">
      <t>テイシュツ</t>
    </rPh>
    <rPh sb="28" eb="30">
      <t>フヨウ</t>
    </rPh>
    <phoneticPr fontId="9"/>
  </si>
  <si>
    <t>資質向上のための計画に沿って、研修機会の提供又は技術指導等を実施するとともに、そのフィードバックを行うこと。（資質向上のための計画を添付すること。）</t>
    <rPh sb="0" eb="2">
      <t>シシツ</t>
    </rPh>
    <rPh sb="2" eb="4">
      <t>コウジョウ</t>
    </rPh>
    <rPh sb="8" eb="10">
      <t>ケイカク</t>
    </rPh>
    <rPh sb="11" eb="12">
      <t>ソ</t>
    </rPh>
    <rPh sb="15" eb="17">
      <t>ケンシュウ</t>
    </rPh>
    <rPh sb="17" eb="19">
      <t>キカイ</t>
    </rPh>
    <rPh sb="20" eb="22">
      <t>テイキョウ</t>
    </rPh>
    <rPh sb="22" eb="23">
      <t>マタ</t>
    </rPh>
    <rPh sb="24" eb="26">
      <t>ギジュツ</t>
    </rPh>
    <rPh sb="26" eb="28">
      <t>シドウ</t>
    </rPh>
    <rPh sb="28" eb="29">
      <t>トウ</t>
    </rPh>
    <rPh sb="30" eb="32">
      <t>ジッシ</t>
    </rPh>
    <rPh sb="49" eb="50">
      <t>オコナ</t>
    </rPh>
    <rPh sb="55" eb="57">
      <t>シシツ</t>
    </rPh>
    <rPh sb="57" eb="59">
      <t>コウジョウ</t>
    </rPh>
    <rPh sb="63" eb="65">
      <t>ケイカク</t>
    </rPh>
    <rPh sb="66" eb="68">
      <t>テンプ</t>
    </rPh>
    <phoneticPr fontId="9"/>
  </si>
  <si>
    <t>（１）加算率（基礎分 加算率（a））</t>
    <rPh sb="3" eb="5">
      <t>カサン</t>
    </rPh>
    <rPh sb="5" eb="6">
      <t>リツ</t>
    </rPh>
    <rPh sb="7" eb="10">
      <t>キソブン</t>
    </rPh>
    <rPh sb="11" eb="14">
      <t>カサンリツ</t>
    </rPh>
    <phoneticPr fontId="24"/>
  </si>
  <si>
    <r>
      <t>年</t>
    </r>
    <r>
      <rPr>
        <vertAlign val="superscript"/>
        <sz val="11"/>
        <rFont val="HGｺﾞｼｯｸM"/>
        <family val="3"/>
        <charset val="128"/>
      </rPr>
      <t>※2</t>
    </r>
    <rPh sb="0" eb="1">
      <t>ネン</t>
    </rPh>
    <phoneticPr fontId="9"/>
  </si>
  <si>
    <t>（３）加算率（賃金改善分　加算率（ｂ））</t>
    <rPh sb="3" eb="6">
      <t>カサンリツ</t>
    </rPh>
    <rPh sb="7" eb="9">
      <t>チンギン</t>
    </rPh>
    <rPh sb="9" eb="11">
      <t>カイゼン</t>
    </rPh>
    <rPh sb="11" eb="12">
      <t>ブン</t>
    </rPh>
    <rPh sb="13" eb="16">
      <t>カサンリツ</t>
    </rPh>
    <phoneticPr fontId="24"/>
  </si>
  <si>
    <t>平均年齢別児童数計算表</t>
    <rPh sb="0" eb="2">
      <t>ヘイキン</t>
    </rPh>
    <rPh sb="2" eb="5">
      <t>ネンレイベツ</t>
    </rPh>
    <rPh sb="5" eb="8">
      <t>ジドウスウ</t>
    </rPh>
    <rPh sb="8" eb="11">
      <t>ケイサンヒョウ</t>
    </rPh>
    <phoneticPr fontId="24"/>
  </si>
  <si>
    <t>令和</t>
    <rPh sb="0" eb="2">
      <t>レイワ</t>
    </rPh>
    <phoneticPr fontId="9"/>
  </si>
  <si>
    <t>月</t>
    <rPh sb="0" eb="1">
      <t>ツキ</t>
    </rPh>
    <phoneticPr fontId="9"/>
  </si>
  <si>
    <t>日</t>
    <rPh sb="0" eb="1">
      <t>ヒ</t>
    </rPh>
    <phoneticPr fontId="9"/>
  </si>
  <si>
    <t>(令和</t>
    <rPh sb="1" eb="3">
      <t>レイワ</t>
    </rPh>
    <phoneticPr fontId="24"/>
  </si>
  <si>
    <t>年度)</t>
    <rPh sb="0" eb="2">
      <t>ネンド</t>
    </rPh>
    <phoneticPr fontId="24"/>
  </si>
  <si>
    <t>施設・事業所名</t>
    <rPh sb="0" eb="2">
      <t>シセツ</t>
    </rPh>
    <rPh sb="3" eb="6">
      <t>ジギョウショ</t>
    </rPh>
    <rPh sb="6" eb="7">
      <t>メイ</t>
    </rPh>
    <phoneticPr fontId="24"/>
  </si>
  <si>
    <t>(4)どちらの計算パターンを使用しましたか⇒</t>
    <rPh sb="7" eb="9">
      <t>ケイサン</t>
    </rPh>
    <rPh sb="14" eb="16">
      <t>シヨウ</t>
    </rPh>
    <phoneticPr fontId="24"/>
  </si>
  <si>
    <t>計算パターン１</t>
  </si>
  <si>
    <t>施設・事業所類型</t>
    <rPh sb="0" eb="2">
      <t>シセツ</t>
    </rPh>
    <rPh sb="3" eb="6">
      <t>ジギョウショ</t>
    </rPh>
    <rPh sb="6" eb="8">
      <t>ルイケイ</t>
    </rPh>
    <phoneticPr fontId="24"/>
  </si>
  <si>
    <t>設置者（法人名）</t>
    <rPh sb="0" eb="3">
      <t>セッチシャ</t>
    </rPh>
    <rPh sb="4" eb="6">
      <t>ホウジン</t>
    </rPh>
    <rPh sb="6" eb="7">
      <t>メイ</t>
    </rPh>
    <phoneticPr fontId="24"/>
  </si>
  <si>
    <t>設置者（代表者名）</t>
    <rPh sb="0" eb="3">
      <t>セッチシャ</t>
    </rPh>
    <rPh sb="4" eb="7">
      <t>ダイヒョウシャ</t>
    </rPh>
    <rPh sb="7" eb="8">
      <t>メイ</t>
    </rPh>
    <rPh sb="8" eb="9">
      <t>ホウミョウ</t>
    </rPh>
    <phoneticPr fontId="24"/>
  </si>
  <si>
    <t>利用定員</t>
    <rPh sb="0" eb="2">
      <t>リヨウ</t>
    </rPh>
    <rPh sb="2" eb="4">
      <t>テイイン</t>
    </rPh>
    <phoneticPr fontId="24"/>
  </si>
  <si>
    <t>１号定員</t>
    <rPh sb="1" eb="2">
      <t>ゴウ</t>
    </rPh>
    <rPh sb="2" eb="4">
      <t>テイイン</t>
    </rPh>
    <phoneticPr fontId="24"/>
  </si>
  <si>
    <t>２号定員</t>
    <rPh sb="1" eb="2">
      <t>ゴウ</t>
    </rPh>
    <rPh sb="2" eb="4">
      <t>テイイン</t>
    </rPh>
    <phoneticPr fontId="24"/>
  </si>
  <si>
    <t>３号定員</t>
    <rPh sb="1" eb="2">
      <t>ゴウ</t>
    </rPh>
    <rPh sb="2" eb="4">
      <t>テイイン</t>
    </rPh>
    <phoneticPr fontId="24"/>
  </si>
  <si>
    <t>合計</t>
    <rPh sb="0" eb="2">
      <t>ゴウケイ</t>
    </rPh>
    <phoneticPr fontId="24"/>
  </si>
  <si>
    <t>平均
児童数</t>
    <rPh sb="0" eb="2">
      <t>ヘイキン</t>
    </rPh>
    <rPh sb="3" eb="6">
      <t>ジドウスウ</t>
    </rPh>
    <phoneticPr fontId="24"/>
  </si>
  <si>
    <t>認定区分</t>
    <rPh sb="0" eb="2">
      <t>ニンテイ</t>
    </rPh>
    <rPh sb="2" eb="4">
      <t>クブン</t>
    </rPh>
    <phoneticPr fontId="24"/>
  </si>
  <si>
    <t>年齢区分</t>
    <rPh sb="0" eb="2">
      <t>ネンレイ</t>
    </rPh>
    <rPh sb="2" eb="4">
      <t>クブン</t>
    </rPh>
    <phoneticPr fontId="24"/>
  </si>
  <si>
    <t>人数（単位：人）</t>
    <rPh sb="0" eb="2">
      <t>ニンズウ</t>
    </rPh>
    <rPh sb="3" eb="5">
      <t>タンイ</t>
    </rPh>
    <rPh sb="6" eb="7">
      <t>ニン</t>
    </rPh>
    <phoneticPr fontId="24"/>
  </si>
  <si>
    <t>うち保育標準時間</t>
    <rPh sb="2" eb="4">
      <t>ホイク</t>
    </rPh>
    <rPh sb="4" eb="6">
      <t>ヒョウジュン</t>
    </rPh>
    <rPh sb="6" eb="8">
      <t>ジカン</t>
    </rPh>
    <phoneticPr fontId="24"/>
  </si>
  <si>
    <t>うち保育短時間</t>
    <rPh sb="2" eb="4">
      <t>ホイク</t>
    </rPh>
    <rPh sb="4" eb="7">
      <t>タンジカン</t>
    </rPh>
    <phoneticPr fontId="24"/>
  </si>
  <si>
    <t>合計確認</t>
    <rPh sb="0" eb="2">
      <t>ゴウケイ</t>
    </rPh>
    <rPh sb="2" eb="4">
      <t>カクニン</t>
    </rPh>
    <phoneticPr fontId="24"/>
  </si>
  <si>
    <t>実績</t>
    <rPh sb="0" eb="2">
      <t>ジッセキ</t>
    </rPh>
    <phoneticPr fontId="24"/>
  </si>
  <si>
    <t>１号認定</t>
    <rPh sb="1" eb="2">
      <t>ゴウ</t>
    </rPh>
    <rPh sb="2" eb="4">
      <t>ニンテイ</t>
    </rPh>
    <phoneticPr fontId="24"/>
  </si>
  <si>
    <t>４歳以上児</t>
    <rPh sb="1" eb="2">
      <t>サイ</t>
    </rPh>
    <rPh sb="4" eb="5">
      <t>ジ</t>
    </rPh>
    <phoneticPr fontId="24"/>
  </si>
  <si>
    <t>人</t>
    <rPh sb="0" eb="1">
      <t>ヒト</t>
    </rPh>
    <phoneticPr fontId="24"/>
  </si>
  <si>
    <t>-</t>
    <phoneticPr fontId="24"/>
  </si>
  <si>
    <t>-</t>
    <phoneticPr fontId="24"/>
  </si>
  <si>
    <t>-</t>
    <phoneticPr fontId="24"/>
  </si>
  <si>
    <t>児童数</t>
    <rPh sb="0" eb="3">
      <t>ジドウスウ</t>
    </rPh>
    <phoneticPr fontId="24"/>
  </si>
  <si>
    <t>３歳児</t>
    <rPh sb="1" eb="3">
      <t>サイジ</t>
    </rPh>
    <phoneticPr fontId="24"/>
  </si>
  <si>
    <t>伸び率</t>
    <rPh sb="0" eb="1">
      <t>ノ</t>
    </rPh>
    <rPh sb="2" eb="3">
      <t>リツ</t>
    </rPh>
    <phoneticPr fontId="24"/>
  </si>
  <si>
    <t xml:space="preserve"> </t>
    <phoneticPr fontId="24"/>
  </si>
  <si>
    <t>２・３号認定</t>
    <rPh sb="3" eb="4">
      <t>ゴウ</t>
    </rPh>
    <rPh sb="4" eb="6">
      <t>ニンテイ</t>
    </rPh>
    <phoneticPr fontId="24"/>
  </si>
  <si>
    <t>０歳児</t>
    <rPh sb="1" eb="3">
      <t>サイジ</t>
    </rPh>
    <phoneticPr fontId="24"/>
  </si>
  <si>
    <t xml:space="preserve"> </t>
    <phoneticPr fontId="24"/>
  </si>
  <si>
    <t>人</t>
    <rPh sb="0" eb="1">
      <t>ニン</t>
    </rPh>
    <phoneticPr fontId="24"/>
  </si>
  <si>
    <r>
      <t xml:space="preserve">うち満３歳児
</t>
    </r>
    <r>
      <rPr>
        <sz val="8"/>
        <color theme="1"/>
        <rFont val="ＭＳ Ｐゴシック"/>
        <family val="3"/>
        <charset val="128"/>
        <scheme val="minor"/>
      </rPr>
      <t>（認定こども園のみ）</t>
    </r>
    <rPh sb="2" eb="3">
      <t>マン</t>
    </rPh>
    <rPh sb="4" eb="6">
      <t>サイジ</t>
    </rPh>
    <rPh sb="8" eb="10">
      <t>ニン</t>
    </rPh>
    <phoneticPr fontId="24"/>
  </si>
  <si>
    <r>
      <t>（２）</t>
    </r>
    <r>
      <rPr>
        <b/>
        <sz val="14"/>
        <color rgb="FFFF0000"/>
        <rFont val="ＭＳ Ｐゴシック"/>
        <family val="3"/>
        <charset val="128"/>
        <scheme val="minor"/>
      </rPr>
      <t>【計算パターン１】</t>
    </r>
    <r>
      <rPr>
        <b/>
        <sz val="14"/>
        <color theme="1"/>
        <rFont val="ＭＳ Ｐゴシック"/>
        <family val="3"/>
        <charset val="128"/>
        <scheme val="minor"/>
      </rPr>
      <t>前年実績による令和6年度見込み年齢別平均児童数</t>
    </r>
    <rPh sb="4" eb="6">
      <t>ケイサン</t>
    </rPh>
    <rPh sb="12" eb="14">
      <t>ゼンネン</t>
    </rPh>
    <rPh sb="14" eb="16">
      <t>ジッセキ</t>
    </rPh>
    <rPh sb="19" eb="21">
      <t>レイワ</t>
    </rPh>
    <rPh sb="22" eb="24">
      <t>ネンド</t>
    </rPh>
    <rPh sb="24" eb="26">
      <t>ミコ</t>
    </rPh>
    <rPh sb="27" eb="29">
      <t>ネンレイ</t>
    </rPh>
    <rPh sb="29" eb="30">
      <t>ベツ</t>
    </rPh>
    <rPh sb="30" eb="32">
      <t>ヘイキン</t>
    </rPh>
    <rPh sb="32" eb="35">
      <t>ジドウスウ</t>
    </rPh>
    <phoneticPr fontId="24"/>
  </si>
  <si>
    <t>見込み（４月実績×（１）で算出された伸び率）</t>
    <rPh sb="0" eb="2">
      <t>ミコ</t>
    </rPh>
    <phoneticPr fontId="24"/>
  </si>
  <si>
    <t>1号
認定</t>
    <rPh sb="1" eb="2">
      <t>ゴウ</t>
    </rPh>
    <rPh sb="3" eb="5">
      <t>ニンテイ</t>
    </rPh>
    <phoneticPr fontId="24"/>
  </si>
  <si>
    <t>2・3号
認定</t>
    <rPh sb="3" eb="4">
      <t>ゴウ</t>
    </rPh>
    <rPh sb="5" eb="7">
      <t>ニンテイ</t>
    </rPh>
    <phoneticPr fontId="24"/>
  </si>
  <si>
    <r>
      <t xml:space="preserve">うち満３歳児
</t>
    </r>
    <r>
      <rPr>
        <sz val="8"/>
        <color theme="1"/>
        <rFont val="ＭＳ Ｐゴシック"/>
        <family val="3"/>
        <charset val="128"/>
        <scheme val="minor"/>
      </rPr>
      <t>（認定こども園のみ）</t>
    </r>
    <rPh sb="2" eb="3">
      <t>マン</t>
    </rPh>
    <rPh sb="4" eb="6">
      <t>サイジ</t>
    </rPh>
    <phoneticPr fontId="24"/>
  </si>
  <si>
    <t>人数</t>
    <rPh sb="0" eb="2">
      <t>ニンズウ</t>
    </rPh>
    <phoneticPr fontId="24"/>
  </si>
  <si>
    <t>うち、障がい児の人数（地域型保育事業のみ）</t>
    <rPh sb="3" eb="4">
      <t>ショウ</t>
    </rPh>
    <rPh sb="6" eb="7">
      <t>ジ</t>
    </rPh>
    <rPh sb="8" eb="10">
      <t>ニンズウ</t>
    </rPh>
    <rPh sb="11" eb="14">
      <t>チイキガタ</t>
    </rPh>
    <rPh sb="14" eb="16">
      <t>ホイク</t>
    </rPh>
    <rPh sb="16" eb="18">
      <t>ジギョウ</t>
    </rPh>
    <phoneticPr fontId="24"/>
  </si>
  <si>
    <t>※各月の初日人数は各施設の面積基準を下回らないこと</t>
    <rPh sb="1" eb="3">
      <t>カクツキ</t>
    </rPh>
    <rPh sb="4" eb="6">
      <t>ショニチ</t>
    </rPh>
    <rPh sb="6" eb="8">
      <t>ニンズウ</t>
    </rPh>
    <rPh sb="9" eb="12">
      <t>カクシセツ</t>
    </rPh>
    <rPh sb="13" eb="15">
      <t>メンセキ</t>
    </rPh>
    <rPh sb="15" eb="17">
      <t>キジュン</t>
    </rPh>
    <rPh sb="18" eb="20">
      <t>シタマワ</t>
    </rPh>
    <phoneticPr fontId="24"/>
  </si>
  <si>
    <r>
      <t>（３）</t>
    </r>
    <r>
      <rPr>
        <b/>
        <sz val="14"/>
        <color rgb="FFFF0000"/>
        <rFont val="ＭＳ Ｐゴシック"/>
        <family val="3"/>
        <charset val="128"/>
        <scheme val="minor"/>
      </rPr>
      <t>【計算パターン２】</t>
    </r>
    <r>
      <rPr>
        <b/>
        <sz val="14"/>
        <color theme="1"/>
        <rFont val="ＭＳ Ｐゴシック"/>
        <family val="3"/>
        <charset val="128"/>
        <scheme val="minor"/>
      </rPr>
      <t>前年度実績による見込みによりがたい場合の年齢別平均児童数</t>
    </r>
    <rPh sb="12" eb="15">
      <t>ゼンネンド</t>
    </rPh>
    <rPh sb="15" eb="17">
      <t>ジッセキ</t>
    </rPh>
    <rPh sb="20" eb="22">
      <t>ミコ</t>
    </rPh>
    <rPh sb="29" eb="31">
      <t>バアイ</t>
    </rPh>
    <rPh sb="32" eb="35">
      <t>ネンレイベツ</t>
    </rPh>
    <rPh sb="35" eb="37">
      <t>ヘイキン</t>
    </rPh>
    <rPh sb="37" eb="39">
      <t>ジドウ</t>
    </rPh>
    <rPh sb="39" eb="40">
      <t>スウ</t>
    </rPh>
    <phoneticPr fontId="24"/>
  </si>
  <si>
    <t>見込み</t>
    <rPh sb="0" eb="2">
      <t>ミコ</t>
    </rPh>
    <phoneticPr fontId="24"/>
  </si>
  <si>
    <t>前年度実績による見込みによりがたい場合、その理由　（３）の算出結果を使用する場合は入力必須</t>
    <rPh sb="0" eb="3">
      <t>ゼンネンド</t>
    </rPh>
    <rPh sb="3" eb="5">
      <t>ジッセキ</t>
    </rPh>
    <rPh sb="8" eb="10">
      <t>ミコ</t>
    </rPh>
    <rPh sb="17" eb="19">
      <t>バアイ</t>
    </rPh>
    <rPh sb="22" eb="24">
      <t>リユウ</t>
    </rPh>
    <rPh sb="29" eb="31">
      <t>サンシュツ</t>
    </rPh>
    <rPh sb="31" eb="33">
      <t>ケッカ</t>
    </rPh>
    <rPh sb="34" eb="36">
      <t>シヨウ</t>
    </rPh>
    <rPh sb="38" eb="40">
      <t>バアイ</t>
    </rPh>
    <rPh sb="41" eb="43">
      <t>ニュウリョク</t>
    </rPh>
    <rPh sb="43" eb="45">
      <t>ヒッス</t>
    </rPh>
    <phoneticPr fontId="24"/>
  </si>
  <si>
    <t>例：近隣の保育園が、10月に閉園予定であり、その児童数の○○人を受け入れる予定であるため。</t>
    <rPh sb="0" eb="1">
      <t>レイ</t>
    </rPh>
    <rPh sb="2" eb="4">
      <t>キンリン</t>
    </rPh>
    <rPh sb="5" eb="8">
      <t>ホイクエン</t>
    </rPh>
    <rPh sb="12" eb="13">
      <t>ガツ</t>
    </rPh>
    <rPh sb="14" eb="16">
      <t>ヘイエン</t>
    </rPh>
    <rPh sb="16" eb="18">
      <t>ヨテイ</t>
    </rPh>
    <rPh sb="24" eb="27">
      <t>ジドウスウ</t>
    </rPh>
    <rPh sb="30" eb="31">
      <t>ジン</t>
    </rPh>
    <rPh sb="32" eb="33">
      <t>ウ</t>
    </rPh>
    <rPh sb="34" eb="35">
      <t>イ</t>
    </rPh>
    <rPh sb="37" eb="39">
      <t>ヨテイ</t>
    </rPh>
    <phoneticPr fontId="24"/>
  </si>
  <si>
    <t>処遇改善等加算（区分３）の算定に必要な平均年齢別児童数</t>
    <rPh sb="0" eb="2">
      <t>ショグウ</t>
    </rPh>
    <rPh sb="2" eb="4">
      <t>カイゼン</t>
    </rPh>
    <rPh sb="4" eb="5">
      <t>トウ</t>
    </rPh>
    <rPh sb="5" eb="7">
      <t>カサン</t>
    </rPh>
    <rPh sb="8" eb="10">
      <t>クブン</t>
    </rPh>
    <rPh sb="13" eb="15">
      <t>サンテイ</t>
    </rPh>
    <rPh sb="16" eb="18">
      <t>ヒツヨウ</t>
    </rPh>
    <rPh sb="19" eb="21">
      <t>ヘイキン</t>
    </rPh>
    <rPh sb="21" eb="23">
      <t>ネンレイ</t>
    </rPh>
    <rPh sb="23" eb="24">
      <t>ベツ</t>
    </rPh>
    <rPh sb="24" eb="26">
      <t>ジドウ</t>
    </rPh>
    <rPh sb="26" eb="27">
      <t>スウ</t>
    </rPh>
    <phoneticPr fontId="24"/>
  </si>
  <si>
    <t>２歳児</t>
    <rPh sb="1" eb="3">
      <t>サイジ</t>
    </rPh>
    <phoneticPr fontId="24"/>
  </si>
  <si>
    <t>１歳児</t>
    <rPh sb="1" eb="3">
      <t>サイジ</t>
    </rPh>
    <phoneticPr fontId="24"/>
  </si>
  <si>
    <t>処遇改善等加算（区分２）に必要な平均年齢別児童数</t>
    <rPh sb="0" eb="2">
      <t>ショグウ</t>
    </rPh>
    <rPh sb="2" eb="4">
      <t>カイゼン</t>
    </rPh>
    <rPh sb="4" eb="5">
      <t>トウ</t>
    </rPh>
    <rPh sb="5" eb="7">
      <t>カサン</t>
    </rPh>
    <rPh sb="8" eb="10">
      <t>クブン</t>
    </rPh>
    <rPh sb="13" eb="15">
      <t>ヒツヨウ</t>
    </rPh>
    <rPh sb="16" eb="18">
      <t>ヘイキン</t>
    </rPh>
    <rPh sb="18" eb="20">
      <t>ネンレイ</t>
    </rPh>
    <rPh sb="20" eb="21">
      <t>ベツ</t>
    </rPh>
    <rPh sb="21" eb="23">
      <t>ジドウ</t>
    </rPh>
    <rPh sb="23" eb="24">
      <t>スウ</t>
    </rPh>
    <phoneticPr fontId="24"/>
  </si>
  <si>
    <t>施設名</t>
    <rPh sb="0" eb="2">
      <t>シセツ</t>
    </rPh>
    <rPh sb="2" eb="3">
      <t>メイ</t>
    </rPh>
    <phoneticPr fontId="24"/>
  </si>
  <si>
    <t>申請の
有無</t>
    <rPh sb="0" eb="2">
      <t>シンセイ</t>
    </rPh>
    <rPh sb="4" eb="6">
      <t>ウム</t>
    </rPh>
    <phoneticPr fontId="24"/>
  </si>
  <si>
    <t>加算・調整項目</t>
    <rPh sb="0" eb="2">
      <t>カサン</t>
    </rPh>
    <rPh sb="3" eb="5">
      <t>チョウセイ</t>
    </rPh>
    <rPh sb="5" eb="7">
      <t>コウモク</t>
    </rPh>
    <phoneticPr fontId="24"/>
  </si>
  <si>
    <t>基本加算部分</t>
    <rPh sb="0" eb="2">
      <t>キホン</t>
    </rPh>
    <rPh sb="2" eb="4">
      <t>カサン</t>
    </rPh>
    <rPh sb="4" eb="6">
      <t>ブブン</t>
    </rPh>
    <phoneticPr fontId="24"/>
  </si>
  <si>
    <t>夜間保育加算</t>
    <rPh sb="0" eb="2">
      <t>ヤカン</t>
    </rPh>
    <rPh sb="2" eb="4">
      <t>ホイク</t>
    </rPh>
    <rPh sb="4" eb="6">
      <t>カサン</t>
    </rPh>
    <phoneticPr fontId="87"/>
  </si>
  <si>
    <t>減価償却費加算</t>
    <rPh sb="0" eb="2">
      <t>ゲンカ</t>
    </rPh>
    <rPh sb="2" eb="4">
      <t>ショウキャク</t>
    </rPh>
    <rPh sb="4" eb="5">
      <t>ヒ</t>
    </rPh>
    <rPh sb="5" eb="7">
      <t>カサン</t>
    </rPh>
    <phoneticPr fontId="87"/>
  </si>
  <si>
    <t>加減調整部分</t>
    <rPh sb="0" eb="2">
      <t>カゲン</t>
    </rPh>
    <rPh sb="2" eb="4">
      <t>チョウセイ</t>
    </rPh>
    <rPh sb="4" eb="6">
      <t>ブブン</t>
    </rPh>
    <phoneticPr fontId="24"/>
  </si>
  <si>
    <t>土曜日に閉所する場合</t>
    <rPh sb="0" eb="3">
      <t>ドヨウビ</t>
    </rPh>
    <rPh sb="4" eb="6">
      <t>ヘイショ</t>
    </rPh>
    <rPh sb="8" eb="10">
      <t>バアイ</t>
    </rPh>
    <phoneticPr fontId="87"/>
  </si>
  <si>
    <t>乗除調整部分</t>
    <rPh sb="0" eb="2">
      <t>ジョウジョ</t>
    </rPh>
    <rPh sb="2" eb="4">
      <t>チョウセイ</t>
    </rPh>
    <rPh sb="4" eb="6">
      <t>ブブン</t>
    </rPh>
    <phoneticPr fontId="24"/>
  </si>
  <si>
    <t>定員を恒常的に超過する場合</t>
    <rPh sb="0" eb="2">
      <t>テイイン</t>
    </rPh>
    <rPh sb="3" eb="6">
      <t>コウジョウテキ</t>
    </rPh>
    <rPh sb="7" eb="9">
      <t>チョウカ</t>
    </rPh>
    <rPh sb="11" eb="13">
      <t>バアイ</t>
    </rPh>
    <phoneticPr fontId="87"/>
  </si>
  <si>
    <t>特定調整部分</t>
    <rPh sb="0" eb="2">
      <t>トクテイ</t>
    </rPh>
    <rPh sb="2" eb="4">
      <t>チョウセイ</t>
    </rPh>
    <rPh sb="4" eb="6">
      <t>ブブン</t>
    </rPh>
    <phoneticPr fontId="24"/>
  </si>
  <si>
    <t>冷暖房費加算</t>
    <rPh sb="0" eb="3">
      <t>レイダンボウ</t>
    </rPh>
    <rPh sb="3" eb="4">
      <t>ヒ</t>
    </rPh>
    <rPh sb="4" eb="6">
      <t>カサン</t>
    </rPh>
    <phoneticPr fontId="87"/>
  </si>
  <si>
    <t>除雪費加算</t>
    <rPh sb="0" eb="2">
      <t>ジョセツ</t>
    </rPh>
    <rPh sb="2" eb="3">
      <t>ヒ</t>
    </rPh>
    <rPh sb="3" eb="5">
      <t>カサン</t>
    </rPh>
    <phoneticPr fontId="87"/>
  </si>
  <si>
    <t>降灰除去費加算</t>
    <rPh sb="0" eb="2">
      <t>コウハイ</t>
    </rPh>
    <rPh sb="2" eb="4">
      <t>ジョキョ</t>
    </rPh>
    <rPh sb="4" eb="5">
      <t>ヒ</t>
    </rPh>
    <rPh sb="5" eb="7">
      <t>カサン</t>
    </rPh>
    <phoneticPr fontId="87"/>
  </si>
  <si>
    <t>施設機能強化推進費加算</t>
    <rPh sb="0" eb="2">
      <t>シセツ</t>
    </rPh>
    <rPh sb="2" eb="4">
      <t>キノウ</t>
    </rPh>
    <rPh sb="4" eb="6">
      <t>キョウカ</t>
    </rPh>
    <rPh sb="6" eb="8">
      <t>スイシン</t>
    </rPh>
    <rPh sb="8" eb="9">
      <t>ヒ</t>
    </rPh>
    <rPh sb="9" eb="11">
      <t>カサン</t>
    </rPh>
    <phoneticPr fontId="87"/>
  </si>
  <si>
    <t>栄養管理加算</t>
    <rPh sb="0" eb="2">
      <t>エイヨウ</t>
    </rPh>
    <rPh sb="2" eb="4">
      <t>カンリ</t>
    </rPh>
    <rPh sb="4" eb="6">
      <t>カサン</t>
    </rPh>
    <phoneticPr fontId="87"/>
  </si>
  <si>
    <t>第三者評価受審加算</t>
    <rPh sb="0" eb="3">
      <t>ダイサンシャ</t>
    </rPh>
    <rPh sb="3" eb="5">
      <t>ヒョウカ</t>
    </rPh>
    <rPh sb="5" eb="7">
      <t>ジュシン</t>
    </rPh>
    <rPh sb="7" eb="9">
      <t>カサン</t>
    </rPh>
    <phoneticPr fontId="87"/>
  </si>
  <si>
    <t>選択
項目</t>
    <rPh sb="0" eb="2">
      <t>センタク</t>
    </rPh>
    <rPh sb="3" eb="5">
      <t>コウモク</t>
    </rPh>
    <phoneticPr fontId="24"/>
  </si>
  <si>
    <t>入力
項目</t>
    <rPh sb="0" eb="2">
      <t>ニュウリョク</t>
    </rPh>
    <rPh sb="3" eb="5">
      <t>コウモク</t>
    </rPh>
    <phoneticPr fontId="24"/>
  </si>
  <si>
    <t>職員数
（自動計算）</t>
    <rPh sb="0" eb="3">
      <t>ショクインスウ</t>
    </rPh>
    <rPh sb="5" eb="7">
      <t>ジドウ</t>
    </rPh>
    <rPh sb="7" eb="9">
      <t>ケイサン</t>
    </rPh>
    <phoneticPr fontId="24"/>
  </si>
  <si>
    <t>年齢別配置基準による職員数</t>
    <rPh sb="0" eb="3">
      <t>ネンレイベツ</t>
    </rPh>
    <rPh sb="3" eb="7">
      <t>ハイキ</t>
    </rPh>
    <rPh sb="10" eb="13">
      <t>ショクインスウ</t>
    </rPh>
    <phoneticPr fontId="24"/>
  </si>
  <si>
    <t>小計（小数点第一位四捨五入）</t>
    <rPh sb="0" eb="2">
      <t>ショウケイ</t>
    </rPh>
    <rPh sb="3" eb="6">
      <t>ショウスウテン</t>
    </rPh>
    <rPh sb="6" eb="7">
      <t>ダイ</t>
    </rPh>
    <rPh sb="7" eb="9">
      <t>イチイ</t>
    </rPh>
    <rPh sb="9" eb="13">
      <t>シシャゴニュウ</t>
    </rPh>
    <phoneticPr fontId="24"/>
  </si>
  <si>
    <t>あり</t>
  </si>
  <si>
    <t>休日保育加算</t>
    <rPh sb="0" eb="2">
      <t>キュウジツ</t>
    </rPh>
    <rPh sb="2" eb="4">
      <t>ホイク</t>
    </rPh>
    <rPh sb="4" eb="6">
      <t>カサン</t>
    </rPh>
    <phoneticPr fontId="24"/>
  </si>
  <si>
    <t>栄養管理加算</t>
    <rPh sb="0" eb="2">
      <t>エイヨウ</t>
    </rPh>
    <rPh sb="2" eb="4">
      <t>カンリ</t>
    </rPh>
    <rPh sb="4" eb="6">
      <t>カサン</t>
    </rPh>
    <phoneticPr fontId="24"/>
  </si>
  <si>
    <t>職員数（1人未満端数　四捨五入）</t>
    <rPh sb="0" eb="3">
      <t>ショクインスウ</t>
    </rPh>
    <rPh sb="5" eb="6">
      <t>ニン</t>
    </rPh>
    <rPh sb="6" eb="8">
      <t>ミマン</t>
    </rPh>
    <rPh sb="8" eb="10">
      <t>ハスウ</t>
    </rPh>
    <rPh sb="11" eb="15">
      <t>シシャゴニュウ</t>
    </rPh>
    <phoneticPr fontId="24"/>
  </si>
  <si>
    <t>人数B（職員数の１／５）</t>
    <rPh sb="0" eb="2">
      <t>ニンズウ</t>
    </rPh>
    <rPh sb="4" eb="6">
      <t>ショクイン</t>
    </rPh>
    <rPh sb="6" eb="7">
      <t>スウ</t>
    </rPh>
    <phoneticPr fontId="24"/>
  </si>
  <si>
    <t>（参考）加算見込額（円）</t>
    <rPh sb="1" eb="3">
      <t>サンコウ</t>
    </rPh>
    <rPh sb="4" eb="6">
      <t>カサン</t>
    </rPh>
    <rPh sb="6" eb="8">
      <t>ミコ</t>
    </rPh>
    <rPh sb="8" eb="9">
      <t>ガク</t>
    </rPh>
    <rPh sb="10" eb="11">
      <t>エン</t>
    </rPh>
    <phoneticPr fontId="24"/>
  </si>
  <si>
    <t>基本情報</t>
    <rPh sb="0" eb="2">
      <t>キホン</t>
    </rPh>
    <rPh sb="2" eb="4">
      <t>ジョウホウ</t>
    </rPh>
    <phoneticPr fontId="9"/>
  </si>
  <si>
    <t>月数</t>
    <rPh sb="0" eb="2">
      <t>ツキスウ</t>
    </rPh>
    <phoneticPr fontId="9"/>
  </si>
  <si>
    <t>（</t>
  </si>
  <si>
    <t>か月）</t>
    <rPh sb="1" eb="2">
      <t>ゲツ</t>
    </rPh>
    <phoneticPr fontId="9"/>
  </si>
  <si>
    <t>基本加算</t>
    <rPh sb="0" eb="2">
      <t>キホン</t>
    </rPh>
    <rPh sb="2" eb="4">
      <t>カサン</t>
    </rPh>
    <phoneticPr fontId="9"/>
  </si>
  <si>
    <t>減算</t>
    <rPh sb="0" eb="2">
      <t>ゲンサン</t>
    </rPh>
    <phoneticPr fontId="9"/>
  </si>
  <si>
    <t>減算率：</t>
    <rPh sb="0" eb="2">
      <t>ゲンサン</t>
    </rPh>
    <rPh sb="2" eb="3">
      <t>リツ</t>
    </rPh>
    <phoneticPr fontId="9"/>
  </si>
  <si>
    <t>特定加算</t>
    <rPh sb="0" eb="2">
      <t>トクテイ</t>
    </rPh>
    <rPh sb="2" eb="4">
      <t>カサン</t>
    </rPh>
    <phoneticPr fontId="9"/>
  </si>
  <si>
    <r>
      <t>当該年度における各月初日の平均利用子ども見込数等</t>
    </r>
    <r>
      <rPr>
        <sz val="9"/>
        <color indexed="8"/>
        <rFont val="ＭＳ Ｐゴシック"/>
        <family val="3"/>
        <charset val="128"/>
      </rPr>
      <t>（広域利用子ども数を含む）</t>
    </r>
    <rPh sb="0" eb="2">
      <t>トウガイ</t>
    </rPh>
    <rPh sb="2" eb="4">
      <t>ネンド</t>
    </rPh>
    <rPh sb="8" eb="10">
      <t>カクツキ</t>
    </rPh>
    <rPh sb="10" eb="12">
      <t>ショジツ</t>
    </rPh>
    <rPh sb="13" eb="15">
      <t>ヘイキン</t>
    </rPh>
    <rPh sb="15" eb="17">
      <t>リヨウ</t>
    </rPh>
    <rPh sb="17" eb="18">
      <t>コ</t>
    </rPh>
    <rPh sb="20" eb="22">
      <t>ミコミ</t>
    </rPh>
    <rPh sb="22" eb="23">
      <t>スウ</t>
    </rPh>
    <rPh sb="23" eb="24">
      <t>トウ</t>
    </rPh>
    <rPh sb="25" eb="27">
      <t>コウイキ</t>
    </rPh>
    <rPh sb="27" eb="29">
      <t>リヨウ</t>
    </rPh>
    <rPh sb="29" eb="30">
      <t>コ</t>
    </rPh>
    <rPh sb="32" eb="33">
      <t>スウ</t>
    </rPh>
    <rPh sb="34" eb="35">
      <t>フク</t>
    </rPh>
    <phoneticPr fontId="9"/>
  </si>
  <si>
    <t>算式による加算見込額</t>
    <rPh sb="0" eb="2">
      <t>サンシキ</t>
    </rPh>
    <rPh sb="5" eb="7">
      <t>カサン</t>
    </rPh>
    <rPh sb="7" eb="9">
      <t>ミコミ</t>
    </rPh>
    <rPh sb="9" eb="10">
      <t>ガク</t>
    </rPh>
    <phoneticPr fontId="9"/>
  </si>
  <si>
    <t>加算見込額</t>
    <rPh sb="0" eb="2">
      <t>カサン</t>
    </rPh>
    <rPh sb="2" eb="4">
      <t>ミコミ</t>
    </rPh>
    <rPh sb="4" eb="5">
      <t>ガク</t>
    </rPh>
    <phoneticPr fontId="9"/>
  </si>
  <si>
    <t>③</t>
    <phoneticPr fontId="9"/>
  </si>
  <si>
    <t>小計</t>
    <rPh sb="0" eb="2">
      <t>ショウケイ</t>
    </rPh>
    <phoneticPr fontId="9"/>
  </si>
  <si>
    <t>処遇改善（区分１・区分２）加算率</t>
    <rPh sb="0" eb="2">
      <t>ショグウ</t>
    </rPh>
    <rPh sb="2" eb="4">
      <t>カイゼン</t>
    </rPh>
    <rPh sb="5" eb="7">
      <t>クブン</t>
    </rPh>
    <rPh sb="9" eb="11">
      <t>クブン</t>
    </rPh>
    <rPh sb="13" eb="15">
      <t>カサン</t>
    </rPh>
    <rPh sb="15" eb="16">
      <t>リツ</t>
    </rPh>
    <phoneticPr fontId="9"/>
  </si>
  <si>
    <t>月</t>
  </si>
  <si>
    <t>月</t>
    <rPh sb="0" eb="1">
      <t>ゲツ</t>
    </rPh>
    <phoneticPr fontId="9"/>
  </si>
  <si>
    <t>年</t>
    <rPh sb="0" eb="1">
      <t>ネン</t>
    </rPh>
    <phoneticPr fontId="9"/>
  </si>
  <si>
    <t>日</t>
    <rPh sb="0" eb="1">
      <t>ニチ</t>
    </rPh>
    <phoneticPr fontId="9"/>
  </si>
  <si>
    <t>令和７年度加算率等認定申請書（処遇改善等加算）</t>
    <rPh sb="0" eb="2">
      <t>レイワ</t>
    </rPh>
    <rPh sb="3" eb="4">
      <t>ネン</t>
    </rPh>
    <rPh sb="4" eb="5">
      <t>ド</t>
    </rPh>
    <rPh sb="5" eb="8">
      <t>カサンリツ</t>
    </rPh>
    <rPh sb="8" eb="9">
      <t>トウ</t>
    </rPh>
    <rPh sb="9" eb="11">
      <t>ニンテイ</t>
    </rPh>
    <rPh sb="11" eb="14">
      <t>シンセイショ</t>
    </rPh>
    <rPh sb="15" eb="17">
      <t>ショグウ</t>
    </rPh>
    <rPh sb="17" eb="19">
      <t>カイゼン</t>
    </rPh>
    <rPh sb="19" eb="20">
      <t>トウ</t>
    </rPh>
    <rPh sb="20" eb="22">
      <t>カサン</t>
    </rPh>
    <phoneticPr fontId="9"/>
  </si>
  <si>
    <t>兵庫県知事　殿</t>
    <rPh sb="0" eb="3">
      <t>ヒョウゴケン</t>
    </rPh>
    <rPh sb="3" eb="5">
      <t>チジ</t>
    </rPh>
    <rPh sb="6" eb="7">
      <t>ドノ</t>
    </rPh>
    <phoneticPr fontId="9"/>
  </si>
  <si>
    <t>三木市長　殿</t>
    <rPh sb="0" eb="3">
      <t>ミキシ</t>
    </rPh>
    <rPh sb="3" eb="4">
      <t>チョウ</t>
    </rPh>
    <rPh sb="5" eb="6">
      <t>ドノ</t>
    </rPh>
    <phoneticPr fontId="9"/>
  </si>
  <si>
    <t>三木市</t>
    <rPh sb="0" eb="3">
      <t>ミキシ</t>
    </rPh>
    <phoneticPr fontId="9"/>
  </si>
  <si>
    <r>
      <t>基本分単価（</t>
    </r>
    <r>
      <rPr>
        <sz val="12"/>
        <color rgb="FFFF0000"/>
        <rFont val="HGｺﾞｼｯｸM"/>
        <family val="3"/>
        <charset val="128"/>
      </rPr>
      <t>教育</t>
    </r>
    <r>
      <rPr>
        <sz val="12"/>
        <rFont val="HGｺﾞｼｯｸM"/>
        <family val="3"/>
        <charset val="128"/>
      </rPr>
      <t>標準時間認定：４歳以上児）</t>
    </r>
    <rPh sb="0" eb="2">
      <t>キホン</t>
    </rPh>
    <rPh sb="2" eb="3">
      <t>ブン</t>
    </rPh>
    <rPh sb="3" eb="5">
      <t>タンカ</t>
    </rPh>
    <rPh sb="6" eb="8">
      <t>キョウイク</t>
    </rPh>
    <rPh sb="8" eb="10">
      <t>ヒョウジュン</t>
    </rPh>
    <rPh sb="10" eb="14">
      <t>ジカンニンテイ</t>
    </rPh>
    <rPh sb="16" eb="19">
      <t>サイイジョウ</t>
    </rPh>
    <rPh sb="19" eb="20">
      <t>ジ</t>
    </rPh>
    <phoneticPr fontId="9"/>
  </si>
  <si>
    <r>
      <t>基本分単価（</t>
    </r>
    <r>
      <rPr>
        <sz val="12"/>
        <color rgb="FFFF0000"/>
        <rFont val="HGｺﾞｼｯｸM"/>
        <family val="3"/>
        <charset val="128"/>
      </rPr>
      <t>教育</t>
    </r>
    <r>
      <rPr>
        <sz val="12"/>
        <rFont val="HGｺﾞｼｯｸM"/>
        <family val="3"/>
        <charset val="128"/>
      </rPr>
      <t>標準時間認定：３歳児）</t>
    </r>
    <rPh sb="0" eb="2">
      <t>キホン</t>
    </rPh>
    <rPh sb="2" eb="3">
      <t>ブン</t>
    </rPh>
    <rPh sb="3" eb="5">
      <t>タンカ</t>
    </rPh>
    <rPh sb="6" eb="8">
      <t>キョウイク</t>
    </rPh>
    <rPh sb="16" eb="18">
      <t>サイジ</t>
    </rPh>
    <rPh sb="17" eb="18">
      <t>ジ</t>
    </rPh>
    <phoneticPr fontId="9"/>
  </si>
  <si>
    <t>定員及び公定価格の加算状況</t>
    <rPh sb="0" eb="2">
      <t>テイイン</t>
    </rPh>
    <rPh sb="2" eb="3">
      <t>オヨ</t>
    </rPh>
    <rPh sb="4" eb="6">
      <t>コウテイ</t>
    </rPh>
    <rPh sb="6" eb="8">
      <t>カカク</t>
    </rPh>
    <rPh sb="9" eb="11">
      <t>カサン</t>
    </rPh>
    <rPh sb="11" eb="13">
      <t>ジョウキョウ</t>
    </rPh>
    <phoneticPr fontId="9"/>
  </si>
  <si>
    <t>年間延べ利用子ども数</t>
    <rPh sb="0" eb="2">
      <t>ネンカン</t>
    </rPh>
    <rPh sb="2" eb="3">
      <t>ノ</t>
    </rPh>
    <rPh sb="4" eb="6">
      <t>リヨウ</t>
    </rPh>
    <rPh sb="6" eb="7">
      <t>コ</t>
    </rPh>
    <rPh sb="9" eb="10">
      <t>スウ</t>
    </rPh>
    <phoneticPr fontId="9"/>
  </si>
  <si>
    <t>月当たり
閉所回数</t>
    <rPh sb="0" eb="1">
      <t>ツキ</t>
    </rPh>
    <rPh sb="1" eb="2">
      <t>ア</t>
    </rPh>
    <rPh sb="5" eb="7">
      <t>ヘイショ</t>
    </rPh>
    <rPh sb="7" eb="9">
      <t>カイスウ</t>
    </rPh>
    <phoneticPr fontId="9"/>
  </si>
  <si>
    <t>標準時間認定</t>
    <rPh sb="0" eb="2">
      <t>ヒョウジュン</t>
    </rPh>
    <rPh sb="2" eb="4">
      <t>ジカン</t>
    </rPh>
    <rPh sb="4" eb="6">
      <t>ニンテイ</t>
    </rPh>
    <phoneticPr fontId="9"/>
  </si>
  <si>
    <t>短時間認定</t>
    <rPh sb="0" eb="3">
      <t>タンジカン</t>
    </rPh>
    <rPh sb="3" eb="5">
      <t>ニンテイ</t>
    </rPh>
    <phoneticPr fontId="9"/>
  </si>
  <si>
    <t>１・２歳児</t>
    <rPh sb="3" eb="4">
      <t>サイ</t>
    </rPh>
    <rPh sb="4" eb="5">
      <t>ジ</t>
    </rPh>
    <phoneticPr fontId="9"/>
  </si>
  <si>
    <t>乳児</t>
    <rPh sb="0" eb="2">
      <t>ニュウジ</t>
    </rPh>
    <phoneticPr fontId="9"/>
  </si>
  <si>
    <t>処遇改善等加算単価</t>
    <rPh sb="0" eb="2">
      <t>ショグウ</t>
    </rPh>
    <rPh sb="2" eb="4">
      <t>カイゼン</t>
    </rPh>
    <rPh sb="4" eb="5">
      <t>トウ</t>
    </rPh>
    <rPh sb="5" eb="7">
      <t>カサン</t>
    </rPh>
    <rPh sb="7" eb="9">
      <t>タンカ</t>
    </rPh>
    <phoneticPr fontId="9"/>
  </si>
  <si>
    <t>処遇改善等加算</t>
    <rPh sb="0" eb="2">
      <t>ショグウ</t>
    </rPh>
    <rPh sb="2" eb="4">
      <t>カイゼン</t>
    </rPh>
    <rPh sb="4" eb="5">
      <t>トウ</t>
    </rPh>
    <rPh sb="5" eb="7">
      <t>カサン</t>
    </rPh>
    <phoneticPr fontId="9"/>
  </si>
  <si>
    <t>標準時間</t>
    <rPh sb="0" eb="2">
      <t>ヒョウジュン</t>
    </rPh>
    <rPh sb="2" eb="4">
      <t>ジカン</t>
    </rPh>
    <phoneticPr fontId="9"/>
  </si>
  <si>
    <t>短時間</t>
    <rPh sb="0" eb="3">
      <t>タンジカン</t>
    </rPh>
    <phoneticPr fontId="9"/>
  </si>
  <si>
    <t>賃金改善分
（加算率b）</t>
    <rPh sb="0" eb="2">
      <t>チンギン</t>
    </rPh>
    <rPh sb="2" eb="4">
      <t>カイゼン</t>
    </rPh>
    <rPh sb="4" eb="5">
      <t>ブン</t>
    </rPh>
    <rPh sb="7" eb="9">
      <t>カサン</t>
    </rPh>
    <rPh sb="9" eb="10">
      <t>リツ</t>
    </rPh>
    <phoneticPr fontId="9"/>
  </si>
  <si>
    <t>④休日保育</t>
    <rPh sb="1" eb="3">
      <t>キュウジツ</t>
    </rPh>
    <rPh sb="3" eb="5">
      <t>ホイク</t>
    </rPh>
    <phoneticPr fontId="9"/>
  </si>
  <si>
    <t>⑤夜間保育</t>
    <rPh sb="1" eb="3">
      <t>ヤカン</t>
    </rPh>
    <rPh sb="3" eb="5">
      <t>ホイク</t>
    </rPh>
    <phoneticPr fontId="9"/>
  </si>
  <si>
    <t>④</t>
    <phoneticPr fontId="24"/>
  </si>
  <si>
    <t>令和７年度キャリアパス要件届出書</t>
    <rPh sb="0" eb="2">
      <t>レイワ</t>
    </rPh>
    <rPh sb="3" eb="5">
      <t>ネンド</t>
    </rPh>
    <rPh sb="11" eb="13">
      <t>ヨウケン</t>
    </rPh>
    <rPh sb="13" eb="16">
      <t>トドケデショ</t>
    </rPh>
    <phoneticPr fontId="9"/>
  </si>
  <si>
    <t>令和７年度　加算算定対象人数等認定申請書（区分３（質の向上分））</t>
    <rPh sb="0" eb="2">
      <t>レイワ</t>
    </rPh>
    <rPh sb="3" eb="4">
      <t>ネン</t>
    </rPh>
    <rPh sb="4" eb="5">
      <t>ド</t>
    </rPh>
    <rPh sb="6" eb="8">
      <t>カサン</t>
    </rPh>
    <rPh sb="8" eb="10">
      <t>サンテイ</t>
    </rPh>
    <rPh sb="10" eb="12">
      <t>タイショウ</t>
    </rPh>
    <rPh sb="12" eb="14">
      <t>ニンズウ</t>
    </rPh>
    <rPh sb="14" eb="15">
      <t>トウ</t>
    </rPh>
    <rPh sb="15" eb="17">
      <t>ニンテイ</t>
    </rPh>
    <rPh sb="17" eb="20">
      <t>シンセイショ</t>
    </rPh>
    <rPh sb="21" eb="23">
      <t>クブン</t>
    </rPh>
    <rPh sb="25" eb="26">
      <t>シツ</t>
    </rPh>
    <rPh sb="27" eb="29">
      <t>コウジョウ</t>
    </rPh>
    <rPh sb="29" eb="30">
      <t>ブン</t>
    </rPh>
    <phoneticPr fontId="9"/>
  </si>
  <si>
    <t>三木市</t>
    <rPh sb="0" eb="3">
      <t>ミキシ</t>
    </rPh>
    <phoneticPr fontId="9"/>
  </si>
  <si>
    <t>令和７年度賃金改善計画書（処遇改善等加算）</t>
    <rPh sb="0" eb="2">
      <t>レイワ</t>
    </rPh>
    <rPh sb="3" eb="4">
      <t>ネン</t>
    </rPh>
    <rPh sb="4" eb="5">
      <t>ド</t>
    </rPh>
    <rPh sb="5" eb="7">
      <t>チンギン</t>
    </rPh>
    <rPh sb="7" eb="9">
      <t>カイゼン</t>
    </rPh>
    <rPh sb="9" eb="12">
      <t>ケイカクショ</t>
    </rPh>
    <phoneticPr fontId="9"/>
  </si>
  <si>
    <t>令和７年度　賃金改善の誓約書</t>
    <rPh sb="11" eb="13">
      <t>セイヤク</t>
    </rPh>
    <phoneticPr fontId="9"/>
  </si>
  <si>
    <t>令和７年度賃金改善実績報告書（処遇改善等加算）</t>
    <rPh sb="0" eb="2">
      <t>レイワ</t>
    </rPh>
    <rPh sb="3" eb="4">
      <t>ネン</t>
    </rPh>
    <rPh sb="4" eb="5">
      <t>ド</t>
    </rPh>
    <rPh sb="5" eb="7">
      <t>チンギン</t>
    </rPh>
    <rPh sb="7" eb="9">
      <t>カイゼン</t>
    </rPh>
    <rPh sb="9" eb="11">
      <t>ジッセキ</t>
    </rPh>
    <rPh sb="11" eb="14">
      <t>ホウコクショ</t>
    </rPh>
    <phoneticPr fontId="9"/>
  </si>
  <si>
    <t>１．加算対象人数の基礎となる職員数</t>
    <rPh sb="2" eb="4">
      <t>カサン</t>
    </rPh>
    <rPh sb="4" eb="6">
      <t>タイショウ</t>
    </rPh>
    <rPh sb="6" eb="8">
      <t>ニンズウ</t>
    </rPh>
    <rPh sb="9" eb="11">
      <t>キソ</t>
    </rPh>
    <rPh sb="14" eb="17">
      <t>ショクインスウ</t>
    </rPh>
    <phoneticPr fontId="24"/>
  </si>
  <si>
    <t>２．加算算定対象人数（人）</t>
    <rPh sb="2" eb="4">
      <t>カサン</t>
    </rPh>
    <rPh sb="4" eb="6">
      <t>サンテイ</t>
    </rPh>
    <rPh sb="6" eb="8">
      <t>タイショウ</t>
    </rPh>
    <rPh sb="8" eb="10">
      <t>ニンズウ</t>
    </rPh>
    <rPh sb="11" eb="12">
      <t>ニン</t>
    </rPh>
    <phoneticPr fontId="24"/>
  </si>
  <si>
    <t>算定人数</t>
    <rPh sb="0" eb="2">
      <t>サンテイ</t>
    </rPh>
    <rPh sb="2" eb="4">
      <t>ニンズウ</t>
    </rPh>
    <phoneticPr fontId="24"/>
  </si>
  <si>
    <t>実人数</t>
    <rPh sb="0" eb="3">
      <t>ジツニンズウ</t>
    </rPh>
    <phoneticPr fontId="24"/>
  </si>
  <si>
    <t>合　計</t>
    <rPh sb="0" eb="1">
      <t>ア</t>
    </rPh>
    <rPh sb="2" eb="3">
      <t>ケイ</t>
    </rPh>
    <phoneticPr fontId="24"/>
  </si>
  <si>
    <t>人数Ａ</t>
    <rPh sb="0" eb="2">
      <t>ニンズウ</t>
    </rPh>
    <phoneticPr fontId="9"/>
  </si>
  <si>
    <t>人数Ｂ</t>
    <phoneticPr fontId="9"/>
  </si>
  <si>
    <t>人</t>
    <rPh sb="0" eb="1">
      <t>ニン</t>
    </rPh>
    <phoneticPr fontId="9"/>
  </si>
  <si>
    <t>加算算定対象人数</t>
    <rPh sb="0" eb="2">
      <t>カサン</t>
    </rPh>
    <rPh sb="2" eb="4">
      <t>サンテイ</t>
    </rPh>
    <rPh sb="4" eb="6">
      <t>タイショウ</t>
    </rPh>
    <rPh sb="6" eb="8">
      <t>ニンズウ</t>
    </rPh>
    <phoneticPr fontId="9"/>
  </si>
  <si>
    <t>ⅱ　職務分野別リーダー等（人数Ｂ）</t>
    <phoneticPr fontId="9"/>
  </si>
  <si>
    <t>加算当年度の支払賃金の総額</t>
    <rPh sb="0" eb="2">
      <t>カサン</t>
    </rPh>
    <rPh sb="2" eb="5">
      <t>トウネンド</t>
    </rPh>
    <rPh sb="6" eb="8">
      <t>シハライ</t>
    </rPh>
    <rPh sb="8" eb="10">
      <t>チンギン</t>
    </rPh>
    <rPh sb="11" eb="13">
      <t>ソウガク</t>
    </rPh>
    <phoneticPr fontId="9"/>
  </si>
  <si>
    <t>薄桃セルは入力項目、オレンジセルは選択項目、黄色セルは自動計算。
児童数は、月初日利用児童数を入力すること。</t>
    <rPh sb="0" eb="1">
      <t>ウス</t>
    </rPh>
    <rPh sb="1" eb="2">
      <t>モモ</t>
    </rPh>
    <rPh sb="5" eb="7">
      <t>ニュウリョク</t>
    </rPh>
    <rPh sb="7" eb="9">
      <t>コウモク</t>
    </rPh>
    <rPh sb="17" eb="19">
      <t>センタク</t>
    </rPh>
    <rPh sb="19" eb="21">
      <t>コウモク</t>
    </rPh>
    <rPh sb="22" eb="24">
      <t>キイロ</t>
    </rPh>
    <rPh sb="27" eb="29">
      <t>ジドウ</t>
    </rPh>
    <rPh sb="29" eb="31">
      <t>ケイサン</t>
    </rPh>
    <phoneticPr fontId="24"/>
  </si>
  <si>
    <t>〇</t>
  </si>
  <si>
    <t>小規模保育事業所Ａ型</t>
  </si>
  <si>
    <t>4月に取得する加算を選択してください。
「申請の有無」の列にて取得する加算にチェックを入れ、必要に応じ「詳細」を選択してください。</t>
    <phoneticPr fontId="9"/>
  </si>
  <si>
    <t>詳細
選択</t>
    <rPh sb="0" eb="2">
      <t>ショウサイ</t>
    </rPh>
    <rPh sb="3" eb="5">
      <t>センタク</t>
    </rPh>
    <phoneticPr fontId="24"/>
  </si>
  <si>
    <t>―</t>
    <phoneticPr fontId="24"/>
  </si>
  <si>
    <t>保育士比率向上加算（小規模B型のみ）</t>
    <rPh sb="0" eb="2">
      <t>ホイク</t>
    </rPh>
    <rPh sb="2" eb="3">
      <t>シ</t>
    </rPh>
    <rPh sb="3" eb="5">
      <t>ヒリツ</t>
    </rPh>
    <rPh sb="5" eb="7">
      <t>コウジョウ</t>
    </rPh>
    <rPh sb="7" eb="9">
      <t>カサン</t>
    </rPh>
    <rPh sb="10" eb="13">
      <t>ショウキボ</t>
    </rPh>
    <rPh sb="14" eb="15">
      <t>カタ</t>
    </rPh>
    <phoneticPr fontId="87"/>
  </si>
  <si>
    <t>障害児保育加算</t>
    <rPh sb="0" eb="1">
      <t>ショウ</t>
    </rPh>
    <rPh sb="1" eb="2">
      <t>ガイ</t>
    </rPh>
    <rPh sb="2" eb="3">
      <t>ジ</t>
    </rPh>
    <rPh sb="3" eb="5">
      <t>ホイク</t>
    </rPh>
    <rPh sb="5" eb="7">
      <t>カサン</t>
    </rPh>
    <phoneticPr fontId="87"/>
  </si>
  <si>
    <t>休日保育加算</t>
    <rPh sb="0" eb="2">
      <t>キュウジツ</t>
    </rPh>
    <rPh sb="2" eb="4">
      <t>ホイク</t>
    </rPh>
    <rPh sb="4" eb="6">
      <t>カサン</t>
    </rPh>
    <phoneticPr fontId="108"/>
  </si>
  <si>
    <t>賃借料加算</t>
    <rPh sb="0" eb="3">
      <t>チンシャクリョウ</t>
    </rPh>
    <rPh sb="3" eb="5">
      <t>カサン</t>
    </rPh>
    <phoneticPr fontId="108"/>
  </si>
  <si>
    <t>連携施設を設定しない場合</t>
    <rPh sb="0" eb="2">
      <t>レンケイ</t>
    </rPh>
    <rPh sb="2" eb="4">
      <t>シセツ</t>
    </rPh>
    <rPh sb="5" eb="7">
      <t>セッテイ</t>
    </rPh>
    <rPh sb="10" eb="12">
      <t>バアイ</t>
    </rPh>
    <phoneticPr fontId="87"/>
  </si>
  <si>
    <t>食事の提供について自園調理又は連携施設等からの搬入以外の方法による場合</t>
    <rPh sb="0" eb="2">
      <t>ショクジ</t>
    </rPh>
    <rPh sb="3" eb="5">
      <t>テイキョウ</t>
    </rPh>
    <rPh sb="9" eb="10">
      <t>ジ</t>
    </rPh>
    <rPh sb="10" eb="11">
      <t>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87"/>
  </si>
  <si>
    <t>管理者を設置していない場合</t>
    <rPh sb="0" eb="3">
      <t>カンリシャ</t>
    </rPh>
    <rPh sb="4" eb="6">
      <t>セッチ</t>
    </rPh>
    <rPh sb="11" eb="13">
      <t>バアイ</t>
    </rPh>
    <phoneticPr fontId="87"/>
  </si>
  <si>
    <t>月1回</t>
  </si>
  <si>
    <t>―</t>
    <phoneticPr fontId="24"/>
  </si>
  <si>
    <t>1歳児配置改善加算</t>
    <phoneticPr fontId="9"/>
  </si>
  <si>
    <t>C</t>
  </si>
  <si>
    <t>処遇改善等加算区分３　加算算定対象人数計算表</t>
    <rPh sb="0" eb="2">
      <t>ショグウ</t>
    </rPh>
    <rPh sb="2" eb="4">
      <t>カイゼン</t>
    </rPh>
    <rPh sb="4" eb="5">
      <t>トウ</t>
    </rPh>
    <rPh sb="5" eb="7">
      <t>カサン</t>
    </rPh>
    <rPh sb="11" eb="13">
      <t>カサン</t>
    </rPh>
    <rPh sb="13" eb="15">
      <t>サンテイ</t>
    </rPh>
    <rPh sb="15" eb="17">
      <t>タイショウ</t>
    </rPh>
    <rPh sb="17" eb="19">
      <t>ニンズウ</t>
    </rPh>
    <rPh sb="19" eb="21">
      <t>ケイサン</t>
    </rPh>
    <rPh sb="21" eb="22">
      <t>ヒョウ</t>
    </rPh>
    <phoneticPr fontId="24"/>
  </si>
  <si>
    <t>（小規模保育事業A型、Ｂ型）</t>
    <rPh sb="6" eb="8">
      <t>ジギョウ</t>
    </rPh>
    <phoneticPr fontId="24"/>
  </si>
  <si>
    <t>（事業所内保育事業　定員６人以上　小規模A型、Ｂ型適用）</t>
    <rPh sb="1" eb="4">
      <t>ジギョウショ</t>
    </rPh>
    <rPh sb="4" eb="5">
      <t>ナイ</t>
    </rPh>
    <rPh sb="10" eb="12">
      <t>テイイン</t>
    </rPh>
    <rPh sb="13" eb="14">
      <t>ニン</t>
    </rPh>
    <rPh sb="14" eb="16">
      <t>イジョウ</t>
    </rPh>
    <rPh sb="17" eb="20">
      <t>ショウキボ</t>
    </rPh>
    <rPh sb="25" eb="27">
      <t>テキヨウ</t>
    </rPh>
    <phoneticPr fontId="24"/>
  </si>
  <si>
    <t>ａ</t>
    <phoneticPr fontId="24"/>
  </si>
  <si>
    <r>
      <t>４歳以上児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4">
      <t>サイイジョウ</t>
    </rPh>
    <rPh sb="4" eb="5">
      <t>ジ</t>
    </rPh>
    <rPh sb="6" eb="8">
      <t>トクレイ</t>
    </rPh>
    <rPh sb="8" eb="10">
      <t>キュウフ</t>
    </rPh>
    <rPh sb="10" eb="12">
      <t>タイショウ</t>
    </rPh>
    <rPh sb="12" eb="14">
      <t>ジドウ</t>
    </rPh>
    <rPh sb="17" eb="20">
      <t>ショウガイジ</t>
    </rPh>
    <rPh sb="20" eb="22">
      <t>ホイク</t>
    </rPh>
    <rPh sb="22" eb="24">
      <t>カサン</t>
    </rPh>
    <rPh sb="27" eb="29">
      <t>バアイ</t>
    </rPh>
    <rPh sb="29" eb="32">
      <t>ショウガイジ</t>
    </rPh>
    <rPh sb="33" eb="34">
      <t>ノゾ</t>
    </rPh>
    <rPh sb="36" eb="37">
      <t>カズ</t>
    </rPh>
    <phoneticPr fontId="127"/>
  </si>
  <si>
    <r>
      <t>３歳児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3">
      <t>サイジ</t>
    </rPh>
    <rPh sb="4" eb="6">
      <t>トクレイ</t>
    </rPh>
    <rPh sb="6" eb="8">
      <t>キュウフ</t>
    </rPh>
    <rPh sb="8" eb="10">
      <t>タイショウ</t>
    </rPh>
    <rPh sb="10" eb="12">
      <t>ジドウ</t>
    </rPh>
    <rPh sb="15" eb="18">
      <t>ショウガイジ</t>
    </rPh>
    <rPh sb="18" eb="20">
      <t>ホイク</t>
    </rPh>
    <rPh sb="20" eb="22">
      <t>カサン</t>
    </rPh>
    <rPh sb="25" eb="27">
      <t>バアイ</t>
    </rPh>
    <rPh sb="27" eb="30">
      <t>ショウガイジ</t>
    </rPh>
    <rPh sb="31" eb="32">
      <t>ノゾ</t>
    </rPh>
    <rPh sb="34" eb="35">
      <t>カズ</t>
    </rPh>
    <phoneticPr fontId="127"/>
  </si>
  <si>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127"/>
  </si>
  <si>
    <t xml:space="preserve">  1歳児配置改善加算
※障害児保育加算ありの場合障害児を除いた数</t>
    <rPh sb="3" eb="5">
      <t>サイジ</t>
    </rPh>
    <rPh sb="5" eb="7">
      <t>ハイチ</t>
    </rPh>
    <rPh sb="7" eb="9">
      <t>カイゼン</t>
    </rPh>
    <rPh sb="9" eb="11">
      <t>カサン</t>
    </rPh>
    <phoneticPr fontId="24"/>
  </si>
  <si>
    <r>
      <t xml:space="preserve">０歳児
</t>
    </r>
    <r>
      <rPr>
        <sz val="10"/>
        <color theme="1"/>
        <rFont val="HG丸ｺﾞｼｯｸM-PRO"/>
        <family val="3"/>
        <charset val="128"/>
      </rPr>
      <t>※障害児保育加算ありの場合障害児を除いた数</t>
    </r>
    <rPh sb="1" eb="3">
      <t>サイジ</t>
    </rPh>
    <phoneticPr fontId="24"/>
  </si>
  <si>
    <t>障害児（障害児保育加算ありの場合）</t>
    <rPh sb="0" eb="3">
      <t>ショウガイジ</t>
    </rPh>
    <rPh sb="4" eb="7">
      <t>ショウガイジ</t>
    </rPh>
    <rPh sb="7" eb="9">
      <t>ホイク</t>
    </rPh>
    <rPh sb="9" eb="11">
      <t>カサン</t>
    </rPh>
    <rPh sb="14" eb="16">
      <t>バアイ</t>
    </rPh>
    <phoneticPr fontId="24"/>
  </si>
  <si>
    <t>調整</t>
    <rPh sb="0" eb="2">
      <t>チョウセイ</t>
    </rPh>
    <phoneticPr fontId="24"/>
  </si>
  <si>
    <t>ｂ</t>
    <phoneticPr fontId="24"/>
  </si>
  <si>
    <t>保育標準時間認定の子ども</t>
    <rPh sb="0" eb="2">
      <t>ホイク</t>
    </rPh>
    <rPh sb="2" eb="4">
      <t>ヒョウジュン</t>
    </rPh>
    <rPh sb="4" eb="6">
      <t>ジカン</t>
    </rPh>
    <rPh sb="6" eb="8">
      <t>ニンテイ</t>
    </rPh>
    <rPh sb="9" eb="10">
      <t>コ</t>
    </rPh>
    <phoneticPr fontId="24"/>
  </si>
  <si>
    <t>ｃ</t>
    <phoneticPr fontId="24"/>
  </si>
  <si>
    <t>d</t>
    <phoneticPr fontId="24"/>
  </si>
  <si>
    <t>e</t>
    <phoneticPr fontId="24"/>
  </si>
  <si>
    <t>食事の提供について自園調理又は連携施設
からの搬入以外に方法による減算</t>
    <rPh sb="0" eb="2">
      <t>ショクジ</t>
    </rPh>
    <rPh sb="3" eb="5">
      <t>テイキョウ</t>
    </rPh>
    <rPh sb="9" eb="10">
      <t>ジ</t>
    </rPh>
    <rPh sb="10" eb="11">
      <t>エン</t>
    </rPh>
    <rPh sb="11" eb="13">
      <t>チョウリ</t>
    </rPh>
    <rPh sb="13" eb="14">
      <t>マタ</t>
    </rPh>
    <rPh sb="15" eb="17">
      <t>レンケイ</t>
    </rPh>
    <rPh sb="17" eb="19">
      <t>シセツ</t>
    </rPh>
    <rPh sb="23" eb="25">
      <t>ハンニュウ</t>
    </rPh>
    <rPh sb="25" eb="27">
      <t>イガイ</t>
    </rPh>
    <rPh sb="28" eb="30">
      <t>ホウホウ</t>
    </rPh>
    <rPh sb="33" eb="35">
      <t>ゲンサン</t>
    </rPh>
    <phoneticPr fontId="24"/>
  </si>
  <si>
    <t>加算</t>
    <rPh sb="0" eb="2">
      <t>カサン</t>
    </rPh>
    <phoneticPr fontId="24"/>
  </si>
  <si>
    <t>人数A（職員数の１／３）</t>
    <phoneticPr fontId="24"/>
  </si>
  <si>
    <t>⇒</t>
    <phoneticPr fontId="9"/>
  </si>
  <si>
    <t>（１）</t>
    <phoneticPr fontId="9"/>
  </si>
  <si>
    <t>利用定員</t>
    <rPh sb="0" eb="2">
      <t>リヨウ</t>
    </rPh>
    <rPh sb="2" eb="4">
      <t>テイイン</t>
    </rPh>
    <phoneticPr fontId="9"/>
  </si>
  <si>
    <t>①保育士比率
向上</t>
    <rPh sb="1" eb="4">
      <t>ホイクシ</t>
    </rPh>
    <rPh sb="4" eb="6">
      <t>ヒリツ</t>
    </rPh>
    <rPh sb="7" eb="9">
      <t>コウジョウ</t>
    </rPh>
    <phoneticPr fontId="9"/>
  </si>
  <si>
    <t>②障害児保育</t>
    <rPh sb="1" eb="4">
      <t>ショウガイジ</t>
    </rPh>
    <rPh sb="4" eb="6">
      <t>ホイク</t>
    </rPh>
    <phoneticPr fontId="9"/>
  </si>
  <si>
    <t>取得</t>
    <rPh sb="0" eb="2">
      <t>シュトク</t>
    </rPh>
    <phoneticPr fontId="9"/>
  </si>
  <si>
    <t>（</t>
    <phoneticPr fontId="9"/>
  </si>
  <si>
    <t>）</t>
    <phoneticPr fontId="9"/>
  </si>
  <si>
    <t>%</t>
    <phoneticPr fontId="9"/>
  </si>
  <si>
    <t>（２）</t>
    <phoneticPr fontId="9"/>
  </si>
  <si>
    <t>１号認定こども（特別利用地域型保育）</t>
    <rPh sb="1" eb="2">
      <t>ゴウ</t>
    </rPh>
    <rPh sb="2" eb="4">
      <t>ニンテイ</t>
    </rPh>
    <rPh sb="8" eb="10">
      <t>トクベツ</t>
    </rPh>
    <rPh sb="10" eb="12">
      <t>リヨウ</t>
    </rPh>
    <rPh sb="12" eb="15">
      <t>チイキガタ</t>
    </rPh>
    <rPh sb="15" eb="17">
      <t>ホイク</t>
    </rPh>
    <phoneticPr fontId="9"/>
  </si>
  <si>
    <t>２号認定こども（特定利用地域型保育）</t>
    <rPh sb="1" eb="2">
      <t>ゴウ</t>
    </rPh>
    <rPh sb="2" eb="4">
      <t>ニンテイ</t>
    </rPh>
    <rPh sb="8" eb="10">
      <t>トクテイ</t>
    </rPh>
    <rPh sb="10" eb="12">
      <t>リヨウ</t>
    </rPh>
    <rPh sb="12" eb="15">
      <t>チイキガタ</t>
    </rPh>
    <rPh sb="15" eb="17">
      <t>ホイク</t>
    </rPh>
    <phoneticPr fontId="9"/>
  </si>
  <si>
    <t>（３）</t>
    <phoneticPr fontId="9"/>
  </si>
  <si>
    <t>平均利用子ども数</t>
    <rPh sb="0" eb="2">
      <t>ヘイキン</t>
    </rPh>
    <rPh sb="2" eb="4">
      <t>リヨウ</t>
    </rPh>
    <rPh sb="4" eb="5">
      <t>コ</t>
    </rPh>
    <rPh sb="7" eb="8">
      <t>スウ</t>
    </rPh>
    <phoneticPr fontId="9"/>
  </si>
  <si>
    <t>①</t>
    <phoneticPr fontId="9"/>
  </si>
  <si>
    <t>保育士比率向上加算(1・2歳児)</t>
    <rPh sb="0" eb="3">
      <t>ホイクシ</t>
    </rPh>
    <rPh sb="3" eb="5">
      <t>ヒリツ</t>
    </rPh>
    <rPh sb="5" eb="7">
      <t>コウジョウ</t>
    </rPh>
    <rPh sb="7" eb="9">
      <t>カサン</t>
    </rPh>
    <rPh sb="13" eb="15">
      <t>サイジ</t>
    </rPh>
    <phoneticPr fontId="9"/>
  </si>
  <si>
    <t>保育士比率向上加算(乳児)</t>
    <rPh sb="0" eb="3">
      <t>ホイクシ</t>
    </rPh>
    <rPh sb="3" eb="5">
      <t>ヒリツ</t>
    </rPh>
    <rPh sb="5" eb="7">
      <t>コウジョウ</t>
    </rPh>
    <rPh sb="7" eb="9">
      <t>カサン</t>
    </rPh>
    <rPh sb="10" eb="12">
      <t>ニュウジ</t>
    </rPh>
    <phoneticPr fontId="9"/>
  </si>
  <si>
    <t>②</t>
    <phoneticPr fontId="108"/>
  </si>
  <si>
    <t>障害児保育加算(乳児)</t>
    <rPh sb="0" eb="3">
      <t>ショウガイジ</t>
    </rPh>
    <rPh sb="3" eb="5">
      <t>ホイク</t>
    </rPh>
    <rPh sb="5" eb="7">
      <t>カサン</t>
    </rPh>
    <phoneticPr fontId="9"/>
  </si>
  <si>
    <t>食事の搬入について自園調理又は連携施設等からの搬入以外の方法
(小規模・事業所内)
以外の方法</t>
    <rPh sb="25" eb="27">
      <t>イガイ</t>
    </rPh>
    <rPh sb="28" eb="30">
      <t>ホウホウ</t>
    </rPh>
    <rPh sb="32" eb="35">
      <t>ショウキボ</t>
    </rPh>
    <rPh sb="36" eb="39">
      <t>ジギョウショ</t>
    </rPh>
    <rPh sb="39" eb="40">
      <t>ナイ</t>
    </rPh>
    <phoneticPr fontId="108"/>
  </si>
  <si>
    <t>管理者を配置していない場合</t>
    <rPh sb="0" eb="3">
      <t>カンリシャ</t>
    </rPh>
    <rPh sb="4" eb="6">
      <t>ハイチ</t>
    </rPh>
    <rPh sb="11" eb="13">
      <t>バアイ</t>
    </rPh>
    <phoneticPr fontId="9"/>
  </si>
  <si>
    <t>定員の恒常的な超過</t>
    <phoneticPr fontId="9"/>
  </si>
  <si>
    <t>基本分単価に係る処遇改善等加算額と①～⑦の加算額の合計に減算率を乗ずる。</t>
    <phoneticPr fontId="9"/>
  </si>
  <si>
    <t>特</t>
    <rPh sb="0" eb="1">
      <t>トク</t>
    </rPh>
    <phoneticPr fontId="9"/>
  </si>
  <si>
    <r>
      <t>合計額</t>
    </r>
    <r>
      <rPr>
        <sz val="9"/>
        <color indexed="8"/>
        <rFont val="ＭＳ Ｐゴシック"/>
        <family val="3"/>
        <charset val="128"/>
      </rPr>
      <t>（千円未満切り捨て）　※小計＋特定加算分</t>
    </r>
    <rPh sb="0" eb="2">
      <t>ゴウケイ</t>
    </rPh>
    <rPh sb="2" eb="3">
      <t>ガク</t>
    </rPh>
    <rPh sb="4" eb="6">
      <t>センエン</t>
    </rPh>
    <rPh sb="6" eb="8">
      <t>ミマン</t>
    </rPh>
    <rPh sb="8" eb="9">
      <t>キ</t>
    </rPh>
    <rPh sb="10" eb="11">
      <t>ス</t>
    </rPh>
    <phoneticPr fontId="9"/>
  </si>
  <si>
    <t>三木市　教育・保育課作成</t>
    <rPh sb="0" eb="3">
      <t>ミキシ</t>
    </rPh>
    <rPh sb="4" eb="10">
      <t>キョ</t>
    </rPh>
    <rPh sb="10" eb="12">
      <t>サクセイ</t>
    </rPh>
    <phoneticPr fontId="9"/>
  </si>
  <si>
    <t>⑤</t>
    <phoneticPr fontId="24"/>
  </si>
  <si>
    <t>⑥</t>
    <phoneticPr fontId="108"/>
  </si>
  <si>
    <t>⑦</t>
    <phoneticPr fontId="108"/>
  </si>
  <si>
    <t>⑧</t>
    <phoneticPr fontId="108"/>
  </si>
  <si>
    <t>⑨</t>
    <phoneticPr fontId="9"/>
  </si>
  <si>
    <t>⑩</t>
    <phoneticPr fontId="108"/>
  </si>
  <si>
    <t>1歳児配置改善加算</t>
    <rPh sb="1" eb="3">
      <t>サイジ</t>
    </rPh>
    <rPh sb="3" eb="5">
      <t>ハイチ</t>
    </rPh>
    <rPh sb="5" eb="7">
      <t>カイゼン</t>
    </rPh>
    <rPh sb="7" eb="9">
      <t>カサン</t>
    </rPh>
    <phoneticPr fontId="9"/>
  </si>
  <si>
    <t>③1歳児配置
改善加算</t>
    <rPh sb="2" eb="4">
      <t>サイジ</t>
    </rPh>
    <rPh sb="4" eb="6">
      <t>ハイチ</t>
    </rPh>
    <rPh sb="7" eb="9">
      <t>カイゼン</t>
    </rPh>
    <rPh sb="9" eb="11">
      <t>カサン</t>
    </rPh>
    <phoneticPr fontId="9"/>
  </si>
  <si>
    <t>⑥食事搬入が自園調理又は連携施設等からの搬入以外の方法の場合</t>
    <rPh sb="1" eb="3">
      <t>ショクジ</t>
    </rPh>
    <rPh sb="3" eb="5">
      <t>ハンニュウ</t>
    </rPh>
    <rPh sb="6" eb="7">
      <t>ジ</t>
    </rPh>
    <rPh sb="7" eb="8">
      <t>エン</t>
    </rPh>
    <rPh sb="8" eb="10">
      <t>チョウリ</t>
    </rPh>
    <rPh sb="10" eb="11">
      <t>マタ</t>
    </rPh>
    <rPh sb="12" eb="14">
      <t>レンケイ</t>
    </rPh>
    <rPh sb="14" eb="16">
      <t>シセツ</t>
    </rPh>
    <rPh sb="16" eb="17">
      <t>トウ</t>
    </rPh>
    <rPh sb="20" eb="22">
      <t>ハンニュウ</t>
    </rPh>
    <rPh sb="22" eb="24">
      <t>イガイ</t>
    </rPh>
    <rPh sb="25" eb="27">
      <t>ホウホウ</t>
    </rPh>
    <rPh sb="28" eb="30">
      <t>バアイ</t>
    </rPh>
    <phoneticPr fontId="9"/>
  </si>
  <si>
    <t>⑦管理者を配置していない場合</t>
    <rPh sb="1" eb="4">
      <t>カンリシャ</t>
    </rPh>
    <rPh sb="5" eb="7">
      <t>ハイチ</t>
    </rPh>
    <rPh sb="12" eb="14">
      <t>バアイ</t>
    </rPh>
    <phoneticPr fontId="9"/>
  </si>
  <si>
    <t>⑧土曜日に閉所する場合</t>
    <rPh sb="1" eb="4">
      <t>ドヨウビ</t>
    </rPh>
    <rPh sb="5" eb="7">
      <t>ヘイショ</t>
    </rPh>
    <rPh sb="9" eb="11">
      <t>バアイ</t>
    </rPh>
    <phoneticPr fontId="9"/>
  </si>
  <si>
    <t>⑨定員の恒常的な超過（3号）</t>
    <rPh sb="1" eb="3">
      <t>テイイン</t>
    </rPh>
    <rPh sb="4" eb="7">
      <t>コウジョウテキ</t>
    </rPh>
    <rPh sb="8" eb="10">
      <t>チョウカ</t>
    </rPh>
    <rPh sb="12" eb="13">
      <t>ゴウ</t>
    </rPh>
    <phoneticPr fontId="9"/>
  </si>
  <si>
    <t>⑩栄養管理加算</t>
    <rPh sb="1" eb="3">
      <t>エイヨウ</t>
    </rPh>
    <rPh sb="3" eb="5">
      <t>カンリ</t>
    </rPh>
    <rPh sb="5" eb="7">
      <t>カサン</t>
    </rPh>
    <phoneticPr fontId="9"/>
  </si>
  <si>
    <t>賃金改善分
（加算率c）</t>
    <phoneticPr fontId="9"/>
  </si>
  <si>
    <t>令和７年度加算見込額計算表（地域型保育）</t>
    <rPh sb="0" eb="2">
      <t>レイワ</t>
    </rPh>
    <rPh sb="3" eb="5">
      <t>ネンド</t>
    </rPh>
    <rPh sb="5" eb="7">
      <t>カサン</t>
    </rPh>
    <rPh sb="7" eb="9">
      <t>ミコ</t>
    </rPh>
    <rPh sb="9" eb="10">
      <t>ガク</t>
    </rPh>
    <rPh sb="10" eb="12">
      <t>ケイサン</t>
    </rPh>
    <rPh sb="12" eb="13">
      <t>オモテ</t>
    </rPh>
    <rPh sb="14" eb="17">
      <t>チイキガタ</t>
    </rPh>
    <rPh sb="17" eb="19">
      <t>ホイク</t>
    </rPh>
    <phoneticPr fontId="9"/>
  </si>
  <si>
    <t>障害児保育加算(2歳児)</t>
    <rPh sb="0" eb="3">
      <t>ショウガイジ</t>
    </rPh>
    <rPh sb="3" eb="5">
      <t>ホイク</t>
    </rPh>
    <rPh sb="5" eb="7">
      <t>カサン</t>
    </rPh>
    <phoneticPr fontId="9"/>
  </si>
  <si>
    <t>障害児保育加算(1歳児)</t>
    <rPh sb="0" eb="3">
      <t>ショウガイジ</t>
    </rPh>
    <rPh sb="3" eb="5">
      <t>ホイク</t>
    </rPh>
    <rPh sb="5" eb="7">
      <t>カサン</t>
    </rPh>
    <phoneticPr fontId="9"/>
  </si>
  <si>
    <t>1歳児</t>
    <rPh sb="1" eb="3">
      <t>サイジ</t>
    </rPh>
    <phoneticPr fontId="9"/>
  </si>
  <si>
    <t>2歳児</t>
    <rPh sb="1" eb="3">
      <t>サイジ</t>
    </rPh>
    <phoneticPr fontId="9"/>
  </si>
  <si>
    <t>小規模保育（A型B型）・事業所内保育</t>
    <rPh sb="0" eb="3">
      <t>ショウキボ</t>
    </rPh>
    <rPh sb="3" eb="5">
      <t>ホイク</t>
    </rPh>
    <rPh sb="7" eb="8">
      <t>ガタ</t>
    </rPh>
    <rPh sb="9" eb="10">
      <t>ガタ</t>
    </rPh>
    <phoneticPr fontId="9"/>
  </si>
  <si>
    <t>処遇改善等加算（区分１）</t>
    <rPh sb="0" eb="2">
      <t>ショグウ</t>
    </rPh>
    <rPh sb="2" eb="4">
      <t>カイゼン</t>
    </rPh>
    <rPh sb="4" eb="5">
      <t>トウ</t>
    </rPh>
    <rPh sb="5" eb="7">
      <t>カサン</t>
    </rPh>
    <rPh sb="8" eb="10">
      <t>クブン</t>
    </rPh>
    <phoneticPr fontId="87"/>
  </si>
  <si>
    <t>処遇改善等加算（区分２）</t>
    <rPh sb="0" eb="2">
      <t>ショグウ</t>
    </rPh>
    <rPh sb="2" eb="4">
      <t>カイゼン</t>
    </rPh>
    <rPh sb="4" eb="5">
      <t>トウ</t>
    </rPh>
    <rPh sb="5" eb="7">
      <t>カサン</t>
    </rPh>
    <rPh sb="8" eb="10">
      <t>クブン</t>
    </rPh>
    <phoneticPr fontId="87"/>
  </si>
  <si>
    <t>処遇改善等加算（区分３）</t>
    <rPh sb="0" eb="2">
      <t>ショグウ</t>
    </rPh>
    <rPh sb="2" eb="4">
      <t>カイゼン</t>
    </rPh>
    <rPh sb="4" eb="5">
      <t>トウ</t>
    </rPh>
    <rPh sb="5" eb="7">
      <t>カサン</t>
    </rPh>
    <rPh sb="8" eb="10">
      <t>クブン</t>
    </rPh>
    <phoneticPr fontId="87"/>
  </si>
  <si>
    <t>内１歳児</t>
    <phoneticPr fontId="9"/>
  </si>
  <si>
    <t>円×人数A×12カ月 ⇒</t>
    <rPh sb="0" eb="1">
      <t>エン</t>
    </rPh>
    <rPh sb="2" eb="4">
      <t>ニンズウ</t>
    </rPh>
    <rPh sb="9" eb="10">
      <t>ゲツ</t>
    </rPh>
    <phoneticPr fontId="24"/>
  </si>
  <si>
    <t>円×人数B×12カ月 ⇒</t>
    <rPh sb="0" eb="1">
      <t>エン</t>
    </rPh>
    <rPh sb="2" eb="4">
      <t>ニンズウ</t>
    </rPh>
    <rPh sb="9" eb="10">
      <t>ゲツ</t>
    </rPh>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</si>
</sst>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176" formatCode="0_ "/>
    <numFmt numFmtId="177" formatCode="#,###"/>
    <numFmt numFmtId="178" formatCode="0.0_ "/>
    <numFmt numFmtId="179" formatCode="#,##0;&quot;▲ &quot;#,##0"/>
    <numFmt numFmtId="180" formatCode="#,##0_ ;[Red]\-#,##0\ "/>
    <numFmt numFmtId="181" formatCode="#,##0&quot;円&quot;"/>
    <numFmt numFmtId="182" formatCode="0.0%"/>
    <numFmt numFmtId="183" formatCode="#,##0_);[Red]\(#,##0\)"/>
    <numFmt numFmtId="184" formatCode="#,##0_ "/>
    <numFmt numFmtId="185" formatCode="0&quot;人&quot;"/>
    <numFmt numFmtId="186" formatCode="#,##0&quot;月&quot;\ "/>
    <numFmt numFmtId="187" formatCode="#,##0&quot;人&quot;\ "/>
    <numFmt numFmtId="188" formatCode="0.00_ "/>
    <numFmt numFmtId="189" formatCode="#,##0.0&quot;人&quot;\ "/>
    <numFmt numFmtId="190" formatCode="0_);[Red]\(0\)"/>
    <numFmt numFmtId="191" formatCode="0.0_);[Red]\(0.0\)"/>
    <numFmt numFmtId="192" formatCode="0.00_);[Red]\(0.00\)"/>
    <numFmt numFmtId="193" formatCode="0.000_);[Red]\(0.000\)"/>
    <numFmt numFmtId="194" formatCode="0.0_ ;[Red]\-0.0\ "/>
    <numFmt numFmtId="195" formatCode="#\ ?/100"/>
    <numFmt numFmtId="196" formatCode="0.0"/>
    <numFmt numFmtId="197" formatCode="[$-411]ggge&quot;年&quot;m&quot;月&quot;d&quot;日&quot;;@"/>
  </numFmts>
  <fonts count="13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2"/>
      <name val="HGｺﾞｼｯｸM"/>
      <family val="3"/>
      <charset val="128"/>
    </font>
    <font>
      <u/>
      <sz val="12"/>
      <name val="HGｺﾞｼｯｸM"/>
      <family val="3"/>
      <charset val="128"/>
    </font>
    <font>
      <sz val="11"/>
      <name val="HGｺﾞｼｯｸM"/>
      <family val="3"/>
      <charset val="128"/>
    </font>
    <font>
      <sz val="10"/>
      <name val="HGｺﾞｼｯｸM"/>
      <family val="3"/>
      <charset val="128"/>
    </font>
    <font>
      <b/>
      <sz val="14"/>
      <name val="HGｺﾞｼｯｸM"/>
      <family val="3"/>
      <charset val="128"/>
    </font>
    <font>
      <sz val="9"/>
      <name val="HGｺﾞｼｯｸM"/>
      <family val="3"/>
      <charset val="128"/>
    </font>
    <font>
      <sz val="11"/>
      <name val="ＭＳ Ｐゴシック"/>
      <family val="3"/>
      <charset val="128"/>
    </font>
    <font>
      <sz val="14"/>
      <name val="HGｺﾞｼｯｸM"/>
      <family val="3"/>
      <charset val="128"/>
    </font>
    <font>
      <strike/>
      <sz val="12"/>
      <name val="HGｺﾞｼｯｸM"/>
      <family val="3"/>
      <charset val="128"/>
    </font>
    <font>
      <strike/>
      <sz val="12"/>
      <name val="ＭＳ Ｐゴシック"/>
      <family val="3"/>
      <charset val="128"/>
    </font>
    <font>
      <sz val="10.5"/>
      <name val="HGｺﾞｼｯｸM"/>
      <family val="3"/>
      <charset val="128"/>
    </font>
    <font>
      <sz val="12"/>
      <name val="ＭＳ Ｐゴシック"/>
      <family val="3"/>
      <charset val="128"/>
    </font>
    <font>
      <sz val="12"/>
      <name val="HGｺﾞｼｯｸE"/>
      <family val="3"/>
      <charset val="128"/>
    </font>
    <font>
      <sz val="13"/>
      <name val="HGｺﾞｼｯｸE"/>
      <family val="3"/>
      <charset val="128"/>
    </font>
    <font>
      <sz val="6"/>
      <name val="ＭＳ Ｐゴシック"/>
      <family val="2"/>
      <charset val="128"/>
      <scheme val="minor"/>
    </font>
    <font>
      <vertAlign val="superscript"/>
      <sz val="9"/>
      <name val="HGｺﾞｼｯｸM"/>
      <family val="3"/>
      <charset val="128"/>
    </font>
    <font>
      <vertAlign val="superscript"/>
      <sz val="11"/>
      <name val="HGｺﾞｼｯｸM"/>
      <family val="3"/>
      <charset val="128"/>
    </font>
    <font>
      <sz val="10"/>
      <name val="ＭＳ Ｐゴシック"/>
      <family val="3"/>
      <charset val="128"/>
    </font>
    <font>
      <sz val="18"/>
      <name val="HGSｺﾞｼｯｸM"/>
      <family val="3"/>
      <charset val="128"/>
    </font>
    <font>
      <sz val="10"/>
      <name val="ＭＳ Ｐ明朝"/>
      <family val="1"/>
      <charset val="128"/>
    </font>
    <font>
      <sz val="11"/>
      <color indexed="8"/>
      <name val="ＭＳ Ｐゴシック"/>
      <family val="3"/>
      <charset val="128"/>
    </font>
    <font>
      <sz val="14"/>
      <name val="ＭＳ ゴシック"/>
      <family val="3"/>
      <charset val="128"/>
    </font>
    <font>
      <sz val="12"/>
      <name val="ＭＳ ゴシック"/>
      <family val="3"/>
      <charset val="128"/>
    </font>
    <font>
      <sz val="14"/>
      <name val="ＭＳ Ｐ明朝"/>
      <family val="1"/>
      <charset val="128"/>
    </font>
    <font>
      <sz val="11"/>
      <name val="ＭＳ Ｐゴシック"/>
      <family val="3"/>
      <charset val="128"/>
      <scheme val="minor"/>
    </font>
    <font>
      <sz val="10"/>
      <name val="ＭＳ Ｐゴシック"/>
      <family val="3"/>
      <charset val="128"/>
      <scheme val="minor"/>
    </font>
    <font>
      <sz val="16"/>
      <name val="HGｺﾞｼｯｸE"/>
      <family val="3"/>
      <charset val="128"/>
    </font>
    <font>
      <sz val="14"/>
      <name val="ＭＳ Ｐゴシック"/>
      <family val="3"/>
      <charset val="128"/>
    </font>
    <font>
      <sz val="22"/>
      <name val="ＭＳ Ｐゴシック"/>
      <family val="3"/>
      <charset val="128"/>
    </font>
    <font>
      <b/>
      <sz val="14"/>
      <name val="ＭＳ ゴシック"/>
      <family val="3"/>
      <charset val="128"/>
    </font>
    <font>
      <b/>
      <sz val="13"/>
      <name val="HGｺﾞｼｯｸM"/>
      <family val="3"/>
      <charset val="128"/>
    </font>
    <font>
      <vertAlign val="superscript"/>
      <sz val="12"/>
      <name val="HGｺﾞｼｯｸM"/>
      <family val="3"/>
      <charset val="128"/>
    </font>
    <font>
      <sz val="11"/>
      <color theme="1"/>
      <name val="ＭＳ Ｐゴシック"/>
      <family val="3"/>
      <charset val="128"/>
    </font>
    <font>
      <sz val="11"/>
      <name val="HGｺﾞｼｯｸM"/>
      <family val="3"/>
    </font>
    <font>
      <sz val="11"/>
      <name val="ＭＳ ゴシック"/>
      <family val="3"/>
      <charset val="128"/>
    </font>
    <font>
      <sz val="10"/>
      <name val="ＭＳ ゴシック"/>
      <family val="3"/>
      <charset val="128"/>
    </font>
    <font>
      <sz val="20"/>
      <name val="ＭＳ ゴシック"/>
      <family val="3"/>
      <charset val="128"/>
    </font>
    <font>
      <sz val="16"/>
      <name val="ＭＳ ゴシック"/>
      <family val="3"/>
      <charset val="128"/>
    </font>
    <font>
      <b/>
      <sz val="11"/>
      <name val="ＭＳ Ｐゴシック"/>
      <family val="3"/>
      <charset val="128"/>
    </font>
    <font>
      <sz val="10"/>
      <color theme="1"/>
      <name val="ＭＳ Ｐゴシック"/>
      <family val="3"/>
      <charset val="128"/>
    </font>
    <font>
      <sz val="11"/>
      <name val="ＭＳ 明朝"/>
      <family val="1"/>
      <charset val="128"/>
    </font>
    <font>
      <sz val="14"/>
      <color theme="1"/>
      <name val="ＭＳ Ｐゴシック"/>
      <family val="3"/>
      <charset val="128"/>
    </font>
    <font>
      <sz val="18"/>
      <name val="ＭＳ ゴシック"/>
      <family val="3"/>
      <charset val="128"/>
    </font>
    <font>
      <b/>
      <sz val="18"/>
      <name val="ＭＳ Ｐゴシック"/>
      <family val="3"/>
      <charset val="128"/>
    </font>
    <font>
      <sz val="22"/>
      <name val="ＭＳ Ｐ明朝"/>
      <family val="1"/>
      <charset val="128"/>
    </font>
    <font>
      <sz val="10"/>
      <name val="ＭＳ Ｐ明朝"/>
      <family val="1"/>
    </font>
    <font>
      <sz val="11"/>
      <color theme="1"/>
      <name val="HGｺﾞｼｯｸM"/>
      <family val="3"/>
      <charset val="128"/>
    </font>
    <font>
      <sz val="14"/>
      <color theme="1"/>
      <name val="HGｺﾞｼｯｸM"/>
      <family val="3"/>
      <charset val="128"/>
    </font>
    <font>
      <b/>
      <sz val="11"/>
      <color theme="1"/>
      <name val="ＭＳ Ｐゴシック"/>
      <family val="3"/>
      <charset val="128"/>
    </font>
    <font>
      <sz val="20"/>
      <name val="ＭＳ Ｐゴシック"/>
      <family val="3"/>
      <charset val="128"/>
    </font>
    <font>
      <b/>
      <sz val="24"/>
      <color theme="1"/>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18"/>
      <color theme="1"/>
      <name val="ＭＳ Ｐゴシック"/>
      <family val="3"/>
      <charset val="128"/>
      <scheme val="minor"/>
    </font>
    <font>
      <sz val="22"/>
      <color theme="1"/>
      <name val="ＭＳ Ｐゴシック"/>
      <family val="3"/>
      <charset val="128"/>
      <scheme val="minor"/>
    </font>
    <font>
      <b/>
      <sz val="20"/>
      <color theme="1"/>
      <name val="ＭＳ Ｐゴシック"/>
      <family val="3"/>
      <charset val="128"/>
      <scheme val="minor"/>
    </font>
    <font>
      <sz val="12"/>
      <color theme="1"/>
      <name val="ＭＳ Ｐゴシック"/>
      <family val="3"/>
      <charset val="128"/>
      <scheme val="minor"/>
    </font>
    <font>
      <sz val="12"/>
      <name val="ＭＳ Ｐゴシック"/>
      <family val="3"/>
      <charset val="128"/>
      <scheme val="minor"/>
    </font>
    <font>
      <b/>
      <u/>
      <sz val="18"/>
      <color theme="1"/>
      <name val="BIZ UDPゴシック"/>
      <family val="3"/>
      <charset val="128"/>
    </font>
    <font>
      <b/>
      <sz val="14"/>
      <color theme="1"/>
      <name val="ＭＳ Ｐゴシック"/>
      <family val="3"/>
      <charset val="128"/>
      <scheme val="minor"/>
    </font>
    <font>
      <b/>
      <sz val="11"/>
      <color theme="1"/>
      <name val="ＭＳ Ｐゴシック"/>
      <family val="3"/>
      <charset val="128"/>
      <scheme val="minor"/>
    </font>
    <font>
      <b/>
      <sz val="16"/>
      <color theme="1"/>
      <name val="BIZ UDPゴシック"/>
      <family val="3"/>
      <charset val="128"/>
    </font>
    <font>
      <b/>
      <sz val="12"/>
      <color theme="1"/>
      <name val="ＭＳ Ｐゴシック"/>
      <family val="3"/>
      <charset val="128"/>
      <scheme val="minor"/>
    </font>
    <font>
      <b/>
      <sz val="11"/>
      <color theme="1"/>
      <name val="BIZ UDPゴシック"/>
      <family val="3"/>
      <charset val="128"/>
    </font>
    <font>
      <sz val="10"/>
      <color theme="1"/>
      <name val="ＭＳ Ｐゴシック"/>
      <family val="3"/>
      <charset val="128"/>
      <scheme val="minor"/>
    </font>
    <font>
      <sz val="11"/>
      <color rgb="FFFF0000"/>
      <name val="ＭＳ Ｐゴシック"/>
      <family val="3"/>
      <charset val="128"/>
      <scheme val="minor"/>
    </font>
    <font>
      <sz val="8"/>
      <color theme="1"/>
      <name val="ＭＳ Ｐゴシック"/>
      <family val="3"/>
      <charset val="128"/>
      <scheme val="minor"/>
    </font>
    <font>
      <b/>
      <sz val="14"/>
      <color rgb="FFFF0000"/>
      <name val="ＭＳ Ｐゴシック"/>
      <family val="3"/>
      <charset val="128"/>
      <scheme val="minor"/>
    </font>
    <font>
      <b/>
      <sz val="11"/>
      <name val="ＭＳ Ｐゴシック"/>
      <family val="3"/>
      <charset val="128"/>
      <scheme val="minor"/>
    </font>
    <font>
      <sz val="11"/>
      <color theme="1"/>
      <name val="BIZ UDPゴシック"/>
      <family val="3"/>
      <charset val="128"/>
    </font>
    <font>
      <b/>
      <sz val="11"/>
      <color rgb="FFFF0000"/>
      <name val="ＭＳ Ｐゴシック"/>
      <family val="3"/>
      <charset val="128"/>
      <scheme val="minor"/>
    </font>
    <font>
      <sz val="12"/>
      <color theme="1"/>
      <name val="ＭＳ Ｐ明朝"/>
      <family val="1"/>
      <charset val="128"/>
    </font>
    <font>
      <sz val="11"/>
      <color theme="1"/>
      <name val="ＭＳ Ｐ明朝"/>
      <family val="1"/>
      <charset val="128"/>
    </font>
    <font>
      <b/>
      <sz val="14"/>
      <color theme="1"/>
      <name val="ＭＳ Ｐ明朝"/>
      <family val="1"/>
      <charset val="128"/>
    </font>
    <font>
      <b/>
      <u/>
      <sz val="9"/>
      <color theme="1"/>
      <name val="ＭＳ Ｐ明朝"/>
      <family val="1"/>
      <charset val="128"/>
    </font>
    <font>
      <sz val="8"/>
      <color theme="1"/>
      <name val="ＭＳ Ｐ明朝"/>
      <family val="1"/>
      <charset val="128"/>
    </font>
    <font>
      <sz val="10"/>
      <color theme="1"/>
      <name val="ＭＳ Ｐ明朝"/>
      <family val="1"/>
      <charset val="128"/>
    </font>
    <font>
      <sz val="14"/>
      <color theme="1"/>
      <name val="ＭＳ Ｐゴシック"/>
      <family val="2"/>
      <charset val="128"/>
      <scheme val="minor"/>
    </font>
    <font>
      <sz val="16"/>
      <color theme="1"/>
      <name val="HG丸ｺﾞｼｯｸM-PRO"/>
      <family val="3"/>
      <charset val="128"/>
    </font>
    <font>
      <sz val="14"/>
      <color theme="1"/>
      <name val="HG丸ｺﾞｼｯｸM-PRO"/>
      <family val="3"/>
      <charset val="128"/>
    </font>
    <font>
      <sz val="11"/>
      <color theme="1"/>
      <name val="HG丸ｺﾞｼｯｸM-PRO"/>
      <family val="3"/>
      <charset val="128"/>
    </font>
    <font>
      <b/>
      <sz val="12"/>
      <color theme="1"/>
      <name val="HG丸ｺﾞｼｯｸM-PRO"/>
      <family val="3"/>
      <charset val="128"/>
    </font>
    <font>
      <sz val="11"/>
      <color theme="0"/>
      <name val="HG丸ｺﾞｼｯｸM-PRO"/>
      <family val="3"/>
      <charset val="128"/>
    </font>
    <font>
      <sz val="11"/>
      <color theme="2" tint="-0.249977111117893"/>
      <name val="HG丸ｺﾞｼｯｸM-PRO"/>
      <family val="3"/>
      <charset val="128"/>
    </font>
    <font>
      <sz val="10"/>
      <name val="HG丸ｺﾞｼｯｸM-PRO"/>
      <family val="3"/>
      <charset val="128"/>
    </font>
    <font>
      <sz val="11"/>
      <name val="HG丸ｺﾞｼｯｸM-PRO"/>
      <family val="3"/>
      <charset val="128"/>
    </font>
    <font>
      <sz val="9"/>
      <color theme="1"/>
      <name val="HG丸ｺﾞｼｯｸM-PRO"/>
      <family val="3"/>
      <charset val="128"/>
    </font>
    <font>
      <b/>
      <sz val="12"/>
      <name val="HG丸ｺﾞｼｯｸM-PRO"/>
      <family val="3"/>
      <charset val="128"/>
    </font>
    <font>
      <sz val="12"/>
      <color theme="1"/>
      <name val="HG丸ｺﾞｼｯｸM-PRO"/>
      <family val="3"/>
      <charset val="128"/>
    </font>
    <font>
      <sz val="12"/>
      <color theme="2" tint="-0.249977111117893"/>
      <name val="HG丸ｺﾞｼｯｸM-PRO"/>
      <family val="3"/>
      <charset val="128"/>
    </font>
    <font>
      <b/>
      <sz val="11"/>
      <color theme="1"/>
      <name val="HG丸ｺﾞｼｯｸM-PRO"/>
      <family val="3"/>
      <charset val="128"/>
    </font>
    <font>
      <sz val="12"/>
      <color indexed="81"/>
      <name val="MS P ゴシック"/>
      <family val="3"/>
      <charset val="128"/>
    </font>
    <font>
      <b/>
      <sz val="14"/>
      <color indexed="8"/>
      <name val="ＭＳ Ｐゴシック"/>
      <family val="3"/>
      <charset val="128"/>
    </font>
    <font>
      <sz val="9"/>
      <color indexed="8"/>
      <name val="ＭＳ Ｐゴシック"/>
      <family val="3"/>
      <charset val="128"/>
    </font>
    <font>
      <sz val="9"/>
      <name val="ＭＳ Ｐゴシック"/>
      <family val="3"/>
      <charset val="128"/>
    </font>
    <font>
      <sz val="14"/>
      <color indexed="8"/>
      <name val="ＭＳ Ｐゴシック"/>
      <family val="3"/>
      <charset val="128"/>
    </font>
    <font>
      <sz val="10"/>
      <color indexed="8"/>
      <name val="ＭＳ Ｐゴシック"/>
      <family val="3"/>
      <charset val="128"/>
    </font>
    <font>
      <sz val="8"/>
      <color indexed="8"/>
      <name val="ＭＳ Ｐゴシック"/>
      <family val="3"/>
      <charset val="128"/>
    </font>
    <font>
      <sz val="6"/>
      <name val="ＭＳ Ｐゴシック"/>
      <family val="3"/>
      <charset val="128"/>
      <scheme val="minor"/>
    </font>
    <font>
      <sz val="16"/>
      <color indexed="81"/>
      <name val="MS P ゴシック"/>
      <family val="3"/>
      <charset val="128"/>
    </font>
    <font>
      <b/>
      <sz val="9"/>
      <color indexed="81"/>
      <name val="MS P ゴシック"/>
      <family val="3"/>
      <charset val="128"/>
    </font>
    <font>
      <sz val="12"/>
      <color rgb="FFFF0000"/>
      <name val="HGｺﾞｼｯｸM"/>
      <family val="3"/>
      <charset val="128"/>
    </font>
    <font>
      <sz val="11"/>
      <color indexed="81"/>
      <name val="MS P ゴシック"/>
      <family val="3"/>
      <charset val="128"/>
    </font>
    <font>
      <sz val="9"/>
      <color indexed="81"/>
      <name val="MS P ゴシック"/>
      <family val="3"/>
      <charset val="128"/>
    </font>
    <font>
      <sz val="16"/>
      <name val="HG丸ｺﾞｼｯｸM-PRO"/>
      <family val="3"/>
      <charset val="128"/>
    </font>
    <font>
      <sz val="10"/>
      <color indexed="81"/>
      <name val="MS P ゴシック"/>
      <family val="3"/>
      <charset val="128"/>
    </font>
    <font>
      <b/>
      <sz val="10"/>
      <color indexed="81"/>
      <name val="MS P ゴシック"/>
      <family val="3"/>
      <charset val="128"/>
    </font>
    <font>
      <b/>
      <sz val="12"/>
      <color indexed="81"/>
      <name val="MS P ゴシック"/>
      <family val="3"/>
      <charset val="128"/>
    </font>
    <font>
      <sz val="18"/>
      <color indexed="81"/>
      <name val="MS P ゴシック"/>
      <family val="3"/>
      <charset val="128"/>
    </font>
    <font>
      <b/>
      <u/>
      <sz val="9"/>
      <name val="ＭＳ Ｐゴシック"/>
      <family val="3"/>
      <charset val="128"/>
    </font>
    <font>
      <b/>
      <sz val="11"/>
      <color theme="1"/>
      <name val="ＭＳ Ｐ明朝"/>
      <family val="1"/>
      <charset val="128"/>
    </font>
    <font>
      <u/>
      <sz val="11"/>
      <color theme="10"/>
      <name val="ＭＳ Ｐゴシック"/>
      <family val="2"/>
      <charset val="128"/>
      <scheme val="minor"/>
    </font>
    <font>
      <sz val="11"/>
      <color theme="1"/>
      <name val="ＭＳ Ｐゴシック"/>
      <family val="2"/>
      <scheme val="minor"/>
    </font>
    <font>
      <sz val="11"/>
      <name val="ＭＳ Ｐゴシック"/>
      <family val="2"/>
      <charset val="128"/>
      <scheme val="minor"/>
    </font>
    <font>
      <sz val="11"/>
      <color indexed="10"/>
      <name val="HG丸ｺﾞｼｯｸM-PRO"/>
      <family val="3"/>
      <charset val="128"/>
    </font>
    <font>
      <sz val="11"/>
      <color indexed="8"/>
      <name val="HG丸ｺﾞｼｯｸM-PRO"/>
      <family val="3"/>
      <charset val="128"/>
    </font>
    <font>
      <sz val="10"/>
      <color indexed="8"/>
      <name val="HG丸ｺﾞｼｯｸM-PRO"/>
      <family val="3"/>
      <charset val="128"/>
    </font>
    <font>
      <sz val="6"/>
      <name val="游ゴシック"/>
      <family val="3"/>
      <charset val="128"/>
    </font>
    <font>
      <sz val="10"/>
      <color theme="1"/>
      <name val="HG丸ｺﾞｼｯｸM-PRO"/>
      <family val="3"/>
      <charset val="128"/>
    </font>
    <font>
      <sz val="11"/>
      <color theme="2"/>
      <name val="HG丸ｺﾞｼｯｸM-PRO"/>
      <family val="3"/>
      <charset val="128"/>
    </font>
    <font>
      <sz val="10"/>
      <color theme="2"/>
      <name val="HG丸ｺﾞｼｯｸM-PRO"/>
      <family val="3"/>
      <charset val="128"/>
    </font>
  </fonts>
  <fills count="17">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9"/>
        <bgColor indexed="64"/>
      </patternFill>
    </fill>
    <fill>
      <patternFill patternType="solid">
        <fgColor theme="0"/>
        <bgColor indexed="64"/>
      </patternFill>
    </fill>
    <fill>
      <patternFill patternType="solid">
        <fgColor rgb="FFFFC000"/>
        <bgColor indexed="64"/>
      </patternFill>
    </fill>
    <fill>
      <patternFill patternType="solid">
        <fgColor rgb="FFFFC000"/>
        <bgColor rgb="FF000000"/>
      </patternFill>
    </fill>
    <fill>
      <patternFill patternType="solid">
        <fgColor rgb="FFC4FEA4"/>
        <bgColor indexed="64"/>
      </patternFill>
    </fill>
    <fill>
      <patternFill patternType="solid">
        <fgColor theme="5" tint="0.79998168889431442"/>
        <bgColor indexed="64"/>
      </patternFill>
    </fill>
    <fill>
      <patternFill patternType="solid">
        <fgColor theme="2"/>
        <bgColor indexed="64"/>
      </patternFill>
    </fill>
    <fill>
      <patternFill patternType="solid">
        <fgColor indexed="9"/>
        <bgColor indexed="64"/>
      </patternFill>
    </fill>
    <fill>
      <patternFill patternType="solid">
        <fgColor rgb="FFFDE2CB"/>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9"/>
        <bgColor rgb="FF000000"/>
      </patternFill>
    </fill>
    <fill>
      <patternFill patternType="solid">
        <fgColor rgb="FFA0FF21"/>
        <bgColor indexed="64"/>
      </patternFill>
    </fill>
  </fills>
  <borders count="247">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style="medium">
        <color indexed="64"/>
      </right>
      <top/>
      <bottom/>
      <diagonal/>
    </border>
    <border>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right style="hair">
        <color indexed="64"/>
      </right>
      <top/>
      <bottom style="medium">
        <color indexed="64"/>
      </bottom>
      <diagonal/>
    </border>
    <border>
      <left style="hair">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hair">
        <color indexed="64"/>
      </right>
      <top/>
      <bottom/>
      <diagonal/>
    </border>
    <border>
      <left style="hair">
        <color indexed="64"/>
      </left>
      <right style="thin">
        <color indexed="64"/>
      </right>
      <top/>
      <bottom/>
      <diagonal/>
    </border>
    <border>
      <left style="thin">
        <color indexed="64"/>
      </left>
      <right style="thin">
        <color indexed="64"/>
      </right>
      <top/>
      <bottom/>
      <diagonal/>
    </border>
    <border>
      <left/>
      <right style="thick">
        <color indexed="64"/>
      </right>
      <top/>
      <bottom/>
      <diagonal/>
    </border>
    <border>
      <left/>
      <right/>
      <top/>
      <bottom style="thick">
        <color indexed="64"/>
      </bottom>
      <diagonal/>
    </border>
    <border>
      <left/>
      <right style="thick">
        <color indexed="64"/>
      </right>
      <top/>
      <bottom style="thick">
        <color indexed="64"/>
      </bottom>
      <diagonal/>
    </border>
    <border>
      <left style="thin">
        <color indexed="64"/>
      </left>
      <right style="medium">
        <color indexed="64"/>
      </right>
      <top style="thin">
        <color indexed="64"/>
      </top>
      <bottom style="thin">
        <color indexed="64"/>
      </bottom>
      <diagonal/>
    </border>
    <border>
      <left/>
      <right/>
      <top style="thick">
        <color indexed="64"/>
      </top>
      <bottom style="thick">
        <color indexed="64"/>
      </bottom>
      <diagonal/>
    </border>
    <border>
      <left/>
      <right/>
      <top style="medium">
        <color indexed="64"/>
      </top>
      <bottom/>
      <diagonal/>
    </border>
    <border>
      <left/>
      <right style="thick">
        <color indexed="64"/>
      </right>
      <top style="medium">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right/>
      <top style="dotted">
        <color indexed="64"/>
      </top>
      <bottom/>
      <diagonal/>
    </border>
    <border>
      <left/>
      <right style="thin">
        <color indexed="64"/>
      </right>
      <top style="dotted">
        <color indexed="64"/>
      </top>
      <bottom/>
      <diagonal/>
    </border>
    <border>
      <left style="medium">
        <color indexed="64"/>
      </left>
      <right/>
      <top style="thin">
        <color indexed="64"/>
      </top>
      <bottom/>
      <diagonal/>
    </border>
    <border>
      <left style="thin">
        <color indexed="64"/>
      </left>
      <right/>
      <top style="dotted">
        <color indexed="64"/>
      </top>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style="thin">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right style="medium">
        <color indexed="64"/>
      </right>
      <top style="medium">
        <color indexed="64"/>
      </top>
      <bottom style="dotted">
        <color indexed="64"/>
      </bottom>
      <diagonal/>
    </border>
    <border>
      <left style="medium">
        <color indexed="64"/>
      </left>
      <right style="thin">
        <color indexed="64"/>
      </right>
      <top style="medium">
        <color indexed="64"/>
      </top>
      <bottom/>
      <diagonal/>
    </border>
    <border>
      <left/>
      <right/>
      <top/>
      <bottom style="dotted">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dotted">
        <color indexed="64"/>
      </bottom>
      <diagonal/>
    </border>
    <border>
      <left style="medium">
        <color indexed="64"/>
      </left>
      <right/>
      <top style="medium">
        <color indexed="64"/>
      </top>
      <bottom style="thin">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ck">
        <color indexed="64"/>
      </right>
      <top style="medium">
        <color indexed="64"/>
      </top>
      <bottom style="thin">
        <color indexed="64"/>
      </bottom>
      <diagonal/>
    </border>
    <border>
      <left/>
      <right style="medium">
        <color indexed="64"/>
      </right>
      <top style="dotted">
        <color indexed="64"/>
      </top>
      <bottom/>
      <diagonal/>
    </border>
    <border>
      <left/>
      <right style="medium">
        <color indexed="64"/>
      </right>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dotted">
        <color indexed="64"/>
      </top>
      <bottom style="medium">
        <color indexed="64"/>
      </bottom>
      <diagonal/>
    </border>
    <border>
      <left/>
      <right style="thin">
        <color indexed="64"/>
      </right>
      <top style="dotted">
        <color indexed="64"/>
      </top>
      <bottom style="thin">
        <color indexed="64"/>
      </bottom>
      <diagonal/>
    </border>
    <border>
      <left style="thin">
        <color indexed="64"/>
      </left>
      <right style="medium">
        <color indexed="64"/>
      </right>
      <top style="medium">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hair">
        <color indexed="64"/>
      </left>
      <right/>
      <top/>
      <bottom style="medium">
        <color indexed="64"/>
      </bottom>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thin">
        <color indexed="64"/>
      </top>
      <bottom style="hair">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thin">
        <color indexed="64"/>
      </bottom>
      <diagonal style="thin">
        <color indexed="64"/>
      </diagonal>
    </border>
    <border>
      <left style="medium">
        <color indexed="64"/>
      </left>
      <right/>
      <top style="medium">
        <color indexed="64"/>
      </top>
      <bottom style="dotted">
        <color indexed="64"/>
      </bottom>
      <diagonal/>
    </border>
    <border>
      <left style="medium">
        <color indexed="64"/>
      </left>
      <right/>
      <top/>
      <bottom style="dotted">
        <color indexed="64"/>
      </bottom>
      <diagonal/>
    </border>
    <border>
      <left style="medium">
        <color indexed="64"/>
      </left>
      <right/>
      <top style="dotted">
        <color indexed="64"/>
      </top>
      <bottom style="medium">
        <color indexed="64"/>
      </bottom>
      <diagonal/>
    </border>
    <border>
      <left/>
      <right style="thin">
        <color indexed="64"/>
      </right>
      <top style="medium">
        <color indexed="64"/>
      </top>
      <bottom style="dotted">
        <color indexed="64"/>
      </bottom>
      <diagonal/>
    </border>
    <border>
      <left style="thin">
        <color indexed="64"/>
      </left>
      <right style="medium">
        <color indexed="64"/>
      </right>
      <top style="medium">
        <color indexed="64"/>
      </top>
      <bottom/>
      <diagonal/>
    </border>
    <border>
      <left style="thick">
        <color indexed="64"/>
      </left>
      <right/>
      <top style="medium">
        <color indexed="64"/>
      </top>
      <bottom style="medium">
        <color indexed="64"/>
      </bottom>
      <diagonal/>
    </border>
    <border>
      <left style="medium">
        <color indexed="64"/>
      </left>
      <right/>
      <top style="dotted">
        <color indexed="64"/>
      </top>
      <bottom style="dotted">
        <color indexed="64"/>
      </bottom>
      <diagonal/>
    </border>
    <border>
      <left style="medium">
        <color indexed="64"/>
      </left>
      <right/>
      <top style="dotted">
        <color indexed="64"/>
      </top>
      <bottom/>
      <diagonal/>
    </border>
    <border>
      <left style="medium">
        <color indexed="64"/>
      </left>
      <right/>
      <top style="dotted">
        <color indexed="64"/>
      </top>
      <bottom style="hair">
        <color indexed="64"/>
      </bottom>
      <diagonal/>
    </border>
    <border>
      <left/>
      <right/>
      <top style="dotted">
        <color indexed="64"/>
      </top>
      <bottom style="hair">
        <color indexed="64"/>
      </bottom>
      <diagonal/>
    </border>
    <border>
      <left/>
      <right style="medium">
        <color indexed="64"/>
      </right>
      <top style="dotted">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medium">
        <color indexed="64"/>
      </left>
      <right style="medium">
        <color indexed="64"/>
      </right>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style="double">
        <color indexed="64"/>
      </top>
      <bottom style="thin">
        <color indexed="64"/>
      </bottom>
      <diagonal/>
    </border>
    <border>
      <left/>
      <right style="medium">
        <color indexed="64"/>
      </right>
      <top style="double">
        <color indexed="64"/>
      </top>
      <bottom style="medium">
        <color indexed="64"/>
      </bottom>
      <diagonal/>
    </border>
    <border>
      <left style="medium">
        <color indexed="64"/>
      </left>
      <right/>
      <top style="double">
        <color indexed="64"/>
      </top>
      <bottom/>
      <diagonal/>
    </border>
    <border>
      <left/>
      <right style="thin">
        <color indexed="64"/>
      </right>
      <top style="double">
        <color indexed="64"/>
      </top>
      <bottom/>
      <diagonal/>
    </border>
    <border>
      <left style="medium">
        <color indexed="64"/>
      </left>
      <right/>
      <top/>
      <bottom style="double">
        <color indexed="64"/>
      </bottom>
      <diagonal/>
    </border>
    <border>
      <left/>
      <right style="thin">
        <color indexed="64"/>
      </right>
      <top/>
      <bottom style="double">
        <color indexed="64"/>
      </bottom>
      <diagonal/>
    </border>
    <border>
      <left style="medium">
        <color indexed="64"/>
      </left>
      <right style="thin">
        <color indexed="64"/>
      </right>
      <top/>
      <bottom style="double">
        <color indexed="64"/>
      </bottom>
      <diagonal/>
    </border>
    <border>
      <left style="medium">
        <color indexed="64"/>
      </left>
      <right/>
      <top style="thin">
        <color indexed="64"/>
      </top>
      <bottom style="double">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double">
        <color indexed="64"/>
      </bottom>
      <diagonal/>
    </border>
    <border>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dotted">
        <color indexed="64"/>
      </right>
      <top/>
      <bottom style="dotted">
        <color indexed="64"/>
      </bottom>
      <diagonal/>
    </border>
    <border>
      <left style="dotted">
        <color indexed="64"/>
      </left>
      <right/>
      <top style="dotted">
        <color indexed="64"/>
      </top>
      <bottom style="thin">
        <color indexed="64"/>
      </bottom>
      <diagonal/>
    </border>
    <border>
      <left style="double">
        <color indexed="64"/>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double">
        <color indexed="64"/>
      </left>
      <right/>
      <top style="thin">
        <color indexed="64"/>
      </top>
      <bottom style="thin">
        <color indexed="64"/>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double">
        <color indexed="64"/>
      </left>
      <right/>
      <top style="thin">
        <color indexed="64"/>
      </top>
      <bottom/>
      <diagonal/>
    </border>
    <border>
      <left style="dotted">
        <color indexed="64"/>
      </left>
      <right/>
      <top style="medium">
        <color indexed="64"/>
      </top>
      <bottom style="medium">
        <color indexed="64"/>
      </bottom>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ouble">
        <color indexed="64"/>
      </left>
      <right/>
      <top/>
      <bottom style="thin">
        <color indexed="64"/>
      </bottom>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right style="dotted">
        <color indexed="64"/>
      </right>
      <top style="dotted">
        <color indexed="64"/>
      </top>
      <bottom style="thin">
        <color indexed="64"/>
      </bottom>
      <diagonal/>
    </border>
    <border>
      <left/>
      <right style="double">
        <color indexed="64"/>
      </right>
      <top style="thin">
        <color indexed="64"/>
      </top>
      <bottom style="thin">
        <color indexed="64"/>
      </bottom>
      <diagonal/>
    </border>
    <border diagonalUp="1">
      <left/>
      <right style="double">
        <color indexed="64"/>
      </right>
      <top style="thin">
        <color indexed="64"/>
      </top>
      <bottom style="thin">
        <color indexed="64"/>
      </bottom>
      <diagonal style="thin">
        <color indexed="64"/>
      </diagonal>
    </border>
    <border>
      <left style="medium">
        <color indexed="64"/>
      </left>
      <right style="medium">
        <color indexed="64"/>
      </right>
      <top style="double">
        <color indexed="64"/>
      </top>
      <bottom style="medium">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medium">
        <color auto="1"/>
      </left>
      <right style="hair">
        <color indexed="64"/>
      </right>
      <top/>
      <bottom style="medium">
        <color auto="1"/>
      </bottom>
      <diagonal/>
    </border>
    <border>
      <left style="hair">
        <color indexed="64"/>
      </left>
      <right/>
      <top style="hair">
        <color indexed="64"/>
      </top>
      <bottom style="medium">
        <color auto="1"/>
      </bottom>
      <diagonal/>
    </border>
    <border>
      <left/>
      <right/>
      <top style="hair">
        <color indexed="64"/>
      </top>
      <bottom style="medium">
        <color auto="1"/>
      </bottom>
      <diagonal/>
    </border>
    <border>
      <left style="hair">
        <color indexed="64"/>
      </left>
      <right/>
      <top/>
      <bottom/>
      <diagonal/>
    </border>
    <border>
      <left/>
      <right style="thin">
        <color indexed="64"/>
      </right>
      <top style="hair">
        <color indexed="64"/>
      </top>
      <bottom style="hair">
        <color indexed="64"/>
      </bottom>
      <diagonal/>
    </border>
    <border>
      <left/>
      <right style="thin">
        <color indexed="64"/>
      </right>
      <top style="double">
        <color indexed="64"/>
      </top>
      <bottom style="thin">
        <color indexed="64"/>
      </bottom>
      <diagonal/>
    </border>
    <border diagonalUp="1">
      <left/>
      <right style="double">
        <color indexed="64"/>
      </right>
      <top style="thin">
        <color indexed="64"/>
      </top>
      <bottom/>
      <diagonal style="thin">
        <color indexed="64"/>
      </diagonal>
    </border>
    <border>
      <left/>
      <right style="double">
        <color indexed="64"/>
      </right>
      <top/>
      <bottom style="thin">
        <color indexed="64"/>
      </bottom>
      <diagonal/>
    </border>
    <border>
      <left style="dotted">
        <color indexed="64"/>
      </left>
      <right/>
      <top/>
      <bottom style="dotted">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s>
  <cellStyleXfs count="29">
    <xf numFmtId="0" fontId="0" fillId="0" borderId="0">
      <alignment vertical="center"/>
    </xf>
    <xf numFmtId="0" fontId="16" fillId="0" borderId="0"/>
    <xf numFmtId="0" fontId="16" fillId="0" borderId="0"/>
    <xf numFmtId="0" fontId="16" fillId="0" borderId="0"/>
    <xf numFmtId="0" fontId="16" fillId="0" borderId="0">
      <alignment vertical="center"/>
    </xf>
    <xf numFmtId="0" fontId="8" fillId="0" borderId="0">
      <alignment vertical="center"/>
    </xf>
    <xf numFmtId="38" fontId="16" fillId="0" borderId="0" applyFont="0" applyFill="0" applyBorder="0" applyAlignment="0" applyProtection="0">
      <alignment vertical="center"/>
    </xf>
    <xf numFmtId="0" fontId="7" fillId="0" borderId="0">
      <alignment vertical="center"/>
    </xf>
    <xf numFmtId="0" fontId="6" fillId="0" borderId="0">
      <alignment vertical="center"/>
    </xf>
    <xf numFmtId="0" fontId="27" fillId="0" borderId="0"/>
    <xf numFmtId="0" fontId="30" fillId="0" borderId="0">
      <alignment vertical="center"/>
    </xf>
    <xf numFmtId="0" fontId="16" fillId="0" borderId="0"/>
    <xf numFmtId="0" fontId="27" fillId="0" borderId="0"/>
    <xf numFmtId="38" fontId="16" fillId="0" borderId="0" applyFont="0" applyFill="0" applyBorder="0" applyAlignment="0" applyProtection="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38" fontId="30" fillId="0" borderId="0" applyFont="0" applyFill="0" applyBorder="0" applyAlignment="0" applyProtection="0">
      <alignment vertical="center"/>
    </xf>
    <xf numFmtId="0" fontId="61"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 fillId="0" borderId="0">
      <alignment vertical="center"/>
    </xf>
    <xf numFmtId="0" fontId="121" fillId="0" borderId="0" applyNumberFormat="0" applyFill="0" applyBorder="0" applyAlignment="0" applyProtection="0">
      <alignment vertical="center"/>
    </xf>
    <xf numFmtId="0" fontId="122" fillId="0" borderId="0"/>
    <xf numFmtId="38" fontId="1" fillId="0" borderId="0" applyFont="0" applyFill="0" applyBorder="0" applyAlignment="0" applyProtection="0">
      <alignment vertical="center"/>
    </xf>
  </cellStyleXfs>
  <cellXfs count="1558">
    <xf numFmtId="0" fontId="0" fillId="0" borderId="0" xfId="0">
      <alignment vertical="center"/>
    </xf>
    <xf numFmtId="0" fontId="10" fillId="0" borderId="0" xfId="0" applyFont="1">
      <alignment vertical="center"/>
    </xf>
    <xf numFmtId="0" fontId="17" fillId="0" borderId="0" xfId="0" applyFont="1" applyAlignment="1">
      <alignment horizontal="center" vertical="center"/>
    </xf>
    <xf numFmtId="0" fontId="11" fillId="0" borderId="0" xfId="0" applyFont="1" applyAlignment="1">
      <alignment horizontal="center" vertical="center"/>
    </xf>
    <xf numFmtId="0" fontId="10" fillId="0" borderId="0" xfId="0" applyFont="1" applyAlignment="1">
      <alignment horizontal="right" vertical="center"/>
    </xf>
    <xf numFmtId="0" fontId="10" fillId="0" borderId="33" xfId="0" applyFont="1" applyBorder="1" applyAlignment="1">
      <alignment horizontal="distributed" vertical="center"/>
    </xf>
    <xf numFmtId="0" fontId="13" fillId="0" borderId="0" xfId="0" applyFont="1" applyAlignment="1">
      <alignment horizontal="left" vertical="center"/>
    </xf>
    <xf numFmtId="0" fontId="10" fillId="0" borderId="0" xfId="0" applyFont="1" applyAlignment="1">
      <alignment horizontal="distributed" vertical="center" wrapText="1"/>
    </xf>
    <xf numFmtId="0" fontId="18" fillId="0" borderId="0" xfId="0" applyFont="1">
      <alignment vertical="center"/>
    </xf>
    <xf numFmtId="0" fontId="19" fillId="0" borderId="0" xfId="0" applyFont="1">
      <alignment vertical="center"/>
    </xf>
    <xf numFmtId="0" fontId="12" fillId="0" borderId="17" xfId="0" applyFont="1" applyBorder="1">
      <alignment vertical="center"/>
    </xf>
    <xf numFmtId="0" fontId="19" fillId="0" borderId="70" xfId="0" applyFont="1" applyBorder="1">
      <alignment vertical="center"/>
    </xf>
    <xf numFmtId="0" fontId="12" fillId="0" borderId="45" xfId="0" applyFont="1" applyBorder="1">
      <alignment vertical="center"/>
    </xf>
    <xf numFmtId="0" fontId="10" fillId="0" borderId="81" xfId="0" applyFont="1" applyBorder="1">
      <alignment vertical="center"/>
    </xf>
    <xf numFmtId="0" fontId="10" fillId="0" borderId="81" xfId="0" applyFont="1" applyBorder="1" applyAlignment="1">
      <alignment horizontal="center" vertical="center" wrapText="1"/>
    </xf>
    <xf numFmtId="0" fontId="10" fillId="0" borderId="81" xfId="0" applyFont="1" applyBorder="1" applyAlignment="1">
      <alignment horizontal="distributed" vertical="center"/>
    </xf>
    <xf numFmtId="0" fontId="10" fillId="0" borderId="83" xfId="0" applyFont="1" applyBorder="1">
      <alignment vertical="center"/>
    </xf>
    <xf numFmtId="0" fontId="10" fillId="0" borderId="83" xfId="0" applyFont="1" applyBorder="1" applyAlignment="1">
      <alignment horizontal="center" vertical="center" wrapText="1"/>
    </xf>
    <xf numFmtId="0" fontId="10" fillId="0" borderId="83" xfId="0" applyFont="1" applyBorder="1" applyAlignment="1">
      <alignment horizontal="distributed" vertical="center"/>
    </xf>
    <xf numFmtId="0" fontId="10" fillId="0" borderId="82" xfId="0" applyFont="1" applyBorder="1">
      <alignment vertical="center"/>
    </xf>
    <xf numFmtId="0" fontId="10" fillId="0" borderId="84" xfId="0" applyFont="1" applyBorder="1" applyAlignment="1">
      <alignment horizontal="center" vertical="center" wrapText="1"/>
    </xf>
    <xf numFmtId="0" fontId="10" fillId="0" borderId="96" xfId="0" applyFont="1" applyBorder="1">
      <alignment vertical="center"/>
    </xf>
    <xf numFmtId="0" fontId="10" fillId="0" borderId="96" xfId="0" applyFont="1" applyBorder="1" applyAlignment="1">
      <alignment horizontal="center" vertical="center" wrapText="1"/>
    </xf>
    <xf numFmtId="0" fontId="10" fillId="0" borderId="96" xfId="0" applyFont="1" applyBorder="1" applyAlignment="1">
      <alignment horizontal="distributed" vertical="center"/>
    </xf>
    <xf numFmtId="0" fontId="10" fillId="0" borderId="86" xfId="0" applyFont="1" applyBorder="1">
      <alignment vertical="center"/>
    </xf>
    <xf numFmtId="0" fontId="10" fillId="0" borderId="86" xfId="0" applyFont="1" applyBorder="1" applyAlignment="1">
      <alignment horizontal="center" vertical="center" wrapText="1"/>
    </xf>
    <xf numFmtId="0" fontId="10" fillId="0" borderId="86" xfId="0" applyFont="1" applyBorder="1" applyAlignment="1">
      <alignment horizontal="distributed" vertical="center"/>
    </xf>
    <xf numFmtId="0" fontId="10" fillId="0" borderId="101" xfId="0" applyFont="1" applyBorder="1" applyAlignment="1">
      <alignment horizontal="center" vertical="center" wrapText="1"/>
    </xf>
    <xf numFmtId="0" fontId="10" fillId="0" borderId="87" xfId="0" applyFont="1" applyBorder="1" applyAlignment="1">
      <alignment horizontal="center" vertical="center" wrapText="1"/>
    </xf>
    <xf numFmtId="0" fontId="10" fillId="0" borderId="99" xfId="0" applyFont="1" applyBorder="1">
      <alignment vertical="center"/>
    </xf>
    <xf numFmtId="0" fontId="10" fillId="0" borderId="89" xfId="0" applyFont="1" applyBorder="1">
      <alignment vertical="center"/>
    </xf>
    <xf numFmtId="0" fontId="10" fillId="0" borderId="6" xfId="0" applyFont="1" applyBorder="1">
      <alignment vertical="center"/>
    </xf>
    <xf numFmtId="0" fontId="10" fillId="0" borderId="9" xfId="0" applyFont="1" applyBorder="1" applyAlignment="1">
      <alignment horizontal="center" vertical="center" wrapText="1"/>
    </xf>
    <xf numFmtId="0" fontId="10" fillId="0" borderId="69" xfId="0" applyFont="1" applyBorder="1">
      <alignment vertical="center"/>
    </xf>
    <xf numFmtId="0" fontId="10" fillId="0" borderId="33" xfId="0" applyFont="1" applyBorder="1">
      <alignment vertical="center"/>
    </xf>
    <xf numFmtId="0" fontId="10" fillId="0" borderId="33" xfId="0" applyFont="1" applyBorder="1" applyAlignment="1">
      <alignment horizontal="center" vertical="center" wrapText="1"/>
    </xf>
    <xf numFmtId="0" fontId="12" fillId="0" borderId="98" xfId="0" applyFont="1" applyBorder="1">
      <alignment vertical="center"/>
    </xf>
    <xf numFmtId="0" fontId="12" fillId="0" borderId="94" xfId="0" applyFont="1" applyBorder="1">
      <alignment vertical="center"/>
    </xf>
    <xf numFmtId="0" fontId="10" fillId="0" borderId="91" xfId="0" applyFont="1" applyBorder="1">
      <alignment vertical="center"/>
    </xf>
    <xf numFmtId="0" fontId="10" fillId="0" borderId="91" xfId="0" applyFont="1" applyBorder="1" applyAlignment="1">
      <alignment horizontal="distributed" vertical="center"/>
    </xf>
    <xf numFmtId="0" fontId="10" fillId="0" borderId="91" xfId="0" applyFont="1" applyBorder="1" applyAlignment="1">
      <alignment horizontal="center" vertical="center" wrapText="1"/>
    </xf>
    <xf numFmtId="0" fontId="12" fillId="0" borderId="93" xfId="0" applyFont="1" applyBorder="1">
      <alignment vertical="center"/>
    </xf>
    <xf numFmtId="0" fontId="13" fillId="0" borderId="0" xfId="0" applyFont="1">
      <alignment vertical="center"/>
    </xf>
    <xf numFmtId="176" fontId="11" fillId="0" borderId="0" xfId="0" applyNumberFormat="1" applyFont="1" applyAlignment="1">
      <alignment horizontal="center" vertical="center"/>
    </xf>
    <xf numFmtId="0" fontId="10" fillId="0" borderId="7" xfId="0" applyFont="1" applyBorder="1">
      <alignment vertical="center"/>
    </xf>
    <xf numFmtId="0" fontId="12" fillId="0" borderId="0" xfId="0" applyFont="1" applyAlignment="1">
      <alignment horizontal="distributed" vertical="center"/>
    </xf>
    <xf numFmtId="0" fontId="13" fillId="0" borderId="0" xfId="0" applyFont="1" applyAlignment="1">
      <alignment horizontal="left" vertical="top"/>
    </xf>
    <xf numFmtId="0" fontId="10" fillId="0" borderId="0" xfId="0" applyFont="1" applyProtection="1">
      <alignment vertical="center"/>
      <protection locked="0"/>
    </xf>
    <xf numFmtId="0" fontId="10" fillId="3" borderId="56" xfId="0" applyFont="1" applyFill="1" applyBorder="1" applyAlignment="1" applyProtection="1">
      <alignment horizontal="center" vertical="center" shrinkToFit="1"/>
      <protection locked="0"/>
    </xf>
    <xf numFmtId="0" fontId="22" fillId="0" borderId="0" xfId="0" applyFont="1">
      <alignment vertical="center"/>
    </xf>
    <xf numFmtId="0" fontId="19" fillId="0" borderId="25" xfId="0" applyFont="1" applyBorder="1">
      <alignment vertical="center"/>
    </xf>
    <xf numFmtId="0" fontId="10" fillId="0" borderId="83" xfId="0" applyFont="1" applyBorder="1" applyAlignment="1">
      <alignment vertical="center" wrapText="1"/>
    </xf>
    <xf numFmtId="0" fontId="10" fillId="3" borderId="62" xfId="0" applyFont="1" applyFill="1" applyBorder="1" applyAlignment="1" applyProtection="1">
      <alignment horizontal="center" vertical="center" shrinkToFit="1"/>
      <protection locked="0"/>
    </xf>
    <xf numFmtId="0" fontId="10" fillId="3" borderId="74" xfId="0" applyFont="1" applyFill="1" applyBorder="1" applyAlignment="1" applyProtection="1">
      <alignment horizontal="center" vertical="center" shrinkToFit="1"/>
      <protection locked="0"/>
    </xf>
    <xf numFmtId="0" fontId="28" fillId="0" borderId="0" xfId="9" applyFont="1" applyAlignment="1">
      <alignment vertical="top"/>
    </xf>
    <xf numFmtId="0" fontId="29" fillId="0" borderId="0" xfId="9" applyFont="1"/>
    <xf numFmtId="0" fontId="29" fillId="0" borderId="0" xfId="9" applyFont="1" applyAlignment="1">
      <alignment horizontal="center" vertical="center"/>
    </xf>
    <xf numFmtId="0" fontId="34" fillId="0" borderId="0" xfId="9" applyFont="1"/>
    <xf numFmtId="0" fontId="34" fillId="0" borderId="0" xfId="9" applyFont="1" applyAlignment="1">
      <alignment vertical="top"/>
    </xf>
    <xf numFmtId="0" fontId="35" fillId="0" borderId="0" xfId="9" applyFont="1"/>
    <xf numFmtId="0" fontId="12" fillId="0" borderId="0" xfId="0" applyFont="1">
      <alignment vertical="center"/>
    </xf>
    <xf numFmtId="0" fontId="12" fillId="0" borderId="4" xfId="0" applyFont="1" applyBorder="1">
      <alignment vertical="center"/>
    </xf>
    <xf numFmtId="0" fontId="12" fillId="0" borderId="3" xfId="0" applyFont="1" applyBorder="1">
      <alignment vertical="center"/>
    </xf>
    <xf numFmtId="0" fontId="12" fillId="0" borderId="6" xfId="0" applyFont="1" applyBorder="1" applyAlignment="1">
      <alignment horizontal="center" vertical="center"/>
    </xf>
    <xf numFmtId="0" fontId="36" fillId="0" borderId="0" xfId="0" applyFont="1">
      <alignment vertical="center"/>
    </xf>
    <xf numFmtId="0" fontId="0" fillId="0" borderId="0" xfId="10" applyFont="1" applyAlignment="1">
      <alignment horizontal="left" vertical="center"/>
    </xf>
    <xf numFmtId="0" fontId="0" fillId="0" borderId="0" xfId="10" applyFont="1" applyAlignment="1">
      <alignment horizontal="center" vertical="center"/>
    </xf>
    <xf numFmtId="0" fontId="0" fillId="0" borderId="0" xfId="11" applyFont="1" applyAlignment="1">
      <alignment horizontal="center" vertical="center" wrapText="1" shrinkToFit="1"/>
    </xf>
    <xf numFmtId="0" fontId="31" fillId="0" borderId="104" xfId="10" applyFont="1" applyBorder="1" applyAlignment="1">
      <alignment vertical="center" shrinkToFit="1"/>
    </xf>
    <xf numFmtId="0" fontId="31" fillId="0" borderId="63" xfId="10" applyFont="1" applyBorder="1" applyAlignment="1" applyProtection="1">
      <alignment horizontal="center" vertical="center" shrinkToFit="1"/>
      <protection locked="0"/>
    </xf>
    <xf numFmtId="0" fontId="31" fillId="0" borderId="56" xfId="10" applyFont="1" applyBorder="1" applyAlignment="1">
      <alignment vertical="center" shrinkToFit="1"/>
    </xf>
    <xf numFmtId="178" fontId="31" fillId="0" borderId="5" xfId="10" applyNumberFormat="1" applyFont="1" applyBorder="1" applyAlignment="1" applyProtection="1">
      <alignment horizontal="center" vertical="center" shrinkToFit="1"/>
      <protection locked="0"/>
    </xf>
    <xf numFmtId="38" fontId="31" fillId="0" borderId="63" xfId="10" applyNumberFormat="1" applyFont="1" applyBorder="1" applyAlignment="1" applyProtection="1">
      <alignment vertical="center" shrinkToFit="1"/>
      <protection locked="0"/>
    </xf>
    <xf numFmtId="38" fontId="31" fillId="0" borderId="56" xfId="10" applyNumberFormat="1" applyFont="1" applyBorder="1" applyAlignment="1" applyProtection="1">
      <alignment vertical="center" shrinkToFit="1"/>
      <protection locked="0"/>
    </xf>
    <xf numFmtId="38" fontId="31" fillId="0" borderId="15" xfId="10" applyNumberFormat="1" applyFont="1" applyBorder="1" applyAlignment="1" applyProtection="1">
      <alignment vertical="center" shrinkToFit="1"/>
      <protection locked="0"/>
    </xf>
    <xf numFmtId="38" fontId="31" fillId="0" borderId="62" xfId="10" applyNumberFormat="1" applyFont="1" applyBorder="1" applyAlignment="1" applyProtection="1">
      <alignment vertical="center" shrinkToFit="1"/>
      <protection locked="0"/>
    </xf>
    <xf numFmtId="0" fontId="12" fillId="0" borderId="48" xfId="0" applyFont="1" applyBorder="1" applyAlignment="1">
      <alignment horizontal="right" vertical="center"/>
    </xf>
    <xf numFmtId="0" fontId="10" fillId="3" borderId="15" xfId="0" applyFont="1" applyFill="1" applyBorder="1" applyAlignment="1" applyProtection="1">
      <alignment horizontal="center" vertical="center" shrinkToFit="1"/>
      <protection locked="0"/>
    </xf>
    <xf numFmtId="0" fontId="10" fillId="0" borderId="0" xfId="0" applyFont="1" applyAlignment="1">
      <alignment horizontal="distributed" vertical="center"/>
    </xf>
    <xf numFmtId="0" fontId="12" fillId="0" borderId="76" xfId="0" applyFont="1" applyBorder="1" applyAlignment="1">
      <alignment horizontal="center" vertical="center"/>
    </xf>
    <xf numFmtId="0" fontId="10" fillId="0" borderId="31" xfId="0" applyFont="1" applyBorder="1" applyAlignment="1">
      <alignment horizontal="distributed" vertical="center"/>
    </xf>
    <xf numFmtId="0" fontId="40" fillId="0" borderId="0" xfId="0" applyFont="1">
      <alignment vertical="center"/>
    </xf>
    <xf numFmtId="0" fontId="10" fillId="0" borderId="31" xfId="0" applyFont="1" applyBorder="1">
      <alignment vertical="center"/>
    </xf>
    <xf numFmtId="0" fontId="10" fillId="0" borderId="54" xfId="0" applyFont="1" applyBorder="1" applyAlignment="1">
      <alignment horizontal="right" vertical="center"/>
    </xf>
    <xf numFmtId="0" fontId="15" fillId="0" borderId="0" xfId="0" applyFont="1" applyAlignment="1">
      <alignment horizontal="center" vertical="center"/>
    </xf>
    <xf numFmtId="0" fontId="15" fillId="0" borderId="0" xfId="0" applyFont="1">
      <alignment vertical="center"/>
    </xf>
    <xf numFmtId="0" fontId="15" fillId="0" borderId="0" xfId="0" applyFont="1" applyAlignment="1">
      <alignment horizontal="left" vertical="center"/>
    </xf>
    <xf numFmtId="0" fontId="12" fillId="0" borderId="0" xfId="0" applyFont="1" applyAlignment="1">
      <alignment horizontal="right" vertical="center" wrapText="1"/>
    </xf>
    <xf numFmtId="0" fontId="12" fillId="0" borderId="0" xfId="0" applyFont="1" applyAlignment="1">
      <alignment horizontal="center" vertical="center" wrapText="1"/>
    </xf>
    <xf numFmtId="0" fontId="12" fillId="0" borderId="88" xfId="0" applyFont="1" applyBorder="1" applyAlignment="1">
      <alignment horizontal="center" vertical="center"/>
    </xf>
    <xf numFmtId="0" fontId="12" fillId="0" borderId="4" xfId="0" applyFont="1" applyBorder="1" applyAlignment="1">
      <alignment horizontal="center" vertical="center"/>
    </xf>
    <xf numFmtId="0" fontId="12" fillId="0" borderId="9" xfId="0" applyFont="1" applyBorder="1">
      <alignment vertical="center"/>
    </xf>
    <xf numFmtId="0" fontId="15" fillId="0" borderId="0" xfId="0" applyFont="1" applyAlignment="1">
      <alignment horizontal="left" vertical="top"/>
    </xf>
    <xf numFmtId="0" fontId="15" fillId="0" borderId="0" xfId="0" applyFont="1" applyAlignment="1">
      <alignment vertical="top" wrapText="1"/>
    </xf>
    <xf numFmtId="0" fontId="15" fillId="0" borderId="0" xfId="0" applyFont="1" applyAlignment="1">
      <alignment vertical="top"/>
    </xf>
    <xf numFmtId="0" fontId="12" fillId="0" borderId="31" xfId="0" applyFont="1" applyBorder="1">
      <alignment vertical="center"/>
    </xf>
    <xf numFmtId="0" fontId="12" fillId="0" borderId="32" xfId="0" applyFont="1" applyBorder="1">
      <alignment vertical="center"/>
    </xf>
    <xf numFmtId="0" fontId="13" fillId="0" borderId="88" xfId="0" applyFont="1" applyBorder="1" applyAlignment="1">
      <alignment horizontal="left" vertical="center"/>
    </xf>
    <xf numFmtId="0" fontId="12" fillId="0" borderId="26" xfId="0" applyFont="1" applyBorder="1">
      <alignment vertical="center"/>
    </xf>
    <xf numFmtId="0" fontId="13" fillId="0" borderId="16" xfId="0" applyFont="1" applyBorder="1">
      <alignment vertical="center"/>
    </xf>
    <xf numFmtId="0" fontId="12" fillId="0" borderId="16" xfId="0" applyFont="1" applyBorder="1">
      <alignment vertical="center"/>
    </xf>
    <xf numFmtId="0" fontId="12" fillId="0" borderId="27" xfId="0" applyFont="1" applyBorder="1">
      <alignment vertical="center"/>
    </xf>
    <xf numFmtId="0" fontId="12" fillId="0" borderId="28" xfId="0" applyFont="1" applyBorder="1">
      <alignment vertical="center"/>
    </xf>
    <xf numFmtId="0" fontId="15" fillId="0" borderId="10" xfId="0" applyFont="1" applyBorder="1" applyAlignment="1">
      <alignment horizontal="center" vertical="center" wrapText="1"/>
    </xf>
    <xf numFmtId="0" fontId="15" fillId="0" borderId="15" xfId="0" applyFont="1" applyBorder="1" applyAlignment="1">
      <alignment horizontal="center" vertical="center" wrapText="1"/>
    </xf>
    <xf numFmtId="0" fontId="10" fillId="0" borderId="0" xfId="0" applyFont="1" applyAlignment="1">
      <alignment vertical="center" shrinkToFit="1"/>
    </xf>
    <xf numFmtId="0" fontId="12" fillId="0" borderId="0" xfId="0" applyFont="1" applyAlignment="1">
      <alignment horizontal="right" vertical="center"/>
    </xf>
    <xf numFmtId="0" fontId="10" fillId="0" borderId="104" xfId="0" applyFont="1" applyBorder="1" applyAlignment="1">
      <alignment horizontal="center" vertical="center"/>
    </xf>
    <xf numFmtId="0" fontId="10" fillId="0" borderId="63" xfId="0" applyFont="1" applyBorder="1" applyAlignment="1">
      <alignment horizontal="center" vertical="center"/>
    </xf>
    <xf numFmtId="0" fontId="10" fillId="0" borderId="0" xfId="0" applyFont="1" applyAlignment="1">
      <alignment vertical="top" wrapText="1"/>
    </xf>
    <xf numFmtId="0" fontId="10" fillId="0" borderId="0" xfId="0" applyFont="1" applyAlignment="1">
      <alignment vertical="top"/>
    </xf>
    <xf numFmtId="0" fontId="0" fillId="0" borderId="0" xfId="0" applyAlignment="1">
      <alignment horizontal="left" vertical="top" wrapText="1"/>
    </xf>
    <xf numFmtId="0" fontId="12" fillId="0" borderId="0" xfId="0" applyFont="1" applyAlignment="1">
      <alignment horizontal="left" vertical="center" wrapText="1"/>
    </xf>
    <xf numFmtId="0" fontId="10" fillId="0" borderId="69" xfId="0" applyFont="1" applyBorder="1" applyAlignment="1">
      <alignment horizontal="center" vertical="center"/>
    </xf>
    <xf numFmtId="0" fontId="13" fillId="0" borderId="0" xfId="0" applyFont="1" applyAlignment="1">
      <alignment horizontal="left" vertical="top" shrinkToFit="1"/>
    </xf>
    <xf numFmtId="0" fontId="10" fillId="0" borderId="102" xfId="0" applyFont="1" applyBorder="1">
      <alignment vertical="center"/>
    </xf>
    <xf numFmtId="0" fontId="10" fillId="0" borderId="85" xfId="0" applyFont="1" applyBorder="1">
      <alignment vertical="center"/>
    </xf>
    <xf numFmtId="0" fontId="10" fillId="0" borderId="85" xfId="0" applyFont="1" applyBorder="1" applyAlignment="1">
      <alignment horizontal="center" vertical="center" wrapText="1"/>
    </xf>
    <xf numFmtId="0" fontId="10" fillId="0" borderId="85" xfId="0" applyFont="1" applyBorder="1" applyAlignment="1">
      <alignment horizontal="distributed" vertical="center"/>
    </xf>
    <xf numFmtId="38" fontId="10" fillId="0" borderId="63" xfId="6" applyFont="1" applyBorder="1" applyAlignment="1" applyProtection="1">
      <alignment horizontal="right" vertical="center"/>
    </xf>
    <xf numFmtId="38" fontId="10" fillId="3" borderId="15" xfId="6" applyFont="1" applyFill="1" applyBorder="1" applyAlignment="1" applyProtection="1">
      <alignment horizontal="right" vertical="center" shrinkToFit="1"/>
      <protection locked="0"/>
    </xf>
    <xf numFmtId="38" fontId="10" fillId="3" borderId="62" xfId="6" applyFont="1" applyFill="1" applyBorder="1" applyAlignment="1" applyProtection="1">
      <alignment horizontal="right" vertical="center" shrinkToFit="1"/>
      <protection locked="0"/>
    </xf>
    <xf numFmtId="38" fontId="10" fillId="2" borderId="38" xfId="6" applyFont="1" applyFill="1" applyBorder="1" applyAlignment="1" applyProtection="1">
      <alignment horizontal="right" vertical="center"/>
    </xf>
    <xf numFmtId="0" fontId="10" fillId="0" borderId="40" xfId="0" applyFont="1" applyBorder="1">
      <alignment vertical="center"/>
    </xf>
    <xf numFmtId="0" fontId="10" fillId="0" borderId="0" xfId="0" applyFont="1" applyAlignment="1">
      <alignment horizontal="center" vertical="center" textRotation="255" shrinkToFit="1"/>
    </xf>
    <xf numFmtId="0" fontId="12" fillId="0" borderId="63" xfId="0" applyFont="1" applyBorder="1" applyAlignment="1">
      <alignment horizontal="center" vertical="center"/>
    </xf>
    <xf numFmtId="0" fontId="12" fillId="0" borderId="5" xfId="0" applyFont="1" applyBorder="1" applyAlignment="1">
      <alignment horizontal="center" vertical="center"/>
    </xf>
    <xf numFmtId="0" fontId="12" fillId="0" borderId="15" xfId="0" applyFont="1" applyBorder="1" applyAlignment="1">
      <alignment horizontal="center" vertical="center"/>
    </xf>
    <xf numFmtId="0" fontId="12" fillId="0" borderId="17" xfId="0" applyFont="1" applyBorder="1" applyAlignment="1">
      <alignment horizontal="right" vertical="center"/>
    </xf>
    <xf numFmtId="0" fontId="12" fillId="0" borderId="2" xfId="0" applyFont="1" applyBorder="1" applyAlignment="1">
      <alignment horizontal="center" vertical="center"/>
    </xf>
    <xf numFmtId="0" fontId="31" fillId="0" borderId="15" xfId="10" applyFont="1" applyBorder="1" applyAlignment="1">
      <alignment vertical="center" shrinkToFit="1"/>
    </xf>
    <xf numFmtId="0" fontId="12" fillId="0" borderId="3" xfId="0" applyFont="1" applyBorder="1" applyAlignment="1">
      <alignment horizontal="right" vertical="center"/>
    </xf>
    <xf numFmtId="181" fontId="31" fillId="0" borderId="15" xfId="10" applyNumberFormat="1" applyFont="1" applyBorder="1" applyAlignment="1" applyProtection="1">
      <alignment vertical="center" shrinkToFit="1"/>
      <protection locked="0"/>
    </xf>
    <xf numFmtId="179" fontId="32" fillId="0" borderId="0" xfId="10" applyNumberFormat="1" applyFont="1" applyAlignment="1">
      <alignment vertical="center" shrinkToFit="1"/>
    </xf>
    <xf numFmtId="0" fontId="45" fillId="0" borderId="0" xfId="9" applyFont="1"/>
    <xf numFmtId="0" fontId="44" fillId="0" borderId="0" xfId="9" applyFont="1"/>
    <xf numFmtId="0" fontId="46" fillId="0" borderId="0" xfId="9" applyFont="1" applyAlignment="1">
      <alignment horizontal="center" vertical="top"/>
    </xf>
    <xf numFmtId="0" fontId="31" fillId="0" borderId="0" xfId="10" applyFont="1" applyAlignment="1">
      <alignment vertical="top" shrinkToFit="1"/>
    </xf>
    <xf numFmtId="179" fontId="31" fillId="5" borderId="0" xfId="10" applyNumberFormat="1" applyFont="1" applyFill="1" applyAlignment="1">
      <alignment vertical="center" wrapText="1" shrinkToFit="1"/>
    </xf>
    <xf numFmtId="179" fontId="31" fillId="0" borderId="0" xfId="10" applyNumberFormat="1" applyFont="1" applyAlignment="1">
      <alignment vertical="top" shrinkToFit="1"/>
    </xf>
    <xf numFmtId="0" fontId="31" fillId="0" borderId="0" xfId="9" applyFont="1"/>
    <xf numFmtId="0" fontId="31" fillId="0" borderId="0" xfId="10" applyFont="1" applyAlignment="1">
      <alignment vertical="top" wrapText="1" shrinkToFit="1"/>
    </xf>
    <xf numFmtId="0" fontId="31" fillId="0" borderId="0" xfId="9" applyFont="1" applyAlignment="1">
      <alignment vertical="top" wrapText="1"/>
    </xf>
    <xf numFmtId="0" fontId="31" fillId="0" borderId="0" xfId="9" applyFont="1" applyAlignment="1">
      <alignment vertical="top"/>
    </xf>
    <xf numFmtId="0" fontId="32" fillId="0" borderId="0" xfId="9" applyFont="1"/>
    <xf numFmtId="0" fontId="10" fillId="5" borderId="0" xfId="0" applyFont="1" applyFill="1">
      <alignment vertical="center"/>
    </xf>
    <xf numFmtId="0" fontId="10" fillId="5" borderId="0" xfId="0" applyFont="1" applyFill="1" applyAlignment="1">
      <alignment horizontal="distributed" vertical="center"/>
    </xf>
    <xf numFmtId="0" fontId="13" fillId="5" borderId="0" xfId="0" applyFont="1" applyFill="1">
      <alignment vertical="center"/>
    </xf>
    <xf numFmtId="0" fontId="20" fillId="0" borderId="0" xfId="0" applyFont="1">
      <alignment vertical="center"/>
    </xf>
    <xf numFmtId="0" fontId="46" fillId="0" borderId="0" xfId="9" applyFont="1" applyAlignment="1">
      <alignment horizontal="left" vertical="top"/>
    </xf>
    <xf numFmtId="0" fontId="12" fillId="0" borderId="10" xfId="0" applyFont="1" applyBorder="1" applyAlignment="1">
      <alignment horizontal="right" vertical="center"/>
    </xf>
    <xf numFmtId="38" fontId="31" fillId="0" borderId="1" xfId="10" applyNumberFormat="1" applyFont="1" applyBorder="1" applyAlignment="1" applyProtection="1">
      <alignment vertical="center" shrinkToFit="1"/>
      <protection locked="0"/>
    </xf>
    <xf numFmtId="38" fontId="31" fillId="0" borderId="38" xfId="10" applyNumberFormat="1" applyFont="1" applyBorder="1" applyAlignment="1">
      <alignment vertical="center" shrinkToFit="1"/>
    </xf>
    <xf numFmtId="38" fontId="31" fillId="0" borderId="125" xfId="10" applyNumberFormat="1" applyFont="1" applyBorder="1" applyAlignment="1">
      <alignment vertical="center" shrinkToFit="1"/>
    </xf>
    <xf numFmtId="38" fontId="31" fillId="0" borderId="39" xfId="10" applyNumberFormat="1" applyFont="1" applyBorder="1" applyAlignment="1">
      <alignment vertical="center" shrinkToFit="1"/>
    </xf>
    <xf numFmtId="0" fontId="38" fillId="5" borderId="15" xfId="10" applyFont="1" applyFill="1" applyBorder="1" applyAlignment="1">
      <alignment horizontal="center" vertical="center"/>
    </xf>
    <xf numFmtId="0" fontId="38" fillId="5" borderId="77" xfId="10" applyFont="1" applyFill="1" applyBorder="1" applyAlignment="1">
      <alignment horizontal="center" vertical="center"/>
    </xf>
    <xf numFmtId="38" fontId="31" fillId="0" borderId="57" xfId="10" applyNumberFormat="1" applyFont="1" applyBorder="1" applyAlignment="1" applyProtection="1">
      <alignment vertical="center" shrinkToFit="1"/>
      <protection locked="0"/>
    </xf>
    <xf numFmtId="0" fontId="46" fillId="0" borderId="0" xfId="9" applyFont="1" applyAlignment="1">
      <alignment vertical="top"/>
    </xf>
    <xf numFmtId="0" fontId="38" fillId="5" borderId="56" xfId="10" applyFont="1" applyFill="1" applyBorder="1" applyAlignment="1">
      <alignment horizontal="center" vertical="center"/>
    </xf>
    <xf numFmtId="183" fontId="31" fillId="0" borderId="38" xfId="9" applyNumberFormat="1" applyFont="1" applyBorder="1" applyAlignment="1">
      <alignment vertical="center"/>
    </xf>
    <xf numFmtId="180" fontId="31" fillId="0" borderId="0" xfId="9" applyNumberFormat="1" applyFont="1" applyAlignment="1">
      <alignment vertical="top"/>
    </xf>
    <xf numFmtId="0" fontId="10" fillId="0" borderId="77" xfId="0" applyFont="1" applyBorder="1">
      <alignment vertical="center"/>
    </xf>
    <xf numFmtId="38" fontId="17" fillId="5" borderId="0" xfId="6" applyFont="1" applyFill="1" applyBorder="1" applyAlignment="1" applyProtection="1">
      <alignment horizontal="center" vertical="center"/>
      <protection locked="0"/>
    </xf>
    <xf numFmtId="0" fontId="12" fillId="5" borderId="0" xfId="0" applyFont="1" applyFill="1" applyAlignment="1">
      <alignment horizontal="right" vertical="center"/>
    </xf>
    <xf numFmtId="0" fontId="48" fillId="7" borderId="112" xfId="0" applyFont="1" applyFill="1" applyBorder="1">
      <alignment vertical="center"/>
    </xf>
    <xf numFmtId="0" fontId="10" fillId="0" borderId="17" xfId="0" applyFont="1" applyBorder="1">
      <alignment vertical="center"/>
    </xf>
    <xf numFmtId="0" fontId="48" fillId="7" borderId="98" xfId="0" applyFont="1" applyFill="1" applyBorder="1">
      <alignment vertical="center"/>
    </xf>
    <xf numFmtId="0" fontId="12" fillId="0" borderId="62" xfId="0" applyFont="1" applyBorder="1">
      <alignment vertical="center"/>
    </xf>
    <xf numFmtId="38" fontId="17" fillId="5" borderId="0" xfId="0" applyNumberFormat="1" applyFont="1" applyFill="1" applyAlignment="1">
      <alignment horizontal="right"/>
    </xf>
    <xf numFmtId="0" fontId="10" fillId="0" borderId="129" xfId="0" applyFont="1" applyBorder="1">
      <alignment vertical="center"/>
    </xf>
    <xf numFmtId="0" fontId="10" fillId="0" borderId="129" xfId="0" applyFont="1" applyBorder="1" applyAlignment="1">
      <alignment horizontal="center" vertical="center" wrapText="1"/>
    </xf>
    <xf numFmtId="0" fontId="10" fillId="0" borderId="129" xfId="0" applyFont="1" applyBorder="1" applyAlignment="1">
      <alignment horizontal="distributed" vertical="center"/>
    </xf>
    <xf numFmtId="0" fontId="42" fillId="5" borderId="0" xfId="0" applyFont="1" applyFill="1">
      <alignment vertical="center"/>
    </xf>
    <xf numFmtId="0" fontId="49" fillId="5" borderId="0" xfId="0" applyFont="1" applyFill="1">
      <alignment vertical="center"/>
    </xf>
    <xf numFmtId="0" fontId="50" fillId="5" borderId="0" xfId="0" applyFont="1" applyFill="1">
      <alignment vertical="center"/>
    </xf>
    <xf numFmtId="0" fontId="51" fillId="5" borderId="0" xfId="0" applyFont="1" applyFill="1" applyAlignment="1">
      <alignment vertical="center" shrinkToFit="1"/>
    </xf>
    <xf numFmtId="0" fontId="0" fillId="5" borderId="0" xfId="0" applyFill="1">
      <alignment vertical="center"/>
    </xf>
    <xf numFmtId="0" fontId="10" fillId="3" borderId="0" xfId="0" applyFont="1" applyFill="1" applyProtection="1">
      <alignment vertical="center"/>
      <protection locked="0"/>
    </xf>
    <xf numFmtId="38" fontId="31" fillId="2" borderId="38" xfId="10" applyNumberFormat="1" applyFont="1" applyFill="1" applyBorder="1" applyAlignment="1">
      <alignment vertical="center" shrinkToFit="1"/>
    </xf>
    <xf numFmtId="38" fontId="31" fillId="2" borderId="37" xfId="10" applyNumberFormat="1" applyFont="1" applyFill="1" applyBorder="1" applyAlignment="1">
      <alignment vertical="center" shrinkToFit="1"/>
    </xf>
    <xf numFmtId="38" fontId="31" fillId="2" borderId="15" xfId="10" applyNumberFormat="1" applyFont="1" applyFill="1" applyBorder="1" applyAlignment="1">
      <alignment vertical="center" shrinkToFit="1"/>
    </xf>
    <xf numFmtId="38" fontId="31" fillId="2" borderId="39" xfId="10" applyNumberFormat="1" applyFont="1" applyFill="1" applyBorder="1" applyAlignment="1">
      <alignment vertical="center" shrinkToFit="1"/>
    </xf>
    <xf numFmtId="38" fontId="31" fillId="2" borderId="54" xfId="10" applyNumberFormat="1" applyFont="1" applyFill="1" applyBorder="1" applyAlignment="1">
      <alignment vertical="center" shrinkToFit="1"/>
    </xf>
    <xf numFmtId="0" fontId="53" fillId="7" borderId="112" xfId="0" applyFont="1" applyFill="1" applyBorder="1" applyAlignment="1">
      <alignment horizontal="center" vertical="center"/>
    </xf>
    <xf numFmtId="0" fontId="52" fillId="5" borderId="62" xfId="11" applyFont="1" applyFill="1" applyBorder="1" applyAlignment="1">
      <alignment horizontal="center" vertical="center" wrapText="1" shrinkToFit="1"/>
    </xf>
    <xf numFmtId="177" fontId="47" fillId="5" borderId="62" xfId="10" applyNumberFormat="1" applyFont="1" applyFill="1" applyBorder="1" applyAlignment="1">
      <alignment horizontal="center" vertical="center" wrapText="1" shrinkToFit="1"/>
    </xf>
    <xf numFmtId="182" fontId="52" fillId="2" borderId="15" xfId="9" applyNumberFormat="1" applyFont="1" applyFill="1" applyBorder="1" applyAlignment="1">
      <alignment horizontal="center" vertical="center"/>
    </xf>
    <xf numFmtId="0" fontId="54" fillId="0" borderId="0" xfId="9" applyFont="1" applyAlignment="1">
      <alignment horizontal="center" vertical="center"/>
    </xf>
    <xf numFmtId="0" fontId="54" fillId="0" borderId="7" xfId="9" applyFont="1" applyBorder="1" applyAlignment="1">
      <alignment horizontal="center" vertical="center"/>
    </xf>
    <xf numFmtId="0" fontId="54" fillId="0" borderId="0" xfId="9" applyFont="1"/>
    <xf numFmtId="0" fontId="10" fillId="0" borderId="50" xfId="0" applyFont="1" applyBorder="1">
      <alignment vertical="center"/>
    </xf>
    <xf numFmtId="0" fontId="10" fillId="0" borderId="50" xfId="0" applyFont="1" applyBorder="1" applyAlignment="1">
      <alignment horizontal="center" vertical="center" wrapText="1"/>
    </xf>
    <xf numFmtId="0" fontId="10" fillId="0" borderId="80" xfId="0" applyFont="1" applyBorder="1">
      <alignment vertical="center"/>
    </xf>
    <xf numFmtId="0" fontId="10" fillId="0" borderId="111" xfId="0" applyFont="1" applyBorder="1" applyAlignment="1">
      <alignment horizontal="distributed" vertical="center"/>
    </xf>
    <xf numFmtId="0" fontId="10" fillId="0" borderId="90" xfId="0" applyFont="1" applyBorder="1" applyAlignment="1">
      <alignment horizontal="distributed" vertical="center"/>
    </xf>
    <xf numFmtId="0" fontId="10" fillId="0" borderId="93" xfId="0" applyFont="1" applyBorder="1" applyAlignment="1">
      <alignment horizontal="distributed" vertical="center"/>
    </xf>
    <xf numFmtId="0" fontId="10" fillId="0" borderId="94" xfId="0" applyFont="1" applyBorder="1" applyAlignment="1">
      <alignment horizontal="distributed" vertical="center"/>
    </xf>
    <xf numFmtId="0" fontId="15" fillId="5" borderId="0" xfId="0" applyFont="1" applyFill="1" applyAlignment="1">
      <alignment horizontal="center" vertical="center"/>
    </xf>
    <xf numFmtId="0" fontId="15" fillId="5" borderId="0" xfId="0" applyFont="1" applyFill="1">
      <alignment vertical="center"/>
    </xf>
    <xf numFmtId="0" fontId="10" fillId="5" borderId="0" xfId="0" applyFont="1" applyFill="1" applyAlignment="1" applyProtection="1">
      <alignment horizontal="center" vertical="center" wrapText="1"/>
      <protection locked="0"/>
    </xf>
    <xf numFmtId="0" fontId="10" fillId="5" borderId="0" xfId="0" applyFont="1" applyFill="1" applyAlignment="1" applyProtection="1">
      <alignment horizontal="center" vertical="center"/>
      <protection locked="0"/>
    </xf>
    <xf numFmtId="0" fontId="21" fillId="5" borderId="0" xfId="0" applyFont="1" applyFill="1" applyAlignment="1" applyProtection="1">
      <alignment horizontal="center" vertical="center"/>
      <protection locked="0"/>
    </xf>
    <xf numFmtId="0" fontId="10" fillId="5" borderId="0" xfId="0" applyFont="1" applyFill="1" applyAlignment="1">
      <alignment horizontal="right" vertical="center"/>
    </xf>
    <xf numFmtId="0" fontId="12" fillId="0" borderId="15" xfId="0" applyFont="1" applyBorder="1">
      <alignment vertical="center"/>
    </xf>
    <xf numFmtId="0" fontId="31" fillId="0" borderId="0" xfId="12" applyFont="1" applyAlignment="1">
      <alignment vertical="top"/>
    </xf>
    <xf numFmtId="0" fontId="55" fillId="0" borderId="0" xfId="9" applyFont="1"/>
    <xf numFmtId="0" fontId="56" fillId="5" borderId="0" xfId="0" applyFont="1" applyFill="1">
      <alignment vertical="center"/>
    </xf>
    <xf numFmtId="0" fontId="12" fillId="5" borderId="0" xfId="0" applyFont="1" applyFill="1">
      <alignment vertical="center"/>
    </xf>
    <xf numFmtId="0" fontId="57" fillId="5" borderId="0" xfId="0" applyFont="1" applyFill="1">
      <alignment vertical="center"/>
    </xf>
    <xf numFmtId="0" fontId="57" fillId="5" borderId="0" xfId="0" applyFont="1" applyFill="1" applyAlignment="1">
      <alignment vertical="center" shrinkToFit="1"/>
    </xf>
    <xf numFmtId="0" fontId="10" fillId="0" borderId="0" xfId="0" applyFont="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2" fillId="0" borderId="0" xfId="0" applyFont="1" applyAlignment="1" applyProtection="1">
      <alignment horizontal="center" vertical="center"/>
      <protection locked="0"/>
    </xf>
    <xf numFmtId="0" fontId="12" fillId="0" borderId="25" xfId="0" applyFont="1" applyBorder="1" applyAlignment="1">
      <alignment horizontal="center" vertical="center"/>
    </xf>
    <xf numFmtId="0" fontId="10" fillId="0" borderId="136" xfId="0" applyFont="1" applyBorder="1">
      <alignment vertical="center"/>
    </xf>
    <xf numFmtId="0" fontId="10" fillId="0" borderId="137" xfId="0" applyFont="1" applyBorder="1">
      <alignment vertical="center"/>
    </xf>
    <xf numFmtId="0" fontId="12" fillId="0" borderId="22" xfId="0" applyFont="1" applyBorder="1">
      <alignment vertical="center"/>
    </xf>
    <xf numFmtId="0" fontId="12" fillId="0" borderId="90" xfId="0" applyFont="1" applyBorder="1">
      <alignment vertical="center"/>
    </xf>
    <xf numFmtId="0" fontId="15" fillId="0" borderId="0" xfId="0" applyFont="1" applyAlignment="1">
      <alignment vertical="center" wrapText="1"/>
    </xf>
    <xf numFmtId="0" fontId="12" fillId="0" borderId="33" xfId="0" applyFont="1" applyBorder="1">
      <alignment vertical="center"/>
    </xf>
    <xf numFmtId="0" fontId="10" fillId="0" borderId="139" xfId="0" applyFont="1" applyBorder="1" applyAlignment="1">
      <alignment horizontal="center" vertical="center" wrapText="1"/>
    </xf>
    <xf numFmtId="0" fontId="10" fillId="0" borderId="76" xfId="0" applyFont="1" applyBorder="1" applyAlignment="1">
      <alignment horizontal="right" vertical="center"/>
    </xf>
    <xf numFmtId="0" fontId="12" fillId="0" borderId="7" xfId="0" applyFont="1" applyBorder="1">
      <alignment vertical="center"/>
    </xf>
    <xf numFmtId="0" fontId="10" fillId="0" borderId="110" xfId="0" applyFont="1" applyBorder="1" applyAlignment="1">
      <alignment horizontal="distributed" vertical="center"/>
    </xf>
    <xf numFmtId="0" fontId="10" fillId="0" borderId="90" xfId="0" applyFont="1" applyBorder="1">
      <alignment vertical="center"/>
    </xf>
    <xf numFmtId="0" fontId="10" fillId="0" borderId="86" xfId="0" applyFont="1" applyBorder="1" applyAlignment="1">
      <alignment horizontal="center" vertical="center"/>
    </xf>
    <xf numFmtId="0" fontId="10" fillId="0" borderId="142" xfId="0" applyFont="1" applyBorder="1">
      <alignment vertical="center"/>
    </xf>
    <xf numFmtId="0" fontId="10" fillId="0" borderId="138" xfId="0" applyFont="1" applyBorder="1">
      <alignment vertical="center"/>
    </xf>
    <xf numFmtId="0" fontId="10" fillId="0" borderId="143" xfId="0" applyFont="1" applyBorder="1">
      <alignment vertical="center"/>
    </xf>
    <xf numFmtId="0" fontId="10" fillId="0" borderId="145" xfId="0" applyFont="1" applyBorder="1">
      <alignment vertical="center"/>
    </xf>
    <xf numFmtId="0" fontId="10" fillId="0" borderId="145" xfId="0" applyFont="1" applyBorder="1" applyAlignment="1">
      <alignment horizontal="center" vertical="center" wrapText="1"/>
    </xf>
    <xf numFmtId="0" fontId="10" fillId="0" borderId="145" xfId="0" applyFont="1" applyBorder="1" applyAlignment="1">
      <alignment horizontal="distributed" vertical="center"/>
    </xf>
    <xf numFmtId="0" fontId="15" fillId="0" borderId="0" xfId="0" applyFont="1" applyAlignment="1">
      <alignment horizontal="right" vertical="center"/>
    </xf>
    <xf numFmtId="0" fontId="31" fillId="0" borderId="77" xfId="10" applyFont="1" applyBorder="1" applyAlignment="1">
      <alignment vertical="center" shrinkToFit="1"/>
    </xf>
    <xf numFmtId="0" fontId="10" fillId="0" borderId="146" xfId="0" applyFont="1" applyBorder="1" applyAlignment="1">
      <alignment horizontal="distributed" vertical="center"/>
    </xf>
    <xf numFmtId="0" fontId="10" fillId="0" borderId="7" xfId="0" applyFont="1" applyBorder="1" applyAlignment="1">
      <alignment horizontal="distributed" vertical="center"/>
    </xf>
    <xf numFmtId="0" fontId="10" fillId="0" borderId="0" xfId="0" applyFont="1" applyAlignment="1" applyProtection="1">
      <alignment horizontal="center" vertical="center"/>
      <protection locked="0"/>
    </xf>
    <xf numFmtId="0" fontId="10" fillId="0" borderId="0" xfId="0" applyFont="1" applyAlignment="1">
      <alignment horizontal="center" vertical="center" wrapText="1"/>
    </xf>
    <xf numFmtId="0" fontId="10" fillId="0" borderId="7" xfId="0" applyFont="1" applyBorder="1" applyAlignment="1">
      <alignment horizontal="center" vertical="center" wrapText="1"/>
    </xf>
    <xf numFmtId="0" fontId="10" fillId="0" borderId="16" xfId="0" applyFont="1" applyBorder="1" applyAlignment="1">
      <alignment horizontal="center" vertical="center" wrapText="1"/>
    </xf>
    <xf numFmtId="0" fontId="12" fillId="0" borderId="0" xfId="0" applyFont="1" applyAlignment="1">
      <alignment horizontal="distributed" vertical="center"/>
    </xf>
    <xf numFmtId="0" fontId="12" fillId="0" borderId="31" xfId="0" applyFont="1" applyBorder="1" applyAlignment="1">
      <alignment vertical="center" wrapText="1"/>
    </xf>
    <xf numFmtId="0" fontId="12" fillId="0" borderId="48" xfId="0" applyFont="1" applyBorder="1" applyAlignment="1">
      <alignment vertical="center" wrapText="1"/>
    </xf>
    <xf numFmtId="0" fontId="12" fillId="0" borderId="7" xfId="0" applyFont="1" applyBorder="1" applyAlignment="1">
      <alignment horizontal="center" vertical="center"/>
    </xf>
    <xf numFmtId="0" fontId="12" fillId="0" borderId="0" xfId="0" applyFont="1" applyAlignment="1">
      <alignment horizontal="center" vertical="center"/>
    </xf>
    <xf numFmtId="0" fontId="33" fillId="0" borderId="0" xfId="9" applyFont="1" applyAlignment="1">
      <alignment horizontal="center" vertical="center"/>
    </xf>
    <xf numFmtId="0" fontId="33" fillId="0" borderId="7" xfId="9" applyFont="1" applyBorder="1" applyAlignment="1">
      <alignment horizontal="center" vertical="center"/>
    </xf>
    <xf numFmtId="0" fontId="38" fillId="0" borderId="0" xfId="10" applyFont="1" applyAlignment="1">
      <alignment horizontal="left" vertical="center"/>
    </xf>
    <xf numFmtId="0" fontId="31" fillId="0" borderId="0" xfId="9" applyFont="1" applyAlignment="1">
      <alignment horizontal="left" vertical="top" wrapText="1"/>
    </xf>
    <xf numFmtId="0" fontId="31" fillId="0" borderId="0" xfId="9" applyFont="1" applyAlignment="1">
      <alignment horizontal="left" vertical="top"/>
    </xf>
    <xf numFmtId="0" fontId="31" fillId="0" borderId="0" xfId="10" applyFont="1" applyAlignment="1">
      <alignment horizontal="left" vertical="top" wrapText="1" shrinkToFit="1"/>
    </xf>
    <xf numFmtId="0" fontId="31" fillId="0" borderId="0" xfId="10" applyFont="1" applyAlignment="1">
      <alignment horizontal="left" vertical="top" shrinkToFit="1"/>
    </xf>
    <xf numFmtId="0" fontId="10" fillId="0" borderId="0" xfId="0" applyFont="1" applyAlignment="1">
      <alignment horizontal="left" vertical="center" wrapText="1"/>
    </xf>
    <xf numFmtId="0" fontId="12" fillId="0" borderId="77" xfId="0" applyFont="1" applyBorder="1" applyAlignment="1">
      <alignment horizontal="center" vertical="center" wrapText="1"/>
    </xf>
    <xf numFmtId="0" fontId="45" fillId="0" borderId="0" xfId="9" applyFont="1" applyBorder="1"/>
    <xf numFmtId="0" fontId="29" fillId="0" borderId="0" xfId="9" applyFont="1" applyBorder="1"/>
    <xf numFmtId="0" fontId="46" fillId="0" borderId="0" xfId="9" applyFont="1" applyBorder="1" applyAlignment="1">
      <alignment vertical="top"/>
    </xf>
    <xf numFmtId="0" fontId="44" fillId="0" borderId="0" xfId="9" applyFont="1" applyBorder="1"/>
    <xf numFmtId="0" fontId="31" fillId="0" borderId="0" xfId="10" applyFont="1" applyBorder="1" applyAlignment="1">
      <alignment vertical="top" shrinkToFit="1"/>
    </xf>
    <xf numFmtId="0" fontId="31" fillId="0" borderId="0" xfId="10" applyFont="1" applyBorder="1" applyAlignment="1">
      <alignment vertical="top" wrapText="1" shrinkToFit="1"/>
    </xf>
    <xf numFmtId="0" fontId="12" fillId="0" borderId="1" xfId="0" applyFont="1" applyBorder="1" applyAlignment="1">
      <alignment horizontal="right" vertical="center"/>
    </xf>
    <xf numFmtId="0" fontId="12" fillId="0" borderId="40" xfId="0" applyFont="1" applyBorder="1" applyAlignment="1">
      <alignment horizontal="right" vertical="center"/>
    </xf>
    <xf numFmtId="0" fontId="13" fillId="0" borderId="25" xfId="0" applyFont="1" applyBorder="1" applyAlignment="1">
      <alignment horizontal="center" vertical="center" wrapText="1"/>
    </xf>
    <xf numFmtId="0" fontId="12" fillId="0" borderId="25" xfId="0" applyFont="1" applyBorder="1" applyAlignment="1">
      <alignment horizontal="right" vertical="center"/>
    </xf>
    <xf numFmtId="0" fontId="12" fillId="0" borderId="0" xfId="0" applyFont="1" applyBorder="1" applyAlignment="1">
      <alignment horizontal="right" vertical="center"/>
    </xf>
    <xf numFmtId="0" fontId="58" fillId="5" borderId="0" xfId="0" applyFont="1" applyFill="1">
      <alignment vertical="center"/>
    </xf>
    <xf numFmtId="0" fontId="38" fillId="5" borderId="79" xfId="9" applyFont="1" applyFill="1" applyBorder="1" applyAlignment="1">
      <alignment horizontal="center" vertical="center"/>
    </xf>
    <xf numFmtId="0" fontId="38" fillId="5" borderId="15" xfId="9" applyFont="1" applyFill="1" applyBorder="1" applyAlignment="1">
      <alignment horizontal="center" vertical="center"/>
    </xf>
    <xf numFmtId="0" fontId="38" fillId="5" borderId="77" xfId="9" applyFont="1" applyFill="1" applyBorder="1" applyAlignment="1">
      <alignment horizontal="center" vertical="center"/>
    </xf>
    <xf numFmtId="0" fontId="38" fillId="5" borderId="29" xfId="9" applyFont="1" applyFill="1" applyBorder="1" applyAlignment="1">
      <alignment horizontal="center" vertical="center" wrapText="1"/>
    </xf>
    <xf numFmtId="0" fontId="12" fillId="0" borderId="0" xfId="0" applyFont="1" applyAlignment="1">
      <alignment horizontal="center" vertical="top"/>
    </xf>
    <xf numFmtId="0" fontId="12" fillId="0" borderId="0" xfId="0" applyFont="1" applyAlignment="1">
      <alignment horizontal="left" vertical="top" wrapText="1"/>
    </xf>
    <xf numFmtId="0" fontId="0" fillId="0" borderId="0" xfId="0" applyFont="1">
      <alignment vertical="center"/>
    </xf>
    <xf numFmtId="0" fontId="12" fillId="0" borderId="0" xfId="0" applyFont="1" applyAlignment="1">
      <alignment horizontal="left" vertical="top"/>
    </xf>
    <xf numFmtId="0" fontId="12" fillId="0" borderId="0" xfId="0" applyFont="1" applyBorder="1" applyAlignment="1">
      <alignment horizontal="center" vertical="center"/>
    </xf>
    <xf numFmtId="0" fontId="0" fillId="0" borderId="0" xfId="0" applyFont="1" applyAlignment="1">
      <alignment vertical="center" wrapText="1"/>
    </xf>
    <xf numFmtId="0" fontId="0" fillId="0" borderId="81" xfId="0" applyFont="1" applyBorder="1">
      <alignment vertical="center"/>
    </xf>
    <xf numFmtId="0" fontId="0" fillId="0" borderId="96" xfId="0" applyFont="1" applyBorder="1">
      <alignment vertical="center"/>
    </xf>
    <xf numFmtId="0" fontId="10" fillId="0" borderId="43" xfId="0" applyFont="1" applyBorder="1">
      <alignment vertical="center"/>
    </xf>
    <xf numFmtId="0" fontId="10" fillId="0" borderId="144" xfId="0" applyFont="1" applyBorder="1">
      <alignment vertical="center"/>
    </xf>
    <xf numFmtId="0" fontId="10" fillId="0" borderId="0" xfId="0" applyFont="1" applyBorder="1">
      <alignment vertical="center"/>
    </xf>
    <xf numFmtId="0" fontId="10" fillId="0" borderId="0" xfId="0" applyFont="1" applyBorder="1" applyAlignment="1">
      <alignment horizontal="center" vertical="center" wrapText="1"/>
    </xf>
    <xf numFmtId="0" fontId="10" fillId="0" borderId="0" xfId="0" applyFont="1" applyBorder="1" applyAlignment="1">
      <alignment horizontal="distributed" vertical="center"/>
    </xf>
    <xf numFmtId="0" fontId="10" fillId="0" borderId="47" xfId="0" applyFont="1" applyBorder="1">
      <alignment vertical="center"/>
    </xf>
    <xf numFmtId="0" fontId="10" fillId="0" borderId="16" xfId="0" applyFont="1" applyBorder="1">
      <alignment vertical="center"/>
    </xf>
    <xf numFmtId="0" fontId="10" fillId="0" borderId="16" xfId="0" applyFont="1" applyBorder="1" applyAlignment="1">
      <alignment horizontal="distributed" vertical="center"/>
    </xf>
    <xf numFmtId="0" fontId="10" fillId="0" borderId="94" xfId="0" applyFont="1" applyBorder="1" applyAlignment="1">
      <alignment horizontal="center" vertical="center" wrapText="1"/>
    </xf>
    <xf numFmtId="0" fontId="10" fillId="0" borderId="111" xfId="0" applyFont="1" applyBorder="1" applyAlignment="1">
      <alignment horizontal="center" vertical="center" wrapText="1"/>
    </xf>
    <xf numFmtId="0" fontId="10" fillId="0" borderId="90" xfId="0" applyFont="1" applyBorder="1" applyAlignment="1">
      <alignment horizontal="center" vertical="center" wrapText="1"/>
    </xf>
    <xf numFmtId="0" fontId="10" fillId="0" borderId="110" xfId="0" applyFont="1" applyBorder="1" applyAlignment="1">
      <alignment horizontal="center" vertical="center" wrapText="1"/>
    </xf>
    <xf numFmtId="0" fontId="10" fillId="0" borderId="103" xfId="0" applyFont="1" applyBorder="1" applyAlignment="1">
      <alignment horizontal="center" vertical="center" wrapText="1"/>
    </xf>
    <xf numFmtId="0" fontId="10" fillId="0" borderId="90" xfId="0" applyFont="1" applyBorder="1" applyAlignment="1">
      <alignment vertical="center" wrapText="1"/>
    </xf>
    <xf numFmtId="0" fontId="10" fillId="0" borderId="0" xfId="0" applyFont="1" applyBorder="1" applyAlignment="1">
      <alignment vertical="top" wrapText="1"/>
    </xf>
    <xf numFmtId="38" fontId="10" fillId="0" borderId="8" xfId="6" applyFont="1" applyBorder="1" applyAlignment="1" applyProtection="1">
      <alignment horizontal="right" vertical="center"/>
    </xf>
    <xf numFmtId="38" fontId="10" fillId="3" borderId="78" xfId="6" applyFont="1" applyFill="1" applyBorder="1" applyAlignment="1" applyProtection="1">
      <alignment horizontal="right" vertical="center" shrinkToFit="1"/>
      <protection locked="0"/>
    </xf>
    <xf numFmtId="38" fontId="10" fillId="3" borderId="11" xfId="6" applyFont="1" applyFill="1" applyBorder="1" applyAlignment="1" applyProtection="1">
      <alignment horizontal="right" vertical="center" shrinkToFit="1"/>
      <protection locked="0"/>
    </xf>
    <xf numFmtId="38" fontId="10" fillId="2" borderId="76" xfId="6" applyFont="1" applyFill="1" applyBorder="1" applyAlignment="1" applyProtection="1">
      <alignment horizontal="right" vertical="center"/>
    </xf>
    <xf numFmtId="0" fontId="12" fillId="0" borderId="3" xfId="0" applyFont="1" applyBorder="1" applyAlignment="1">
      <alignment horizontal="center" vertical="center"/>
    </xf>
    <xf numFmtId="0" fontId="12" fillId="0" borderId="9" xfId="0" applyFont="1" applyBorder="1" applyAlignment="1">
      <alignment horizontal="center" vertical="center"/>
    </xf>
    <xf numFmtId="0" fontId="60" fillId="0" borderId="0" xfId="16" applyFont="1" applyFill="1" applyAlignment="1" applyProtection="1">
      <alignment horizontal="center" vertical="center"/>
      <protection locked="0"/>
    </xf>
    <xf numFmtId="0" fontId="61" fillId="0" borderId="0" xfId="16" applyFont="1" applyProtection="1">
      <alignment vertical="center"/>
      <protection locked="0"/>
    </xf>
    <xf numFmtId="0" fontId="60" fillId="0" borderId="0" xfId="16" applyFont="1" applyProtection="1">
      <alignment vertical="center"/>
      <protection locked="0"/>
    </xf>
    <xf numFmtId="0" fontId="62" fillId="0" borderId="0" xfId="16" applyFont="1" applyAlignment="1" applyProtection="1">
      <alignment horizontal="center" vertical="center"/>
      <protection locked="0"/>
    </xf>
    <xf numFmtId="0" fontId="63" fillId="3" borderId="0" xfId="16" applyFont="1" applyFill="1" applyAlignment="1" applyProtection="1">
      <alignment horizontal="center" vertical="center"/>
      <protection locked="0"/>
    </xf>
    <xf numFmtId="0" fontId="61" fillId="0" borderId="0" xfId="16" applyFont="1" applyFill="1" applyProtection="1">
      <alignment vertical="center"/>
      <protection locked="0"/>
    </xf>
    <xf numFmtId="0" fontId="64" fillId="0" borderId="0" xfId="16" applyFont="1" applyBorder="1" applyAlignment="1" applyProtection="1">
      <alignment horizontal="center" vertical="center"/>
      <protection locked="0"/>
    </xf>
    <xf numFmtId="0" fontId="64" fillId="0" borderId="0" xfId="16" applyFont="1" applyBorder="1" applyAlignment="1">
      <alignment horizontal="center" vertical="center"/>
    </xf>
    <xf numFmtId="0" fontId="63" fillId="0" borderId="0" xfId="16" applyFont="1" applyBorder="1" applyAlignment="1">
      <alignment horizontal="right" vertical="center"/>
    </xf>
    <xf numFmtId="0" fontId="65" fillId="0" borderId="0" xfId="16" applyFont="1" applyBorder="1" applyAlignment="1">
      <alignment horizontal="center" vertical="center"/>
    </xf>
    <xf numFmtId="0" fontId="63" fillId="0" borderId="0" xfId="16" applyFont="1" applyBorder="1" applyAlignment="1">
      <alignment horizontal="center" vertical="center"/>
    </xf>
    <xf numFmtId="0" fontId="66" fillId="0" borderId="0" xfId="16" applyFont="1" applyFill="1" applyBorder="1" applyAlignment="1" applyProtection="1">
      <alignment horizontal="center" vertical="center"/>
      <protection locked="0"/>
    </xf>
    <xf numFmtId="0" fontId="68" fillId="0" borderId="0" xfId="16" applyFont="1" applyProtection="1">
      <alignment vertical="center"/>
      <protection locked="0"/>
    </xf>
    <xf numFmtId="0" fontId="4" fillId="0" borderId="0" xfId="16" applyFill="1" applyBorder="1" applyAlignment="1">
      <alignment horizontal="center" vertical="center"/>
    </xf>
    <xf numFmtId="0" fontId="61" fillId="0" borderId="29" xfId="16" applyFont="1" applyBorder="1" applyAlignment="1" applyProtection="1">
      <alignment horizontal="center" vertical="center"/>
      <protection locked="0"/>
    </xf>
    <xf numFmtId="0" fontId="61" fillId="0" borderId="0" xfId="16" applyFont="1" applyFill="1" applyBorder="1" applyAlignment="1" applyProtection="1">
      <alignment horizontal="center" vertical="center"/>
      <protection locked="0"/>
    </xf>
    <xf numFmtId="185" fontId="62" fillId="0" borderId="39" xfId="16" applyNumberFormat="1" applyFont="1" applyBorder="1" applyAlignment="1" applyProtection="1">
      <alignment horizontal="center" vertical="center"/>
      <protection locked="0"/>
    </xf>
    <xf numFmtId="0" fontId="66" fillId="0" borderId="0" xfId="16" applyFont="1" applyProtection="1">
      <alignment vertical="center"/>
      <protection locked="0"/>
    </xf>
    <xf numFmtId="0" fontId="61" fillId="0" borderId="0" xfId="16" applyFont="1" applyBorder="1" applyAlignment="1" applyProtection="1">
      <alignment horizontal="center" vertical="center"/>
      <protection locked="0"/>
    </xf>
    <xf numFmtId="0" fontId="69" fillId="0" borderId="0" xfId="16" applyFont="1" applyProtection="1">
      <alignment vertical="center"/>
      <protection locked="0"/>
    </xf>
    <xf numFmtId="186" fontId="61" fillId="0" borderId="59" xfId="16" applyNumberFormat="1" applyFont="1" applyBorder="1" applyAlignment="1" applyProtection="1">
      <alignment horizontal="center" vertical="center"/>
      <protection locked="0"/>
    </xf>
    <xf numFmtId="186" fontId="61" fillId="0" borderId="35" xfId="16" applyNumberFormat="1" applyFont="1" applyBorder="1" applyAlignment="1" applyProtection="1">
      <alignment horizontal="center" vertical="center"/>
      <protection locked="0"/>
    </xf>
    <xf numFmtId="0" fontId="61" fillId="0" borderId="0" xfId="16" applyFont="1" applyFill="1" applyBorder="1" applyAlignment="1" applyProtection="1">
      <alignment horizontal="center" vertical="center" wrapText="1"/>
      <protection locked="0"/>
    </xf>
    <xf numFmtId="0" fontId="61" fillId="0" borderId="34" xfId="16" applyFont="1" applyBorder="1" applyProtection="1">
      <alignment vertical="center"/>
      <protection locked="0"/>
    </xf>
    <xf numFmtId="0" fontId="61" fillId="0" borderId="36" xfId="16" applyFont="1" applyBorder="1" applyProtection="1">
      <alignment vertical="center"/>
      <protection locked="0"/>
    </xf>
    <xf numFmtId="0" fontId="61" fillId="0" borderId="0" xfId="16" applyFont="1" applyAlignment="1" applyProtection="1">
      <alignment horizontal="center" vertical="center"/>
      <protection locked="0"/>
    </xf>
    <xf numFmtId="0" fontId="73" fillId="2" borderId="8" xfId="16" applyFont="1" applyFill="1" applyBorder="1" applyProtection="1">
      <alignment vertical="center"/>
      <protection locked="0"/>
    </xf>
    <xf numFmtId="0" fontId="61" fillId="0" borderId="56" xfId="16" applyFont="1" applyBorder="1" applyAlignment="1" applyProtection="1">
      <alignment horizontal="center" vertical="center"/>
      <protection locked="0"/>
    </xf>
    <xf numFmtId="0" fontId="74" fillId="0" borderId="157" xfId="16" applyFont="1" applyBorder="1" applyAlignment="1" applyProtection="1">
      <alignment horizontal="center" vertical="center"/>
      <protection locked="0"/>
    </xf>
    <xf numFmtId="187" fontId="61" fillId="3" borderId="158" xfId="16" applyNumberFormat="1" applyFont="1" applyFill="1" applyBorder="1" applyProtection="1">
      <alignment vertical="center"/>
      <protection locked="0"/>
    </xf>
    <xf numFmtId="187" fontId="61" fillId="3" borderId="159" xfId="16" applyNumberFormat="1" applyFont="1" applyFill="1" applyBorder="1" applyProtection="1">
      <alignment vertical="center"/>
      <protection locked="0"/>
    </xf>
    <xf numFmtId="187" fontId="70" fillId="2" borderId="160" xfId="16" applyNumberFormat="1" applyFont="1" applyFill="1" applyBorder="1" applyProtection="1">
      <alignment vertical="center"/>
    </xf>
    <xf numFmtId="187" fontId="70" fillId="0" borderId="0" xfId="16" applyNumberFormat="1" applyFont="1" applyFill="1" applyBorder="1" applyProtection="1">
      <alignment vertical="center"/>
    </xf>
    <xf numFmtId="0" fontId="73" fillId="2" borderId="164" xfId="16" applyFont="1" applyFill="1" applyBorder="1" applyProtection="1">
      <alignment vertical="center"/>
      <protection locked="0"/>
    </xf>
    <xf numFmtId="0" fontId="74" fillId="0" borderId="63" xfId="16" applyFont="1" applyBorder="1" applyAlignment="1" applyProtection="1">
      <alignment horizontal="center" vertical="center"/>
      <protection locked="0"/>
    </xf>
    <xf numFmtId="0" fontId="61" fillId="0" borderId="165" xfId="16" applyFont="1" applyBorder="1" applyProtection="1">
      <alignment vertical="center"/>
      <protection locked="0"/>
    </xf>
    <xf numFmtId="188" fontId="61" fillId="2" borderId="166" xfId="16" applyNumberFormat="1" applyFont="1" applyFill="1" applyBorder="1" applyAlignment="1" applyProtection="1">
      <alignment horizontal="center" vertical="center"/>
    </xf>
    <xf numFmtId="187" fontId="70" fillId="0" borderId="167" xfId="16" applyNumberFormat="1" applyFont="1" applyBorder="1" applyProtection="1">
      <alignment vertical="center"/>
      <protection locked="0"/>
    </xf>
    <xf numFmtId="187" fontId="70" fillId="0" borderId="0" xfId="16" applyNumberFormat="1" applyFont="1" applyFill="1" applyBorder="1" applyProtection="1">
      <alignment vertical="center"/>
      <protection locked="0"/>
    </xf>
    <xf numFmtId="0" fontId="73" fillId="2" borderId="170" xfId="16" applyFont="1" applyFill="1" applyBorder="1" applyProtection="1">
      <alignment vertical="center"/>
      <protection locked="0"/>
    </xf>
    <xf numFmtId="185" fontId="61" fillId="3" borderId="56" xfId="16" applyNumberFormat="1" applyFont="1" applyFill="1" applyBorder="1" applyAlignment="1" applyProtection="1">
      <alignment horizontal="right" vertical="center"/>
      <protection locked="0"/>
    </xf>
    <xf numFmtId="185" fontId="61" fillId="3" borderId="29" xfId="16" applyNumberFormat="1" applyFont="1" applyFill="1" applyBorder="1" applyAlignment="1" applyProtection="1">
      <alignment horizontal="right" vertical="center"/>
      <protection locked="0"/>
    </xf>
    <xf numFmtId="0" fontId="75" fillId="0" borderId="0" xfId="16" applyFont="1" applyAlignment="1" applyProtection="1">
      <alignment horizontal="center" vertical="center"/>
      <protection locked="0"/>
    </xf>
    <xf numFmtId="187" fontId="61" fillId="3" borderId="131" xfId="16" applyNumberFormat="1" applyFont="1" applyFill="1" applyBorder="1" applyProtection="1">
      <alignment vertical="center"/>
      <protection locked="0"/>
    </xf>
    <xf numFmtId="187" fontId="61" fillId="3" borderId="157" xfId="16" applyNumberFormat="1" applyFont="1" applyFill="1" applyBorder="1" applyProtection="1">
      <alignment vertical="center"/>
      <protection locked="0"/>
    </xf>
    <xf numFmtId="0" fontId="73" fillId="2" borderId="78" xfId="16" applyFont="1" applyFill="1" applyBorder="1" applyProtection="1">
      <alignment vertical="center"/>
      <protection locked="0"/>
    </xf>
    <xf numFmtId="0" fontId="74" fillId="0" borderId="166" xfId="16" applyFont="1" applyBorder="1" applyAlignment="1" applyProtection="1">
      <alignment horizontal="center" vertical="center"/>
      <protection locked="0"/>
    </xf>
    <xf numFmtId="185" fontId="61" fillId="3" borderId="37" xfId="16" applyNumberFormat="1" applyFont="1" applyFill="1" applyBorder="1" applyAlignment="1" applyProtection="1">
      <alignment horizontal="right" vertical="center"/>
      <protection locked="0"/>
    </xf>
    <xf numFmtId="185" fontId="61" fillId="3" borderId="39" xfId="16" applyNumberFormat="1" applyFont="1" applyFill="1" applyBorder="1" applyAlignment="1" applyProtection="1">
      <alignment horizontal="right" vertical="center"/>
      <protection locked="0"/>
    </xf>
    <xf numFmtId="0" fontId="73" fillId="2" borderId="22" xfId="16" applyFont="1" applyFill="1" applyBorder="1" applyProtection="1">
      <alignment vertical="center"/>
      <protection locked="0"/>
    </xf>
    <xf numFmtId="0" fontId="61" fillId="0" borderId="0" xfId="16" applyFont="1" applyBorder="1" applyProtection="1">
      <alignment vertical="center"/>
      <protection locked="0"/>
    </xf>
    <xf numFmtId="0" fontId="74" fillId="0" borderId="15" xfId="16" applyFont="1" applyBorder="1" applyAlignment="1" applyProtection="1">
      <alignment horizontal="center" vertical="center"/>
      <protection locked="0"/>
    </xf>
    <xf numFmtId="187" fontId="61" fillId="8" borderId="131" xfId="16" applyNumberFormat="1" applyFont="1" applyFill="1" applyBorder="1" applyProtection="1">
      <alignment vertical="center"/>
      <protection locked="0"/>
    </xf>
    <xf numFmtId="187" fontId="61" fillId="8" borderId="157" xfId="16" applyNumberFormat="1" applyFont="1" applyFill="1" applyBorder="1" applyProtection="1">
      <alignment vertical="center"/>
      <protection locked="0"/>
    </xf>
    <xf numFmtId="187" fontId="70" fillId="6" borderId="160" xfId="16" applyNumberFormat="1" applyFont="1" applyFill="1" applyBorder="1" applyProtection="1">
      <alignment vertical="center"/>
    </xf>
    <xf numFmtId="188" fontId="61" fillId="6" borderId="166" xfId="16" applyNumberFormat="1" applyFont="1" applyFill="1" applyBorder="1" applyProtection="1">
      <alignment vertical="center"/>
    </xf>
    <xf numFmtId="0" fontId="74" fillId="0" borderId="173" xfId="16" applyFont="1" applyBorder="1" applyAlignment="1" applyProtection="1">
      <alignment horizontal="center" vertical="center"/>
      <protection locked="0"/>
    </xf>
    <xf numFmtId="0" fontId="61" fillId="0" borderId="174" xfId="16" applyFont="1" applyBorder="1" applyProtection="1">
      <alignment vertical="center"/>
      <protection locked="0"/>
    </xf>
    <xf numFmtId="188" fontId="61" fillId="2" borderId="175" xfId="16" applyNumberFormat="1" applyFont="1" applyFill="1" applyBorder="1" applyAlignment="1" applyProtection="1">
      <alignment horizontal="center" vertical="center"/>
    </xf>
    <xf numFmtId="187" fontId="70" fillId="0" borderId="176" xfId="16" applyNumberFormat="1" applyFont="1" applyBorder="1" applyProtection="1">
      <alignment vertical="center"/>
      <protection locked="0"/>
    </xf>
    <xf numFmtId="0" fontId="61" fillId="0" borderId="70" xfId="16" applyFont="1" applyBorder="1" applyAlignment="1" applyProtection="1">
      <alignment horizontal="center" vertical="center"/>
      <protection locked="0"/>
    </xf>
    <xf numFmtId="187" fontId="61" fillId="2" borderId="45" xfId="16" applyNumberFormat="1" applyFont="1" applyFill="1" applyBorder="1" applyProtection="1">
      <alignment vertical="center"/>
    </xf>
    <xf numFmtId="187" fontId="61" fillId="0" borderId="70" xfId="16" applyNumberFormat="1" applyFont="1" applyFill="1" applyBorder="1" applyProtection="1">
      <alignment vertical="center"/>
      <protection locked="0"/>
    </xf>
    <xf numFmtId="187" fontId="70" fillId="2" borderId="71" xfId="16" applyNumberFormat="1" applyFont="1" applyFill="1" applyBorder="1" applyProtection="1">
      <alignment vertical="center"/>
    </xf>
    <xf numFmtId="0" fontId="61" fillId="0" borderId="0" xfId="16" applyFont="1" applyFill="1" applyBorder="1" applyProtection="1">
      <alignment vertical="center"/>
      <protection locked="0"/>
    </xf>
    <xf numFmtId="188" fontId="61" fillId="0" borderId="0" xfId="16" applyNumberFormat="1" applyFont="1" applyFill="1" applyBorder="1" applyProtection="1">
      <alignment vertical="center"/>
      <protection locked="0"/>
    </xf>
    <xf numFmtId="0" fontId="69" fillId="0" borderId="0" xfId="16" applyFont="1" applyFill="1" applyProtection="1">
      <alignment vertical="center"/>
      <protection locked="0"/>
    </xf>
    <xf numFmtId="0" fontId="61" fillId="0" borderId="50" xfId="16" applyFont="1" applyFill="1" applyBorder="1" applyAlignment="1" applyProtection="1">
      <alignment horizontal="center" vertical="center"/>
      <protection locked="0"/>
    </xf>
    <xf numFmtId="186" fontId="61" fillId="0" borderId="34" xfId="16" applyNumberFormat="1" applyFont="1" applyBorder="1" applyAlignment="1" applyProtection="1">
      <alignment horizontal="center" vertical="center"/>
      <protection locked="0"/>
    </xf>
    <xf numFmtId="186" fontId="61" fillId="0" borderId="36" xfId="16" applyNumberFormat="1" applyFont="1" applyBorder="1" applyAlignment="1" applyProtection="1">
      <alignment horizontal="center" vertical="center"/>
      <protection locked="0"/>
    </xf>
    <xf numFmtId="186" fontId="61" fillId="0" borderId="60" xfId="16" applyNumberFormat="1" applyFont="1" applyBorder="1" applyAlignment="1" applyProtection="1">
      <alignment horizontal="center" vertical="center"/>
      <protection locked="0"/>
    </xf>
    <xf numFmtId="0" fontId="74" fillId="0" borderId="160" xfId="16" applyFont="1" applyBorder="1" applyAlignment="1" applyProtection="1">
      <alignment horizontal="center" vertical="center"/>
      <protection locked="0"/>
    </xf>
    <xf numFmtId="187" fontId="78" fillId="3" borderId="56" xfId="16" applyNumberFormat="1" applyFont="1" applyFill="1" applyBorder="1" applyProtection="1">
      <alignment vertical="center"/>
      <protection locked="0"/>
    </xf>
    <xf numFmtId="187" fontId="78" fillId="3" borderId="17" xfId="16" applyNumberFormat="1" applyFont="1" applyFill="1" applyBorder="1" applyProtection="1">
      <alignment vertical="center"/>
      <protection locked="0"/>
    </xf>
    <xf numFmtId="187" fontId="78" fillId="3" borderId="15" xfId="16" applyNumberFormat="1" applyFont="1" applyFill="1" applyBorder="1" applyProtection="1">
      <alignment vertical="center"/>
      <protection locked="0"/>
    </xf>
    <xf numFmtId="187" fontId="78" fillId="3" borderId="78" xfId="16" applyNumberFormat="1" applyFont="1" applyFill="1" applyBorder="1" applyProtection="1">
      <alignment vertical="center"/>
      <protection locked="0"/>
    </xf>
    <xf numFmtId="187" fontId="61" fillId="2" borderId="17" xfId="16" applyNumberFormat="1" applyFont="1" applyFill="1" applyBorder="1" applyAlignment="1" applyProtection="1">
      <alignment horizontal="center" vertical="center"/>
    </xf>
    <xf numFmtId="187" fontId="61" fillId="2" borderId="15" xfId="16" applyNumberFormat="1" applyFont="1" applyFill="1" applyBorder="1" applyAlignment="1" applyProtection="1">
      <alignment horizontal="center" vertical="center"/>
    </xf>
    <xf numFmtId="187" fontId="70" fillId="2" borderId="13" xfId="16" applyNumberFormat="1" applyFont="1" applyFill="1" applyBorder="1" applyProtection="1">
      <alignment vertical="center"/>
    </xf>
    <xf numFmtId="0" fontId="74" fillId="0" borderId="29" xfId="16" applyFont="1" applyBorder="1" applyAlignment="1" applyProtection="1">
      <alignment horizontal="center" vertical="center"/>
      <protection locked="0"/>
    </xf>
    <xf numFmtId="0" fontId="61" fillId="0" borderId="10" xfId="16" applyFont="1" applyBorder="1" applyProtection="1">
      <alignment vertical="center"/>
      <protection locked="0"/>
    </xf>
    <xf numFmtId="0" fontId="61" fillId="0" borderId="15" xfId="16" applyFont="1" applyBorder="1" applyAlignment="1" applyProtection="1">
      <alignment vertical="top" wrapText="1"/>
      <protection locked="0"/>
    </xf>
    <xf numFmtId="187" fontId="61" fillId="6" borderId="17" xfId="16" applyNumberFormat="1" applyFont="1" applyFill="1" applyBorder="1" applyAlignment="1" applyProtection="1">
      <alignment horizontal="center" vertical="center"/>
    </xf>
    <xf numFmtId="187" fontId="61" fillId="6" borderId="15" xfId="16" applyNumberFormat="1" applyFont="1" applyFill="1" applyBorder="1" applyAlignment="1" applyProtection="1">
      <alignment horizontal="center" vertical="center"/>
    </xf>
    <xf numFmtId="187" fontId="61" fillId="6" borderId="29" xfId="16" applyNumberFormat="1" applyFont="1" applyFill="1" applyBorder="1" applyAlignment="1" applyProtection="1">
      <alignment horizontal="center" vertical="center"/>
    </xf>
    <xf numFmtId="187" fontId="70" fillId="6" borderId="13" xfId="16" applyNumberFormat="1" applyFont="1" applyFill="1" applyBorder="1" applyProtection="1">
      <alignment vertical="center"/>
    </xf>
    <xf numFmtId="0" fontId="74" fillId="0" borderId="180" xfId="16" applyFont="1" applyBorder="1" applyAlignment="1" applyProtection="1">
      <alignment horizontal="center" vertical="center"/>
      <protection locked="0"/>
    </xf>
    <xf numFmtId="187" fontId="78" fillId="3" borderId="161" xfId="16" applyNumberFormat="1" applyFont="1" applyFill="1" applyBorder="1" applyProtection="1">
      <alignment vertical="center"/>
      <protection locked="0"/>
    </xf>
    <xf numFmtId="187" fontId="78" fillId="3" borderId="179" xfId="16" applyNumberFormat="1" applyFont="1" applyFill="1" applyBorder="1" applyProtection="1">
      <alignment vertical="center"/>
      <protection locked="0"/>
    </xf>
    <xf numFmtId="187" fontId="78" fillId="3" borderId="162" xfId="16" applyNumberFormat="1" applyFont="1" applyFill="1" applyBorder="1" applyProtection="1">
      <alignment vertical="center"/>
      <protection locked="0"/>
    </xf>
    <xf numFmtId="187" fontId="78" fillId="3" borderId="164" xfId="16" applyNumberFormat="1" applyFont="1" applyFill="1" applyBorder="1" applyProtection="1">
      <alignment vertical="center"/>
      <protection locked="0"/>
    </xf>
    <xf numFmtId="187" fontId="61" fillId="2" borderId="179" xfId="16" applyNumberFormat="1" applyFont="1" applyFill="1" applyBorder="1" applyAlignment="1" applyProtection="1">
      <alignment horizontal="center" vertical="center"/>
    </xf>
    <xf numFmtId="187" fontId="70" fillId="2" borderId="181" xfId="16" applyNumberFormat="1" applyFont="1" applyFill="1" applyBorder="1" applyProtection="1">
      <alignment vertical="center"/>
    </xf>
    <xf numFmtId="0" fontId="61" fillId="0" borderId="71" xfId="16" applyFont="1" applyBorder="1" applyProtection="1">
      <alignment vertical="center"/>
      <protection locked="0"/>
    </xf>
    <xf numFmtId="187" fontId="61" fillId="2" borderId="184" xfId="16" applyNumberFormat="1" applyFont="1" applyFill="1" applyBorder="1" applyProtection="1">
      <alignment vertical="center"/>
    </xf>
    <xf numFmtId="187" fontId="61" fillId="2" borderId="185" xfId="16" applyNumberFormat="1" applyFont="1" applyFill="1" applyBorder="1" applyProtection="1">
      <alignment vertical="center"/>
    </xf>
    <xf numFmtId="187" fontId="61" fillId="2" borderId="186" xfId="16" applyNumberFormat="1" applyFont="1" applyFill="1" applyBorder="1" applyProtection="1">
      <alignment vertical="center"/>
    </xf>
    <xf numFmtId="189" fontId="61" fillId="0" borderId="45" xfId="16" applyNumberFormat="1" applyFont="1" applyFill="1" applyBorder="1" applyProtection="1">
      <alignment vertical="center"/>
      <protection locked="0"/>
    </xf>
    <xf numFmtId="189" fontId="61" fillId="0" borderId="70" xfId="16" applyNumberFormat="1" applyFont="1" applyFill="1" applyBorder="1" applyProtection="1">
      <alignment vertical="center"/>
      <protection locked="0"/>
    </xf>
    <xf numFmtId="189" fontId="61" fillId="0" borderId="71" xfId="16" applyNumberFormat="1" applyFont="1" applyFill="1" applyBorder="1" applyProtection="1">
      <alignment vertical="center"/>
      <protection locked="0"/>
    </xf>
    <xf numFmtId="187" fontId="70" fillId="2" borderId="51" xfId="16" applyNumberFormat="1" applyFont="1" applyFill="1" applyBorder="1" applyProtection="1">
      <alignment vertical="center"/>
    </xf>
    <xf numFmtId="0" fontId="61" fillId="0" borderId="9" xfId="16" applyFont="1" applyFill="1" applyBorder="1" applyProtection="1">
      <alignment vertical="center"/>
      <protection locked="0"/>
    </xf>
    <xf numFmtId="0" fontId="61" fillId="0" borderId="100" xfId="16" applyFont="1" applyFill="1" applyBorder="1" applyProtection="1">
      <alignment vertical="center"/>
      <protection locked="0"/>
    </xf>
    <xf numFmtId="0" fontId="61" fillId="0" borderId="61" xfId="16" applyFont="1" applyBorder="1" applyProtection="1">
      <alignment vertical="center"/>
      <protection locked="0"/>
    </xf>
    <xf numFmtId="0" fontId="73" fillId="0" borderId="8" xfId="16" applyFont="1" applyFill="1" applyBorder="1" applyProtection="1">
      <alignment vertical="center"/>
      <protection locked="0"/>
    </xf>
    <xf numFmtId="0" fontId="4" fillId="0" borderId="0" xfId="16" applyAlignment="1">
      <alignment vertical="center"/>
    </xf>
    <xf numFmtId="0" fontId="4" fillId="0" borderId="79" xfId="16" applyFill="1" applyBorder="1" applyAlignment="1">
      <alignment vertical="center"/>
    </xf>
    <xf numFmtId="0" fontId="61" fillId="0" borderId="78" xfId="16" applyFont="1" applyBorder="1" applyProtection="1">
      <alignment vertical="center"/>
      <protection locked="0"/>
    </xf>
    <xf numFmtId="0" fontId="73" fillId="0" borderId="78" xfId="16" applyFont="1" applyFill="1" applyBorder="1" applyProtection="1">
      <alignment vertical="center"/>
      <protection locked="0"/>
    </xf>
    <xf numFmtId="0" fontId="73" fillId="0" borderId="164" xfId="16" applyFont="1" applyFill="1" applyBorder="1" applyProtection="1">
      <alignment vertical="center"/>
      <protection locked="0"/>
    </xf>
    <xf numFmtId="0" fontId="73" fillId="2" borderId="188" xfId="16" applyFont="1" applyFill="1" applyBorder="1" applyProtection="1">
      <alignment vertical="center"/>
      <protection locked="0"/>
    </xf>
    <xf numFmtId="0" fontId="73" fillId="0" borderId="188" xfId="16" applyFont="1" applyFill="1" applyBorder="1" applyProtection="1">
      <alignment vertical="center"/>
      <protection locked="0"/>
    </xf>
    <xf numFmtId="0" fontId="74" fillId="0" borderId="126" xfId="16" applyFont="1" applyBorder="1" applyAlignment="1" applyProtection="1">
      <alignment horizontal="center" vertical="center"/>
      <protection locked="0"/>
    </xf>
    <xf numFmtId="187" fontId="80" fillId="2" borderId="56" xfId="16" applyNumberFormat="1" applyFont="1" applyFill="1" applyBorder="1" applyProtection="1">
      <alignment vertical="center"/>
      <protection locked="0"/>
    </xf>
    <xf numFmtId="187" fontId="80" fillId="2" borderId="15" xfId="16" applyNumberFormat="1" applyFont="1" applyFill="1" applyBorder="1" applyProtection="1">
      <alignment vertical="center"/>
      <protection locked="0"/>
    </xf>
    <xf numFmtId="187" fontId="80" fillId="2" borderId="29" xfId="16" applyNumberFormat="1" applyFont="1" applyFill="1" applyBorder="1" applyProtection="1">
      <alignment vertical="center"/>
      <protection locked="0"/>
    </xf>
    <xf numFmtId="187" fontId="61" fillId="3" borderId="17" xfId="16" applyNumberFormat="1" applyFont="1" applyFill="1" applyBorder="1" applyProtection="1">
      <alignment vertical="center"/>
    </xf>
    <xf numFmtId="187" fontId="61" fillId="3" borderId="15" xfId="16" applyNumberFormat="1" applyFont="1" applyFill="1" applyBorder="1" applyProtection="1">
      <alignment vertical="center"/>
    </xf>
    <xf numFmtId="187" fontId="61" fillId="3" borderId="29" xfId="16" applyNumberFormat="1" applyFont="1" applyFill="1" applyBorder="1" applyProtection="1">
      <alignment vertical="center"/>
    </xf>
    <xf numFmtId="0" fontId="74" fillId="0" borderId="77" xfId="16" applyFont="1" applyBorder="1" applyAlignment="1" applyProtection="1">
      <alignment horizontal="center" vertical="center"/>
      <protection locked="0"/>
    </xf>
    <xf numFmtId="0" fontId="74" fillId="0" borderId="163" xfId="16" applyFont="1" applyBorder="1" applyAlignment="1" applyProtection="1">
      <alignment horizontal="center" vertical="center"/>
      <protection locked="0"/>
    </xf>
    <xf numFmtId="187" fontId="80" fillId="2" borderId="161" xfId="16" applyNumberFormat="1" applyFont="1" applyFill="1" applyBorder="1" applyProtection="1">
      <alignment vertical="center"/>
      <protection locked="0"/>
    </xf>
    <xf numFmtId="187" fontId="80" fillId="2" borderId="162" xfId="16" applyNumberFormat="1" applyFont="1" applyFill="1" applyBorder="1" applyProtection="1">
      <alignment vertical="center"/>
      <protection locked="0"/>
    </xf>
    <xf numFmtId="187" fontId="80" fillId="2" borderId="180" xfId="16" applyNumberFormat="1" applyFont="1" applyFill="1" applyBorder="1" applyProtection="1">
      <alignment vertical="center"/>
      <protection locked="0"/>
    </xf>
    <xf numFmtId="187" fontId="61" fillId="3" borderId="179" xfId="16" applyNumberFormat="1" applyFont="1" applyFill="1" applyBorder="1" applyProtection="1">
      <alignment vertical="center"/>
    </xf>
    <xf numFmtId="187" fontId="61" fillId="3" borderId="162" xfId="16" applyNumberFormat="1" applyFont="1" applyFill="1" applyBorder="1" applyProtection="1">
      <alignment vertical="center"/>
    </xf>
    <xf numFmtId="187" fontId="61" fillId="3" borderId="180" xfId="16" applyNumberFormat="1" applyFont="1" applyFill="1" applyBorder="1" applyProtection="1">
      <alignment vertical="center"/>
    </xf>
    <xf numFmtId="0" fontId="61" fillId="0" borderId="47" xfId="16" applyFont="1" applyBorder="1" applyProtection="1">
      <alignment vertical="center"/>
      <protection locked="0"/>
    </xf>
    <xf numFmtId="187" fontId="61" fillId="2" borderId="113" xfId="16" applyNumberFormat="1" applyFont="1" applyFill="1" applyBorder="1" applyProtection="1">
      <alignment vertical="center"/>
    </xf>
    <xf numFmtId="187" fontId="61" fillId="2" borderId="70" xfId="16" applyNumberFormat="1" applyFont="1" applyFill="1" applyBorder="1" applyProtection="1">
      <alignment vertical="center"/>
    </xf>
    <xf numFmtId="187" fontId="61" fillId="2" borderId="22" xfId="16" applyNumberFormat="1" applyFont="1" applyFill="1" applyBorder="1" applyProtection="1">
      <alignment vertical="center"/>
    </xf>
    <xf numFmtId="0" fontId="72" fillId="0" borderId="9" xfId="16" applyFont="1" applyFill="1" applyBorder="1" applyProtection="1">
      <alignment vertical="center"/>
      <protection locked="0"/>
    </xf>
    <xf numFmtId="0" fontId="72" fillId="0" borderId="0" xfId="16" applyFont="1" applyFill="1" applyBorder="1" applyProtection="1">
      <alignment vertical="center"/>
      <protection locked="0"/>
    </xf>
    <xf numFmtId="0" fontId="4" fillId="0" borderId="0" xfId="16" applyFill="1" applyBorder="1" applyAlignment="1">
      <alignment vertical="center"/>
    </xf>
    <xf numFmtId="185" fontId="61" fillId="3" borderId="74" xfId="16" applyNumberFormat="1" applyFont="1" applyFill="1" applyBorder="1" applyAlignment="1" applyProtection="1">
      <alignment horizontal="right" vertical="center"/>
      <protection locked="0"/>
    </xf>
    <xf numFmtId="185" fontId="61" fillId="3" borderId="64" xfId="16" applyNumberFormat="1" applyFont="1" applyFill="1" applyBorder="1" applyAlignment="1" applyProtection="1">
      <alignment horizontal="right" vertical="center"/>
      <protection locked="0"/>
    </xf>
    <xf numFmtId="0" fontId="4" fillId="2" borderId="79" xfId="16" applyFill="1" applyBorder="1" applyAlignment="1">
      <alignment vertical="center"/>
    </xf>
    <xf numFmtId="0" fontId="61" fillId="2" borderId="44" xfId="16" applyFont="1" applyFill="1" applyBorder="1" applyProtection="1">
      <alignment vertical="center"/>
      <protection locked="0"/>
    </xf>
    <xf numFmtId="0" fontId="61" fillId="0" borderId="22" xfId="16" applyFont="1" applyBorder="1" applyProtection="1">
      <alignment vertical="center"/>
      <protection locked="0"/>
    </xf>
    <xf numFmtId="0" fontId="61" fillId="2" borderId="194" xfId="16" applyFont="1" applyFill="1" applyBorder="1" applyProtection="1">
      <alignment vertical="center"/>
      <protection locked="0"/>
    </xf>
    <xf numFmtId="0" fontId="61" fillId="0" borderId="164" xfId="16" applyFont="1" applyBorder="1" applyProtection="1">
      <alignment vertical="center"/>
      <protection locked="0"/>
    </xf>
    <xf numFmtId="38" fontId="30" fillId="0" borderId="0" xfId="20" applyFont="1">
      <alignment vertical="center"/>
    </xf>
    <xf numFmtId="38" fontId="42" fillId="0" borderId="0" xfId="20" applyFont="1" applyBorder="1" applyAlignment="1">
      <alignment horizontal="distributed" vertical="center"/>
    </xf>
    <xf numFmtId="49" fontId="30" fillId="0" borderId="0" xfId="20" applyNumberFormat="1" applyFont="1" applyAlignment="1">
      <alignment vertical="center"/>
    </xf>
    <xf numFmtId="38" fontId="30" fillId="0" borderId="0" xfId="20" applyFont="1" applyAlignment="1">
      <alignment vertical="center"/>
    </xf>
    <xf numFmtId="38" fontId="30" fillId="0" borderId="102" xfId="20" applyFont="1" applyFill="1" applyBorder="1" applyAlignment="1">
      <alignment vertical="center"/>
    </xf>
    <xf numFmtId="38" fontId="30" fillId="0" borderId="85" xfId="20" applyFont="1" applyFill="1" applyBorder="1" applyAlignment="1">
      <alignment vertical="center"/>
    </xf>
    <xf numFmtId="0" fontId="30" fillId="3" borderId="85" xfId="20" applyNumberFormat="1" applyFont="1" applyFill="1" applyBorder="1" applyAlignment="1">
      <alignment vertical="center"/>
    </xf>
    <xf numFmtId="0" fontId="0" fillId="0" borderId="115" xfId="0" applyNumberFormat="1" applyBorder="1" applyAlignment="1">
      <alignment vertical="center"/>
    </xf>
    <xf numFmtId="38" fontId="30" fillId="0" borderId="0" xfId="20" applyFont="1" applyFill="1" applyBorder="1" applyAlignment="1">
      <alignment vertical="center"/>
    </xf>
    <xf numFmtId="38" fontId="30" fillId="0" borderId="0" xfId="20" applyFont="1" applyBorder="1">
      <alignment vertical="center"/>
    </xf>
    <xf numFmtId="38" fontId="30" fillId="0" borderId="15" xfId="20" applyFont="1" applyFill="1" applyBorder="1" applyAlignment="1">
      <alignment horizontal="center" vertical="center"/>
    </xf>
    <xf numFmtId="38" fontId="30" fillId="0" borderId="0" xfId="20" applyFont="1" applyAlignment="1">
      <alignment horizontal="right" vertical="center"/>
    </xf>
    <xf numFmtId="0" fontId="12" fillId="0" borderId="2" xfId="0" applyFont="1" applyBorder="1" applyAlignment="1">
      <alignment vertical="center"/>
    </xf>
    <xf numFmtId="0" fontId="12" fillId="0" borderId="4" xfId="0" applyFont="1" applyBorder="1" applyAlignment="1">
      <alignment vertical="center"/>
    </xf>
    <xf numFmtId="49" fontId="12" fillId="0" borderId="9" xfId="0" applyNumberFormat="1" applyFont="1" applyFill="1" applyBorder="1" applyAlignment="1" applyProtection="1">
      <alignment horizontal="center" vertical="center" shrinkToFit="1"/>
      <protection locked="0"/>
    </xf>
    <xf numFmtId="49" fontId="12" fillId="0" borderId="45" xfId="0" applyNumberFormat="1" applyFont="1" applyFill="1" applyBorder="1" applyAlignment="1" applyProtection="1">
      <alignment horizontal="center" vertical="center" shrinkToFit="1"/>
      <protection locked="0"/>
    </xf>
    <xf numFmtId="49" fontId="12" fillId="0" borderId="0" xfId="0" applyNumberFormat="1" applyFont="1" applyFill="1" applyBorder="1" applyAlignment="1" applyProtection="1">
      <alignment horizontal="center" vertical="center" shrinkToFit="1"/>
      <protection locked="0"/>
    </xf>
    <xf numFmtId="49" fontId="12" fillId="0" borderId="16" xfId="0" applyNumberFormat="1" applyFont="1" applyFill="1" applyBorder="1" applyAlignment="1" applyProtection="1">
      <alignment horizontal="center" vertical="center" shrinkToFit="1"/>
      <protection locked="0"/>
    </xf>
    <xf numFmtId="0" fontId="12" fillId="0" borderId="4" xfId="0" applyNumberFormat="1" applyFont="1" applyBorder="1">
      <alignment vertical="center"/>
    </xf>
    <xf numFmtId="0" fontId="12" fillId="5" borderId="6" xfId="0" applyNumberFormat="1" applyFont="1" applyFill="1" applyBorder="1" applyAlignment="1" applyProtection="1">
      <alignment vertical="center" shrinkToFit="1"/>
      <protection locked="0"/>
    </xf>
    <xf numFmtId="49" fontId="12" fillId="5" borderId="0" xfId="0" applyNumberFormat="1" applyFont="1" applyFill="1" applyBorder="1" applyAlignment="1" applyProtection="1">
      <alignment horizontal="center" vertical="center" shrinkToFit="1"/>
      <protection locked="0"/>
    </xf>
    <xf numFmtId="0" fontId="12" fillId="5" borderId="0" xfId="0" applyNumberFormat="1" applyFont="1" applyFill="1" applyBorder="1" applyAlignment="1" applyProtection="1">
      <alignment vertical="center" shrinkToFit="1"/>
      <protection locked="0"/>
    </xf>
    <xf numFmtId="38" fontId="30" fillId="0" borderId="0" xfId="20" applyFont="1" applyBorder="1" applyAlignment="1">
      <alignment vertical="center" shrinkToFit="1"/>
    </xf>
    <xf numFmtId="38" fontId="30" fillId="0" borderId="77" xfId="20" applyFont="1" applyBorder="1">
      <alignment vertical="center"/>
    </xf>
    <xf numFmtId="38" fontId="30" fillId="0" borderId="40" xfId="20" applyFont="1" applyBorder="1">
      <alignment vertical="center"/>
    </xf>
    <xf numFmtId="38" fontId="30" fillId="0" borderId="17" xfId="20" applyFont="1" applyBorder="1">
      <alignment vertical="center"/>
    </xf>
    <xf numFmtId="0" fontId="12" fillId="0" borderId="0" xfId="0" applyFont="1" applyFill="1" applyAlignment="1" applyProtection="1">
      <alignment vertical="center" shrinkToFit="1"/>
      <protection locked="0"/>
    </xf>
    <xf numFmtId="0" fontId="10" fillId="0" borderId="151" xfId="0" applyFont="1" applyFill="1" applyBorder="1" applyAlignment="1">
      <alignment horizontal="distributed" vertical="center"/>
    </xf>
    <xf numFmtId="0" fontId="10" fillId="0" borderId="148" xfId="0" applyFont="1" applyFill="1" applyBorder="1" applyAlignment="1">
      <alignment horizontal="distributed" vertical="center"/>
    </xf>
    <xf numFmtId="0" fontId="10" fillId="0" borderId="152" xfId="0" applyFont="1" applyFill="1" applyBorder="1" applyAlignment="1">
      <alignment horizontal="distributed" vertical="center"/>
    </xf>
    <xf numFmtId="0" fontId="10" fillId="0" borderId="153" xfId="0" applyFont="1" applyFill="1" applyBorder="1" applyAlignment="1">
      <alignment horizontal="distributed" vertical="center"/>
    </xf>
    <xf numFmtId="0" fontId="10" fillId="0" borderId="8" xfId="0" applyFont="1" applyFill="1" applyBorder="1" applyAlignment="1">
      <alignment horizontal="distributed" vertical="center"/>
    </xf>
    <xf numFmtId="0" fontId="10" fillId="0" borderId="147" xfId="0" applyFont="1" applyFill="1" applyBorder="1" applyAlignment="1">
      <alignment horizontal="distributed" vertical="center"/>
    </xf>
    <xf numFmtId="0" fontId="10" fillId="0" borderId="149" xfId="0" applyFont="1" applyFill="1" applyBorder="1" applyAlignment="1">
      <alignment horizontal="distributed" vertical="center"/>
    </xf>
    <xf numFmtId="0" fontId="10" fillId="0" borderId="150" xfId="0" applyFont="1" applyFill="1" applyBorder="1" applyAlignment="1">
      <alignment horizontal="distributed" vertical="center"/>
    </xf>
    <xf numFmtId="0" fontId="10" fillId="0" borderId="78" xfId="0" applyFont="1" applyFill="1" applyBorder="1" applyAlignment="1">
      <alignment horizontal="distributed" vertical="center"/>
    </xf>
    <xf numFmtId="0" fontId="12" fillId="0" borderId="23" xfId="0" applyFont="1" applyFill="1" applyBorder="1" applyAlignment="1" applyProtection="1">
      <alignment horizontal="distributed" vertical="center"/>
      <protection locked="0"/>
    </xf>
    <xf numFmtId="0" fontId="12" fillId="0" borderId="24" xfId="0" applyFont="1" applyFill="1" applyBorder="1" applyAlignment="1" applyProtection="1">
      <alignment horizontal="distributed" vertical="center"/>
      <protection locked="0"/>
    </xf>
    <xf numFmtId="0" fontId="10" fillId="0" borderId="18" xfId="0" applyFont="1" applyFill="1" applyBorder="1" applyAlignment="1" applyProtection="1">
      <alignment horizontal="distributed" vertical="center"/>
      <protection locked="0"/>
    </xf>
    <xf numFmtId="0" fontId="10" fillId="0" borderId="24" xfId="0" applyFont="1" applyFill="1" applyBorder="1" applyAlignment="1" applyProtection="1">
      <alignment horizontal="distributed" vertical="center"/>
      <protection locked="0"/>
    </xf>
    <xf numFmtId="0" fontId="10" fillId="0" borderId="23" xfId="0" applyFont="1" applyFill="1" applyBorder="1" applyAlignment="1" applyProtection="1">
      <alignment horizontal="distributed" vertical="center"/>
      <protection locked="0"/>
    </xf>
    <xf numFmtId="0" fontId="10" fillId="0" borderId="29" xfId="0" applyFont="1" applyFill="1" applyBorder="1" applyAlignment="1" applyProtection="1">
      <alignment horizontal="distributed" vertical="center"/>
      <protection locked="0"/>
    </xf>
    <xf numFmtId="0" fontId="10" fillId="0" borderId="20" xfId="0" applyFont="1" applyFill="1" applyBorder="1" applyAlignment="1">
      <alignment horizontal="distributed" vertical="center"/>
    </xf>
    <xf numFmtId="0" fontId="10" fillId="0" borderId="21" xfId="0" applyFont="1" applyFill="1" applyBorder="1" applyAlignment="1">
      <alignment horizontal="distributed" vertical="center"/>
    </xf>
    <xf numFmtId="0" fontId="10" fillId="0" borderId="19" xfId="0" applyFont="1" applyFill="1" applyBorder="1" applyAlignment="1">
      <alignment horizontal="distributed" vertical="center"/>
    </xf>
    <xf numFmtId="0" fontId="10" fillId="0" borderId="22" xfId="0" applyFont="1" applyFill="1" applyBorder="1" applyAlignment="1">
      <alignment horizontal="distributed" vertical="center"/>
    </xf>
    <xf numFmtId="38" fontId="31" fillId="0" borderId="15" xfId="10" applyNumberFormat="1" applyFont="1" applyBorder="1" applyAlignment="1" applyProtection="1">
      <alignment horizontal="center" vertical="center" shrinkToFit="1"/>
      <protection locked="0"/>
    </xf>
    <xf numFmtId="0" fontId="10" fillId="0" borderId="121" xfId="0" applyFont="1" applyFill="1" applyBorder="1" applyAlignment="1">
      <alignment horizontal="distributed" vertical="center"/>
    </xf>
    <xf numFmtId="0" fontId="10" fillId="0" borderId="232" xfId="0" applyFont="1" applyBorder="1">
      <alignment vertical="center"/>
    </xf>
    <xf numFmtId="0" fontId="10" fillId="0" borderId="233" xfId="0" applyFont="1" applyBorder="1">
      <alignment vertical="center"/>
    </xf>
    <xf numFmtId="0" fontId="10" fillId="0" borderId="130" xfId="0" applyFont="1" applyBorder="1">
      <alignment vertical="center"/>
    </xf>
    <xf numFmtId="0" fontId="10" fillId="0" borderId="235" xfId="0" applyFont="1" applyBorder="1">
      <alignment vertical="center"/>
    </xf>
    <xf numFmtId="0" fontId="10" fillId="0" borderId="19" xfId="0" applyFont="1" applyBorder="1">
      <alignment vertical="center"/>
    </xf>
    <xf numFmtId="0" fontId="10" fillId="0" borderId="22" xfId="0" applyFont="1" applyBorder="1">
      <alignment vertical="center"/>
    </xf>
    <xf numFmtId="0" fontId="48" fillId="4" borderId="98" xfId="0" applyFont="1" applyFill="1" applyBorder="1">
      <alignment vertical="center"/>
    </xf>
    <xf numFmtId="0" fontId="48" fillId="15" borderId="98" xfId="0" applyFont="1" applyFill="1" applyBorder="1">
      <alignment vertical="center"/>
    </xf>
    <xf numFmtId="0" fontId="48" fillId="15" borderId="112" xfId="0" applyFont="1" applyFill="1" applyBorder="1">
      <alignment vertical="center"/>
    </xf>
    <xf numFmtId="0" fontId="31" fillId="0" borderId="15" xfId="10" applyFont="1" applyBorder="1" applyAlignment="1" applyProtection="1">
      <alignment horizontal="center" vertical="center" shrinkToFit="1"/>
      <protection locked="0"/>
    </xf>
    <xf numFmtId="38" fontId="30" fillId="0" borderId="15" xfId="20" applyFont="1" applyBorder="1" applyAlignment="1">
      <alignment horizontal="center" vertical="center"/>
    </xf>
    <xf numFmtId="38" fontId="30" fillId="0" borderId="62" xfId="20" applyFont="1" applyBorder="1" applyAlignment="1">
      <alignment horizontal="center" vertical="center"/>
    </xf>
    <xf numFmtId="38" fontId="30" fillId="0" borderId="213" xfId="20" applyFont="1" applyFill="1" applyBorder="1" applyAlignment="1">
      <alignment horizontal="center" vertical="center"/>
    </xf>
    <xf numFmtId="0" fontId="0" fillId="0" borderId="85" xfId="0" applyFill="1" applyBorder="1" applyAlignment="1">
      <alignment horizontal="center" vertical="center"/>
    </xf>
    <xf numFmtId="38" fontId="30" fillId="0" borderId="102" xfId="20" applyFont="1" applyFill="1" applyBorder="1" applyAlignment="1">
      <alignment horizontal="center" vertical="center"/>
    </xf>
    <xf numFmtId="38" fontId="30" fillId="0" borderId="85" xfId="20" applyFont="1" applyFill="1" applyBorder="1" applyAlignment="1">
      <alignment horizontal="center" vertical="center"/>
    </xf>
    <xf numFmtId="38" fontId="30" fillId="0" borderId="115" xfId="20" applyFont="1" applyFill="1" applyBorder="1" applyAlignment="1">
      <alignment horizontal="center" vertical="center"/>
    </xf>
    <xf numFmtId="38" fontId="30" fillId="0" borderId="63" xfId="20" applyFont="1" applyBorder="1" applyAlignment="1">
      <alignment horizontal="center" vertical="center"/>
    </xf>
    <xf numFmtId="38" fontId="30" fillId="0" borderId="0" xfId="20" applyFont="1" applyFill="1" applyBorder="1" applyAlignment="1">
      <alignment horizontal="center" vertical="center"/>
    </xf>
    <xf numFmtId="38" fontId="30" fillId="0" borderId="1" xfId="20" applyFont="1" applyFill="1" applyBorder="1" applyAlignment="1">
      <alignment horizontal="center" vertical="center"/>
    </xf>
    <xf numFmtId="0" fontId="82" fillId="0" borderId="0" xfId="24" applyFont="1" applyAlignment="1">
      <alignment vertical="center"/>
    </xf>
    <xf numFmtId="0" fontId="81" fillId="0" borderId="0" xfId="24" applyFont="1">
      <alignment vertical="center"/>
    </xf>
    <xf numFmtId="0" fontId="82" fillId="0" borderId="0" xfId="24" applyFont="1">
      <alignment vertical="center"/>
    </xf>
    <xf numFmtId="0" fontId="82" fillId="0" borderId="196" xfId="24" applyFont="1" applyBorder="1">
      <alignment vertical="center"/>
    </xf>
    <xf numFmtId="0" fontId="85" fillId="0" borderId="196" xfId="24" applyFont="1" applyBorder="1" applyAlignment="1">
      <alignment horizontal="center" vertical="center" wrapText="1"/>
    </xf>
    <xf numFmtId="0" fontId="120" fillId="0" borderId="0" xfId="24" applyFont="1">
      <alignment vertical="center"/>
    </xf>
    <xf numFmtId="0" fontId="82" fillId="0" borderId="196" xfId="24" applyFont="1" applyFill="1" applyBorder="1" applyAlignment="1">
      <alignment vertical="center"/>
    </xf>
    <xf numFmtId="0" fontId="82" fillId="0" borderId="196" xfId="24" applyFont="1" applyBorder="1" applyAlignment="1">
      <alignment horizontal="center" vertical="center"/>
    </xf>
    <xf numFmtId="0" fontId="82" fillId="14" borderId="196" xfId="24" applyFont="1" applyFill="1" applyBorder="1" applyAlignment="1">
      <alignment vertical="center"/>
    </xf>
    <xf numFmtId="0" fontId="82" fillId="14" borderId="196" xfId="24" applyFont="1" applyFill="1" applyBorder="1" applyAlignment="1">
      <alignment horizontal="center" vertical="center"/>
    </xf>
    <xf numFmtId="0" fontId="82" fillId="9" borderId="196" xfId="24" applyFont="1" applyFill="1" applyBorder="1" applyAlignment="1">
      <alignment vertical="center"/>
    </xf>
    <xf numFmtId="0" fontId="82" fillId="9" borderId="196" xfId="25" applyFont="1" applyFill="1" applyBorder="1" applyAlignment="1">
      <alignment horizontal="center" vertical="center" shrinkToFit="1"/>
    </xf>
    <xf numFmtId="0" fontId="82" fillId="9" borderId="196" xfId="24" applyFont="1" applyFill="1" applyBorder="1">
      <alignment vertical="center"/>
    </xf>
    <xf numFmtId="0" fontId="121" fillId="0" borderId="238" xfId="26" applyBorder="1" applyAlignment="1">
      <alignment vertical="center"/>
    </xf>
    <xf numFmtId="0" fontId="122" fillId="0" borderId="0" xfId="27" applyAlignment="1">
      <alignment vertical="center"/>
    </xf>
    <xf numFmtId="0" fontId="82" fillId="0" borderId="196" xfId="24" applyFont="1" applyFill="1" applyBorder="1">
      <alignment vertical="center"/>
    </xf>
    <xf numFmtId="0" fontId="82" fillId="14" borderId="196" xfId="24" applyFont="1" applyFill="1" applyBorder="1">
      <alignment vertical="center"/>
    </xf>
    <xf numFmtId="0" fontId="82" fillId="9" borderId="196" xfId="25" applyFont="1" applyFill="1" applyBorder="1" applyAlignment="1">
      <alignment horizontal="center" vertical="center"/>
    </xf>
    <xf numFmtId="0" fontId="82" fillId="0" borderId="0" xfId="24" applyNumberFormat="1" applyFont="1">
      <alignment vertical="center"/>
    </xf>
    <xf numFmtId="0" fontId="121" fillId="0" borderId="0" xfId="26" applyAlignment="1"/>
    <xf numFmtId="0" fontId="114" fillId="0" borderId="0" xfId="24" applyFont="1" applyProtection="1">
      <alignment vertical="center"/>
      <protection locked="0"/>
    </xf>
    <xf numFmtId="0" fontId="89" fillId="0" borderId="0" xfId="24" applyFont="1" applyProtection="1">
      <alignment vertical="center"/>
      <protection locked="0"/>
    </xf>
    <xf numFmtId="190" fontId="89" fillId="0" borderId="0" xfId="24" applyNumberFormat="1" applyFont="1" applyProtection="1">
      <alignment vertical="center"/>
      <protection locked="0"/>
    </xf>
    <xf numFmtId="0" fontId="87" fillId="0" borderId="0" xfId="24" applyFont="1" applyProtection="1">
      <alignment vertical="center"/>
      <protection locked="0"/>
    </xf>
    <xf numFmtId="0" fontId="95" fillId="0" borderId="0" xfId="24" applyFont="1" applyProtection="1">
      <alignment vertical="center"/>
      <protection locked="0"/>
    </xf>
    <xf numFmtId="190" fontId="95" fillId="0" borderId="0" xfId="24" applyNumberFormat="1" applyFont="1" applyProtection="1">
      <alignment vertical="center"/>
      <protection locked="0"/>
    </xf>
    <xf numFmtId="0" fontId="123" fillId="0" borderId="0" xfId="24" applyFont="1" applyProtection="1">
      <alignment vertical="center"/>
      <protection locked="0"/>
    </xf>
    <xf numFmtId="0" fontId="88" fillId="0" borderId="0" xfId="24" applyFont="1" applyProtection="1">
      <alignment vertical="center"/>
      <protection locked="0"/>
    </xf>
    <xf numFmtId="0" fontId="90" fillId="0" borderId="0" xfId="24" applyFont="1" applyProtection="1">
      <alignment vertical="center"/>
      <protection locked="0"/>
    </xf>
    <xf numFmtId="190" fontId="90" fillId="0" borderId="0" xfId="24" applyNumberFormat="1" applyFont="1" applyProtection="1">
      <alignment vertical="center"/>
      <protection locked="0"/>
    </xf>
    <xf numFmtId="0" fontId="1" fillId="0" borderId="0" xfId="24" applyProtection="1">
      <alignment vertical="center"/>
      <protection locked="0"/>
    </xf>
    <xf numFmtId="0" fontId="90" fillId="0" borderId="0" xfId="24" applyFont="1" applyAlignment="1" applyProtection="1">
      <alignment horizontal="center" vertical="center"/>
      <protection locked="0"/>
    </xf>
    <xf numFmtId="0" fontId="91" fillId="0" borderId="0" xfId="24" applyFont="1" applyProtection="1">
      <alignment vertical="center"/>
      <protection locked="0"/>
    </xf>
    <xf numFmtId="0" fontId="90" fillId="0" borderId="15" xfId="24" applyFont="1" applyBorder="1" applyAlignment="1" applyProtection="1">
      <alignment horizontal="center" vertical="center" wrapText="1"/>
      <protection locked="0"/>
    </xf>
    <xf numFmtId="190" fontId="90" fillId="0" borderId="78" xfId="24" applyNumberFormat="1" applyFont="1" applyBorder="1" applyAlignment="1" applyProtection="1">
      <alignment horizontal="center" vertical="center" wrapText="1"/>
      <protection locked="0"/>
    </xf>
    <xf numFmtId="0" fontId="90" fillId="0" borderId="2" xfId="24" applyFont="1" applyBorder="1" applyAlignment="1" applyProtection="1">
      <alignment horizontal="right" vertical="center"/>
      <protection locked="0"/>
    </xf>
    <xf numFmtId="0" fontId="90" fillId="0" borderId="4" xfId="24" applyFont="1" applyBorder="1" applyProtection="1">
      <alignment vertical="center"/>
      <protection locked="0"/>
    </xf>
    <xf numFmtId="0" fontId="90" fillId="0" borderId="62" xfId="24" applyFont="1" applyBorder="1" applyProtection="1">
      <alignment vertical="center"/>
      <protection locked="0"/>
    </xf>
    <xf numFmtId="190" fontId="90" fillId="0" borderId="11" xfId="24" applyNumberFormat="1" applyFont="1" applyBorder="1" applyProtection="1">
      <alignment vertical="center"/>
      <protection locked="0"/>
    </xf>
    <xf numFmtId="190" fontId="90" fillId="0" borderId="88" xfId="24" applyNumberFormat="1" applyFont="1" applyBorder="1">
      <alignment vertical="center"/>
    </xf>
    <xf numFmtId="191" fontId="92" fillId="0" borderId="11" xfId="24" applyNumberFormat="1" applyFont="1" applyBorder="1">
      <alignment vertical="center"/>
    </xf>
    <xf numFmtId="0" fontId="90" fillId="0" borderId="25" xfId="24" applyFont="1" applyBorder="1" applyAlignment="1" applyProtection="1">
      <alignment horizontal="right" vertical="center"/>
      <protection locked="0"/>
    </xf>
    <xf numFmtId="0" fontId="90" fillId="0" borderId="126" xfId="24" applyFont="1" applyBorder="1" applyProtection="1">
      <alignment vertical="center"/>
      <protection locked="0"/>
    </xf>
    <xf numFmtId="190" fontId="90" fillId="16" borderId="112" xfId="24" applyNumberFormat="1" applyFont="1" applyFill="1" applyBorder="1" applyAlignment="1" applyProtection="1">
      <alignment horizontal="right" vertical="center"/>
      <protection locked="0"/>
    </xf>
    <xf numFmtId="192" fontId="93" fillId="10" borderId="200" xfId="24" applyNumberFormat="1" applyFont="1" applyFill="1" applyBorder="1">
      <alignment vertical="center"/>
    </xf>
    <xf numFmtId="191" fontId="94" fillId="2" borderId="201" xfId="24" applyNumberFormat="1" applyFont="1" applyFill="1" applyBorder="1">
      <alignment vertical="center"/>
    </xf>
    <xf numFmtId="0" fontId="96" fillId="0" borderId="0" xfId="24" applyFont="1" applyAlignment="1" applyProtection="1">
      <alignment horizontal="left" vertical="center"/>
      <protection locked="0"/>
    </xf>
    <xf numFmtId="0" fontId="90" fillId="0" borderId="204" xfId="24" applyFont="1" applyBorder="1" applyProtection="1">
      <alignment vertical="center"/>
      <protection locked="0"/>
    </xf>
    <xf numFmtId="192" fontId="93" fillId="10" borderId="202" xfId="24" applyNumberFormat="1" applyFont="1" applyFill="1" applyBorder="1">
      <alignment vertical="center"/>
    </xf>
    <xf numFmtId="191" fontId="94" fillId="2" borderId="203" xfId="24" applyNumberFormat="1" applyFont="1" applyFill="1" applyBorder="1">
      <alignment vertical="center"/>
    </xf>
    <xf numFmtId="0" fontId="90" fillId="6" borderId="204" xfId="24" applyFont="1" applyFill="1" applyBorder="1" applyAlignment="1" applyProtection="1">
      <alignment horizontal="center" vertical="center"/>
      <protection locked="0"/>
    </xf>
    <xf numFmtId="192" fontId="129" fillId="0" borderId="202" xfId="24" applyNumberFormat="1" applyFont="1" applyFill="1" applyBorder="1">
      <alignment vertical="center"/>
    </xf>
    <xf numFmtId="191" fontId="130" fillId="0" borderId="203" xfId="24" applyNumberFormat="1" applyFont="1" applyFill="1" applyBorder="1">
      <alignment vertical="center"/>
    </xf>
    <xf numFmtId="0" fontId="90" fillId="0" borderId="6" xfId="24" applyFont="1" applyBorder="1" applyAlignment="1" applyProtection="1">
      <alignment horizontal="right" vertical="center"/>
      <protection locked="0"/>
    </xf>
    <xf numFmtId="0" fontId="90" fillId="0" borderId="173" xfId="24" applyFont="1" applyBorder="1" applyProtection="1">
      <alignment vertical="center"/>
      <protection locked="0"/>
    </xf>
    <xf numFmtId="190" fontId="90" fillId="0" borderId="206" xfId="24" applyNumberFormat="1" applyFont="1" applyBorder="1" applyAlignment="1" applyProtection="1">
      <alignment horizontal="right" vertical="center"/>
      <protection locked="0"/>
    </xf>
    <xf numFmtId="193" fontId="93" fillId="0" borderId="191" xfId="24" applyNumberFormat="1" applyFont="1" applyBorder="1">
      <alignment vertical="center"/>
    </xf>
    <xf numFmtId="191" fontId="94" fillId="2" borderId="206" xfId="24" applyNumberFormat="1" applyFont="1" applyFill="1" applyBorder="1">
      <alignment vertical="center"/>
    </xf>
    <xf numFmtId="0" fontId="90" fillId="0" borderId="63" xfId="24" applyFont="1" applyBorder="1" applyProtection="1">
      <alignment vertical="center"/>
      <protection locked="0"/>
    </xf>
    <xf numFmtId="190" fontId="90" fillId="0" borderId="8" xfId="24" applyNumberFormat="1" applyFont="1" applyBorder="1" applyAlignment="1" applyProtection="1">
      <alignment horizontal="right" vertical="center"/>
      <protection locked="0"/>
    </xf>
    <xf numFmtId="193" fontId="93" fillId="0" borderId="57" xfId="24" applyNumberFormat="1" applyFont="1" applyBorder="1">
      <alignment vertical="center"/>
    </xf>
    <xf numFmtId="191" fontId="95" fillId="2" borderId="8" xfId="24" applyNumberFormat="1" applyFont="1" applyFill="1" applyBorder="1">
      <alignment vertical="center"/>
    </xf>
    <xf numFmtId="0" fontId="90" fillId="0" borderId="77" xfId="24" applyFont="1" applyBorder="1" applyAlignment="1" applyProtection="1">
      <alignment horizontal="right" vertical="center"/>
      <protection locked="0"/>
    </xf>
    <xf numFmtId="0" fontId="90" fillId="6" borderId="15" xfId="24" applyFont="1" applyFill="1" applyBorder="1" applyAlignment="1" applyProtection="1">
      <alignment horizontal="center" vertical="center"/>
      <protection locked="0"/>
    </xf>
    <xf numFmtId="190" fontId="96" fillId="0" borderId="78" xfId="24" applyNumberFormat="1" applyFont="1" applyBorder="1" applyProtection="1">
      <alignment vertical="center"/>
      <protection locked="0"/>
    </xf>
    <xf numFmtId="190" fontId="93" fillId="0" borderId="79" xfId="24" applyNumberFormat="1" applyFont="1" applyBorder="1">
      <alignment vertical="center"/>
    </xf>
    <xf numFmtId="191" fontId="90" fillId="2" borderId="78" xfId="24" applyNumberFormat="1" applyFont="1" applyFill="1" applyBorder="1">
      <alignment vertical="center"/>
    </xf>
    <xf numFmtId="0" fontId="90" fillId="0" borderId="40" xfId="24" applyFont="1" applyBorder="1" applyAlignment="1" applyProtection="1">
      <alignment horizontal="left" vertical="center"/>
      <protection locked="0"/>
    </xf>
    <xf numFmtId="0" fontId="90" fillId="0" borderId="17" xfId="24" applyFont="1" applyBorder="1" applyAlignment="1" applyProtection="1">
      <alignment horizontal="left" vertical="center"/>
      <protection locked="0"/>
    </xf>
    <xf numFmtId="0" fontId="90" fillId="0" borderId="77" xfId="24" applyFont="1" applyBorder="1" applyAlignment="1" applyProtection="1">
      <alignment horizontal="center" vertical="center"/>
      <protection locked="0"/>
    </xf>
    <xf numFmtId="194" fontId="90" fillId="2" borderId="78" xfId="24" applyNumberFormat="1" applyFont="1" applyFill="1" applyBorder="1">
      <alignment vertical="center"/>
    </xf>
    <xf numFmtId="0" fontId="90" fillId="0" borderId="163" xfId="24" applyFont="1" applyBorder="1" applyProtection="1">
      <alignment vertical="center"/>
      <protection locked="0"/>
    </xf>
    <xf numFmtId="0" fontId="90" fillId="0" borderId="178" xfId="24" applyFont="1" applyBorder="1" applyProtection="1">
      <alignment vertical="center"/>
      <protection locked="0"/>
    </xf>
    <xf numFmtId="0" fontId="90" fillId="0" borderId="162" xfId="24" applyFont="1" applyBorder="1" applyProtection="1">
      <alignment vertical="center"/>
      <protection locked="0"/>
    </xf>
    <xf numFmtId="190" fontId="90" fillId="0" borderId="164" xfId="24" applyNumberFormat="1" applyFont="1" applyBorder="1" applyAlignment="1" applyProtection="1">
      <alignment horizontal="right" vertical="center"/>
      <protection locked="0"/>
    </xf>
    <xf numFmtId="190" fontId="90" fillId="0" borderId="194" xfId="24" applyNumberFormat="1" applyFont="1" applyBorder="1">
      <alignment vertical="center"/>
    </xf>
    <xf numFmtId="191" fontId="90" fillId="0" borderId="164" xfId="24" applyNumberFormat="1" applyFont="1" applyBorder="1">
      <alignment vertical="center"/>
    </xf>
    <xf numFmtId="0" fontId="95" fillId="0" borderId="6" xfId="24" applyFont="1" applyBorder="1" applyProtection="1">
      <alignment vertical="center"/>
      <protection locked="0"/>
    </xf>
    <xf numFmtId="190" fontId="90" fillId="0" borderId="7" xfId="24" applyNumberFormat="1" applyFont="1" applyBorder="1" applyProtection="1">
      <alignment vertical="center"/>
      <protection locked="0"/>
    </xf>
    <xf numFmtId="190" fontId="93" fillId="0" borderId="43" xfId="24" applyNumberFormat="1" applyFont="1" applyBorder="1">
      <alignment vertical="center"/>
    </xf>
    <xf numFmtId="191" fontId="95" fillId="2" borderId="7" xfId="24" applyNumberFormat="1" applyFont="1" applyFill="1" applyBorder="1">
      <alignment vertical="center"/>
    </xf>
    <xf numFmtId="0" fontId="97" fillId="0" borderId="69" xfId="24" applyFont="1" applyBorder="1" applyAlignment="1" applyProtection="1">
      <alignment horizontal="left" vertical="center"/>
      <protection locked="0"/>
    </xf>
    <xf numFmtId="0" fontId="98" fillId="0" borderId="33" xfId="24" applyFont="1" applyBorder="1" applyAlignment="1" applyProtection="1">
      <alignment horizontal="left" vertical="center"/>
      <protection locked="0"/>
    </xf>
    <xf numFmtId="190" fontId="98" fillId="0" borderId="98" xfId="24" applyNumberFormat="1" applyFont="1" applyBorder="1" applyAlignment="1" applyProtection="1">
      <alignment horizontal="left" vertical="center"/>
      <protection locked="0"/>
    </xf>
    <xf numFmtId="190" fontId="99" fillId="0" borderId="69" xfId="24" applyNumberFormat="1" applyFont="1" applyBorder="1">
      <alignment vertical="center"/>
    </xf>
    <xf numFmtId="190" fontId="91" fillId="2" borderId="98" xfId="24" applyNumberFormat="1" applyFont="1" applyFill="1" applyBorder="1">
      <alignment vertical="center"/>
    </xf>
    <xf numFmtId="190" fontId="93" fillId="0" borderId="0" xfId="24" applyNumberFormat="1" applyFont="1" applyProtection="1">
      <alignment vertical="center"/>
      <protection locked="0"/>
    </xf>
    <xf numFmtId="191" fontId="90" fillId="0" borderId="0" xfId="24" applyNumberFormat="1" applyFont="1" applyProtection="1">
      <alignment vertical="center"/>
      <protection locked="0"/>
    </xf>
    <xf numFmtId="190" fontId="100" fillId="0" borderId="0" xfId="24" applyNumberFormat="1" applyFont="1" applyAlignment="1" applyProtection="1">
      <alignment horizontal="center" vertical="center"/>
      <protection locked="0"/>
    </xf>
    <xf numFmtId="191" fontId="100" fillId="0" borderId="0" xfId="24" applyNumberFormat="1" applyFont="1" applyAlignment="1" applyProtection="1">
      <alignment horizontal="center" vertical="center"/>
      <protection locked="0"/>
    </xf>
    <xf numFmtId="0" fontId="91" fillId="0" borderId="41" xfId="24" applyFont="1" applyBorder="1" applyAlignment="1" applyProtection="1">
      <alignment vertical="center"/>
      <protection locked="0"/>
    </xf>
    <xf numFmtId="0" fontId="91" fillId="0" borderId="31" xfId="24" applyFont="1" applyBorder="1" applyAlignment="1" applyProtection="1">
      <alignment vertical="center"/>
      <protection locked="0"/>
    </xf>
    <xf numFmtId="0" fontId="91" fillId="0" borderId="48" xfId="24" applyFont="1" applyBorder="1" applyAlignment="1" applyProtection="1">
      <alignment vertical="center"/>
      <protection locked="0"/>
    </xf>
    <xf numFmtId="192" fontId="93" fillId="10" borderId="112" xfId="24" applyNumberFormat="1" applyFont="1" applyFill="1" applyBorder="1" applyProtection="1">
      <alignment vertical="center"/>
      <protection locked="0"/>
    </xf>
    <xf numFmtId="190" fontId="97" fillId="2" borderId="112" xfId="24" applyNumberFormat="1" applyFont="1" applyFill="1" applyBorder="1">
      <alignment vertical="center"/>
    </xf>
    <xf numFmtId="190" fontId="91" fillId="2" borderId="112" xfId="24" applyNumberFormat="1" applyFont="1" applyFill="1" applyBorder="1">
      <alignment vertical="center"/>
    </xf>
    <xf numFmtId="0" fontId="91" fillId="0" borderId="69" xfId="24" applyFont="1" applyBorder="1" applyAlignment="1" applyProtection="1">
      <alignment vertical="center"/>
      <protection locked="0"/>
    </xf>
    <xf numFmtId="0" fontId="91" fillId="0" borderId="33" xfId="24" applyFont="1" applyBorder="1" applyAlignment="1" applyProtection="1">
      <alignment vertical="center"/>
      <protection locked="0"/>
    </xf>
    <xf numFmtId="0" fontId="91" fillId="0" borderId="98" xfId="24" applyFont="1" applyBorder="1" applyAlignment="1" applyProtection="1">
      <alignment vertical="center"/>
      <protection locked="0"/>
    </xf>
    <xf numFmtId="0" fontId="91" fillId="0" borderId="69" xfId="24" applyFont="1" applyBorder="1" applyProtection="1">
      <alignment vertical="center"/>
      <protection locked="0"/>
    </xf>
    <xf numFmtId="38" fontId="91" fillId="0" borderId="33" xfId="28" applyFont="1" applyBorder="1" applyProtection="1">
      <alignment vertical="center"/>
      <protection locked="0"/>
    </xf>
    <xf numFmtId="0" fontId="91" fillId="0" borderId="33" xfId="24" applyFont="1" applyBorder="1" applyProtection="1">
      <alignment vertical="center"/>
      <protection locked="0"/>
    </xf>
    <xf numFmtId="190" fontId="100" fillId="0" borderId="33" xfId="24" applyNumberFormat="1" applyFont="1" applyBorder="1" applyProtection="1">
      <alignment vertical="center"/>
      <protection locked="0"/>
    </xf>
    <xf numFmtId="38" fontId="100" fillId="2" borderId="112" xfId="28" applyFont="1" applyFill="1" applyBorder="1" applyAlignment="1" applyProtection="1">
      <alignment vertical="center"/>
    </xf>
    <xf numFmtId="0" fontId="91" fillId="0" borderId="207" xfId="24" applyFont="1" applyBorder="1" applyProtection="1">
      <alignment vertical="center"/>
      <protection locked="0"/>
    </xf>
    <xf numFmtId="38" fontId="91" fillId="0" borderId="208" xfId="28" applyFont="1" applyBorder="1" applyProtection="1">
      <alignment vertical="center"/>
      <protection locked="0"/>
    </xf>
    <xf numFmtId="0" fontId="91" fillId="0" borderId="208" xfId="24" applyFont="1" applyBorder="1" applyProtection="1">
      <alignment vertical="center"/>
      <protection locked="0"/>
    </xf>
    <xf numFmtId="190" fontId="100" fillId="0" borderId="208" xfId="24" applyNumberFormat="1" applyFont="1" applyBorder="1" applyProtection="1">
      <alignment vertical="center"/>
      <protection locked="0"/>
    </xf>
    <xf numFmtId="38" fontId="100" fillId="2" borderId="49" xfId="28" applyFont="1" applyFill="1" applyBorder="1" applyAlignment="1" applyProtection="1">
      <alignment vertical="center"/>
    </xf>
    <xf numFmtId="0" fontId="100" fillId="0" borderId="44" xfId="24" applyFont="1" applyBorder="1" applyProtection="1">
      <alignment vertical="center"/>
      <protection locked="0"/>
    </xf>
    <xf numFmtId="0" fontId="91" fillId="0" borderId="16" xfId="24" applyFont="1" applyBorder="1" applyAlignment="1" applyProtection="1">
      <alignment horizontal="right" vertical="center"/>
      <protection locked="0"/>
    </xf>
    <xf numFmtId="190" fontId="100" fillId="0" borderId="16" xfId="24" applyNumberFormat="1" applyFont="1" applyBorder="1" applyProtection="1">
      <alignment vertical="center"/>
      <protection locked="0"/>
    </xf>
    <xf numFmtId="38" fontId="100" fillId="2" borderId="230" xfId="28" applyFont="1" applyFill="1" applyBorder="1" applyProtection="1">
      <alignment vertical="center"/>
    </xf>
    <xf numFmtId="38" fontId="100" fillId="0" borderId="33" xfId="6" applyFont="1" applyBorder="1" applyProtection="1">
      <alignment vertical="center"/>
      <protection locked="0"/>
    </xf>
    <xf numFmtId="38" fontId="100" fillId="0" borderId="208" xfId="6" applyFont="1" applyBorder="1" applyProtection="1">
      <alignment vertical="center"/>
      <protection locked="0"/>
    </xf>
    <xf numFmtId="0" fontId="48" fillId="0" borderId="0" xfId="0" applyFont="1" applyAlignment="1">
      <alignment vertical="center"/>
    </xf>
    <xf numFmtId="38" fontId="30" fillId="0" borderId="99" xfId="20" applyFont="1" applyFill="1" applyBorder="1" applyAlignment="1">
      <alignment horizontal="center" vertical="center"/>
    </xf>
    <xf numFmtId="38" fontId="30" fillId="0" borderId="227" xfId="20" applyFont="1" applyFill="1" applyBorder="1" applyAlignment="1">
      <alignment horizontal="center" vertical="center"/>
    </xf>
    <xf numFmtId="0" fontId="30" fillId="0" borderId="0" xfId="20" applyNumberFormat="1" applyFont="1" applyFill="1" applyBorder="1" applyAlignment="1">
      <alignment vertical="center"/>
    </xf>
    <xf numFmtId="38" fontId="30" fillId="0" borderId="6" xfId="20" applyFont="1" applyBorder="1" applyAlignment="1">
      <alignment vertical="center" shrinkToFit="1"/>
    </xf>
    <xf numFmtId="40" fontId="30" fillId="0" borderId="6" xfId="20" applyNumberFormat="1" applyFont="1" applyFill="1" applyBorder="1" applyAlignment="1">
      <alignment vertical="center"/>
    </xf>
    <xf numFmtId="40" fontId="30" fillId="0" borderId="0" xfId="20" applyNumberFormat="1" applyFont="1" applyFill="1" applyBorder="1" applyAlignment="1">
      <alignment vertical="center"/>
    </xf>
    <xf numFmtId="38" fontId="30" fillId="0" borderId="6" xfId="20" applyNumberFormat="1" applyFont="1" applyFill="1" applyBorder="1" applyAlignment="1">
      <alignment vertical="center"/>
    </xf>
    <xf numFmtId="38" fontId="30" fillId="0" borderId="0" xfId="20" applyNumberFormat="1" applyFont="1" applyFill="1" applyBorder="1" applyAlignment="1">
      <alignment vertical="center"/>
    </xf>
    <xf numFmtId="38" fontId="30" fillId="13" borderId="63" xfId="20" applyFont="1" applyFill="1" applyBorder="1" applyAlignment="1">
      <alignment horizontal="center" vertical="center"/>
    </xf>
    <xf numFmtId="38" fontId="30" fillId="0" borderId="15" xfId="20" applyFont="1" applyBorder="1">
      <alignment vertical="center"/>
    </xf>
    <xf numFmtId="38" fontId="30" fillId="0" borderId="5" xfId="20" applyFont="1" applyBorder="1" applyAlignment="1">
      <alignment vertical="center"/>
    </xf>
    <xf numFmtId="0" fontId="61" fillId="0" borderId="182" xfId="16" applyFont="1" applyBorder="1" applyAlignment="1" applyProtection="1">
      <alignment horizontal="left" vertical="center"/>
      <protection locked="0"/>
    </xf>
    <xf numFmtId="0" fontId="4" fillId="0" borderId="172" xfId="16" applyBorder="1" applyAlignment="1">
      <alignment vertical="center"/>
    </xf>
    <xf numFmtId="0" fontId="4" fillId="0" borderId="183" xfId="16" applyBorder="1" applyAlignment="1">
      <alignment vertical="center"/>
    </xf>
    <xf numFmtId="0" fontId="61" fillId="8" borderId="69" xfId="16" applyFont="1" applyFill="1" applyBorder="1" applyAlignment="1" applyProtection="1">
      <alignment horizontal="left" vertical="top"/>
      <protection locked="0"/>
    </xf>
    <xf numFmtId="0" fontId="4" fillId="0" borderId="33" xfId="16" applyBorder="1" applyAlignment="1">
      <alignment vertical="center"/>
    </xf>
    <xf numFmtId="0" fontId="4" fillId="0" borderId="98" xfId="16" applyBorder="1" applyAlignment="1">
      <alignment vertical="center"/>
    </xf>
    <xf numFmtId="0" fontId="73" fillId="2" borderId="189" xfId="16" applyFont="1" applyFill="1" applyBorder="1" applyAlignment="1" applyProtection="1">
      <alignment horizontal="left" vertical="center"/>
      <protection locked="0"/>
    </xf>
    <xf numFmtId="0" fontId="73" fillId="2" borderId="190" xfId="16" applyFont="1" applyFill="1" applyBorder="1" applyAlignment="1" applyProtection="1">
      <alignment horizontal="left" vertical="center"/>
      <protection locked="0"/>
    </xf>
    <xf numFmtId="0" fontId="73" fillId="2" borderId="43" xfId="16" applyFont="1" applyFill="1" applyBorder="1" applyAlignment="1" applyProtection="1">
      <alignment horizontal="left" vertical="center"/>
      <protection locked="0"/>
    </xf>
    <xf numFmtId="0" fontId="73" fillId="2" borderId="9" xfId="16" applyFont="1" applyFill="1" applyBorder="1" applyAlignment="1" applyProtection="1">
      <alignment horizontal="left" vertical="center"/>
      <protection locked="0"/>
    </xf>
    <xf numFmtId="0" fontId="73" fillId="2" borderId="191" xfId="16" applyFont="1" applyFill="1" applyBorder="1" applyAlignment="1" applyProtection="1">
      <alignment horizontal="left" vertical="center"/>
      <protection locked="0"/>
    </xf>
    <xf numFmtId="0" fontId="73" fillId="2" borderId="192" xfId="16" applyFont="1" applyFill="1" applyBorder="1" applyAlignment="1" applyProtection="1">
      <alignment horizontal="left" vertical="center"/>
      <protection locked="0"/>
    </xf>
    <xf numFmtId="0" fontId="73" fillId="2" borderId="15" xfId="16" applyFont="1" applyFill="1" applyBorder="1" applyAlignment="1" applyProtection="1">
      <alignment horizontal="left" vertical="center"/>
      <protection locked="0"/>
    </xf>
    <xf numFmtId="0" fontId="73" fillId="2" borderId="15" xfId="16" applyFont="1" applyFill="1" applyBorder="1" applyAlignment="1" applyProtection="1">
      <alignment vertical="center"/>
      <protection locked="0"/>
    </xf>
    <xf numFmtId="0" fontId="73" fillId="2" borderId="77" xfId="16" applyFont="1" applyFill="1" applyBorder="1" applyAlignment="1">
      <alignment vertical="center"/>
    </xf>
    <xf numFmtId="0" fontId="61" fillId="0" borderId="74" xfId="16" applyFont="1" applyBorder="1" applyAlignment="1" applyProtection="1">
      <alignment horizontal="center" vertical="center" textRotation="255"/>
      <protection locked="0"/>
    </xf>
    <xf numFmtId="0" fontId="61" fillId="0" borderId="107" xfId="16" applyFont="1" applyBorder="1" applyAlignment="1" applyProtection="1">
      <alignment horizontal="center" vertical="center" textRotation="255"/>
      <protection locked="0"/>
    </xf>
    <xf numFmtId="0" fontId="61" fillId="0" borderId="193" xfId="16" applyFont="1" applyBorder="1" applyAlignment="1" applyProtection="1">
      <alignment horizontal="center" vertical="center" textRotation="255"/>
      <protection locked="0"/>
    </xf>
    <xf numFmtId="0" fontId="61" fillId="0" borderId="15" xfId="16" applyFont="1" applyBorder="1" applyAlignment="1" applyProtection="1">
      <alignment horizontal="left" vertical="center"/>
      <protection locked="0"/>
    </xf>
    <xf numFmtId="0" fontId="61" fillId="0" borderId="56" xfId="16" applyFont="1" applyBorder="1" applyAlignment="1" applyProtection="1">
      <alignment vertical="center" wrapText="1"/>
      <protection locked="0"/>
    </xf>
    <xf numFmtId="0" fontId="4" fillId="0" borderId="56" xfId="16" applyBorder="1" applyAlignment="1">
      <alignment vertical="center"/>
    </xf>
    <xf numFmtId="0" fontId="61" fillId="0" borderId="40" xfId="16" applyFont="1" applyBorder="1" applyAlignment="1" applyProtection="1">
      <alignment horizontal="left" vertical="center"/>
      <protection locked="0"/>
    </xf>
    <xf numFmtId="0" fontId="61" fillId="0" borderId="17" xfId="16" applyFont="1" applyBorder="1" applyAlignment="1" applyProtection="1">
      <alignment horizontal="left" vertical="center"/>
      <protection locked="0"/>
    </xf>
    <xf numFmtId="0" fontId="61" fillId="0" borderId="0" xfId="16" applyFont="1" applyBorder="1" applyAlignment="1" applyProtection="1">
      <alignment horizontal="left" vertical="center"/>
      <protection locked="0"/>
    </xf>
    <xf numFmtId="0" fontId="61" fillId="0" borderId="178" xfId="16" applyFont="1" applyBorder="1" applyAlignment="1" applyProtection="1">
      <alignment horizontal="left" vertical="center"/>
      <protection locked="0"/>
    </xf>
    <xf numFmtId="0" fontId="61" fillId="0" borderId="179" xfId="16" applyFont="1" applyBorder="1" applyAlignment="1" applyProtection="1">
      <alignment horizontal="left" vertical="center"/>
      <protection locked="0"/>
    </xf>
    <xf numFmtId="0" fontId="61" fillId="0" borderId="74" xfId="16" applyFont="1" applyBorder="1" applyAlignment="1" applyProtection="1">
      <alignment vertical="center" wrapText="1"/>
      <protection locked="0"/>
    </xf>
    <xf numFmtId="0" fontId="61" fillId="0" borderId="107" xfId="16" applyFont="1" applyBorder="1" applyAlignment="1" applyProtection="1">
      <alignment vertical="center" wrapText="1"/>
      <protection locked="0"/>
    </xf>
    <xf numFmtId="0" fontId="61" fillId="0" borderId="193" xfId="16" applyFont="1" applyBorder="1" applyAlignment="1" applyProtection="1">
      <alignment vertical="center" wrapText="1"/>
      <protection locked="0"/>
    </xf>
    <xf numFmtId="0" fontId="73" fillId="2" borderId="113" xfId="16" applyFont="1" applyFill="1" applyBorder="1" applyAlignment="1" applyProtection="1">
      <alignment vertical="center"/>
      <protection locked="0"/>
    </xf>
    <xf numFmtId="0" fontId="73" fillId="2" borderId="70" xfId="16" applyFont="1" applyFill="1" applyBorder="1" applyAlignment="1">
      <alignment vertical="center"/>
    </xf>
    <xf numFmtId="0" fontId="73" fillId="2" borderId="70" xfId="16" applyFont="1" applyFill="1" applyBorder="1" applyAlignment="1" applyProtection="1">
      <alignment vertical="center"/>
      <protection locked="0"/>
    </xf>
    <xf numFmtId="0" fontId="73" fillId="2" borderId="47" xfId="16" applyFont="1" applyFill="1" applyBorder="1" applyAlignment="1">
      <alignment vertical="center"/>
    </xf>
    <xf numFmtId="0" fontId="73" fillId="2" borderId="56" xfId="16" applyFont="1" applyFill="1" applyBorder="1" applyAlignment="1" applyProtection="1">
      <alignment horizontal="left" vertical="center"/>
      <protection locked="0"/>
    </xf>
    <xf numFmtId="0" fontId="73" fillId="2" borderId="57" xfId="16" applyFont="1" applyFill="1" applyBorder="1" applyAlignment="1" applyProtection="1">
      <alignment horizontal="left" vertical="center"/>
      <protection locked="0"/>
    </xf>
    <xf numFmtId="0" fontId="73" fillId="2" borderId="10" xfId="16" applyFont="1" applyFill="1" applyBorder="1" applyAlignment="1" applyProtection="1">
      <alignment horizontal="left" vertical="center"/>
      <protection locked="0"/>
    </xf>
    <xf numFmtId="0" fontId="73" fillId="2" borderId="169" xfId="16" applyFont="1" applyFill="1" applyBorder="1" applyAlignment="1" applyProtection="1">
      <alignment vertical="center"/>
      <protection locked="0"/>
    </xf>
    <xf numFmtId="0" fontId="73" fillId="2" borderId="187" xfId="16" applyFont="1" applyFill="1" applyBorder="1" applyAlignment="1" applyProtection="1">
      <alignment vertical="center"/>
      <protection locked="0"/>
    </xf>
    <xf numFmtId="0" fontId="61" fillId="2" borderId="154" xfId="16" applyFont="1" applyFill="1" applyBorder="1" applyAlignment="1" applyProtection="1">
      <alignment horizontal="center" vertical="center"/>
      <protection locked="0"/>
    </xf>
    <xf numFmtId="0" fontId="4" fillId="2" borderId="155" xfId="16" applyFill="1" applyBorder="1" applyAlignment="1">
      <alignment horizontal="center" vertical="center"/>
    </xf>
    <xf numFmtId="0" fontId="61" fillId="2" borderId="155" xfId="16" applyFont="1" applyFill="1" applyBorder="1" applyAlignment="1" applyProtection="1">
      <alignment horizontal="center" vertical="center"/>
      <protection locked="0"/>
    </xf>
    <xf numFmtId="0" fontId="4" fillId="2" borderId="156" xfId="16" applyFill="1" applyBorder="1" applyAlignment="1">
      <alignment horizontal="center" vertical="center"/>
    </xf>
    <xf numFmtId="0" fontId="72" fillId="0" borderId="41" xfId="16" applyFont="1" applyBorder="1" applyAlignment="1" applyProtection="1">
      <alignment horizontal="center" vertical="center" wrapText="1"/>
      <protection locked="0"/>
    </xf>
    <xf numFmtId="0" fontId="66" fillId="0" borderId="31" xfId="16" applyFont="1" applyBorder="1" applyAlignment="1">
      <alignment vertical="center"/>
    </xf>
    <xf numFmtId="0" fontId="66" fillId="0" borderId="57" xfId="16" applyFont="1" applyBorder="1" applyAlignment="1">
      <alignment vertical="center"/>
    </xf>
    <xf numFmtId="0" fontId="66" fillId="0" borderId="1" xfId="16" applyFont="1" applyBorder="1" applyAlignment="1">
      <alignment vertical="center"/>
    </xf>
    <xf numFmtId="0" fontId="61" fillId="0" borderId="49" xfId="16" applyFont="1" applyBorder="1" applyAlignment="1" applyProtection="1">
      <alignment horizontal="center" vertical="center" wrapText="1"/>
      <protection locked="0"/>
    </xf>
    <xf numFmtId="0" fontId="61" fillId="0" borderId="177" xfId="16" applyFont="1" applyBorder="1" applyAlignment="1" applyProtection="1">
      <alignment horizontal="center" vertical="center" wrapText="1"/>
      <protection locked="0"/>
    </xf>
    <xf numFmtId="0" fontId="61" fillId="5" borderId="57" xfId="16" applyFont="1" applyFill="1" applyBorder="1" applyAlignment="1" applyProtection="1">
      <alignment horizontal="center" vertical="center"/>
      <protection locked="0"/>
    </xf>
    <xf numFmtId="0" fontId="61" fillId="5" borderId="1" xfId="16" applyFont="1" applyFill="1" applyBorder="1" applyAlignment="1" applyProtection="1">
      <alignment horizontal="center" vertical="center"/>
      <protection locked="0"/>
    </xf>
    <xf numFmtId="0" fontId="61" fillId="5" borderId="8" xfId="16" applyFont="1" applyFill="1" applyBorder="1" applyAlignment="1" applyProtection="1">
      <alignment horizontal="center" vertical="center"/>
      <protection locked="0"/>
    </xf>
    <xf numFmtId="186" fontId="61" fillId="0" borderId="40" xfId="16" applyNumberFormat="1" applyFont="1" applyBorder="1" applyAlignment="1" applyProtection="1">
      <alignment horizontal="center" vertical="center"/>
      <protection locked="0"/>
    </xf>
    <xf numFmtId="186" fontId="61" fillId="0" borderId="78" xfId="16" applyNumberFormat="1" applyFont="1" applyBorder="1" applyAlignment="1" applyProtection="1">
      <alignment horizontal="center" vertical="center"/>
      <protection locked="0"/>
    </xf>
    <xf numFmtId="0" fontId="73" fillId="0" borderId="56" xfId="16" applyFont="1" applyFill="1" applyBorder="1" applyAlignment="1" applyProtection="1">
      <alignment horizontal="left" vertical="center"/>
      <protection locked="0"/>
    </xf>
    <xf numFmtId="0" fontId="73" fillId="0" borderId="15" xfId="16" applyFont="1" applyFill="1" applyBorder="1" applyAlignment="1" applyProtection="1">
      <alignment horizontal="left" vertical="center"/>
      <protection locked="0"/>
    </xf>
    <xf numFmtId="0" fontId="73" fillId="0" borderId="77" xfId="16" applyFont="1" applyFill="1" applyBorder="1" applyAlignment="1" applyProtection="1">
      <alignment vertical="center"/>
      <protection locked="0"/>
    </xf>
    <xf numFmtId="0" fontId="73" fillId="0" borderId="40" xfId="16" applyFont="1" applyFill="1" applyBorder="1" applyAlignment="1" applyProtection="1">
      <alignment vertical="center"/>
      <protection locked="0"/>
    </xf>
    <xf numFmtId="0" fontId="73" fillId="2" borderId="161" xfId="16" applyFont="1" applyFill="1" applyBorder="1" applyAlignment="1" applyProtection="1">
      <alignment horizontal="left" vertical="center"/>
      <protection locked="0"/>
    </xf>
    <xf numFmtId="0" fontId="73" fillId="2" borderId="162" xfId="16" applyFont="1" applyFill="1" applyBorder="1" applyAlignment="1" applyProtection="1">
      <alignment horizontal="left" vertical="center"/>
      <protection locked="0"/>
    </xf>
    <xf numFmtId="0" fontId="73" fillId="2" borderId="162" xfId="16" applyFont="1" applyFill="1" applyBorder="1" applyAlignment="1" applyProtection="1">
      <alignment vertical="center"/>
      <protection locked="0"/>
    </xf>
    <xf numFmtId="0" fontId="73" fillId="2" borderId="163" xfId="16" applyFont="1" applyFill="1" applyBorder="1" applyAlignment="1">
      <alignment vertical="center"/>
    </xf>
    <xf numFmtId="0" fontId="73" fillId="0" borderId="161" xfId="16" applyFont="1" applyFill="1" applyBorder="1" applyAlignment="1" applyProtection="1">
      <alignment horizontal="left" vertical="center"/>
      <protection locked="0"/>
    </xf>
    <xf numFmtId="0" fontId="73" fillId="0" borderId="162" xfId="16" applyFont="1" applyFill="1" applyBorder="1" applyAlignment="1" applyProtection="1">
      <alignment horizontal="left" vertical="center"/>
      <protection locked="0"/>
    </xf>
    <xf numFmtId="0" fontId="73" fillId="0" borderId="162" xfId="16" applyFont="1" applyFill="1" applyBorder="1" applyAlignment="1" applyProtection="1">
      <alignment vertical="center"/>
      <protection locked="0"/>
    </xf>
    <xf numFmtId="0" fontId="73" fillId="0" borderId="163" xfId="16" applyFont="1" applyFill="1" applyBorder="1" applyAlignment="1">
      <alignment vertical="center"/>
    </xf>
    <xf numFmtId="0" fontId="73" fillId="2" borderId="79" xfId="16" applyFont="1" applyFill="1" applyBorder="1" applyAlignment="1" applyProtection="1">
      <alignment horizontal="left" vertical="center"/>
      <protection locked="0"/>
    </xf>
    <xf numFmtId="0" fontId="73" fillId="2" borderId="17" xfId="16" applyFont="1" applyFill="1" applyBorder="1" applyAlignment="1" applyProtection="1">
      <alignment horizontal="left" vertical="center"/>
      <protection locked="0"/>
    </xf>
    <xf numFmtId="0" fontId="73" fillId="2" borderId="77" xfId="16" applyFont="1" applyFill="1" applyBorder="1" applyAlignment="1" applyProtection="1">
      <alignment vertical="center"/>
      <protection locked="0"/>
    </xf>
    <xf numFmtId="0" fontId="73" fillId="2" borderId="40" xfId="16" applyFont="1" applyFill="1" applyBorder="1" applyAlignment="1" applyProtection="1">
      <alignment vertical="center"/>
      <protection locked="0"/>
    </xf>
    <xf numFmtId="0" fontId="73" fillId="0" borderId="79" xfId="16" applyFont="1" applyFill="1" applyBorder="1" applyAlignment="1" applyProtection="1">
      <alignment horizontal="left" vertical="center"/>
      <protection locked="0"/>
    </xf>
    <xf numFmtId="0" fontId="73" fillId="0" borderId="17" xfId="16" applyFont="1" applyFill="1" applyBorder="1" applyAlignment="1" applyProtection="1">
      <alignment horizontal="left" vertical="center"/>
      <protection locked="0"/>
    </xf>
    <xf numFmtId="0" fontId="73" fillId="0" borderId="113" xfId="16" applyFont="1" applyFill="1" applyBorder="1" applyAlignment="1" applyProtection="1">
      <alignment vertical="center"/>
      <protection locked="0"/>
    </xf>
    <xf numFmtId="0" fontId="73" fillId="0" borderId="70" xfId="16" applyFont="1" applyFill="1" applyBorder="1" applyAlignment="1">
      <alignment vertical="center"/>
    </xf>
    <xf numFmtId="0" fontId="73" fillId="0" borderId="70" xfId="16" applyFont="1" applyFill="1" applyBorder="1" applyAlignment="1" applyProtection="1">
      <alignment vertical="center"/>
      <protection locked="0"/>
    </xf>
    <xf numFmtId="0" fontId="73" fillId="0" borderId="47" xfId="16" applyFont="1" applyFill="1" applyBorder="1" applyAlignment="1">
      <alignment vertical="center"/>
    </xf>
    <xf numFmtId="0" fontId="73" fillId="0" borderId="0" xfId="16" applyFont="1" applyAlignment="1" applyProtection="1">
      <alignment vertical="center"/>
      <protection locked="0"/>
    </xf>
    <xf numFmtId="0" fontId="79" fillId="0" borderId="0" xfId="16" applyFont="1" applyAlignment="1">
      <alignment vertical="center"/>
    </xf>
    <xf numFmtId="0" fontId="61" fillId="0" borderId="154" xfId="16" applyFont="1" applyFill="1" applyBorder="1" applyAlignment="1" applyProtection="1">
      <alignment horizontal="center" vertical="center"/>
      <protection locked="0"/>
    </xf>
    <xf numFmtId="0" fontId="4" fillId="0" borderId="155" xfId="16" applyFill="1" applyBorder="1" applyAlignment="1">
      <alignment horizontal="center" vertical="center"/>
    </xf>
    <xf numFmtId="0" fontId="61" fillId="0" borderId="155" xfId="16" applyFont="1" applyFill="1" applyBorder="1" applyAlignment="1" applyProtection="1">
      <alignment horizontal="center" vertical="center"/>
      <protection locked="0"/>
    </xf>
    <xf numFmtId="0" fontId="4" fillId="0" borderId="156" xfId="16" applyFill="1" applyBorder="1" applyAlignment="1">
      <alignment horizontal="center" vertical="center"/>
    </xf>
    <xf numFmtId="0" fontId="71" fillId="0" borderId="0" xfId="16" applyFont="1" applyAlignment="1" applyProtection="1">
      <alignment horizontal="left" vertical="center"/>
      <protection locked="0"/>
    </xf>
    <xf numFmtId="0" fontId="61" fillId="0" borderId="74" xfId="16" applyFont="1" applyBorder="1" applyAlignment="1" applyProtection="1">
      <alignment horizontal="center" vertical="center" wrapText="1"/>
      <protection locked="0"/>
    </xf>
    <xf numFmtId="0" fontId="61" fillId="0" borderId="107" xfId="16" applyFont="1" applyBorder="1" applyAlignment="1" applyProtection="1">
      <alignment horizontal="center" vertical="center" wrapText="1"/>
      <protection locked="0"/>
    </xf>
    <xf numFmtId="0" fontId="61" fillId="0" borderId="193" xfId="16" applyFont="1" applyBorder="1" applyAlignment="1" applyProtection="1">
      <alignment horizontal="center" vertical="center" wrapText="1"/>
      <protection locked="0"/>
    </xf>
    <xf numFmtId="0" fontId="73" fillId="0" borderId="57" xfId="16" applyFont="1" applyFill="1" applyBorder="1" applyAlignment="1" applyProtection="1">
      <alignment horizontal="left" vertical="center"/>
      <protection locked="0"/>
    </xf>
    <xf numFmtId="0" fontId="73" fillId="0" borderId="10" xfId="16" applyFont="1" applyFill="1" applyBorder="1" applyAlignment="1" applyProtection="1">
      <alignment horizontal="left" vertical="center"/>
      <protection locked="0"/>
    </xf>
    <xf numFmtId="0" fontId="73" fillId="0" borderId="169" xfId="16" applyFont="1" applyFill="1" applyBorder="1" applyAlignment="1" applyProtection="1">
      <alignment vertical="center"/>
      <protection locked="0"/>
    </xf>
    <xf numFmtId="0" fontId="73" fillId="0" borderId="187" xfId="16" applyFont="1" applyFill="1" applyBorder="1" applyAlignment="1" applyProtection="1">
      <alignment vertical="center"/>
      <protection locked="0"/>
    </xf>
    <xf numFmtId="0" fontId="61" fillId="0" borderId="77" xfId="16" applyFont="1" applyBorder="1" applyAlignment="1" applyProtection="1">
      <alignment horizontal="left" vertical="center"/>
      <protection locked="0"/>
    </xf>
    <xf numFmtId="0" fontId="61" fillId="0" borderId="17" xfId="16" applyFont="1" applyBorder="1" applyAlignment="1" applyProtection="1">
      <alignment horizontal="left" vertical="center" wrapText="1"/>
      <protection locked="0"/>
    </xf>
    <xf numFmtId="0" fontId="61" fillId="0" borderId="162" xfId="16" applyFont="1" applyBorder="1" applyAlignment="1" applyProtection="1">
      <alignment horizontal="left" vertical="center"/>
      <protection locked="0"/>
    </xf>
    <xf numFmtId="0" fontId="61" fillId="0" borderId="44" xfId="16" applyFont="1" applyBorder="1" applyAlignment="1" applyProtection="1">
      <alignment horizontal="left" vertical="center"/>
      <protection locked="0"/>
    </xf>
    <xf numFmtId="0" fontId="4" fillId="0" borderId="16" xfId="16" applyBorder="1" applyAlignment="1">
      <alignment vertical="center"/>
    </xf>
    <xf numFmtId="0" fontId="4" fillId="0" borderId="45" xfId="16" applyBorder="1" applyAlignment="1">
      <alignment vertical="center"/>
    </xf>
    <xf numFmtId="0" fontId="73" fillId="2" borderId="44" xfId="16" applyFont="1" applyFill="1" applyBorder="1" applyAlignment="1" applyProtection="1">
      <alignment vertical="center"/>
      <protection locked="0"/>
    </xf>
    <xf numFmtId="0" fontId="73" fillId="2" borderId="16" xfId="16" applyFont="1" applyFill="1" applyBorder="1" applyAlignment="1">
      <alignment vertical="center"/>
    </xf>
    <xf numFmtId="0" fontId="73" fillId="2" borderId="171" xfId="16" applyFont="1" applyFill="1" applyBorder="1" applyAlignment="1" applyProtection="1">
      <alignment vertical="center"/>
      <protection locked="0"/>
    </xf>
    <xf numFmtId="0" fontId="73" fillId="2" borderId="172" xfId="16" applyFont="1" applyFill="1" applyBorder="1" applyAlignment="1">
      <alignment vertical="center"/>
    </xf>
    <xf numFmtId="0" fontId="66" fillId="0" borderId="48" xfId="16" applyFont="1" applyBorder="1" applyAlignment="1">
      <alignment vertical="center"/>
    </xf>
    <xf numFmtId="0" fontId="66" fillId="0" borderId="8" xfId="16" applyFont="1" applyBorder="1" applyAlignment="1">
      <alignment vertical="center"/>
    </xf>
    <xf numFmtId="0" fontId="72" fillId="0" borderId="34" xfId="16" applyFont="1" applyBorder="1" applyAlignment="1" applyProtection="1">
      <alignment horizontal="center" vertical="center"/>
      <protection locked="0"/>
    </xf>
    <xf numFmtId="0" fontId="66" fillId="0" borderId="35" xfId="16" applyFont="1" applyBorder="1" applyAlignment="1">
      <alignment vertical="center"/>
    </xf>
    <xf numFmtId="0" fontId="66" fillId="0" borderId="56" xfId="16" applyFont="1" applyBorder="1" applyAlignment="1">
      <alignment vertical="center"/>
    </xf>
    <xf numFmtId="0" fontId="66" fillId="0" borderId="15" xfId="16" applyFont="1" applyBorder="1" applyAlignment="1">
      <alignment vertical="center"/>
    </xf>
    <xf numFmtId="0" fontId="61" fillId="0" borderId="140" xfId="16" applyFont="1" applyBorder="1" applyAlignment="1" applyProtection="1">
      <alignment horizontal="center" vertical="center" wrapText="1"/>
      <protection locked="0"/>
    </xf>
    <xf numFmtId="0" fontId="61" fillId="0" borderId="65" xfId="16" applyFont="1" applyBorder="1" applyAlignment="1" applyProtection="1">
      <alignment horizontal="center" vertical="center" wrapText="1"/>
      <protection locked="0"/>
    </xf>
    <xf numFmtId="0" fontId="61" fillId="2" borderId="154" xfId="16" applyFont="1" applyFill="1" applyBorder="1" applyAlignment="1" applyProtection="1">
      <alignment vertical="center"/>
      <protection locked="0"/>
    </xf>
    <xf numFmtId="0" fontId="4" fillId="2" borderId="155" xfId="16" applyFill="1" applyBorder="1" applyAlignment="1">
      <alignment vertical="center"/>
    </xf>
    <xf numFmtId="0" fontId="61" fillId="2" borderId="155" xfId="16" applyFont="1" applyFill="1" applyBorder="1" applyAlignment="1" applyProtection="1">
      <alignment vertical="center"/>
      <protection locked="0"/>
    </xf>
    <xf numFmtId="0" fontId="61" fillId="0" borderId="77" xfId="16" applyFont="1" applyBorder="1" applyAlignment="1" applyProtection="1">
      <alignment horizontal="center" vertical="center"/>
      <protection locked="0"/>
    </xf>
    <xf numFmtId="0" fontId="61" fillId="0" borderId="40" xfId="16" applyFont="1" applyBorder="1" applyAlignment="1" applyProtection="1">
      <alignment horizontal="center" vertical="center"/>
      <protection locked="0"/>
    </xf>
    <xf numFmtId="0" fontId="61" fillId="0" borderId="17" xfId="16" applyFont="1" applyBorder="1" applyAlignment="1" applyProtection="1">
      <alignment horizontal="center" vertical="center"/>
      <protection locked="0"/>
    </xf>
    <xf numFmtId="0" fontId="73" fillId="2" borderId="104" xfId="16" applyFont="1" applyFill="1" applyBorder="1" applyAlignment="1" applyProtection="1">
      <alignment vertical="center"/>
      <protection locked="0"/>
    </xf>
    <xf numFmtId="0" fontId="73" fillId="2" borderId="63" xfId="16" applyFont="1" applyFill="1" applyBorder="1" applyAlignment="1">
      <alignment vertical="center"/>
    </xf>
    <xf numFmtId="0" fontId="73" fillId="2" borderId="161" xfId="16" applyFont="1" applyFill="1" applyBorder="1" applyAlignment="1">
      <alignment vertical="center"/>
    </xf>
    <xf numFmtId="0" fontId="73" fillId="2" borderId="162" xfId="16" applyFont="1" applyFill="1" applyBorder="1" applyAlignment="1">
      <alignment vertical="center"/>
    </xf>
    <xf numFmtId="0" fontId="73" fillId="2" borderId="63" xfId="16" applyFont="1" applyFill="1" applyBorder="1" applyAlignment="1" applyProtection="1">
      <alignment horizontal="left" vertical="center"/>
      <protection locked="0"/>
    </xf>
    <xf numFmtId="0" fontId="73" fillId="2" borderId="63" xfId="16" applyFont="1" applyFill="1" applyBorder="1" applyAlignment="1" applyProtection="1">
      <alignment vertical="center"/>
      <protection locked="0"/>
    </xf>
    <xf numFmtId="0" fontId="73" fillId="2" borderId="5" xfId="16" applyFont="1" applyFill="1" applyBorder="1" applyAlignment="1">
      <alignment vertical="center"/>
    </xf>
    <xf numFmtId="0" fontId="61" fillId="0" borderId="56" xfId="16" applyFont="1" applyBorder="1" applyAlignment="1" applyProtection="1">
      <alignment vertical="center" textRotation="255"/>
      <protection locked="0"/>
    </xf>
    <xf numFmtId="0" fontId="4" fillId="0" borderId="56" xfId="16" applyBorder="1" applyAlignment="1">
      <alignment vertical="center" textRotation="255"/>
    </xf>
    <xf numFmtId="0" fontId="73" fillId="2" borderId="168" xfId="16" applyFont="1" applyFill="1" applyBorder="1" applyAlignment="1" applyProtection="1">
      <alignment horizontal="left" vertical="center"/>
      <protection locked="0"/>
    </xf>
    <xf numFmtId="0" fontId="73" fillId="2" borderId="168" xfId="16" applyFont="1" applyFill="1" applyBorder="1" applyAlignment="1" applyProtection="1">
      <alignment vertical="center"/>
      <protection locked="0"/>
    </xf>
    <xf numFmtId="0" fontId="73" fillId="2" borderId="169" xfId="16" applyFont="1" applyFill="1" applyBorder="1" applyAlignment="1">
      <alignment vertical="center"/>
    </xf>
    <xf numFmtId="0" fontId="70" fillId="0" borderId="0" xfId="16" applyFont="1" applyAlignment="1" applyProtection="1">
      <alignment vertical="center" wrapText="1"/>
      <protection locked="0"/>
    </xf>
    <xf numFmtId="0" fontId="4" fillId="0" borderId="0" xfId="16" applyAlignment="1">
      <alignment vertical="center" wrapText="1"/>
    </xf>
    <xf numFmtId="0" fontId="66" fillId="0" borderId="56" xfId="16" applyFont="1" applyBorder="1" applyAlignment="1" applyProtection="1">
      <alignment horizontal="center" vertical="center"/>
      <protection locked="0"/>
    </xf>
    <xf numFmtId="0" fontId="4" fillId="0" borderId="15" xfId="16" applyBorder="1" applyAlignment="1">
      <alignment horizontal="center" vertical="center"/>
    </xf>
    <xf numFmtId="0" fontId="4" fillId="0" borderId="37" xfId="16" applyBorder="1" applyAlignment="1">
      <alignment horizontal="center" vertical="center"/>
    </xf>
    <xf numFmtId="0" fontId="4" fillId="0" borderId="38" xfId="16" applyBorder="1" applyAlignment="1">
      <alignment horizontal="center" vertical="center"/>
    </xf>
    <xf numFmtId="0" fontId="66" fillId="0" borderId="15" xfId="16" applyFont="1" applyBorder="1" applyAlignment="1">
      <alignment horizontal="center" vertical="center"/>
    </xf>
    <xf numFmtId="185" fontId="62" fillId="3" borderId="38" xfId="16" applyNumberFormat="1" applyFont="1" applyFill="1" applyBorder="1" applyAlignment="1">
      <alignment horizontal="center" vertical="center"/>
    </xf>
    <xf numFmtId="0" fontId="60" fillId="0" borderId="0" xfId="16" applyFont="1" applyAlignment="1" applyProtection="1">
      <alignment horizontal="center" vertical="center"/>
      <protection locked="0"/>
    </xf>
    <xf numFmtId="0" fontId="66" fillId="0" borderId="34" xfId="16" applyFont="1" applyBorder="1" applyAlignment="1" applyProtection="1">
      <alignment horizontal="center" vertical="center"/>
      <protection locked="0"/>
    </xf>
    <xf numFmtId="0" fontId="66" fillId="0" borderId="35" xfId="16" applyFont="1" applyBorder="1" applyAlignment="1" applyProtection="1">
      <alignment horizontal="center" vertical="center"/>
      <protection locked="0"/>
    </xf>
    <xf numFmtId="0" fontId="67" fillId="3" borderId="35" xfId="16" applyFont="1" applyFill="1" applyBorder="1" applyAlignment="1" applyProtection="1">
      <alignment horizontal="center" vertical="center"/>
      <protection locked="0"/>
    </xf>
    <xf numFmtId="0" fontId="67" fillId="3" borderId="36" xfId="16" applyFont="1" applyFill="1" applyBorder="1" applyAlignment="1" applyProtection="1">
      <alignment horizontal="center" vertical="center"/>
      <protection locked="0"/>
    </xf>
    <xf numFmtId="0" fontId="69" fillId="4" borderId="69" xfId="16" applyFont="1" applyFill="1" applyBorder="1" applyAlignment="1" applyProtection="1">
      <alignment horizontal="center" vertical="center"/>
      <protection locked="0"/>
    </xf>
    <xf numFmtId="0" fontId="69" fillId="4" borderId="33" xfId="16" applyFont="1" applyFill="1" applyBorder="1" applyAlignment="1">
      <alignment horizontal="center" vertical="center"/>
    </xf>
    <xf numFmtId="0" fontId="69" fillId="4" borderId="98" xfId="16" applyFont="1" applyFill="1" applyBorder="1" applyAlignment="1">
      <alignment horizontal="center" vertical="center"/>
    </xf>
    <xf numFmtId="0" fontId="67" fillId="3" borderId="15" xfId="16" applyFont="1" applyFill="1" applyBorder="1" applyAlignment="1" applyProtection="1">
      <alignment horizontal="center" vertical="center"/>
      <protection locked="0"/>
    </xf>
    <xf numFmtId="0" fontId="67" fillId="3" borderId="15" xfId="16" applyFont="1" applyFill="1" applyBorder="1" applyAlignment="1">
      <alignment horizontal="center" vertical="center"/>
    </xf>
    <xf numFmtId="0" fontId="67" fillId="3" borderId="29" xfId="16" applyFont="1" applyFill="1" applyBorder="1" applyAlignment="1">
      <alignment horizontal="center" vertical="center"/>
    </xf>
    <xf numFmtId="0" fontId="67" fillId="3" borderId="77" xfId="16" applyFont="1" applyFill="1" applyBorder="1" applyAlignment="1" applyProtection="1">
      <alignment horizontal="center" vertical="center"/>
      <protection locked="0"/>
    </xf>
    <xf numFmtId="0" fontId="67" fillId="3" borderId="40" xfId="16" applyFont="1" applyFill="1" applyBorder="1" applyAlignment="1" applyProtection="1">
      <alignment horizontal="center" vertical="center"/>
      <protection locked="0"/>
    </xf>
    <xf numFmtId="0" fontId="67" fillId="3" borderId="78" xfId="16" applyFont="1" applyFill="1" applyBorder="1" applyAlignment="1" applyProtection="1">
      <alignment horizontal="center" vertical="center"/>
      <protection locked="0"/>
    </xf>
    <xf numFmtId="0" fontId="82" fillId="0" borderId="197" xfId="24" applyFont="1" applyBorder="1" applyAlignment="1">
      <alignment vertical="center"/>
    </xf>
    <xf numFmtId="0" fontId="1" fillId="0" borderId="199" xfId="24" applyBorder="1" applyAlignment="1">
      <alignment vertical="center"/>
    </xf>
    <xf numFmtId="0" fontId="81" fillId="0" borderId="0" xfId="24" applyFont="1" applyAlignment="1">
      <alignment vertical="center"/>
    </xf>
    <xf numFmtId="0" fontId="1" fillId="0" borderId="0" xfId="24" applyAlignment="1">
      <alignment vertical="center"/>
    </xf>
    <xf numFmtId="0" fontId="81" fillId="0" borderId="0" xfId="24" applyFont="1" applyAlignment="1">
      <alignment horizontal="center" vertical="center"/>
    </xf>
    <xf numFmtId="0" fontId="83" fillId="0" borderId="0" xfId="24" applyFont="1" applyAlignment="1">
      <alignment vertical="center"/>
    </xf>
    <xf numFmtId="0" fontId="84" fillId="2" borderId="195" xfId="24" applyFont="1" applyFill="1" applyBorder="1" applyAlignment="1">
      <alignment vertical="center" wrapText="1"/>
    </xf>
    <xf numFmtId="0" fontId="119" fillId="2" borderId="195" xfId="0" applyFont="1" applyFill="1" applyBorder="1" applyAlignment="1">
      <alignment vertical="center" wrapText="1"/>
    </xf>
    <xf numFmtId="0" fontId="86" fillId="0" borderId="196" xfId="24" applyFont="1" applyBorder="1" applyAlignment="1">
      <alignment horizontal="center" vertical="center"/>
    </xf>
    <xf numFmtId="0" fontId="86" fillId="0" borderId="197" xfId="24" applyFont="1" applyBorder="1" applyAlignment="1">
      <alignment vertical="center"/>
    </xf>
    <xf numFmtId="0" fontId="86" fillId="0" borderId="199" xfId="24" applyFont="1" applyBorder="1" applyAlignment="1">
      <alignment vertical="center"/>
    </xf>
    <xf numFmtId="0" fontId="86" fillId="0" borderId="198" xfId="24" applyFont="1" applyBorder="1" applyAlignment="1">
      <alignment vertical="center"/>
    </xf>
    <xf numFmtId="0" fontId="86" fillId="0" borderId="196" xfId="24" applyFont="1" applyBorder="1" applyAlignment="1">
      <alignment vertical="center"/>
    </xf>
    <xf numFmtId="0" fontId="82" fillId="0" borderId="196" xfId="24" applyFont="1" applyBorder="1" applyAlignment="1">
      <alignment vertical="center"/>
    </xf>
    <xf numFmtId="0" fontId="86" fillId="14" borderId="196" xfId="24" applyFont="1" applyFill="1" applyBorder="1" applyAlignment="1">
      <alignment vertical="center"/>
    </xf>
    <xf numFmtId="0" fontId="82" fillId="14" borderId="196" xfId="24" applyFont="1" applyFill="1" applyBorder="1" applyAlignment="1">
      <alignment vertical="center"/>
    </xf>
    <xf numFmtId="0" fontId="86" fillId="0" borderId="197" xfId="24" applyFont="1" applyBorder="1" applyAlignment="1">
      <alignment horizontal="left" vertical="center"/>
    </xf>
    <xf numFmtId="0" fontId="86" fillId="0" borderId="199" xfId="24" applyFont="1" applyBorder="1" applyAlignment="1">
      <alignment horizontal="left" vertical="center"/>
    </xf>
    <xf numFmtId="0" fontId="86" fillId="0" borderId="198" xfId="24" applyFont="1" applyBorder="1" applyAlignment="1">
      <alignment horizontal="left" vertical="center"/>
    </xf>
    <xf numFmtId="0" fontId="86" fillId="0" borderId="196" xfId="24" applyFont="1" applyBorder="1" applyAlignment="1">
      <alignment vertical="center" wrapText="1"/>
    </xf>
    <xf numFmtId="0" fontId="82" fillId="0" borderId="196" xfId="24" applyFont="1" applyBorder="1" applyAlignment="1">
      <alignment vertical="center" wrapText="1"/>
    </xf>
    <xf numFmtId="0" fontId="10" fillId="2" borderId="69" xfId="0" applyFont="1" applyFill="1" applyBorder="1" applyAlignment="1">
      <alignment horizontal="center" vertical="center"/>
    </xf>
    <xf numFmtId="0" fontId="10" fillId="2" borderId="112" xfId="0" applyFont="1" applyFill="1" applyBorder="1" applyAlignment="1">
      <alignment horizontal="center" vertical="center"/>
    </xf>
    <xf numFmtId="196" fontId="10" fillId="3" borderId="69" xfId="0" applyNumberFormat="1" applyFont="1" applyFill="1" applyBorder="1" applyAlignment="1">
      <alignment horizontal="center" vertical="center"/>
    </xf>
    <xf numFmtId="0" fontId="10" fillId="3" borderId="69" xfId="0" applyFont="1" applyFill="1" applyBorder="1" applyAlignment="1">
      <alignment horizontal="center" vertical="center"/>
    </xf>
    <xf numFmtId="0" fontId="10" fillId="0" borderId="41" xfId="0" applyFont="1" applyBorder="1" applyAlignment="1">
      <alignment horizontal="center" vertical="center" textRotation="255" shrinkToFit="1"/>
    </xf>
    <xf numFmtId="0" fontId="10" fillId="0" borderId="49" xfId="0" applyFont="1" applyBorder="1" applyAlignment="1">
      <alignment horizontal="center" vertical="center" textRotation="255" shrinkToFit="1"/>
    </xf>
    <xf numFmtId="0" fontId="10" fillId="0" borderId="43" xfId="0" applyFont="1" applyBorder="1" applyAlignment="1">
      <alignment horizontal="center" vertical="center" textRotation="255" shrinkToFit="1"/>
    </xf>
    <xf numFmtId="0" fontId="10" fillId="0" borderId="7" xfId="0" applyFont="1" applyBorder="1" applyAlignment="1">
      <alignment horizontal="center" vertical="center" textRotation="255" shrinkToFit="1"/>
    </xf>
    <xf numFmtId="0" fontId="10" fillId="0" borderId="142" xfId="0" applyFont="1" applyBorder="1" applyAlignment="1">
      <alignment horizontal="left" vertical="center" wrapText="1"/>
    </xf>
    <xf numFmtId="0" fontId="10" fillId="0" borderId="83" xfId="0" applyFont="1" applyBorder="1" applyAlignment="1">
      <alignment horizontal="left" vertical="center" wrapText="1"/>
    </xf>
    <xf numFmtId="0" fontId="10" fillId="0" borderId="90" xfId="0" applyFont="1" applyBorder="1" applyAlignment="1">
      <alignment horizontal="left" vertical="center" wrapText="1"/>
    </xf>
    <xf numFmtId="0" fontId="20" fillId="0" borderId="142" xfId="0" applyFont="1" applyBorder="1" applyAlignment="1">
      <alignment horizontal="left" vertical="center" wrapText="1"/>
    </xf>
    <xf numFmtId="0" fontId="20" fillId="0" borderId="83" xfId="0" applyFont="1" applyBorder="1" applyAlignment="1">
      <alignment horizontal="left" vertical="center" wrapText="1"/>
    </xf>
    <xf numFmtId="0" fontId="20" fillId="0" borderId="90" xfId="0" applyFont="1" applyBorder="1" applyAlignment="1">
      <alignment horizontal="left" vertical="center" wrapText="1"/>
    </xf>
    <xf numFmtId="0" fontId="12" fillId="4" borderId="46" xfId="0" applyFont="1" applyFill="1" applyBorder="1" applyAlignment="1" applyProtection="1">
      <alignment horizontal="center" vertical="center"/>
      <protection locked="0"/>
    </xf>
    <xf numFmtId="0" fontId="12" fillId="0" borderId="46" xfId="0" applyFont="1" applyBorder="1" applyAlignment="1">
      <alignment horizontal="distributed" vertical="center"/>
    </xf>
    <xf numFmtId="49" fontId="12" fillId="3" borderId="43" xfId="0" applyNumberFormat="1" applyFont="1" applyFill="1" applyBorder="1" applyAlignment="1" applyProtection="1">
      <alignment horizontal="center" vertical="center" shrinkToFit="1"/>
      <protection locked="0"/>
    </xf>
    <xf numFmtId="49" fontId="12" fillId="3" borderId="6" xfId="0" applyNumberFormat="1" applyFont="1" applyFill="1" applyBorder="1" applyAlignment="1" applyProtection="1">
      <alignment horizontal="center" vertical="center" shrinkToFit="1"/>
      <protection locked="0"/>
    </xf>
    <xf numFmtId="0" fontId="12" fillId="3" borderId="46" xfId="0" applyFont="1" applyFill="1" applyBorder="1" applyAlignment="1" applyProtection="1">
      <alignment horizontal="right" vertical="center"/>
      <protection locked="0"/>
    </xf>
    <xf numFmtId="0" fontId="12" fillId="3" borderId="140" xfId="0" applyFont="1" applyFill="1" applyBorder="1" applyAlignment="1" applyProtection="1">
      <alignment horizontal="right" vertical="center"/>
      <protection locked="0"/>
    </xf>
    <xf numFmtId="0" fontId="12" fillId="0" borderId="46" xfId="0" applyFont="1" applyBorder="1" applyAlignment="1">
      <alignment horizontal="center" vertical="center" wrapText="1"/>
    </xf>
    <xf numFmtId="49" fontId="12" fillId="3" borderId="44" xfId="0" applyNumberFormat="1" applyFont="1" applyFill="1" applyBorder="1" applyAlignment="1" applyProtection="1">
      <alignment horizontal="center" vertical="center" shrinkToFit="1"/>
      <protection locked="0"/>
    </xf>
    <xf numFmtId="49" fontId="12" fillId="3" borderId="47" xfId="0" applyNumberFormat="1" applyFont="1" applyFill="1" applyBorder="1" applyAlignment="1" applyProtection="1">
      <alignment horizontal="center" vertical="center" shrinkToFit="1"/>
      <protection locked="0"/>
    </xf>
    <xf numFmtId="0" fontId="12" fillId="0" borderId="140" xfId="0" applyFont="1" applyBorder="1" applyAlignment="1">
      <alignment horizontal="center" vertical="center" wrapText="1"/>
    </xf>
    <xf numFmtId="0" fontId="12" fillId="0" borderId="60" xfId="0" applyFont="1" applyBorder="1" applyAlignment="1">
      <alignment horizontal="center" vertical="center" wrapText="1"/>
    </xf>
    <xf numFmtId="0" fontId="12" fillId="0" borderId="36" xfId="0" applyFont="1" applyBorder="1" applyAlignment="1">
      <alignment horizontal="center" vertical="center" wrapText="1"/>
    </xf>
    <xf numFmtId="0" fontId="12" fillId="0" borderId="40" xfId="0" applyFont="1" applyBorder="1" applyAlignment="1">
      <alignment horizontal="left" vertical="center" wrapText="1"/>
    </xf>
    <xf numFmtId="0" fontId="12" fillId="3" borderId="6" xfId="0" applyNumberFormat="1" applyFont="1" applyFill="1" applyBorder="1" applyAlignment="1" applyProtection="1">
      <alignment horizontal="center" vertical="center" shrinkToFit="1"/>
      <protection locked="0"/>
    </xf>
    <xf numFmtId="0" fontId="12" fillId="3" borderId="0" xfId="0" applyNumberFormat="1" applyFont="1" applyFill="1" applyBorder="1" applyAlignment="1" applyProtection="1">
      <alignment horizontal="center" vertical="center" shrinkToFit="1"/>
      <protection locked="0"/>
    </xf>
    <xf numFmtId="0" fontId="12" fillId="0" borderId="41" xfId="0" applyFont="1" applyBorder="1" applyAlignment="1">
      <alignment horizontal="center" vertical="center" wrapText="1"/>
    </xf>
    <xf numFmtId="0" fontId="12" fillId="0" borderId="69" xfId="0" applyFont="1" applyBorder="1" applyAlignment="1">
      <alignment horizontal="center" vertical="center" wrapText="1"/>
    </xf>
    <xf numFmtId="0" fontId="12" fillId="0" borderId="46" xfId="0" applyFont="1" applyBorder="1" applyAlignment="1">
      <alignment horizontal="right" vertical="center"/>
    </xf>
    <xf numFmtId="0" fontId="12" fillId="5" borderId="47" xfId="0" applyFont="1" applyFill="1" applyBorder="1" applyAlignment="1" applyProtection="1">
      <alignment horizontal="right" vertical="center"/>
      <protection locked="0"/>
    </xf>
    <xf numFmtId="0" fontId="12" fillId="0" borderId="49" xfId="0" applyFont="1" applyBorder="1" applyAlignment="1">
      <alignment horizontal="center" vertical="center" wrapText="1"/>
    </xf>
    <xf numFmtId="0" fontId="12" fillId="0" borderId="112" xfId="0" applyFont="1" applyBorder="1" applyAlignment="1">
      <alignment horizontal="center" vertical="center" wrapText="1"/>
    </xf>
    <xf numFmtId="0" fontId="12" fillId="0" borderId="41" xfId="0" applyFont="1" applyBorder="1" applyAlignment="1">
      <alignment horizontal="center" vertical="center"/>
    </xf>
    <xf numFmtId="0" fontId="12" fillId="0" borderId="46" xfId="0" applyFont="1" applyBorder="1" applyAlignment="1">
      <alignment horizontal="center" vertical="center"/>
    </xf>
    <xf numFmtId="0" fontId="12" fillId="0" borderId="75" xfId="0" applyFont="1" applyBorder="1" applyAlignment="1">
      <alignment horizontal="center" vertical="center"/>
    </xf>
    <xf numFmtId="0" fontId="12" fillId="0" borderId="60" xfId="0" applyFont="1" applyBorder="1" applyAlignment="1">
      <alignment horizontal="center" vertical="center"/>
    </xf>
    <xf numFmtId="0" fontId="12" fillId="0" borderId="35" xfId="0" applyFont="1" applyBorder="1" applyAlignment="1">
      <alignment horizontal="center" vertical="center"/>
    </xf>
    <xf numFmtId="0" fontId="10" fillId="0" borderId="41" xfId="0" applyFont="1" applyBorder="1" applyAlignment="1">
      <alignment horizontal="center" vertical="center" wrapText="1"/>
    </xf>
    <xf numFmtId="0" fontId="10" fillId="0" borderId="49" xfId="0" applyFont="1" applyBorder="1" applyAlignment="1">
      <alignment horizontal="center" vertical="center" wrapText="1"/>
    </xf>
    <xf numFmtId="0" fontId="10" fillId="0" borderId="41" xfId="0" applyFont="1" applyBorder="1" applyAlignment="1">
      <alignment horizontal="left" vertical="center" wrapText="1"/>
    </xf>
    <xf numFmtId="0" fontId="10" fillId="0" borderId="46" xfId="0" applyFont="1" applyBorder="1" applyAlignment="1">
      <alignment horizontal="left" vertical="center" wrapText="1"/>
    </xf>
    <xf numFmtId="0" fontId="13" fillId="0" borderId="2" xfId="0" applyFont="1" applyBorder="1" applyAlignment="1">
      <alignment horizontal="center" vertical="center" wrapText="1"/>
    </xf>
    <xf numFmtId="0" fontId="13" fillId="0" borderId="64" xfId="0" applyFont="1" applyBorder="1" applyAlignment="1">
      <alignment horizontal="center" vertical="center" wrapText="1"/>
    </xf>
    <xf numFmtId="0" fontId="10" fillId="4" borderId="52" xfId="0" applyFont="1" applyFill="1" applyBorder="1" applyAlignment="1" applyProtection="1">
      <alignment horizontal="center" vertical="center" wrapText="1"/>
      <protection locked="0"/>
    </xf>
    <xf numFmtId="0" fontId="10" fillId="3" borderId="55" xfId="0" applyFont="1" applyFill="1" applyBorder="1" applyAlignment="1" applyProtection="1">
      <alignment horizontal="center" vertical="center"/>
      <protection locked="0"/>
    </xf>
    <xf numFmtId="0" fontId="10" fillId="4" borderId="55" xfId="0" applyFont="1" applyFill="1" applyBorder="1" applyAlignment="1" applyProtection="1">
      <alignment horizontal="center" vertical="center" wrapText="1"/>
      <protection locked="0"/>
    </xf>
    <xf numFmtId="0" fontId="10" fillId="4" borderId="39" xfId="0" applyFont="1" applyFill="1" applyBorder="1" applyAlignment="1" applyProtection="1">
      <alignment horizontal="center" vertical="center" wrapText="1"/>
      <protection locked="0"/>
    </xf>
    <xf numFmtId="0" fontId="12" fillId="0" borderId="41" xfId="0" applyFont="1" applyBorder="1" applyAlignment="1">
      <alignment horizontal="distributed" vertical="center"/>
    </xf>
    <xf numFmtId="0" fontId="12" fillId="5" borderId="31" xfId="0" applyFont="1" applyFill="1" applyBorder="1" applyAlignment="1" applyProtection="1">
      <alignment horizontal="center" vertical="center"/>
      <protection locked="0"/>
    </xf>
    <xf numFmtId="0" fontId="12" fillId="0" borderId="56" xfId="0" applyFont="1" applyBorder="1" applyAlignment="1">
      <alignment horizontal="distributed" vertical="center"/>
    </xf>
    <xf numFmtId="0" fontId="10" fillId="5" borderId="77" xfId="0" applyFont="1" applyFill="1" applyBorder="1" applyAlignment="1" applyProtection="1">
      <alignment vertical="center" shrinkToFit="1"/>
      <protection locked="0"/>
    </xf>
    <xf numFmtId="0" fontId="10" fillId="5" borderId="29" xfId="0" applyFont="1" applyFill="1" applyBorder="1" applyAlignment="1" applyProtection="1">
      <alignment vertical="center" shrinkToFit="1"/>
      <protection locked="0"/>
    </xf>
    <xf numFmtId="0" fontId="12" fillId="0" borderId="37" xfId="0" applyFont="1" applyBorder="1" applyAlignment="1">
      <alignment horizontal="distributed" vertical="center"/>
    </xf>
    <xf numFmtId="0" fontId="10" fillId="5" borderId="70" xfId="0" applyFont="1" applyFill="1" applyBorder="1" applyAlignment="1" applyProtection="1">
      <alignment vertical="center" shrinkToFit="1"/>
      <protection locked="0"/>
    </xf>
    <xf numFmtId="0" fontId="10" fillId="5" borderId="71" xfId="0" applyFont="1" applyFill="1" applyBorder="1" applyAlignment="1" applyProtection="1">
      <alignment vertical="center" shrinkToFit="1"/>
      <protection locked="0"/>
    </xf>
    <xf numFmtId="0" fontId="10" fillId="5" borderId="1" xfId="0" applyFont="1" applyFill="1" applyBorder="1" applyAlignment="1" applyProtection="1">
      <alignment horizontal="right" vertical="center" shrinkToFit="1"/>
    </xf>
    <xf numFmtId="58" fontId="10" fillId="5" borderId="16" xfId="0" applyNumberFormat="1" applyFont="1" applyFill="1" applyBorder="1" applyAlignment="1" applyProtection="1">
      <alignment horizontal="right" vertical="center"/>
      <protection locked="0"/>
    </xf>
    <xf numFmtId="0" fontId="12" fillId="0" borderId="34" xfId="0" applyFont="1" applyBorder="1" applyAlignment="1">
      <alignment horizontal="distributed" vertical="center"/>
    </xf>
    <xf numFmtId="0" fontId="10" fillId="5" borderId="60" xfId="0" applyFont="1" applyFill="1" applyBorder="1" applyAlignment="1" applyProtection="1">
      <alignment vertical="center" shrinkToFit="1"/>
      <protection locked="0"/>
    </xf>
    <xf numFmtId="0" fontId="10" fillId="5" borderId="36" xfId="0" applyFont="1" applyFill="1" applyBorder="1" applyAlignment="1" applyProtection="1">
      <alignment vertical="center" shrinkToFit="1"/>
      <protection locked="0"/>
    </xf>
    <xf numFmtId="0" fontId="23" fillId="3" borderId="0" xfId="0" applyFont="1" applyFill="1" applyAlignment="1" applyProtection="1">
      <alignment horizontal="center" vertical="center"/>
      <protection locked="0"/>
    </xf>
    <xf numFmtId="0" fontId="10" fillId="0" borderId="69" xfId="0" applyFont="1" applyBorder="1" applyAlignment="1">
      <alignment horizontal="center" vertical="center"/>
    </xf>
    <xf numFmtId="0" fontId="10" fillId="0" borderId="69" xfId="0" applyFont="1" applyBorder="1" applyAlignment="1">
      <alignment horizontal="center" vertical="center" wrapText="1"/>
    </xf>
    <xf numFmtId="0" fontId="10" fillId="0" borderId="141" xfId="0" applyFont="1" applyBorder="1" applyAlignment="1">
      <alignment horizontal="center" vertical="center" wrapText="1"/>
    </xf>
    <xf numFmtId="0" fontId="12" fillId="3" borderId="33" xfId="0" applyFont="1" applyFill="1" applyBorder="1" applyAlignment="1" applyProtection="1">
      <alignment horizontal="center" vertical="center" wrapText="1"/>
      <protection locked="0"/>
    </xf>
    <xf numFmtId="0" fontId="12" fillId="0" borderId="33" xfId="0" applyFont="1" applyBorder="1" applyAlignment="1">
      <alignment horizontal="center" vertical="center" wrapText="1"/>
    </xf>
    <xf numFmtId="0" fontId="12" fillId="0" borderId="98" xfId="0" applyFont="1" applyBorder="1" applyAlignment="1">
      <alignment horizontal="center" vertical="center" wrapText="1"/>
    </xf>
    <xf numFmtId="0" fontId="10" fillId="0" borderId="112" xfId="0" applyFont="1" applyBorder="1" applyAlignment="1">
      <alignment horizontal="center" vertical="center"/>
    </xf>
    <xf numFmtId="0" fontId="10" fillId="0" borderId="41" xfId="0" applyFont="1" applyBorder="1" applyAlignment="1">
      <alignment horizontal="center" vertical="center" textRotation="255" wrapText="1" shrinkToFit="1"/>
    </xf>
    <xf numFmtId="0" fontId="10" fillId="0" borderId="49" xfId="0" applyFont="1" applyBorder="1" applyAlignment="1">
      <alignment horizontal="center" vertical="center" textRotation="255" wrapText="1" shrinkToFit="1"/>
    </xf>
    <xf numFmtId="0" fontId="10" fillId="0" borderId="69" xfId="0" applyFont="1" applyBorder="1" applyAlignment="1">
      <alignment horizontal="center" vertical="center" textRotation="255" wrapText="1" shrinkToFit="1"/>
    </xf>
    <xf numFmtId="0" fontId="10" fillId="0" borderId="112" xfId="0" applyFont="1" applyBorder="1" applyAlignment="1">
      <alignment horizontal="center" vertical="center" textRotation="255" wrapText="1" shrinkToFit="1"/>
    </xf>
    <xf numFmtId="0" fontId="10" fillId="0" borderId="0" xfId="0" applyFont="1" applyAlignment="1" applyProtection="1">
      <alignment horizontal="center" vertical="center"/>
      <protection locked="0"/>
    </xf>
    <xf numFmtId="0" fontId="10" fillId="0" borderId="112"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48"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0" xfId="0" applyFont="1" applyAlignment="1">
      <alignment horizontal="center" vertical="center" wrapText="1"/>
    </xf>
    <xf numFmtId="0" fontId="10" fillId="0" borderId="7" xfId="0" applyFont="1" applyBorder="1" applyAlignment="1">
      <alignment horizontal="center" vertical="center" wrapText="1"/>
    </xf>
    <xf numFmtId="0" fontId="10" fillId="0" borderId="4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48" xfId="0" applyFont="1" applyBorder="1" applyAlignment="1">
      <alignment horizontal="center" vertical="center" textRotation="255" shrinkToFit="1"/>
    </xf>
    <xf numFmtId="0" fontId="10" fillId="0" borderId="44" xfId="0" applyFont="1" applyBorder="1" applyAlignment="1">
      <alignment horizontal="center" vertical="center" textRotation="255" shrinkToFit="1"/>
    </xf>
    <xf numFmtId="0" fontId="10" fillId="0" borderId="22" xfId="0" applyFont="1" applyBorder="1" applyAlignment="1">
      <alignment horizontal="center" vertical="center" textRotation="255" shrinkToFit="1"/>
    </xf>
    <xf numFmtId="0" fontId="12" fillId="0" borderId="4" xfId="0" applyFont="1" applyBorder="1" applyAlignment="1">
      <alignment horizontal="center" vertical="center"/>
    </xf>
    <xf numFmtId="0" fontId="12" fillId="0" borderId="48" xfId="0" applyFont="1" applyBorder="1" applyAlignment="1">
      <alignment horizontal="center" vertical="center"/>
    </xf>
    <xf numFmtId="0" fontId="12" fillId="0" borderId="22" xfId="0" applyFont="1" applyBorder="1" applyAlignment="1">
      <alignment horizontal="center" vertical="center"/>
    </xf>
    <xf numFmtId="49" fontId="12" fillId="3" borderId="0" xfId="0" applyNumberFormat="1" applyFont="1" applyFill="1" applyBorder="1" applyAlignment="1" applyProtection="1">
      <alignment horizontal="center" vertical="center" shrinkToFit="1"/>
      <protection locked="0"/>
    </xf>
    <xf numFmtId="49" fontId="12" fillId="3" borderId="7" xfId="0" applyNumberFormat="1" applyFont="1" applyFill="1" applyBorder="1" applyAlignment="1" applyProtection="1">
      <alignment horizontal="center" vertical="center" shrinkToFit="1"/>
      <protection locked="0"/>
    </xf>
    <xf numFmtId="49" fontId="12" fillId="3" borderId="16" xfId="0" applyNumberFormat="1" applyFont="1" applyFill="1" applyBorder="1" applyAlignment="1" applyProtection="1">
      <alignment horizontal="center" vertical="center" shrinkToFit="1"/>
      <protection locked="0"/>
    </xf>
    <xf numFmtId="49" fontId="12" fillId="3" borderId="22" xfId="0" applyNumberFormat="1" applyFont="1" applyFill="1" applyBorder="1" applyAlignment="1" applyProtection="1">
      <alignment horizontal="center" vertical="center" shrinkToFit="1"/>
      <protection locked="0"/>
    </xf>
    <xf numFmtId="0" fontId="12" fillId="5" borderId="31" xfId="0" applyFont="1" applyFill="1" applyBorder="1" applyAlignment="1">
      <alignment horizontal="center" vertical="center"/>
    </xf>
    <xf numFmtId="0" fontId="12" fillId="5" borderId="16" xfId="0" applyFont="1" applyFill="1" applyBorder="1" applyAlignment="1">
      <alignment horizontal="center" vertical="center"/>
    </xf>
    <xf numFmtId="0" fontId="15" fillId="5" borderId="41" xfId="0" applyFont="1" applyFill="1" applyBorder="1" applyAlignment="1">
      <alignment horizontal="center" vertical="center"/>
    </xf>
    <xf numFmtId="0" fontId="15" fillId="5" borderId="44" xfId="0" applyFont="1" applyFill="1" applyBorder="1" applyAlignment="1">
      <alignment horizontal="center" vertical="center"/>
    </xf>
    <xf numFmtId="197" fontId="12" fillId="3" borderId="6" xfId="0" applyNumberFormat="1" applyFont="1" applyFill="1" applyBorder="1" applyAlignment="1" applyProtection="1">
      <alignment horizontal="center" vertical="center" shrinkToFit="1"/>
      <protection locked="0"/>
    </xf>
    <xf numFmtId="197" fontId="12" fillId="3" borderId="0" xfId="0" applyNumberFormat="1" applyFont="1" applyFill="1" applyAlignment="1" applyProtection="1">
      <alignment horizontal="center" vertical="center" shrinkToFit="1"/>
      <protection locked="0"/>
    </xf>
    <xf numFmtId="197" fontId="12" fillId="3" borderId="7" xfId="0" applyNumberFormat="1" applyFont="1" applyFill="1" applyBorder="1" applyAlignment="1" applyProtection="1">
      <alignment horizontal="center" vertical="center" shrinkToFit="1"/>
      <protection locked="0"/>
    </xf>
    <xf numFmtId="38" fontId="103" fillId="0" borderId="62" xfId="20" applyFont="1" applyBorder="1" applyAlignment="1">
      <alignment vertical="center" textRotation="255"/>
    </xf>
    <xf numFmtId="0" fontId="104" fillId="0" borderId="63" xfId="0" applyFont="1" applyBorder="1" applyAlignment="1">
      <alignment vertical="center" textRotation="255"/>
    </xf>
    <xf numFmtId="38" fontId="30" fillId="0" borderId="209" xfId="20" applyFont="1" applyBorder="1" applyAlignment="1">
      <alignment horizontal="center" vertical="center"/>
    </xf>
    <xf numFmtId="0" fontId="0" fillId="0" borderId="210" xfId="0" applyBorder="1" applyAlignment="1">
      <alignment horizontal="center" vertical="center"/>
    </xf>
    <xf numFmtId="38" fontId="30" fillId="0" borderId="2" xfId="20" applyFont="1" applyBorder="1" applyAlignment="1">
      <alignment horizontal="center" vertical="center" wrapText="1"/>
    </xf>
    <xf numFmtId="38" fontId="30" fillId="0" borderId="4" xfId="20" applyFont="1" applyBorder="1" applyAlignment="1">
      <alignment horizontal="center" vertical="center" wrapText="1"/>
    </xf>
    <xf numFmtId="38" fontId="30" fillId="0" borderId="3" xfId="20" applyFont="1" applyBorder="1" applyAlignment="1">
      <alignment horizontal="center" vertical="center" wrapText="1"/>
    </xf>
    <xf numFmtId="38" fontId="30" fillId="0" borderId="209" xfId="20" applyFont="1" applyBorder="1" applyAlignment="1">
      <alignment horizontal="center" vertical="center" wrapText="1"/>
    </xf>
    <xf numFmtId="38" fontId="30" fillId="0" borderId="210" xfId="20" applyFont="1" applyBorder="1" applyAlignment="1">
      <alignment horizontal="center" vertical="center" wrapText="1"/>
    </xf>
    <xf numFmtId="38" fontId="30" fillId="0" borderId="211" xfId="20" applyFont="1" applyBorder="1" applyAlignment="1">
      <alignment horizontal="center" vertical="center" wrapText="1"/>
    </xf>
    <xf numFmtId="38" fontId="30" fillId="12" borderId="77" xfId="20" applyFont="1" applyFill="1" applyBorder="1" applyAlignment="1">
      <alignment vertical="center"/>
    </xf>
    <xf numFmtId="38" fontId="30" fillId="12" borderId="40" xfId="20" applyFont="1" applyFill="1" applyBorder="1" applyAlignment="1">
      <alignment vertical="center"/>
    </xf>
    <xf numFmtId="38" fontId="30" fillId="12" borderId="17" xfId="20" applyFont="1" applyFill="1" applyBorder="1" applyAlignment="1">
      <alignment vertical="center"/>
    </xf>
    <xf numFmtId="38" fontId="30" fillId="0" borderId="244" xfId="20" applyFont="1" applyBorder="1" applyAlignment="1">
      <alignment horizontal="center" vertical="center"/>
    </xf>
    <xf numFmtId="38" fontId="30" fillId="0" borderId="245" xfId="20" applyFont="1" applyBorder="1" applyAlignment="1">
      <alignment horizontal="center" vertical="center"/>
    </xf>
    <xf numFmtId="38" fontId="30" fillId="0" borderId="165" xfId="20" applyFont="1" applyBorder="1" applyAlignment="1">
      <alignment horizontal="center" vertical="center"/>
    </xf>
    <xf numFmtId="38" fontId="30" fillId="0" borderId="246" xfId="20" applyFont="1" applyFill="1" applyBorder="1" applyAlignment="1">
      <alignment vertical="center"/>
    </xf>
    <xf numFmtId="38" fontId="30" fillId="0" borderId="245" xfId="20" applyFont="1" applyFill="1" applyBorder="1" applyAlignment="1">
      <alignment vertical="center"/>
    </xf>
    <xf numFmtId="38" fontId="30" fillId="0" borderId="165" xfId="20" applyFont="1" applyFill="1" applyBorder="1" applyAlignment="1">
      <alignment vertical="center"/>
    </xf>
    <xf numFmtId="38" fontId="105" fillId="0" borderId="102" xfId="20" applyFont="1" applyFill="1" applyBorder="1" applyAlignment="1">
      <alignment horizontal="center" vertical="center"/>
    </xf>
    <xf numFmtId="0" fontId="37" fillId="0" borderId="85" xfId="0" applyFont="1" applyFill="1" applyBorder="1" applyAlignment="1">
      <alignment horizontal="center" vertical="center"/>
    </xf>
    <xf numFmtId="38" fontId="30" fillId="0" borderId="102" xfId="20" applyFont="1" applyFill="1" applyBorder="1" applyAlignment="1">
      <alignment horizontal="center" vertical="center"/>
    </xf>
    <xf numFmtId="38" fontId="30" fillId="0" borderId="85" xfId="20" applyFont="1" applyFill="1" applyBorder="1" applyAlignment="1">
      <alignment horizontal="center" vertical="center"/>
    </xf>
    <xf numFmtId="38" fontId="30" fillId="0" borderId="115" xfId="20" applyFont="1" applyFill="1" applyBorder="1" applyAlignment="1">
      <alignment horizontal="center" vertical="center"/>
    </xf>
    <xf numFmtId="38" fontId="105" fillId="0" borderId="5" xfId="20" applyFont="1" applyFill="1" applyBorder="1" applyAlignment="1">
      <alignment horizontal="center" vertical="center"/>
    </xf>
    <xf numFmtId="0" fontId="37" fillId="0" borderId="1" xfId="0" applyFont="1" applyBorder="1" applyAlignment="1">
      <alignment horizontal="center" vertical="center"/>
    </xf>
    <xf numFmtId="38" fontId="30" fillId="13" borderId="2" xfId="20" applyFont="1" applyFill="1" applyBorder="1" applyAlignment="1">
      <alignment horizontal="center" vertical="center" wrapText="1"/>
    </xf>
    <xf numFmtId="38" fontId="30" fillId="13" borderId="4" xfId="20" applyFont="1" applyFill="1" applyBorder="1" applyAlignment="1">
      <alignment horizontal="center" vertical="center"/>
    </xf>
    <xf numFmtId="38" fontId="30" fillId="13" borderId="3" xfId="20" applyFont="1" applyFill="1" applyBorder="1" applyAlignment="1">
      <alignment horizontal="center" vertical="center"/>
    </xf>
    <xf numFmtId="0" fontId="0" fillId="13" borderId="99" xfId="0" applyFill="1" applyBorder="1" applyAlignment="1">
      <alignment horizontal="center" vertical="center"/>
    </xf>
    <xf numFmtId="0" fontId="0" fillId="13" borderId="96" xfId="0" applyFill="1" applyBorder="1" applyAlignment="1">
      <alignment horizontal="center" vertical="center"/>
    </xf>
    <xf numFmtId="0" fontId="0" fillId="13" borderId="101" xfId="0" applyFill="1" applyBorder="1" applyAlignment="1">
      <alignment horizontal="center" vertical="center"/>
    </xf>
    <xf numFmtId="38" fontId="30" fillId="0" borderId="2" xfId="20" applyFont="1" applyFill="1"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38" fontId="106" fillId="0" borderId="1" xfId="20" applyFont="1" applyFill="1" applyBorder="1" applyAlignment="1">
      <alignment horizontal="left" vertical="center" wrapText="1"/>
    </xf>
    <xf numFmtId="38" fontId="106" fillId="0" borderId="10" xfId="20" applyFont="1" applyFill="1" applyBorder="1" applyAlignment="1">
      <alignment horizontal="left" vertical="center" wrapText="1"/>
    </xf>
    <xf numFmtId="38" fontId="30" fillId="13" borderId="102" xfId="20" applyFont="1" applyFill="1" applyBorder="1" applyAlignment="1">
      <alignment horizontal="center" vertical="center"/>
    </xf>
    <xf numFmtId="38" fontId="30" fillId="13" borderId="85" xfId="20" applyFont="1" applyFill="1" applyBorder="1" applyAlignment="1">
      <alignment horizontal="center" vertical="center"/>
    </xf>
    <xf numFmtId="38" fontId="30" fillId="13" borderId="115" xfId="20" applyFont="1" applyFill="1" applyBorder="1" applyAlignment="1">
      <alignment horizontal="center" vertical="center"/>
    </xf>
    <xf numFmtId="38" fontId="105" fillId="0" borderId="85" xfId="20" applyFont="1" applyFill="1" applyBorder="1" applyAlignment="1">
      <alignment horizontal="center" vertical="center"/>
    </xf>
    <xf numFmtId="38" fontId="106" fillId="0" borderId="1" xfId="20" applyFont="1" applyFill="1" applyBorder="1" applyAlignment="1">
      <alignment horizontal="center" vertical="center"/>
    </xf>
    <xf numFmtId="0" fontId="0" fillId="0" borderId="1" xfId="0" applyFill="1" applyBorder="1" applyAlignment="1">
      <alignment horizontal="center" vertical="center"/>
    </xf>
    <xf numFmtId="38" fontId="30" fillId="0" borderId="77" xfId="20" applyFont="1" applyBorder="1" applyAlignment="1">
      <alignment horizontal="center" vertical="center"/>
    </xf>
    <xf numFmtId="38" fontId="30" fillId="0" borderId="40" xfId="20" applyFont="1" applyBorder="1" applyAlignment="1">
      <alignment horizontal="center" vertical="center"/>
    </xf>
    <xf numFmtId="38" fontId="30" fillId="0" borderId="17" xfId="20" applyFont="1" applyBorder="1" applyAlignment="1">
      <alignment horizontal="center" vertical="center"/>
    </xf>
    <xf numFmtId="38" fontId="102" fillId="0" borderId="0" xfId="20" applyFont="1" applyAlignment="1">
      <alignment horizontal="center" vertical="center"/>
    </xf>
    <xf numFmtId="38" fontId="42" fillId="0" borderId="15" xfId="20" applyFont="1" applyBorder="1" applyAlignment="1">
      <alignment horizontal="distributed" vertical="center"/>
    </xf>
    <xf numFmtId="38" fontId="30" fillId="11" borderId="77" xfId="20" applyFont="1" applyFill="1" applyBorder="1" applyAlignment="1">
      <alignment horizontal="center" vertical="center" shrinkToFit="1"/>
    </xf>
    <xf numFmtId="38" fontId="30" fillId="11" borderId="40" xfId="20" applyFont="1" applyFill="1" applyBorder="1" applyAlignment="1">
      <alignment horizontal="center" vertical="center" shrinkToFit="1"/>
    </xf>
    <xf numFmtId="38" fontId="30" fillId="11" borderId="17" xfId="20" applyFont="1" applyFill="1" applyBorder="1" applyAlignment="1">
      <alignment horizontal="center" vertical="center" shrinkToFit="1"/>
    </xf>
    <xf numFmtId="38" fontId="30" fillId="0" borderId="213" xfId="20" applyFont="1" applyBorder="1" applyAlignment="1">
      <alignment vertical="center"/>
    </xf>
    <xf numFmtId="0" fontId="0" fillId="0" borderId="85" xfId="0" applyBorder="1" applyAlignment="1">
      <alignment vertical="center"/>
    </xf>
    <xf numFmtId="38" fontId="30" fillId="0" borderId="4" xfId="20" applyFont="1" applyBorder="1" applyAlignment="1">
      <alignment horizontal="center" vertical="center"/>
    </xf>
    <xf numFmtId="38" fontId="30" fillId="0" borderId="3" xfId="20" applyFont="1" applyBorder="1" applyAlignment="1">
      <alignment horizontal="center" vertical="center"/>
    </xf>
    <xf numFmtId="0" fontId="37" fillId="0" borderId="85" xfId="0" applyFont="1" applyBorder="1" applyAlignment="1">
      <alignment horizontal="center" vertical="center"/>
    </xf>
    <xf numFmtId="38" fontId="105" fillId="0" borderId="213" xfId="20" applyFont="1" applyFill="1" applyBorder="1" applyAlignment="1">
      <alignment horizontal="center" vertical="center"/>
    </xf>
    <xf numFmtId="0" fontId="37" fillId="0" borderId="115" xfId="0" applyFont="1" applyBorder="1" applyAlignment="1">
      <alignment horizontal="center" vertical="center"/>
    </xf>
    <xf numFmtId="38" fontId="105" fillId="13" borderId="102" xfId="20" applyFont="1" applyFill="1" applyBorder="1" applyAlignment="1">
      <alignment horizontal="center" vertical="center"/>
    </xf>
    <xf numFmtId="38" fontId="105" fillId="13" borderId="85" xfId="20" applyFont="1" applyFill="1" applyBorder="1" applyAlignment="1">
      <alignment horizontal="center" vertical="center"/>
    </xf>
    <xf numFmtId="38" fontId="105" fillId="13" borderId="115" xfId="20" applyFont="1" applyFill="1" applyBorder="1" applyAlignment="1">
      <alignment horizontal="center" vertical="center"/>
    </xf>
    <xf numFmtId="0" fontId="107" fillId="0" borderId="2" xfId="20" applyNumberFormat="1" applyFont="1" applyFill="1" applyBorder="1" applyAlignment="1">
      <alignment vertical="center" wrapText="1"/>
    </xf>
    <xf numFmtId="0" fontId="0" fillId="0" borderId="4" xfId="0" applyBorder="1" applyAlignment="1">
      <alignment vertical="center" wrapText="1"/>
    </xf>
    <xf numFmtId="0" fontId="0" fillId="0" borderId="3" xfId="0" applyBorder="1" applyAlignment="1">
      <alignment vertical="center" wrapText="1"/>
    </xf>
    <xf numFmtId="0" fontId="30" fillId="0" borderId="2" xfId="20" applyNumberFormat="1" applyFont="1" applyFill="1" applyBorder="1" applyAlignment="1">
      <alignment vertical="center" wrapText="1"/>
    </xf>
    <xf numFmtId="0" fontId="16" fillId="0" borderId="4" xfId="0" applyFont="1" applyBorder="1" applyAlignment="1">
      <alignment vertical="center" wrapText="1"/>
    </xf>
    <xf numFmtId="0" fontId="16" fillId="0" borderId="3" xfId="0" applyFont="1" applyBorder="1" applyAlignment="1">
      <alignment vertical="center" wrapText="1"/>
    </xf>
    <xf numFmtId="38" fontId="30" fillId="0" borderId="2" xfId="20" applyFont="1" applyBorder="1" applyAlignment="1">
      <alignment horizontal="center" vertical="center"/>
    </xf>
    <xf numFmtId="0" fontId="16" fillId="0" borderId="4" xfId="0" applyFont="1" applyBorder="1" applyAlignment="1">
      <alignment horizontal="center" vertical="center"/>
    </xf>
    <xf numFmtId="0" fontId="16" fillId="0" borderId="3" xfId="0" applyFont="1" applyBorder="1" applyAlignment="1">
      <alignment horizontal="center" vertical="center"/>
    </xf>
    <xf numFmtId="38" fontId="106" fillId="0" borderId="2" xfId="20" applyFont="1" applyFill="1" applyBorder="1" applyAlignment="1">
      <alignment horizontal="center" vertical="center" wrapText="1"/>
    </xf>
    <xf numFmtId="38" fontId="106" fillId="0" borderId="4" xfId="20" applyFont="1" applyFill="1" applyBorder="1" applyAlignment="1">
      <alignment horizontal="center" vertical="center" wrapText="1"/>
    </xf>
    <xf numFmtId="0" fontId="0" fillId="0" borderId="4" xfId="0" applyBorder="1" applyAlignment="1">
      <alignment vertical="center"/>
    </xf>
    <xf numFmtId="0" fontId="0" fillId="0" borderId="3" xfId="0" applyBorder="1" applyAlignment="1">
      <alignment vertical="center"/>
    </xf>
    <xf numFmtId="0" fontId="104" fillId="0" borderId="102" xfId="0" applyFont="1" applyBorder="1" applyAlignment="1">
      <alignment horizontal="center" vertical="center" wrapText="1"/>
    </xf>
    <xf numFmtId="0" fontId="0" fillId="0" borderId="85" xfId="0" applyBorder="1" applyAlignment="1">
      <alignment horizontal="center" vertical="center"/>
    </xf>
    <xf numFmtId="0" fontId="0" fillId="0" borderId="115" xfId="0" applyBorder="1" applyAlignment="1">
      <alignment horizontal="center" vertical="center"/>
    </xf>
    <xf numFmtId="0" fontId="104" fillId="0" borderId="25" xfId="0" applyFont="1" applyBorder="1" applyAlignment="1">
      <alignment vertical="center" textRotation="255"/>
    </xf>
    <xf numFmtId="38" fontId="30" fillId="13" borderId="2" xfId="20" applyFont="1" applyFill="1" applyBorder="1" applyAlignment="1">
      <alignment horizontal="center" vertical="center"/>
    </xf>
    <xf numFmtId="0" fontId="0" fillId="0" borderId="99" xfId="0" applyFill="1" applyBorder="1" applyAlignment="1">
      <alignment horizontal="center" vertical="center"/>
    </xf>
    <xf numFmtId="0" fontId="0" fillId="0" borderId="96" xfId="0" applyFill="1" applyBorder="1" applyAlignment="1">
      <alignment horizontal="center" vertical="center"/>
    </xf>
    <xf numFmtId="38" fontId="30" fillId="0" borderId="96" xfId="20" applyFont="1" applyFill="1" applyBorder="1" applyAlignment="1">
      <alignment horizontal="center" vertical="center" shrinkToFit="1"/>
    </xf>
    <xf numFmtId="0" fontId="0" fillId="0" borderId="96" xfId="0" applyBorder="1" applyAlignment="1">
      <alignment horizontal="center" vertical="center" shrinkToFit="1"/>
    </xf>
    <xf numFmtId="0" fontId="0" fillId="0" borderId="101" xfId="0" applyBorder="1" applyAlignment="1">
      <alignment horizontal="center" vertical="center" shrinkToFit="1"/>
    </xf>
    <xf numFmtId="38" fontId="30" fillId="0" borderId="2" xfId="20" applyFont="1" applyFill="1" applyBorder="1" applyAlignment="1">
      <alignment horizontal="right" vertical="center"/>
    </xf>
    <xf numFmtId="38" fontId="30" fillId="0" borderId="4" xfId="20" applyFont="1" applyFill="1" applyBorder="1" applyAlignment="1">
      <alignment horizontal="right" vertical="center"/>
    </xf>
    <xf numFmtId="38" fontId="30" fillId="0" borderId="3" xfId="20" applyFont="1" applyFill="1" applyBorder="1" applyAlignment="1">
      <alignment horizontal="right" vertical="center"/>
    </xf>
    <xf numFmtId="0" fontId="104" fillId="0" borderId="102" xfId="0" applyFont="1" applyFill="1" applyBorder="1" applyAlignment="1">
      <alignment horizontal="center" vertical="center" shrinkToFit="1"/>
    </xf>
    <xf numFmtId="0" fontId="0" fillId="0" borderId="115" xfId="0" applyFill="1" applyBorder="1" applyAlignment="1">
      <alignment horizontal="center" vertical="center" shrinkToFit="1"/>
    </xf>
    <xf numFmtId="38" fontId="30" fillId="13" borderId="77" xfId="20" applyFont="1" applyFill="1" applyBorder="1" applyAlignment="1">
      <alignment horizontal="center" vertical="center" shrinkToFit="1"/>
    </xf>
    <xf numFmtId="38" fontId="30" fillId="13" borderId="40" xfId="20" applyFont="1" applyFill="1" applyBorder="1" applyAlignment="1">
      <alignment horizontal="center" vertical="center" shrinkToFit="1"/>
    </xf>
    <xf numFmtId="38" fontId="30" fillId="13" borderId="17" xfId="20" applyFont="1" applyFill="1" applyBorder="1" applyAlignment="1">
      <alignment horizontal="center" vertical="center" shrinkToFit="1"/>
    </xf>
    <xf numFmtId="38" fontId="30" fillId="13" borderId="77" xfId="20" applyFont="1" applyFill="1" applyBorder="1" applyAlignment="1">
      <alignment horizontal="right" vertical="center"/>
    </xf>
    <xf numFmtId="38" fontId="30" fillId="13" borderId="40" xfId="20" applyFont="1" applyFill="1" applyBorder="1" applyAlignment="1">
      <alignment horizontal="right" vertical="center"/>
    </xf>
    <xf numFmtId="38" fontId="30" fillId="13" borderId="17" xfId="20" applyFont="1" applyFill="1" applyBorder="1" applyAlignment="1">
      <alignment horizontal="right" vertical="center"/>
    </xf>
    <xf numFmtId="38" fontId="30" fillId="0" borderId="77" xfId="20" applyFont="1" applyFill="1" applyBorder="1" applyAlignment="1">
      <alignment horizontal="right" vertical="center"/>
    </xf>
    <xf numFmtId="38" fontId="30" fillId="0" borderId="40" xfId="20" applyFont="1" applyFill="1" applyBorder="1" applyAlignment="1">
      <alignment horizontal="right" vertical="center"/>
    </xf>
    <xf numFmtId="38" fontId="30" fillId="0" borderId="17" xfId="20" applyFont="1" applyFill="1" applyBorder="1" applyAlignment="1">
      <alignment horizontal="right" vertical="center"/>
    </xf>
    <xf numFmtId="38" fontId="30" fillId="0" borderId="217" xfId="20" applyFont="1" applyBorder="1" applyAlignment="1">
      <alignment horizontal="right" vertical="center"/>
    </xf>
    <xf numFmtId="38" fontId="30" fillId="0" borderId="216" xfId="20" applyFont="1" applyBorder="1" applyAlignment="1">
      <alignment horizontal="right" vertical="center"/>
    </xf>
    <xf numFmtId="38" fontId="30" fillId="0" borderId="120" xfId="20" applyFont="1" applyBorder="1" applyAlignment="1">
      <alignment horizontal="right" vertical="center"/>
    </xf>
    <xf numFmtId="38" fontId="30" fillId="0" borderId="9" xfId="20" applyFont="1" applyBorder="1" applyAlignment="1">
      <alignment horizontal="center" vertical="center" textRotation="255" shrinkToFit="1"/>
    </xf>
    <xf numFmtId="38" fontId="30" fillId="0" borderId="62" xfId="20" applyFont="1" applyBorder="1" applyAlignment="1">
      <alignment horizontal="center" vertical="center" textRotation="255" shrinkToFit="1"/>
    </xf>
    <xf numFmtId="38" fontId="30" fillId="0" borderId="63" xfId="20" applyFont="1" applyBorder="1" applyAlignment="1">
      <alignment horizontal="center" vertical="center" textRotation="255" shrinkToFit="1"/>
    </xf>
    <xf numFmtId="38" fontId="30" fillId="0" borderId="77" xfId="20" applyFont="1" applyFill="1" applyBorder="1" applyAlignment="1">
      <alignment vertical="center" shrinkToFit="1"/>
    </xf>
    <xf numFmtId="38" fontId="30" fillId="0" borderId="40" xfId="20" applyFont="1" applyFill="1" applyBorder="1" applyAlignment="1">
      <alignment vertical="center" shrinkToFit="1"/>
    </xf>
    <xf numFmtId="38" fontId="30" fillId="0" borderId="17" xfId="20" applyFont="1" applyFill="1" applyBorder="1" applyAlignment="1">
      <alignment vertical="center" shrinkToFit="1"/>
    </xf>
    <xf numFmtId="38" fontId="30" fillId="12" borderId="77" xfId="20" applyFont="1" applyFill="1" applyBorder="1" applyAlignment="1">
      <alignment horizontal="right" vertical="center"/>
    </xf>
    <xf numFmtId="38" fontId="30" fillId="12" borderId="40" xfId="20" applyFont="1" applyFill="1" applyBorder="1" applyAlignment="1">
      <alignment horizontal="right" vertical="center"/>
    </xf>
    <xf numFmtId="38" fontId="30" fillId="12" borderId="17" xfId="20" applyFont="1" applyFill="1" applyBorder="1" applyAlignment="1">
      <alignment horizontal="right" vertical="center"/>
    </xf>
    <xf numFmtId="38" fontId="30" fillId="0" borderId="62" xfId="20" applyFont="1" applyBorder="1" applyAlignment="1">
      <alignment vertical="center" textRotation="255"/>
    </xf>
    <xf numFmtId="0" fontId="0" fillId="0" borderId="25" xfId="0" applyBorder="1" applyAlignment="1">
      <alignment vertical="center" textRotation="255"/>
    </xf>
    <xf numFmtId="0" fontId="0" fillId="0" borderId="63" xfId="0" applyBorder="1" applyAlignment="1">
      <alignment vertical="center" textRotation="255"/>
    </xf>
    <xf numFmtId="38" fontId="30" fillId="0" borderId="77" xfId="20" applyFont="1" applyBorder="1" applyAlignment="1">
      <alignment horizontal="center" vertical="center" shrinkToFit="1"/>
    </xf>
    <xf numFmtId="38" fontId="30" fillId="0" borderId="40" xfId="20" applyFont="1" applyBorder="1" applyAlignment="1">
      <alignment horizontal="center" vertical="center" shrinkToFit="1"/>
    </xf>
    <xf numFmtId="38" fontId="30" fillId="0" borderId="17" xfId="20" applyFont="1" applyBorder="1" applyAlignment="1">
      <alignment horizontal="center" vertical="center" shrinkToFit="1"/>
    </xf>
    <xf numFmtId="38" fontId="30" fillId="0" borderId="214" xfId="20" applyFont="1" applyBorder="1" applyAlignment="1">
      <alignment horizontal="center" vertical="center"/>
    </xf>
    <xf numFmtId="38" fontId="30" fillId="0" borderId="6" xfId="20" applyFont="1" applyBorder="1" applyAlignment="1">
      <alignment horizontal="center" vertical="center"/>
    </xf>
    <xf numFmtId="38" fontId="30" fillId="0" borderId="5" xfId="20" applyFont="1" applyBorder="1" applyAlignment="1">
      <alignment horizontal="center" vertical="center"/>
    </xf>
    <xf numFmtId="38" fontId="30" fillId="0" borderId="4" xfId="20" applyFont="1" applyFill="1" applyBorder="1" applyAlignment="1">
      <alignment horizontal="left" vertical="center" shrinkToFit="1"/>
    </xf>
    <xf numFmtId="38" fontId="30" fillId="0" borderId="40" xfId="20" applyFont="1" applyFill="1" applyBorder="1" applyAlignment="1">
      <alignment horizontal="left" vertical="center" shrinkToFit="1"/>
    </xf>
    <xf numFmtId="38" fontId="30" fillId="0" borderId="17" xfId="20" applyFont="1" applyFill="1" applyBorder="1" applyAlignment="1">
      <alignment horizontal="left" vertical="center" shrinkToFit="1"/>
    </xf>
    <xf numFmtId="38" fontId="30" fillId="0" borderId="215" xfId="20" applyFont="1" applyBorder="1" applyAlignment="1">
      <alignment horizontal="right" vertical="center"/>
    </xf>
    <xf numFmtId="38" fontId="30" fillId="0" borderId="10" xfId="20" applyFont="1" applyBorder="1" applyAlignment="1">
      <alignment horizontal="center" vertical="center" textRotation="255" shrinkToFit="1"/>
    </xf>
    <xf numFmtId="38" fontId="103" fillId="0" borderId="62" xfId="20" applyFont="1" applyBorder="1" applyAlignment="1">
      <alignment horizontal="center" vertical="center" textRotation="255" shrinkToFit="1"/>
    </xf>
    <xf numFmtId="38" fontId="103" fillId="0" borderId="63" xfId="20" applyFont="1" applyBorder="1" applyAlignment="1">
      <alignment horizontal="center" vertical="center" textRotation="255" shrinkToFit="1"/>
    </xf>
    <xf numFmtId="38" fontId="30" fillId="0" borderId="214" xfId="20" applyFont="1" applyFill="1" applyBorder="1" applyAlignment="1">
      <alignment horizontal="right" vertical="center"/>
    </xf>
    <xf numFmtId="38" fontId="30" fillId="0" borderId="62" xfId="20" applyFont="1" applyBorder="1" applyAlignment="1">
      <alignment horizontal="center" vertical="center"/>
    </xf>
    <xf numFmtId="38" fontId="30" fillId="0" borderId="25" xfId="20" applyFont="1" applyBorder="1" applyAlignment="1">
      <alignment horizontal="center" vertical="center"/>
    </xf>
    <xf numFmtId="38" fontId="30" fillId="0" borderId="63" xfId="20" applyFont="1" applyBorder="1" applyAlignment="1">
      <alignment horizontal="center" vertical="center"/>
    </xf>
    <xf numFmtId="38" fontId="30" fillId="0" borderId="77" xfId="20" applyFont="1" applyBorder="1" applyAlignment="1">
      <alignment vertical="center" shrinkToFit="1"/>
    </xf>
    <xf numFmtId="38" fontId="30" fillId="0" borderId="40" xfId="20" applyFont="1" applyBorder="1" applyAlignment="1">
      <alignment vertical="center" shrinkToFit="1"/>
    </xf>
    <xf numFmtId="38" fontId="30" fillId="0" borderId="17" xfId="20" applyFont="1" applyBorder="1" applyAlignment="1">
      <alignment vertical="center" shrinkToFit="1"/>
    </xf>
    <xf numFmtId="38" fontId="30" fillId="0" borderId="40" xfId="20" applyFont="1" applyFill="1" applyBorder="1" applyAlignment="1">
      <alignment horizontal="center" vertical="center"/>
    </xf>
    <xf numFmtId="38" fontId="30" fillId="0" borderId="17" xfId="20" applyFont="1" applyFill="1" applyBorder="1" applyAlignment="1">
      <alignment horizontal="center" vertical="center"/>
    </xf>
    <xf numFmtId="38" fontId="30" fillId="13" borderId="214" xfId="20" applyFont="1" applyFill="1" applyBorder="1" applyAlignment="1">
      <alignment horizontal="right" vertical="center"/>
    </xf>
    <xf numFmtId="38" fontId="30" fillId="13" borderId="77" xfId="20" applyFont="1" applyFill="1" applyBorder="1" applyAlignment="1">
      <alignment vertical="center" shrinkToFit="1"/>
    </xf>
    <xf numFmtId="38" fontId="30" fillId="13" borderId="40" xfId="20" applyFont="1" applyFill="1" applyBorder="1" applyAlignment="1">
      <alignment vertical="center" shrinkToFit="1"/>
    </xf>
    <xf numFmtId="38" fontId="30" fillId="13" borderId="17" xfId="20" applyFont="1" applyFill="1" applyBorder="1" applyAlignment="1">
      <alignment vertical="center" shrinkToFit="1"/>
    </xf>
    <xf numFmtId="38" fontId="30" fillId="13" borderId="215" xfId="20" applyFont="1" applyFill="1" applyBorder="1" applyAlignment="1">
      <alignment horizontal="center" vertical="center"/>
    </xf>
    <xf numFmtId="38" fontId="30" fillId="13" borderId="120" xfId="20" applyFont="1" applyFill="1" applyBorder="1" applyAlignment="1">
      <alignment horizontal="center" vertical="center"/>
    </xf>
    <xf numFmtId="38" fontId="30" fillId="13" borderId="77" xfId="20" applyFont="1" applyFill="1" applyBorder="1" applyAlignment="1">
      <alignment horizontal="center" vertical="center"/>
    </xf>
    <xf numFmtId="38" fontId="30" fillId="13" borderId="17" xfId="20" applyFont="1" applyFill="1" applyBorder="1" applyAlignment="1">
      <alignment horizontal="center" vertical="center"/>
    </xf>
    <xf numFmtId="38" fontId="30" fillId="13" borderId="62" xfId="20" applyFont="1" applyFill="1" applyBorder="1" applyAlignment="1">
      <alignment horizontal="center" vertical="center"/>
    </xf>
    <xf numFmtId="38" fontId="30" fillId="13" borderId="63" xfId="20" applyFont="1" applyFill="1" applyBorder="1" applyAlignment="1">
      <alignment horizontal="center" vertical="center"/>
    </xf>
    <xf numFmtId="38" fontId="30" fillId="13" borderId="40" xfId="20" applyFont="1" applyFill="1" applyBorder="1" applyAlignment="1">
      <alignment horizontal="center" vertical="center"/>
    </xf>
    <xf numFmtId="38" fontId="30" fillId="0" borderId="215" xfId="20" applyFont="1" applyFill="1" applyBorder="1" applyAlignment="1">
      <alignment horizontal="right" vertical="center"/>
    </xf>
    <xf numFmtId="38" fontId="30" fillId="0" borderId="216" xfId="20" applyFont="1" applyFill="1" applyBorder="1" applyAlignment="1">
      <alignment horizontal="right" vertical="center"/>
    </xf>
    <xf numFmtId="38" fontId="30" fillId="0" borderId="120" xfId="20" applyFont="1" applyFill="1" applyBorder="1" applyAlignment="1">
      <alignment horizontal="right" vertical="center"/>
    </xf>
    <xf numFmtId="38" fontId="30" fillId="0" borderId="77" xfId="20" applyFont="1" applyFill="1" applyBorder="1" applyAlignment="1">
      <alignment horizontal="center" vertical="center"/>
    </xf>
    <xf numFmtId="38" fontId="103" fillId="0" borderId="77" xfId="20" applyFont="1" applyBorder="1" applyAlignment="1">
      <alignment vertical="center" wrapText="1" shrinkToFit="1"/>
    </xf>
    <xf numFmtId="38" fontId="103" fillId="0" borderId="40" xfId="20" applyFont="1" applyBorder="1" applyAlignment="1">
      <alignment vertical="center" wrapText="1" shrinkToFit="1"/>
    </xf>
    <xf numFmtId="38" fontId="103" fillId="0" borderId="17" xfId="20" applyFont="1" applyBorder="1" applyAlignment="1">
      <alignment vertical="center" wrapText="1" shrinkToFit="1"/>
    </xf>
    <xf numFmtId="195" fontId="30" fillId="12" borderId="77" xfId="20" applyNumberFormat="1" applyFont="1" applyFill="1" applyBorder="1" applyAlignment="1">
      <alignment horizontal="right" vertical="center"/>
    </xf>
    <xf numFmtId="195" fontId="30" fillId="12" borderId="40" xfId="20" applyNumberFormat="1" applyFont="1" applyFill="1" applyBorder="1" applyAlignment="1">
      <alignment horizontal="right" vertical="center"/>
    </xf>
    <xf numFmtId="195" fontId="30" fillId="12" borderId="17" xfId="20" applyNumberFormat="1" applyFont="1" applyFill="1" applyBorder="1" applyAlignment="1">
      <alignment horizontal="right" vertical="center"/>
    </xf>
    <xf numFmtId="38" fontId="30" fillId="0" borderId="229" xfId="20" applyFont="1" applyFill="1" applyBorder="1" applyAlignment="1">
      <alignment horizontal="right" vertical="center"/>
    </xf>
    <xf numFmtId="38" fontId="30" fillId="0" borderId="133" xfId="20" applyFont="1" applyFill="1" applyBorder="1" applyAlignment="1">
      <alignment horizontal="right" vertical="center"/>
    </xf>
    <xf numFmtId="38" fontId="30" fillId="0" borderId="218" xfId="20" applyFont="1" applyFill="1" applyBorder="1" applyAlignment="1">
      <alignment horizontal="right" vertical="center"/>
    </xf>
    <xf numFmtId="38" fontId="30" fillId="0" borderId="219" xfId="20" applyFont="1" applyFill="1" applyBorder="1" applyAlignment="1">
      <alignment horizontal="right" vertical="center"/>
    </xf>
    <xf numFmtId="38" fontId="0" fillId="0" borderId="33" xfId="0" applyNumberFormat="1" applyBorder="1" applyAlignment="1">
      <alignment vertical="center" wrapText="1"/>
    </xf>
    <xf numFmtId="0" fontId="0" fillId="0" borderId="33" xfId="0" applyBorder="1" applyAlignment="1">
      <alignment vertical="center"/>
    </xf>
    <xf numFmtId="0" fontId="0" fillId="0" borderId="98" xfId="0" applyBorder="1" applyAlignment="1">
      <alignment vertical="center"/>
    </xf>
    <xf numFmtId="38" fontId="30" fillId="0" borderId="5" xfId="20" applyFont="1" applyBorder="1" applyAlignment="1">
      <alignment vertical="center" shrinkToFit="1"/>
    </xf>
    <xf numFmtId="38" fontId="30" fillId="0" borderId="1" xfId="20" applyFont="1" applyBorder="1" applyAlignment="1">
      <alignment vertical="center" shrinkToFit="1"/>
    </xf>
    <xf numFmtId="38" fontId="30" fillId="0" borderId="10" xfId="20" applyFont="1" applyBorder="1" applyAlignment="1">
      <alignment vertical="center" shrinkToFit="1"/>
    </xf>
    <xf numFmtId="183" fontId="30" fillId="12" borderId="77" xfId="20" applyNumberFormat="1" applyFont="1" applyFill="1" applyBorder="1" applyAlignment="1">
      <alignment horizontal="right" vertical="center"/>
    </xf>
    <xf numFmtId="183" fontId="30" fillId="12" borderId="40" xfId="20" applyNumberFormat="1" applyFont="1" applyFill="1" applyBorder="1" applyAlignment="1">
      <alignment horizontal="right" vertical="center"/>
    </xf>
    <xf numFmtId="183" fontId="30" fillId="12" borderId="17" xfId="20" applyNumberFormat="1" applyFont="1" applyFill="1" applyBorder="1" applyAlignment="1">
      <alignment horizontal="right" vertical="center"/>
    </xf>
    <xf numFmtId="38" fontId="30" fillId="0" borderId="228" xfId="20" applyFont="1" applyFill="1" applyBorder="1" applyAlignment="1">
      <alignment horizontal="right" vertical="center"/>
    </xf>
    <xf numFmtId="38" fontId="30" fillId="0" borderId="224" xfId="6" applyFont="1" applyFill="1" applyBorder="1" applyAlignment="1">
      <alignment horizontal="right" vertical="center"/>
    </xf>
    <xf numFmtId="38" fontId="30" fillId="0" borderId="1" xfId="6" applyFont="1" applyFill="1" applyBorder="1" applyAlignment="1">
      <alignment horizontal="right" vertical="center"/>
    </xf>
    <xf numFmtId="38" fontId="30" fillId="0" borderId="10" xfId="6" applyFont="1" applyFill="1" applyBorder="1" applyAlignment="1">
      <alignment horizontal="right" vertical="center"/>
    </xf>
    <xf numFmtId="38" fontId="30" fillId="0" borderId="215" xfId="20" applyFont="1" applyFill="1" applyBorder="1" applyAlignment="1">
      <alignment horizontal="center" vertical="center"/>
    </xf>
    <xf numFmtId="38" fontId="30" fillId="0" borderId="120" xfId="20" applyFont="1" applyFill="1" applyBorder="1" applyAlignment="1">
      <alignment horizontal="center" vertical="center"/>
    </xf>
    <xf numFmtId="38" fontId="30" fillId="0" borderId="216" xfId="20" applyFont="1" applyFill="1" applyBorder="1" applyAlignment="1">
      <alignment horizontal="center" vertical="center"/>
    </xf>
    <xf numFmtId="38" fontId="30" fillId="0" borderId="225" xfId="20" applyFont="1" applyFill="1" applyBorder="1" applyAlignment="1">
      <alignment horizontal="center" vertical="center"/>
    </xf>
    <xf numFmtId="38" fontId="30" fillId="0" borderId="226" xfId="20" applyFont="1" applyFill="1" applyBorder="1" applyAlignment="1">
      <alignment horizontal="center" vertical="center"/>
    </xf>
    <xf numFmtId="38" fontId="30" fillId="0" borderId="41" xfId="20" applyFont="1" applyFill="1" applyBorder="1" applyAlignment="1">
      <alignment horizontal="right" vertical="center"/>
    </xf>
    <xf numFmtId="38" fontId="30" fillId="0" borderId="31" xfId="20" applyFont="1" applyFill="1" applyBorder="1" applyAlignment="1">
      <alignment horizontal="right" vertical="center"/>
    </xf>
    <xf numFmtId="38" fontId="30" fillId="0" borderId="48" xfId="20" applyFont="1" applyFill="1" applyBorder="1" applyAlignment="1">
      <alignment horizontal="right" vertical="center"/>
    </xf>
    <xf numFmtId="0" fontId="0" fillId="0" borderId="44" xfId="0" applyBorder="1" applyAlignment="1">
      <alignment vertical="center"/>
    </xf>
    <xf numFmtId="0" fontId="0" fillId="0" borderId="16" xfId="0" applyBorder="1" applyAlignment="1">
      <alignment vertical="center"/>
    </xf>
    <xf numFmtId="0" fontId="0" fillId="0" borderId="22" xfId="0" applyBorder="1" applyAlignment="1">
      <alignment vertical="center"/>
    </xf>
    <xf numFmtId="38" fontId="103" fillId="0" borderId="77" xfId="20" applyFont="1" applyBorder="1" applyAlignment="1">
      <alignment horizontal="center" vertical="center" wrapText="1" shrinkToFit="1"/>
    </xf>
    <xf numFmtId="38" fontId="103" fillId="0" borderId="17" xfId="20" applyFont="1" applyBorder="1" applyAlignment="1">
      <alignment horizontal="center" vertical="center" shrinkToFit="1"/>
    </xf>
    <xf numFmtId="38" fontId="103" fillId="0" borderId="40" xfId="20" applyFont="1" applyBorder="1" applyAlignment="1">
      <alignment horizontal="center" vertical="center" wrapText="1" shrinkToFit="1"/>
    </xf>
    <xf numFmtId="183" fontId="30" fillId="12" borderId="15" xfId="20" applyNumberFormat="1" applyFont="1" applyFill="1" applyBorder="1" applyAlignment="1">
      <alignment horizontal="right" vertical="center"/>
    </xf>
    <xf numFmtId="183" fontId="0" fillId="0" borderId="15" xfId="0" applyNumberFormat="1" applyBorder="1" applyAlignment="1">
      <alignment horizontal="right" vertical="center"/>
    </xf>
    <xf numFmtId="38" fontId="30" fillId="0" borderId="135" xfId="20" applyFont="1" applyFill="1" applyBorder="1" applyAlignment="1">
      <alignment horizontal="right" vertical="center"/>
    </xf>
    <xf numFmtId="38" fontId="30" fillId="0" borderId="222" xfId="20" applyFont="1" applyFill="1" applyBorder="1" applyAlignment="1">
      <alignment horizontal="right" vertical="center"/>
    </xf>
    <xf numFmtId="38" fontId="30" fillId="0" borderId="223" xfId="20" applyFont="1" applyFill="1" applyBorder="1" applyAlignment="1">
      <alignment horizontal="right" vertical="center"/>
    </xf>
    <xf numFmtId="38" fontId="30" fillId="0" borderId="5" xfId="20" applyFont="1" applyFill="1" applyBorder="1" applyAlignment="1">
      <alignment horizontal="right" vertical="center"/>
    </xf>
    <xf numFmtId="38" fontId="30" fillId="0" borderId="1" xfId="20" applyFont="1" applyFill="1" applyBorder="1" applyAlignment="1">
      <alignment horizontal="right" vertical="center"/>
    </xf>
    <xf numFmtId="38" fontId="30" fillId="0" borderId="242" xfId="20" applyFont="1" applyFill="1" applyBorder="1" applyAlignment="1">
      <alignment horizontal="right" vertical="center"/>
    </xf>
    <xf numFmtId="38" fontId="30" fillId="0" borderId="10" xfId="20" applyFont="1" applyFill="1" applyBorder="1" applyAlignment="1">
      <alignment horizontal="right" vertical="center"/>
    </xf>
    <xf numFmtId="38" fontId="30" fillId="0" borderId="58" xfId="20" applyFont="1" applyFill="1" applyBorder="1" applyAlignment="1">
      <alignment horizontal="center" vertical="center"/>
    </xf>
    <xf numFmtId="38" fontId="30" fillId="0" borderId="59" xfId="20" applyFont="1" applyFill="1" applyBorder="1" applyAlignment="1">
      <alignment horizontal="center" vertical="center"/>
    </xf>
    <xf numFmtId="38" fontId="30" fillId="0" borderId="241" xfId="20" applyFont="1" applyFill="1" applyBorder="1" applyAlignment="1">
      <alignment horizontal="right" vertical="center"/>
    </xf>
    <xf numFmtId="38" fontId="30" fillId="0" borderId="220" xfId="20" applyNumberFormat="1" applyFont="1" applyFill="1" applyBorder="1" applyAlignment="1">
      <alignment horizontal="right" vertical="center"/>
    </xf>
    <xf numFmtId="38" fontId="30" fillId="0" borderId="4" xfId="20" applyNumberFormat="1" applyFont="1" applyFill="1" applyBorder="1" applyAlignment="1">
      <alignment horizontal="right" vertical="center"/>
    </xf>
    <xf numFmtId="38" fontId="30" fillId="0" borderId="3" xfId="20" applyNumberFormat="1" applyFont="1" applyFill="1" applyBorder="1" applyAlignment="1">
      <alignment horizontal="right" vertical="center"/>
    </xf>
    <xf numFmtId="0" fontId="61" fillId="0" borderId="40" xfId="21" applyBorder="1" applyAlignment="1">
      <alignment vertical="center" shrinkToFit="1"/>
    </xf>
    <xf numFmtId="0" fontId="0" fillId="0" borderId="17" xfId="0" applyBorder="1" applyAlignment="1">
      <alignment vertical="center"/>
    </xf>
    <xf numFmtId="38" fontId="30" fillId="0" borderId="4" xfId="20" applyFont="1" applyBorder="1" applyAlignment="1">
      <alignment vertical="center"/>
    </xf>
    <xf numFmtId="38" fontId="30" fillId="0" borderId="78" xfId="20" applyFont="1" applyBorder="1" applyAlignment="1">
      <alignment horizontal="center" vertical="center"/>
    </xf>
    <xf numFmtId="0" fontId="0" fillId="0" borderId="69" xfId="0" applyBorder="1" applyAlignment="1">
      <alignment vertical="center"/>
    </xf>
    <xf numFmtId="0" fontId="104" fillId="0" borderId="221" xfId="0" applyFont="1" applyBorder="1" applyAlignment="1">
      <alignment vertical="center" wrapText="1"/>
    </xf>
    <xf numFmtId="0" fontId="104" fillId="0" borderId="33" xfId="0" applyFont="1" applyBorder="1" applyAlignment="1">
      <alignment vertical="center" wrapText="1"/>
    </xf>
    <xf numFmtId="38" fontId="30" fillId="0" borderId="215" xfId="20" applyFont="1" applyBorder="1" applyAlignment="1">
      <alignment horizontal="center" vertical="center"/>
    </xf>
    <xf numFmtId="38" fontId="30" fillId="0" borderId="120" xfId="20" applyFont="1" applyBorder="1" applyAlignment="1">
      <alignment horizontal="center" vertical="center"/>
    </xf>
    <xf numFmtId="38" fontId="30" fillId="0" borderId="216" xfId="20" applyFont="1" applyBorder="1" applyAlignment="1">
      <alignment horizontal="center" vertical="center"/>
    </xf>
    <xf numFmtId="38" fontId="30" fillId="0" borderId="77" xfId="20" applyFont="1" applyBorder="1" applyAlignment="1">
      <alignment horizontal="left" vertical="center" shrinkToFit="1"/>
    </xf>
    <xf numFmtId="38" fontId="30" fillId="0" borderId="40" xfId="20" applyFont="1" applyBorder="1" applyAlignment="1">
      <alignment horizontal="left" vertical="center" shrinkToFit="1"/>
    </xf>
    <xf numFmtId="38" fontId="30" fillId="0" borderId="17" xfId="20" applyFont="1" applyBorder="1" applyAlignment="1">
      <alignment horizontal="left" vertical="center" shrinkToFit="1"/>
    </xf>
    <xf numFmtId="0" fontId="0" fillId="0" borderId="99" xfId="0" applyBorder="1" applyAlignment="1">
      <alignment horizontal="center" vertical="center" shrinkToFit="1"/>
    </xf>
    <xf numFmtId="0" fontId="0" fillId="0" borderId="243" xfId="0" applyBorder="1" applyAlignment="1">
      <alignment horizontal="center" vertical="center" shrinkToFit="1"/>
    </xf>
    <xf numFmtId="0" fontId="0" fillId="0" borderId="212" xfId="0" applyBorder="1" applyAlignment="1">
      <alignment horizontal="center" vertical="center" shrinkToFi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96" xfId="0" applyBorder="1" applyAlignment="1">
      <alignment horizontal="center" vertical="center" wrapText="1"/>
    </xf>
    <xf numFmtId="0" fontId="0" fillId="0" borderId="101" xfId="0" applyBorder="1" applyAlignment="1">
      <alignment horizontal="center" vertical="center" wrapText="1"/>
    </xf>
    <xf numFmtId="38" fontId="30" fillId="0" borderId="2" xfId="20" applyFont="1" applyBorder="1" applyAlignment="1">
      <alignment horizontal="center" vertical="center" shrinkToFit="1"/>
    </xf>
    <xf numFmtId="38" fontId="30" fillId="0" borderId="4" xfId="20" applyFont="1" applyBorder="1" applyAlignment="1">
      <alignment horizontal="center" vertical="center" shrinkToFit="1"/>
    </xf>
    <xf numFmtId="38" fontId="30" fillId="0" borderId="3" xfId="20" applyFont="1" applyBorder="1" applyAlignment="1">
      <alignment horizontal="center" vertical="center" shrinkToFit="1"/>
    </xf>
    <xf numFmtId="0" fontId="0" fillId="0" borderId="243" xfId="0" applyBorder="1" applyAlignment="1">
      <alignment horizontal="center" vertical="center" wrapText="1"/>
    </xf>
    <xf numFmtId="0" fontId="10" fillId="0" borderId="0" xfId="0" applyFont="1" applyAlignment="1">
      <alignment horizontal="center" vertical="center"/>
    </xf>
    <xf numFmtId="0" fontId="0" fillId="0" borderId="0" xfId="0" applyFont="1" applyAlignment="1">
      <alignment horizontal="center" vertical="center"/>
    </xf>
    <xf numFmtId="0" fontId="15" fillId="0" borderId="63" xfId="0" applyFont="1" applyBorder="1" applyAlignment="1">
      <alignment vertical="center" wrapText="1"/>
    </xf>
    <xf numFmtId="0" fontId="12" fillId="0" borderId="12" xfId="0" applyFont="1" applyBorder="1" applyAlignment="1">
      <alignment horizontal="center" vertical="top"/>
    </xf>
    <xf numFmtId="0" fontId="12" fillId="0" borderId="13" xfId="0" applyFont="1" applyBorder="1" applyAlignment="1">
      <alignment horizontal="center" vertical="top"/>
    </xf>
    <xf numFmtId="0" fontId="12" fillId="0" borderId="14" xfId="0" applyFont="1" applyBorder="1" applyAlignment="1">
      <alignment horizontal="center" vertical="top"/>
    </xf>
    <xf numFmtId="0" fontId="12" fillId="0" borderId="49" xfId="0" applyFont="1" applyBorder="1" applyAlignment="1">
      <alignment horizontal="center" vertical="top"/>
    </xf>
    <xf numFmtId="0" fontId="12" fillId="0" borderId="50" xfId="0" applyFont="1" applyBorder="1" applyAlignment="1">
      <alignment horizontal="center" vertical="top"/>
    </xf>
    <xf numFmtId="0" fontId="12" fillId="0" borderId="51" xfId="0" applyFont="1" applyBorder="1" applyAlignment="1">
      <alignment horizontal="center" vertical="top"/>
    </xf>
    <xf numFmtId="0" fontId="15" fillId="0" borderId="15" xfId="0" applyFont="1" applyBorder="1" applyAlignment="1">
      <alignment horizontal="left" vertical="center" wrapText="1"/>
    </xf>
    <xf numFmtId="0" fontId="15" fillId="0" borderId="29" xfId="0" applyFont="1" applyBorder="1" applyAlignment="1">
      <alignment horizontal="left" vertical="center" wrapText="1"/>
    </xf>
    <xf numFmtId="0" fontId="15" fillId="3" borderId="70" xfId="0" applyFont="1" applyFill="1" applyBorder="1" applyAlignment="1" applyProtection="1">
      <alignment horizontal="left" vertical="center" wrapText="1"/>
      <protection locked="0"/>
    </xf>
    <xf numFmtId="0" fontId="15" fillId="3" borderId="71" xfId="0" applyFont="1" applyFill="1" applyBorder="1" applyAlignment="1" applyProtection="1">
      <alignment horizontal="left" vertical="center" wrapText="1"/>
      <protection locked="0"/>
    </xf>
    <xf numFmtId="0" fontId="15" fillId="0" borderId="15" xfId="0" applyFont="1" applyBorder="1" applyAlignment="1">
      <alignment vertical="center" wrapText="1"/>
    </xf>
    <xf numFmtId="0" fontId="15" fillId="0" borderId="38" xfId="0" applyFont="1" applyBorder="1" applyAlignment="1">
      <alignment vertical="center" wrapText="1"/>
    </xf>
    <xf numFmtId="0" fontId="15" fillId="0" borderId="17" xfId="0" applyFont="1" applyBorder="1" applyAlignment="1">
      <alignment horizontal="center" vertical="center" wrapText="1"/>
    </xf>
    <xf numFmtId="0" fontId="15" fillId="0" borderId="54" xfId="0" applyFont="1" applyBorder="1" applyAlignment="1">
      <alignment horizontal="center" vertical="center" wrapText="1"/>
    </xf>
    <xf numFmtId="0" fontId="12" fillId="0" borderId="100" xfId="0" applyFont="1" applyBorder="1" applyAlignment="1">
      <alignment vertical="center" wrapText="1"/>
    </xf>
    <xf numFmtId="0" fontId="12" fillId="0" borderId="58" xfId="0" applyFont="1" applyBorder="1" applyAlignment="1">
      <alignment vertical="center" wrapText="1"/>
    </xf>
    <xf numFmtId="0" fontId="12" fillId="0" borderId="109" xfId="0" applyFont="1" applyBorder="1" applyAlignment="1">
      <alignment vertical="center" wrapText="1"/>
    </xf>
    <xf numFmtId="0" fontId="12" fillId="3" borderId="5" xfId="0" applyFont="1" applyFill="1" applyBorder="1" applyAlignment="1" applyProtection="1">
      <alignment horizontal="left" vertical="center" wrapText="1"/>
      <protection locked="0"/>
    </xf>
    <xf numFmtId="0" fontId="12" fillId="3" borderId="1" xfId="0" applyFont="1" applyFill="1" applyBorder="1" applyAlignment="1" applyProtection="1">
      <alignment horizontal="left" vertical="center" wrapText="1"/>
      <protection locked="0"/>
    </xf>
    <xf numFmtId="0" fontId="12" fillId="3" borderId="8" xfId="0" applyFont="1" applyFill="1" applyBorder="1" applyAlignment="1" applyProtection="1">
      <alignment horizontal="left" vertical="center" wrapText="1"/>
      <protection locked="0"/>
    </xf>
    <xf numFmtId="58" fontId="10" fillId="0" borderId="16" xfId="0" applyNumberFormat="1" applyFont="1" applyFill="1" applyBorder="1" applyAlignment="1" applyProtection="1">
      <alignment horizontal="right" vertical="center"/>
      <protection locked="0"/>
    </xf>
    <xf numFmtId="0" fontId="15" fillId="0" borderId="62" xfId="0" applyFont="1" applyBorder="1" applyAlignment="1">
      <alignment horizontal="center" vertical="center" wrapText="1"/>
    </xf>
    <xf numFmtId="0" fontId="15" fillId="0" borderId="70" xfId="0" applyFont="1" applyBorder="1" applyAlignment="1">
      <alignment horizontal="center" vertical="center" wrapText="1"/>
    </xf>
    <xf numFmtId="0" fontId="12" fillId="0" borderId="35" xfId="0" applyFont="1" applyBorder="1" applyAlignment="1">
      <alignment horizontal="distributed" vertical="center"/>
    </xf>
    <xf numFmtId="0" fontId="10" fillId="0" borderId="60" xfId="0" applyFont="1" applyFill="1" applyBorder="1" applyAlignment="1">
      <alignment vertical="center" shrinkToFit="1"/>
    </xf>
    <xf numFmtId="0" fontId="10" fillId="0" borderId="58" xfId="0" applyFont="1" applyFill="1" applyBorder="1" applyAlignment="1">
      <alignment vertical="center" shrinkToFit="1"/>
    </xf>
    <xf numFmtId="0" fontId="10" fillId="0" borderId="61" xfId="0" applyFont="1" applyFill="1" applyBorder="1" applyAlignment="1">
      <alignment vertical="center" shrinkToFit="1"/>
    </xf>
    <xf numFmtId="0" fontId="10" fillId="0" borderId="40" xfId="0" applyFont="1" applyBorder="1" applyAlignment="1">
      <alignment horizontal="distributed" vertical="center"/>
    </xf>
    <xf numFmtId="0" fontId="10" fillId="0" borderId="40" xfId="0" applyFont="1" applyFill="1" applyBorder="1" applyAlignment="1" applyProtection="1">
      <alignment horizontal="center" vertical="center" shrinkToFit="1"/>
      <protection locked="0"/>
    </xf>
    <xf numFmtId="0" fontId="15" fillId="0" borderId="66" xfId="0" applyFont="1" applyBorder="1" applyAlignment="1">
      <alignment horizontal="left" vertical="center" wrapText="1"/>
    </xf>
    <xf numFmtId="0" fontId="15" fillId="0" borderId="67" xfId="0" applyFont="1" applyBorder="1" applyAlignment="1">
      <alignment horizontal="left" vertical="center" wrapText="1"/>
    </xf>
    <xf numFmtId="0" fontId="15" fillId="0" borderId="68" xfId="0" applyFont="1" applyBorder="1" applyAlignment="1">
      <alignment horizontal="left" vertical="center" wrapText="1"/>
    </xf>
    <xf numFmtId="58" fontId="10" fillId="0" borderId="0" xfId="0" applyNumberFormat="1" applyFont="1" applyAlignment="1">
      <alignment horizontal="center" vertical="center"/>
    </xf>
    <xf numFmtId="0" fontId="12" fillId="0" borderId="15" xfId="0" applyFont="1" applyBorder="1" applyAlignment="1">
      <alignment horizontal="distributed" vertical="center"/>
    </xf>
    <xf numFmtId="0" fontId="10" fillId="0" borderId="77" xfId="0" applyFont="1" applyFill="1" applyBorder="1" applyAlignment="1">
      <alignment vertical="center" shrinkToFit="1"/>
    </xf>
    <xf numFmtId="0" fontId="10" fillId="0" borderId="40" xfId="0" applyFont="1" applyFill="1" applyBorder="1" applyAlignment="1">
      <alignment vertical="center" shrinkToFit="1"/>
    </xf>
    <xf numFmtId="0" fontId="10" fillId="0" borderId="78" xfId="0" applyFont="1" applyFill="1" applyBorder="1" applyAlignment="1">
      <alignment vertical="center" shrinkToFit="1"/>
    </xf>
    <xf numFmtId="0" fontId="12" fillId="0" borderId="38" xfId="0" applyFont="1" applyBorder="1" applyAlignment="1">
      <alignment horizontal="distributed" vertical="center"/>
    </xf>
    <xf numFmtId="38" fontId="12" fillId="4" borderId="72" xfId="6" applyFont="1" applyFill="1" applyBorder="1" applyAlignment="1" applyProtection="1">
      <alignment horizontal="center" vertical="center"/>
      <protection locked="0"/>
    </xf>
    <xf numFmtId="38" fontId="12" fillId="4" borderId="30" xfId="6" applyFont="1" applyFill="1" applyBorder="1" applyAlignment="1" applyProtection="1">
      <alignment horizontal="center" vertical="center"/>
      <protection locked="0"/>
    </xf>
    <xf numFmtId="38" fontId="12" fillId="4" borderId="73" xfId="6" applyFont="1" applyFill="1" applyBorder="1" applyAlignment="1" applyProtection="1">
      <alignment horizontal="center" vertical="center"/>
      <protection locked="0"/>
    </xf>
    <xf numFmtId="0" fontId="10" fillId="0" borderId="0" xfId="0" applyFont="1" applyFill="1" applyAlignment="1" applyProtection="1">
      <alignment horizontal="center" vertical="center" shrinkToFit="1"/>
      <protection locked="0"/>
    </xf>
    <xf numFmtId="0" fontId="10" fillId="0" borderId="1" xfId="0" applyFont="1" applyBorder="1" applyAlignment="1">
      <alignment horizontal="distributed" vertical="center"/>
    </xf>
    <xf numFmtId="0" fontId="10" fillId="0" borderId="1" xfId="0" applyFont="1" applyFill="1" applyBorder="1" applyAlignment="1" applyProtection="1">
      <alignment horizontal="center" vertical="center" shrinkToFit="1"/>
      <protection locked="0"/>
    </xf>
    <xf numFmtId="0" fontId="10" fillId="2" borderId="234" xfId="0" applyFont="1" applyFill="1" applyBorder="1" applyAlignment="1">
      <alignment horizontal="right" vertical="center"/>
    </xf>
    <xf numFmtId="0" fontId="10" fillId="2" borderId="129" xfId="0" applyFont="1" applyFill="1" applyBorder="1" applyAlignment="1">
      <alignment horizontal="right" vertical="center"/>
    </xf>
    <xf numFmtId="0" fontId="10" fillId="2" borderId="236" xfId="0" applyFont="1" applyFill="1" applyBorder="1" applyAlignment="1">
      <alignment horizontal="right" vertical="center"/>
    </xf>
    <xf numFmtId="0" fontId="10" fillId="2" borderId="237" xfId="0" applyFont="1" applyFill="1" applyBorder="1" applyAlignment="1">
      <alignment horizontal="right" vertical="center"/>
    </xf>
    <xf numFmtId="0" fontId="10" fillId="0" borderId="42" xfId="0" applyFont="1" applyBorder="1" applyAlignment="1">
      <alignment horizontal="center" vertical="center" textRotation="255" shrinkToFit="1"/>
    </xf>
    <xf numFmtId="0" fontId="10" fillId="0" borderId="9" xfId="0" applyFont="1" applyBorder="1" applyAlignment="1">
      <alignment horizontal="center" vertical="center" textRotation="255" shrinkToFit="1"/>
    </xf>
    <xf numFmtId="0" fontId="10" fillId="0" borderId="57" xfId="0" applyFont="1" applyBorder="1" applyAlignment="1">
      <alignment horizontal="center" vertical="center" textRotation="255" shrinkToFit="1"/>
    </xf>
    <xf numFmtId="0" fontId="10" fillId="0" borderId="10" xfId="0" applyFont="1" applyBorder="1" applyAlignment="1">
      <alignment horizontal="center" vertical="center" textRotation="255" shrinkToFit="1"/>
    </xf>
    <xf numFmtId="0" fontId="10" fillId="0" borderId="41" xfId="0" applyFont="1" applyBorder="1" applyAlignment="1">
      <alignment vertical="center" wrapText="1"/>
    </xf>
    <xf numFmtId="0" fontId="0" fillId="0" borderId="31" xfId="0" applyFont="1" applyBorder="1" applyAlignment="1">
      <alignment vertical="center" wrapText="1"/>
    </xf>
    <xf numFmtId="0" fontId="0" fillId="0" borderId="48" xfId="0" applyFont="1" applyBorder="1" applyAlignment="1">
      <alignment vertical="center" wrapText="1"/>
    </xf>
    <xf numFmtId="0" fontId="0" fillId="0" borderId="44" xfId="0" applyFont="1" applyBorder="1" applyAlignment="1">
      <alignment vertical="center" wrapText="1"/>
    </xf>
    <xf numFmtId="0" fontId="0" fillId="0" borderId="16" xfId="0" applyFont="1" applyBorder="1" applyAlignment="1">
      <alignment vertical="center" wrapText="1"/>
    </xf>
    <xf numFmtId="0" fontId="0" fillId="0" borderId="22" xfId="0" applyFont="1" applyBorder="1" applyAlignment="1">
      <alignment vertical="center" wrapText="1"/>
    </xf>
    <xf numFmtId="0" fontId="10" fillId="0" borderId="41" xfId="0" applyFont="1" applyBorder="1">
      <alignment vertical="center"/>
    </xf>
    <xf numFmtId="0" fontId="0" fillId="0" borderId="31" xfId="0" applyFont="1" applyBorder="1">
      <alignment vertical="center"/>
    </xf>
    <xf numFmtId="0" fontId="0" fillId="0" borderId="42" xfId="0" applyFont="1" applyBorder="1">
      <alignment vertical="center"/>
    </xf>
    <xf numFmtId="0" fontId="10" fillId="0" borderId="52" xfId="0" applyFont="1" applyBorder="1">
      <alignment vertical="center"/>
    </xf>
    <xf numFmtId="0" fontId="0" fillId="0" borderId="53" xfId="0" applyFont="1" applyBorder="1">
      <alignment vertical="center"/>
    </xf>
    <xf numFmtId="0" fontId="0" fillId="0" borderId="54" xfId="0" applyFont="1" applyBorder="1">
      <alignment vertical="center"/>
    </xf>
    <xf numFmtId="0" fontId="0" fillId="0" borderId="31" xfId="0" applyFont="1" applyBorder="1" applyAlignment="1">
      <alignment horizontal="center" vertical="center"/>
    </xf>
    <xf numFmtId="0" fontId="12" fillId="0" borderId="55" xfId="0" applyFont="1" applyBorder="1" applyAlignment="1">
      <alignment horizontal="center" vertical="center" wrapText="1"/>
    </xf>
    <xf numFmtId="0" fontId="0" fillId="0" borderId="53" xfId="0" applyFont="1" applyBorder="1" applyAlignment="1">
      <alignment horizontal="center" vertical="center"/>
    </xf>
    <xf numFmtId="0" fontId="10" fillId="0" borderId="42" xfId="0" applyFont="1" applyBorder="1" applyAlignment="1">
      <alignment horizontal="center" vertical="center" textRotation="255" wrapText="1" shrinkToFit="1"/>
    </xf>
    <xf numFmtId="0" fontId="10" fillId="0" borderId="43" xfId="0" applyFont="1" applyBorder="1" applyAlignment="1">
      <alignment horizontal="center" vertical="center" textRotation="255" wrapText="1" shrinkToFit="1"/>
    </xf>
    <xf numFmtId="0" fontId="10" fillId="0" borderId="9" xfId="0" applyFont="1" applyBorder="1" applyAlignment="1">
      <alignment horizontal="center" vertical="center" textRotation="255" wrapText="1" shrinkToFit="1"/>
    </xf>
    <xf numFmtId="0" fontId="10" fillId="0" borderId="57" xfId="0" applyFont="1" applyBorder="1" applyAlignment="1">
      <alignment horizontal="center" vertical="center" textRotation="255" wrapText="1" shrinkToFit="1"/>
    </xf>
    <xf numFmtId="0" fontId="10" fillId="0" borderId="10" xfId="0" applyFont="1" applyBorder="1" applyAlignment="1">
      <alignment horizontal="center" vertical="center" textRotation="255" wrapText="1" shrinkToFit="1"/>
    </xf>
    <xf numFmtId="0" fontId="12" fillId="0" borderId="88" xfId="0" applyFont="1" applyBorder="1" applyAlignment="1">
      <alignment horizontal="center" vertical="center" textRotation="255" wrapText="1" shrinkToFit="1"/>
    </xf>
    <xf numFmtId="0" fontId="12" fillId="0" borderId="3" xfId="0" applyFont="1" applyBorder="1" applyAlignment="1">
      <alignment horizontal="center" vertical="center" textRotation="255" wrapText="1" shrinkToFit="1"/>
    </xf>
    <xf numFmtId="0" fontId="12" fillId="0" borderId="43" xfId="0" applyFont="1" applyBorder="1" applyAlignment="1">
      <alignment horizontal="center" vertical="center" textRotation="255" wrapText="1" shrinkToFit="1"/>
    </xf>
    <xf numFmtId="0" fontId="12" fillId="0" borderId="9" xfId="0" applyFont="1" applyBorder="1" applyAlignment="1">
      <alignment horizontal="center" vertical="center" textRotation="255" wrapText="1" shrinkToFit="1"/>
    </xf>
    <xf numFmtId="0" fontId="12" fillId="0" borderId="44" xfId="0" applyFont="1" applyBorder="1" applyAlignment="1">
      <alignment horizontal="center" vertical="center" textRotation="255" wrapText="1" shrinkToFit="1"/>
    </xf>
    <xf numFmtId="0" fontId="12" fillId="0" borderId="45" xfId="0" applyFont="1" applyBorder="1" applyAlignment="1">
      <alignment horizontal="center" vertical="center" textRotation="255" wrapText="1" shrinkToFit="1"/>
    </xf>
    <xf numFmtId="0" fontId="10" fillId="0" borderId="88" xfId="0" applyFont="1" applyBorder="1" applyAlignment="1">
      <alignment horizontal="center" vertical="center" textRotation="255" shrinkToFit="1"/>
    </xf>
    <xf numFmtId="0" fontId="10" fillId="0" borderId="3" xfId="0" applyFont="1" applyBorder="1" applyAlignment="1">
      <alignment horizontal="center" vertical="center" textRotation="255" shrinkToFit="1"/>
    </xf>
    <xf numFmtId="0" fontId="10" fillId="0" borderId="45" xfId="0" applyFont="1" applyBorder="1" applyAlignment="1">
      <alignment horizontal="center" vertical="center" textRotation="255" shrinkToFit="1"/>
    </xf>
    <xf numFmtId="0" fontId="12" fillId="0" borderId="31" xfId="0" applyFont="1" applyBorder="1" applyAlignment="1">
      <alignment vertical="center" wrapText="1"/>
    </xf>
    <xf numFmtId="0" fontId="12" fillId="0" borderId="48" xfId="0" applyFont="1" applyBorder="1" applyAlignment="1">
      <alignment vertical="center" wrapText="1"/>
    </xf>
    <xf numFmtId="0" fontId="12" fillId="0" borderId="44" xfId="0" applyFont="1" applyBorder="1" applyAlignment="1">
      <alignment vertical="center" wrapText="1"/>
    </xf>
    <xf numFmtId="0" fontId="12" fillId="0" borderId="16" xfId="0" applyFont="1" applyBorder="1" applyAlignment="1">
      <alignment vertical="center" wrapText="1"/>
    </xf>
    <xf numFmtId="0" fontId="12" fillId="0" borderId="22" xfId="0" applyFont="1" applyBorder="1" applyAlignment="1">
      <alignment vertical="center" wrapText="1"/>
    </xf>
    <xf numFmtId="0" fontId="12" fillId="0" borderId="0" xfId="0" applyFont="1" applyAlignment="1">
      <alignment horizontal="distributed" vertical="center"/>
    </xf>
    <xf numFmtId="0" fontId="12" fillId="0" borderId="1" xfId="0" applyFont="1" applyBorder="1" applyAlignment="1">
      <alignment horizontal="distributed" vertical="center"/>
    </xf>
    <xf numFmtId="0" fontId="10" fillId="0" borderId="0" xfId="0" applyFont="1" applyAlignment="1" applyProtection="1">
      <alignment horizontal="center" vertical="center" shrinkToFit="1"/>
      <protection locked="0"/>
    </xf>
    <xf numFmtId="0" fontId="20" fillId="0" borderId="92" xfId="0" applyFont="1" applyBorder="1" applyAlignment="1">
      <alignment horizontal="left" vertical="center" shrinkToFit="1"/>
    </xf>
    <xf numFmtId="0" fontId="10" fillId="0" borderId="91" xfId="0" applyFont="1" applyBorder="1" applyAlignment="1">
      <alignment horizontal="left" vertical="center" shrinkToFit="1"/>
    </xf>
    <xf numFmtId="0" fontId="10" fillId="0" borderId="114" xfId="0" applyFont="1" applyBorder="1" applyAlignment="1">
      <alignment horizontal="left" vertical="center" shrinkToFit="1"/>
    </xf>
    <xf numFmtId="0" fontId="20" fillId="0" borderId="99" xfId="0" applyFont="1" applyBorder="1" applyAlignment="1">
      <alignment horizontal="left" vertical="center" wrapText="1"/>
    </xf>
    <xf numFmtId="0" fontId="20" fillId="0" borderId="96" xfId="0" applyFont="1" applyBorder="1" applyAlignment="1">
      <alignment horizontal="left" vertical="center" wrapText="1"/>
    </xf>
    <xf numFmtId="0" fontId="20" fillId="0" borderId="111" xfId="0" applyFont="1" applyBorder="1" applyAlignment="1">
      <alignment horizontal="left" vertical="center" wrapText="1"/>
    </xf>
    <xf numFmtId="0" fontId="10" fillId="4" borderId="99" xfId="0" applyFont="1" applyFill="1" applyBorder="1" applyAlignment="1" applyProtection="1">
      <alignment horizontal="center" vertical="center"/>
      <protection locked="0"/>
    </xf>
    <xf numFmtId="0" fontId="10" fillId="4" borderId="96" xfId="0" applyFont="1" applyFill="1" applyBorder="1" applyAlignment="1" applyProtection="1">
      <alignment horizontal="center" vertical="center"/>
      <protection locked="0"/>
    </xf>
    <xf numFmtId="0" fontId="10" fillId="4" borderId="111" xfId="0" applyFont="1" applyFill="1" applyBorder="1" applyAlignment="1" applyProtection="1">
      <alignment horizontal="center" vertical="center"/>
      <protection locked="0"/>
    </xf>
    <xf numFmtId="0" fontId="10" fillId="4" borderId="83" xfId="0" applyFont="1" applyFill="1" applyBorder="1" applyAlignment="1" applyProtection="1">
      <alignment horizontal="center" vertical="center"/>
      <protection locked="0"/>
    </xf>
    <xf numFmtId="0" fontId="10" fillId="4" borderId="90" xfId="0" applyFont="1" applyFill="1" applyBorder="1" applyAlignment="1" applyProtection="1">
      <alignment horizontal="center" vertical="center"/>
      <protection locked="0"/>
    </xf>
    <xf numFmtId="0" fontId="10" fillId="2" borderId="80" xfId="0" applyFont="1" applyFill="1" applyBorder="1" applyAlignment="1" applyProtection="1">
      <alignment horizontal="right" vertical="center"/>
      <protection locked="0"/>
    </xf>
    <xf numFmtId="0" fontId="10" fillId="2" borderId="81" xfId="0" applyFont="1" applyFill="1" applyBorder="1" applyAlignment="1" applyProtection="1">
      <alignment horizontal="right" vertical="center"/>
      <protection locked="0"/>
    </xf>
    <xf numFmtId="0" fontId="10" fillId="2" borderId="92" xfId="0" applyFont="1" applyFill="1" applyBorder="1" applyAlignment="1" applyProtection="1">
      <alignment horizontal="right" vertical="center"/>
      <protection locked="0"/>
    </xf>
    <xf numFmtId="0" fontId="12" fillId="2" borderId="91" xfId="0" applyFont="1" applyFill="1" applyBorder="1" applyAlignment="1" applyProtection="1">
      <alignment horizontal="right" vertical="center"/>
      <protection locked="0"/>
    </xf>
    <xf numFmtId="0" fontId="10" fillId="3" borderId="31" xfId="0" applyFont="1" applyFill="1" applyBorder="1" applyAlignment="1" applyProtection="1">
      <alignment horizontal="center" vertical="center"/>
      <protection locked="0"/>
    </xf>
    <xf numFmtId="0" fontId="0" fillId="3" borderId="31" xfId="0" applyFont="1" applyFill="1" applyBorder="1" applyAlignment="1" applyProtection="1">
      <alignment horizontal="center" vertical="center"/>
      <protection locked="0"/>
    </xf>
    <xf numFmtId="0" fontId="10" fillId="3" borderId="53" xfId="0" applyFont="1" applyFill="1" applyBorder="1" applyAlignment="1" applyProtection="1">
      <alignment horizontal="center" vertical="center"/>
      <protection locked="0"/>
    </xf>
    <xf numFmtId="0" fontId="0" fillId="3" borderId="53" xfId="0" applyFont="1" applyFill="1" applyBorder="1" applyAlignment="1" applyProtection="1">
      <alignment horizontal="center" vertical="center"/>
      <protection locked="0"/>
    </xf>
    <xf numFmtId="0" fontId="10" fillId="4" borderId="80" xfId="0" applyFont="1" applyFill="1" applyBorder="1" applyAlignment="1" applyProtection="1">
      <alignment horizontal="center" vertical="center"/>
      <protection locked="0"/>
    </xf>
    <xf numFmtId="0" fontId="10" fillId="4" borderId="81" xfId="0" applyFont="1" applyFill="1" applyBorder="1" applyAlignment="1" applyProtection="1">
      <alignment horizontal="center" vertical="center"/>
      <protection locked="0"/>
    </xf>
    <xf numFmtId="0" fontId="10" fillId="4" borderId="94" xfId="0" applyFont="1" applyFill="1" applyBorder="1" applyAlignment="1" applyProtection="1">
      <alignment horizontal="center" vertical="center"/>
      <protection locked="0"/>
    </xf>
    <xf numFmtId="0" fontId="10" fillId="4" borderId="89" xfId="0" applyFont="1" applyFill="1" applyBorder="1" applyAlignment="1" applyProtection="1">
      <alignment horizontal="center" vertical="center"/>
      <protection locked="0"/>
    </xf>
    <xf numFmtId="0" fontId="10" fillId="4" borderId="86" xfId="0" applyFont="1" applyFill="1" applyBorder="1" applyAlignment="1" applyProtection="1">
      <alignment horizontal="center" vertical="center"/>
      <protection locked="0"/>
    </xf>
    <xf numFmtId="0" fontId="10" fillId="4" borderId="110" xfId="0" applyFont="1" applyFill="1" applyBorder="1" applyAlignment="1" applyProtection="1">
      <alignment horizontal="center" vertical="center"/>
      <protection locked="0"/>
    </xf>
    <xf numFmtId="0" fontId="20" fillId="0" borderId="102" xfId="0" applyFont="1" applyBorder="1" applyAlignment="1">
      <alignment horizontal="left" vertical="center" shrinkToFit="1"/>
    </xf>
    <xf numFmtId="0" fontId="10" fillId="0" borderId="85" xfId="0" applyFont="1" applyBorder="1" applyAlignment="1">
      <alignment horizontal="left" vertical="center" shrinkToFit="1"/>
    </xf>
    <xf numFmtId="0" fontId="10" fillId="0" borderId="115" xfId="0" applyFont="1" applyBorder="1" applyAlignment="1">
      <alignment horizontal="left" vertical="center" shrinkToFit="1"/>
    </xf>
    <xf numFmtId="0" fontId="10" fillId="4" borderId="102" xfId="0" applyFont="1" applyFill="1" applyBorder="1" applyAlignment="1" applyProtection="1">
      <alignment horizontal="center" vertical="center"/>
      <protection locked="0"/>
    </xf>
    <xf numFmtId="0" fontId="10" fillId="4" borderId="85" xfId="0" applyFont="1" applyFill="1" applyBorder="1" applyAlignment="1" applyProtection="1">
      <alignment horizontal="center" vertical="center"/>
      <protection locked="0"/>
    </xf>
    <xf numFmtId="0" fontId="10" fillId="4" borderId="103" xfId="0" applyFont="1" applyFill="1" applyBorder="1" applyAlignment="1" applyProtection="1">
      <alignment horizontal="center" vertical="center"/>
      <protection locked="0"/>
    </xf>
    <xf numFmtId="0" fontId="10" fillId="0" borderId="93" xfId="0" applyFont="1" applyBorder="1" applyAlignment="1">
      <alignment horizontal="left" vertical="center" shrinkToFit="1"/>
    </xf>
    <xf numFmtId="0" fontId="10" fillId="4" borderId="91" xfId="0" applyFont="1" applyFill="1" applyBorder="1" applyAlignment="1" applyProtection="1">
      <alignment horizontal="center" vertical="center"/>
      <protection locked="0"/>
    </xf>
    <xf numFmtId="0" fontId="10" fillId="4" borderId="93" xfId="0" applyFont="1" applyFill="1" applyBorder="1" applyAlignment="1" applyProtection="1">
      <alignment horizontal="center" vertical="center"/>
      <protection locked="0"/>
    </xf>
    <xf numFmtId="0" fontId="10" fillId="4" borderId="92" xfId="0" applyFont="1" applyFill="1" applyBorder="1" applyAlignment="1" applyProtection="1">
      <alignment horizontal="center" vertical="center"/>
      <protection locked="0"/>
    </xf>
    <xf numFmtId="0" fontId="10" fillId="2" borderId="97" xfId="0" applyFont="1" applyFill="1" applyBorder="1" applyAlignment="1" applyProtection="1">
      <alignment vertical="center"/>
      <protection locked="0"/>
    </xf>
    <xf numFmtId="0" fontId="10" fillId="2" borderId="33" xfId="0" applyFont="1" applyFill="1" applyBorder="1" applyAlignment="1" applyProtection="1">
      <alignment vertical="center"/>
      <protection locked="0"/>
    </xf>
    <xf numFmtId="0" fontId="10" fillId="4" borderId="82" xfId="0" applyFont="1" applyFill="1" applyBorder="1" applyAlignment="1" applyProtection="1">
      <alignment horizontal="center" vertical="center"/>
      <protection locked="0"/>
    </xf>
    <xf numFmtId="0" fontId="12" fillId="0" borderId="11" xfId="0" applyFont="1" applyBorder="1" applyAlignment="1">
      <alignment horizontal="center" vertical="center"/>
    </xf>
    <xf numFmtId="0" fontId="12" fillId="0" borderId="7" xfId="0" applyFont="1" applyBorder="1" applyAlignment="1">
      <alignment horizontal="center" vertical="center"/>
    </xf>
    <xf numFmtId="0" fontId="10" fillId="4" borderId="128" xfId="0" applyFont="1" applyFill="1" applyBorder="1" applyAlignment="1" applyProtection="1">
      <alignment horizontal="center" vertical="center"/>
      <protection locked="0"/>
    </xf>
    <xf numFmtId="0" fontId="12" fillId="4" borderId="129" xfId="0" applyFont="1" applyFill="1" applyBorder="1" applyAlignment="1" applyProtection="1">
      <alignment horizontal="center" vertical="center"/>
      <protection locked="0"/>
    </xf>
    <xf numFmtId="0" fontId="12" fillId="4" borderId="130" xfId="0" applyFont="1" applyFill="1" applyBorder="1" applyAlignment="1" applyProtection="1">
      <alignment horizontal="center" vertical="center"/>
      <protection locked="0"/>
    </xf>
    <xf numFmtId="0" fontId="10" fillId="0" borderId="38" xfId="0" applyFont="1" applyFill="1" applyBorder="1" applyAlignment="1" applyProtection="1">
      <alignment vertical="center" shrinkToFit="1"/>
      <protection locked="0"/>
    </xf>
    <xf numFmtId="0" fontId="10" fillId="0" borderId="39" xfId="0" applyFont="1" applyFill="1" applyBorder="1" applyAlignment="1" applyProtection="1">
      <alignment vertical="center" shrinkToFit="1"/>
      <protection locked="0"/>
    </xf>
    <xf numFmtId="0" fontId="10" fillId="0" borderId="33" xfId="0" applyFont="1" applyFill="1" applyBorder="1" applyAlignment="1">
      <alignment horizontal="center" vertical="center"/>
    </xf>
    <xf numFmtId="0" fontId="10" fillId="0" borderId="34" xfId="0" applyFont="1" applyBorder="1" applyAlignment="1">
      <alignment horizontal="left" vertical="center" wrapText="1"/>
    </xf>
    <xf numFmtId="0" fontId="12" fillId="0" borderId="35" xfId="0" applyFont="1" applyBorder="1" applyAlignment="1">
      <alignment horizontal="left" vertical="center" wrapText="1"/>
    </xf>
    <xf numFmtId="0" fontId="12" fillId="0" borderId="36" xfId="0" applyFont="1" applyBorder="1" applyAlignment="1">
      <alignment horizontal="left" vertical="center" wrapText="1"/>
    </xf>
    <xf numFmtId="0" fontId="10" fillId="0" borderId="107" xfId="0" applyFont="1" applyBorder="1" applyAlignment="1">
      <alignment horizontal="left" vertical="center" wrapText="1"/>
    </xf>
    <xf numFmtId="0" fontId="12" fillId="0" borderId="25" xfId="0" applyFont="1" applyBorder="1" applyAlignment="1">
      <alignment horizontal="left" vertical="center" wrapText="1"/>
    </xf>
    <xf numFmtId="0" fontId="12" fillId="0" borderId="108" xfId="0" applyFont="1" applyBorder="1" applyAlignment="1">
      <alignment horizontal="left" vertical="center" wrapText="1"/>
    </xf>
    <xf numFmtId="0" fontId="12" fillId="0" borderId="37" xfId="0" applyFont="1" applyBorder="1" applyAlignment="1">
      <alignment horizontal="left" vertical="center" wrapText="1"/>
    </xf>
    <xf numFmtId="0" fontId="12" fillId="0" borderId="38" xfId="0" applyFont="1" applyBorder="1" applyAlignment="1">
      <alignment horizontal="left" vertical="center" wrapText="1"/>
    </xf>
    <xf numFmtId="0" fontId="12" fillId="0" borderId="39" xfId="0" applyFont="1" applyBorder="1" applyAlignment="1">
      <alignment horizontal="left" vertical="center" wrapText="1"/>
    </xf>
    <xf numFmtId="0" fontId="10" fillId="0" borderId="44" xfId="0" applyFont="1" applyBorder="1" applyAlignment="1">
      <alignment horizontal="center" vertical="center" textRotation="255" wrapText="1" shrinkToFit="1"/>
    </xf>
    <xf numFmtId="0" fontId="10" fillId="0" borderId="45" xfId="0" applyFont="1" applyBorder="1" applyAlignment="1">
      <alignment horizontal="center" vertical="center" textRotation="255" wrapText="1" shrinkToFit="1"/>
    </xf>
    <xf numFmtId="38" fontId="10" fillId="3" borderId="2" xfId="6" applyFont="1" applyFill="1" applyBorder="1" applyAlignment="1" applyProtection="1">
      <alignment horizontal="right" vertical="center"/>
      <protection locked="0"/>
    </xf>
    <xf numFmtId="38" fontId="10" fillId="3" borderId="40" xfId="6" applyFont="1" applyFill="1" applyBorder="1" applyAlignment="1" applyProtection="1">
      <alignment horizontal="right" vertical="center"/>
      <protection locked="0"/>
    </xf>
    <xf numFmtId="0" fontId="15" fillId="0" borderId="69" xfId="0" applyFont="1" applyBorder="1" applyAlignment="1">
      <alignment horizontal="center" vertical="center" wrapText="1"/>
    </xf>
    <xf numFmtId="0" fontId="15" fillId="0" borderId="33" xfId="0" applyFont="1" applyBorder="1" applyAlignment="1">
      <alignment horizontal="center" vertical="center" wrapText="1"/>
    </xf>
    <xf numFmtId="0" fontId="15" fillId="0" borderId="98" xfId="0" applyFont="1" applyBorder="1" applyAlignment="1">
      <alignment horizontal="center" vertical="center" wrapText="1"/>
    </xf>
    <xf numFmtId="0" fontId="10" fillId="0" borderId="33" xfId="0" applyFont="1" applyBorder="1" applyAlignment="1">
      <alignment horizontal="center" vertical="center"/>
    </xf>
    <xf numFmtId="0" fontId="10" fillId="0" borderId="98" xfId="0" applyFont="1" applyBorder="1" applyAlignment="1">
      <alignment horizontal="center" vertical="center"/>
    </xf>
    <xf numFmtId="0" fontId="10" fillId="3" borderId="80" xfId="0" applyFont="1" applyFill="1" applyBorder="1" applyAlignment="1" applyProtection="1">
      <alignment horizontal="right" vertical="center"/>
      <protection locked="0"/>
    </xf>
    <xf numFmtId="0" fontId="10" fillId="3" borderId="81" xfId="0" applyFont="1" applyFill="1" applyBorder="1" applyAlignment="1" applyProtection="1">
      <alignment horizontal="right" vertical="center"/>
      <protection locked="0"/>
    </xf>
    <xf numFmtId="0" fontId="10" fillId="3" borderId="82" xfId="0" applyFont="1" applyFill="1" applyBorder="1" applyAlignment="1" applyProtection="1">
      <alignment horizontal="right" vertical="center"/>
      <protection locked="0"/>
    </xf>
    <xf numFmtId="0" fontId="12" fillId="3" borderId="83" xfId="0" applyFont="1" applyFill="1" applyBorder="1" applyAlignment="1" applyProtection="1">
      <alignment horizontal="right" vertical="center"/>
      <protection locked="0"/>
    </xf>
    <xf numFmtId="0" fontId="10" fillId="0" borderId="138" xfId="0" applyFont="1" applyBorder="1" applyAlignment="1">
      <alignment horizontal="left" vertical="center" wrapText="1"/>
    </xf>
    <xf numFmtId="0" fontId="10" fillId="0" borderId="91" xfId="0" applyFont="1" applyBorder="1" applyAlignment="1">
      <alignment horizontal="left" vertical="center" wrapText="1"/>
    </xf>
    <xf numFmtId="0" fontId="10" fillId="0" borderId="114" xfId="0" applyFont="1" applyBorder="1" applyAlignment="1">
      <alignment horizontal="left" vertical="center" wrapText="1"/>
    </xf>
    <xf numFmtId="0" fontId="10" fillId="3" borderId="47" xfId="0" applyFont="1" applyFill="1" applyBorder="1" applyAlignment="1" applyProtection="1">
      <alignment horizontal="right" vertical="center"/>
      <protection locked="0"/>
    </xf>
    <xf numFmtId="0" fontId="12" fillId="3" borderId="16" xfId="0" applyFont="1" applyFill="1" applyBorder="1" applyAlignment="1" applyProtection="1">
      <alignment horizontal="right" vertical="center"/>
      <protection locked="0"/>
    </xf>
    <xf numFmtId="0" fontId="14" fillId="3" borderId="0" xfId="0" applyFont="1" applyFill="1" applyAlignment="1" applyProtection="1">
      <alignment horizontal="center" vertical="center"/>
      <protection locked="0"/>
    </xf>
    <xf numFmtId="58" fontId="10" fillId="0" borderId="0" xfId="0" applyNumberFormat="1" applyFont="1" applyFill="1" applyAlignment="1" applyProtection="1">
      <alignment horizontal="right" vertical="center"/>
      <protection locked="0"/>
    </xf>
    <xf numFmtId="0" fontId="10" fillId="0" borderId="0" xfId="0" applyFont="1" applyFill="1" applyAlignment="1" applyProtection="1">
      <alignment horizontal="right" vertical="center"/>
      <protection locked="0"/>
    </xf>
    <xf numFmtId="0" fontId="10" fillId="0" borderId="35" xfId="0" applyFont="1" applyFill="1" applyBorder="1" applyAlignment="1" applyProtection="1">
      <alignment vertical="center" shrinkToFit="1"/>
      <protection locked="0"/>
    </xf>
    <xf numFmtId="0" fontId="10" fillId="0" borderId="36" xfId="0" applyFont="1" applyFill="1" applyBorder="1" applyAlignment="1" applyProtection="1">
      <alignment vertical="center" shrinkToFit="1"/>
      <protection locked="0"/>
    </xf>
    <xf numFmtId="0" fontId="10" fillId="0" borderId="15" xfId="0" applyFont="1" applyFill="1" applyBorder="1" applyAlignment="1" applyProtection="1">
      <alignment vertical="center" shrinkToFit="1"/>
      <protection locked="0"/>
    </xf>
    <xf numFmtId="0" fontId="10" fillId="0" borderId="29" xfId="0" applyFont="1" applyFill="1" applyBorder="1" applyAlignment="1" applyProtection="1">
      <alignment vertical="center" shrinkToFit="1"/>
      <protection locked="0"/>
    </xf>
    <xf numFmtId="0" fontId="12" fillId="0" borderId="3" xfId="0" applyFont="1" applyBorder="1" applyAlignment="1">
      <alignment horizontal="center" vertical="center"/>
    </xf>
    <xf numFmtId="0" fontId="12" fillId="0" borderId="9" xfId="0" applyFont="1" applyBorder="1" applyAlignment="1">
      <alignment horizontal="center" vertical="center"/>
    </xf>
    <xf numFmtId="0" fontId="12" fillId="0" borderId="45" xfId="0" applyFont="1" applyBorder="1" applyAlignment="1">
      <alignment horizontal="center" vertical="center"/>
    </xf>
    <xf numFmtId="38" fontId="10" fillId="3" borderId="4" xfId="6" applyFont="1" applyFill="1" applyBorder="1" applyAlignment="1" applyProtection="1">
      <alignment horizontal="right" vertical="center"/>
      <protection locked="0"/>
    </xf>
    <xf numFmtId="38" fontId="10" fillId="3" borderId="6" xfId="6" applyFont="1" applyFill="1" applyBorder="1" applyAlignment="1" applyProtection="1">
      <alignment horizontal="right" vertical="center"/>
      <protection locked="0"/>
    </xf>
    <xf numFmtId="38" fontId="10" fillId="3" borderId="0" xfId="6" applyFont="1" applyFill="1" applyBorder="1" applyAlignment="1" applyProtection="1">
      <alignment horizontal="right" vertical="center"/>
      <protection locked="0"/>
    </xf>
    <xf numFmtId="38" fontId="10" fillId="3" borderId="47" xfId="6" applyFont="1" applyFill="1" applyBorder="1" applyAlignment="1" applyProtection="1">
      <alignment horizontal="right" vertical="center"/>
      <protection locked="0"/>
    </xf>
    <xf numFmtId="38" fontId="10" fillId="3" borderId="16" xfId="6" applyFont="1" applyFill="1" applyBorder="1" applyAlignment="1" applyProtection="1">
      <alignment horizontal="right" vertical="center"/>
      <protection locked="0"/>
    </xf>
    <xf numFmtId="0" fontId="10" fillId="3" borderId="97" xfId="0" applyFont="1" applyFill="1" applyBorder="1" applyAlignment="1" applyProtection="1">
      <alignment horizontal="right" vertical="center"/>
      <protection locked="0"/>
    </xf>
    <xf numFmtId="0" fontId="0" fillId="3" borderId="33" xfId="0" applyFont="1" applyFill="1" applyBorder="1" applyAlignment="1" applyProtection="1">
      <alignment horizontal="right" vertical="center"/>
      <protection locked="0"/>
    </xf>
    <xf numFmtId="0" fontId="10" fillId="0" borderId="59" xfId="0" applyFont="1" applyBorder="1" applyAlignment="1">
      <alignment horizontal="center" vertical="center" wrapText="1"/>
    </xf>
    <xf numFmtId="0" fontId="12" fillId="0" borderId="35" xfId="0" applyFont="1" applyBorder="1">
      <alignment vertical="center"/>
    </xf>
    <xf numFmtId="0" fontId="10" fillId="0" borderId="35" xfId="0" applyFont="1" applyBorder="1" applyAlignment="1">
      <alignment horizontal="center" vertical="center" wrapText="1"/>
    </xf>
    <xf numFmtId="0" fontId="0" fillId="0" borderId="48" xfId="0" applyFont="1" applyBorder="1">
      <alignment vertical="center"/>
    </xf>
    <xf numFmtId="0" fontId="0" fillId="0" borderId="50" xfId="0" applyFont="1" applyBorder="1">
      <alignment vertical="center"/>
    </xf>
    <xf numFmtId="0" fontId="0" fillId="0" borderId="51" xfId="0" applyFont="1" applyBorder="1">
      <alignment vertical="center"/>
    </xf>
    <xf numFmtId="0" fontId="13" fillId="0" borderId="31" xfId="0" applyFont="1" applyBorder="1" applyAlignment="1">
      <alignment vertical="center" wrapText="1"/>
    </xf>
    <xf numFmtId="0" fontId="12" fillId="4" borderId="41" xfId="0" applyFont="1" applyFill="1" applyBorder="1" applyAlignment="1" applyProtection="1">
      <alignment horizontal="center" vertical="center"/>
      <protection locked="0"/>
    </xf>
    <xf numFmtId="0" fontId="12" fillId="4" borderId="31" xfId="0" applyFont="1" applyFill="1" applyBorder="1" applyAlignment="1" applyProtection="1">
      <alignment horizontal="center" vertical="center"/>
      <protection locked="0"/>
    </xf>
    <xf numFmtId="0" fontId="12" fillId="4" borderId="48" xfId="0" applyFont="1" applyFill="1" applyBorder="1" applyAlignment="1" applyProtection="1">
      <alignment horizontal="center" vertical="center"/>
      <protection locked="0"/>
    </xf>
    <xf numFmtId="0" fontId="12" fillId="4" borderId="44" xfId="0" applyFont="1" applyFill="1" applyBorder="1" applyAlignment="1" applyProtection="1">
      <alignment horizontal="center" vertical="center"/>
      <protection locked="0"/>
    </xf>
    <xf numFmtId="0" fontId="12" fillId="4" borderId="16" xfId="0" applyFont="1" applyFill="1" applyBorder="1" applyAlignment="1" applyProtection="1">
      <alignment horizontal="center" vertical="center"/>
      <protection locked="0"/>
    </xf>
    <xf numFmtId="0" fontId="12" fillId="4" borderId="22" xfId="0" applyFont="1" applyFill="1" applyBorder="1" applyAlignment="1" applyProtection="1">
      <alignment horizontal="center" vertical="center"/>
      <protection locked="0"/>
    </xf>
    <xf numFmtId="0" fontId="12" fillId="0" borderId="36" xfId="0" applyFont="1" applyBorder="1">
      <alignment vertical="center"/>
    </xf>
    <xf numFmtId="0" fontId="10" fillId="0" borderId="95" xfId="0" applyFont="1" applyBorder="1" applyAlignment="1">
      <alignment vertical="center" wrapText="1"/>
    </xf>
    <xf numFmtId="0" fontId="12" fillId="0" borderId="75" xfId="0" applyFont="1" applyBorder="1" applyAlignment="1">
      <alignment vertical="center" wrapText="1"/>
    </xf>
    <xf numFmtId="0" fontId="12" fillId="0" borderId="75" xfId="0" applyFont="1" applyBorder="1">
      <alignment vertical="center"/>
    </xf>
    <xf numFmtId="38" fontId="10" fillId="3" borderId="88" xfId="6" applyFont="1" applyFill="1" applyBorder="1" applyAlignment="1" applyProtection="1">
      <alignment horizontal="right" vertical="center"/>
      <protection locked="0"/>
    </xf>
    <xf numFmtId="38" fontId="10" fillId="3" borderId="43" xfId="6" applyFont="1" applyFill="1" applyBorder="1" applyAlignment="1" applyProtection="1">
      <alignment horizontal="right" vertical="center"/>
      <protection locked="0"/>
    </xf>
    <xf numFmtId="38" fontId="10" fillId="3" borderId="44" xfId="6" applyFont="1" applyFill="1" applyBorder="1" applyAlignment="1" applyProtection="1">
      <alignment horizontal="right" vertical="center"/>
      <protection locked="0"/>
    </xf>
    <xf numFmtId="0" fontId="21" fillId="3" borderId="16" xfId="0" applyFont="1" applyFill="1" applyBorder="1" applyAlignment="1" applyProtection="1">
      <alignment vertical="center"/>
      <protection locked="0"/>
    </xf>
    <xf numFmtId="0" fontId="10" fillId="0" borderId="77" xfId="0" applyFont="1" applyBorder="1" applyAlignment="1">
      <alignment horizontal="center" vertical="center" wrapText="1"/>
    </xf>
    <xf numFmtId="0" fontId="10" fillId="0" borderId="40" xfId="0" applyFont="1" applyBorder="1" applyAlignment="1">
      <alignment horizontal="center" vertical="center" wrapText="1"/>
    </xf>
    <xf numFmtId="0" fontId="10" fillId="0" borderId="17" xfId="0" applyFont="1" applyBorder="1" applyAlignment="1">
      <alignment horizontal="center" vertical="center" wrapText="1"/>
    </xf>
    <xf numFmtId="0" fontId="90" fillId="0" borderId="204" xfId="24" applyFont="1" applyBorder="1" applyAlignment="1" applyProtection="1">
      <alignment horizontal="left" vertical="center" wrapText="1"/>
      <protection locked="0"/>
    </xf>
    <xf numFmtId="0" fontId="90" fillId="0" borderId="239" xfId="24" applyFont="1" applyBorder="1" applyAlignment="1" applyProtection="1">
      <alignment horizontal="left" vertical="center" wrapText="1"/>
      <protection locked="0"/>
    </xf>
    <xf numFmtId="0" fontId="90" fillId="0" borderId="0" xfId="24" applyFont="1" applyAlignment="1" applyProtection="1">
      <alignment horizontal="center" vertical="center"/>
      <protection locked="0"/>
    </xf>
    <xf numFmtId="0" fontId="90" fillId="0" borderId="69" xfId="24" applyFont="1" applyBorder="1" applyAlignment="1" applyProtection="1">
      <alignment horizontal="center" vertical="center"/>
      <protection locked="0"/>
    </xf>
    <xf numFmtId="0" fontId="90" fillId="0" borderId="33" xfId="24" applyFont="1" applyBorder="1" applyAlignment="1" applyProtection="1">
      <alignment horizontal="center" vertical="center"/>
      <protection locked="0"/>
    </xf>
    <xf numFmtId="0" fontId="90" fillId="0" borderId="98" xfId="24" applyFont="1" applyBorder="1" applyAlignment="1" applyProtection="1">
      <alignment horizontal="center" vertical="center"/>
      <protection locked="0"/>
    </xf>
    <xf numFmtId="0" fontId="90" fillId="0" borderId="77" xfId="24" applyFont="1" applyBorder="1" applyAlignment="1" applyProtection="1">
      <alignment horizontal="left" vertical="center"/>
      <protection locked="0"/>
    </xf>
    <xf numFmtId="0" fontId="90" fillId="0" borderId="40" xfId="24" applyFont="1" applyBorder="1" applyAlignment="1" applyProtection="1">
      <alignment horizontal="left" vertical="center"/>
      <protection locked="0"/>
    </xf>
    <xf numFmtId="0" fontId="90" fillId="0" borderId="17" xfId="24" applyFont="1" applyBorder="1" applyAlignment="1" applyProtection="1">
      <alignment horizontal="left" vertical="center"/>
      <protection locked="0"/>
    </xf>
    <xf numFmtId="190" fontId="90" fillId="0" borderId="100" xfId="24" applyNumberFormat="1" applyFont="1" applyBorder="1" applyAlignment="1">
      <alignment horizontal="center" vertical="center" wrapText="1"/>
    </xf>
    <xf numFmtId="190" fontId="90" fillId="0" borderId="61" xfId="24" applyNumberFormat="1" applyFont="1" applyBorder="1" applyAlignment="1">
      <alignment horizontal="center" vertical="center"/>
    </xf>
    <xf numFmtId="0" fontId="90" fillId="0" borderId="126" xfId="24" applyFont="1" applyBorder="1" applyAlignment="1" applyProtection="1">
      <alignment horizontal="left" vertical="center" wrapText="1"/>
      <protection locked="0"/>
    </xf>
    <xf numFmtId="0" fontId="90" fillId="0" borderId="131" xfId="24" applyFont="1" applyBorder="1" applyAlignment="1" applyProtection="1">
      <alignment horizontal="left" vertical="center" wrapText="1"/>
      <protection locked="0"/>
    </xf>
    <xf numFmtId="0" fontId="128" fillId="0" borderId="40" xfId="24" applyFont="1" applyBorder="1" applyAlignment="1" applyProtection="1">
      <alignment horizontal="left" vertical="center" wrapText="1"/>
      <protection locked="0"/>
    </xf>
    <xf numFmtId="0" fontId="128" fillId="0" borderId="17" xfId="24" applyFont="1" applyBorder="1" applyAlignment="1" applyProtection="1">
      <alignment horizontal="left" vertical="center" wrapText="1"/>
      <protection locked="0"/>
    </xf>
    <xf numFmtId="0" fontId="90" fillId="0" borderId="204" xfId="24" applyFont="1" applyBorder="1" applyAlignment="1" applyProtection="1">
      <alignment horizontal="left" vertical="center" wrapText="1" indent="1"/>
      <protection locked="0"/>
    </xf>
    <xf numFmtId="0" fontId="90" fillId="0" borderId="239" xfId="24" applyFont="1" applyBorder="1" applyAlignment="1" applyProtection="1">
      <alignment horizontal="left" vertical="center" wrapText="1" indent="1"/>
      <protection locked="0"/>
    </xf>
    <xf numFmtId="0" fontId="90" fillId="0" borderId="239" xfId="24" applyFont="1" applyBorder="1" applyAlignment="1" applyProtection="1">
      <alignment horizontal="left" vertical="center"/>
      <protection locked="0"/>
    </xf>
    <xf numFmtId="0" fontId="90" fillId="0" borderId="204" xfId="24" applyFont="1" applyBorder="1" applyAlignment="1" applyProtection="1">
      <alignment horizontal="left" vertical="center"/>
      <protection locked="0"/>
    </xf>
    <xf numFmtId="0" fontId="90" fillId="0" borderId="205" xfId="24" applyFont="1" applyBorder="1" applyAlignment="1" applyProtection="1">
      <alignment horizontal="left" vertical="center"/>
      <protection locked="0"/>
    </xf>
    <xf numFmtId="0" fontId="90" fillId="0" borderId="174" xfId="24" applyFont="1" applyBorder="1" applyAlignment="1" applyProtection="1">
      <alignment horizontal="left" vertical="center"/>
      <protection locked="0"/>
    </xf>
    <xf numFmtId="0" fontId="90" fillId="0" borderId="169" xfId="24" applyFont="1" applyBorder="1" applyAlignment="1" applyProtection="1">
      <alignment horizontal="left" vertical="center"/>
      <protection locked="0"/>
    </xf>
    <xf numFmtId="0" fontId="90" fillId="0" borderId="240" xfId="24" applyFont="1" applyBorder="1" applyAlignment="1" applyProtection="1">
      <alignment horizontal="left" vertical="center"/>
      <protection locked="0"/>
    </xf>
    <xf numFmtId="0" fontId="10" fillId="0" borderId="5" xfId="0" applyFont="1" applyFill="1" applyBorder="1" applyAlignment="1">
      <alignment vertical="center" shrinkToFit="1"/>
    </xf>
    <xf numFmtId="0" fontId="10" fillId="0" borderId="1" xfId="0" applyFont="1" applyFill="1" applyBorder="1" applyAlignment="1">
      <alignment vertical="center" shrinkToFit="1"/>
    </xf>
    <xf numFmtId="0" fontId="10" fillId="0" borderId="8" xfId="0" applyFont="1" applyFill="1" applyBorder="1" applyAlignment="1">
      <alignment vertical="center" shrinkToFit="1"/>
    </xf>
    <xf numFmtId="0" fontId="12" fillId="0" borderId="77" xfId="0" applyFont="1" applyBorder="1" applyAlignment="1">
      <alignment horizontal="left" vertical="center" wrapText="1"/>
    </xf>
    <xf numFmtId="0" fontId="12" fillId="0" borderId="17" xfId="0" applyFont="1" applyBorder="1" applyAlignment="1">
      <alignment horizontal="left" vertical="center" wrapText="1"/>
    </xf>
    <xf numFmtId="184" fontId="17" fillId="3" borderId="40" xfId="0" applyNumberFormat="1" applyFont="1" applyFill="1" applyBorder="1" applyAlignment="1">
      <alignment horizontal="right" vertical="center"/>
    </xf>
    <xf numFmtId="0" fontId="10" fillId="0" borderId="77" xfId="0" applyFont="1" applyBorder="1" applyAlignment="1">
      <alignment horizontal="center" vertical="center"/>
    </xf>
    <xf numFmtId="0" fontId="10" fillId="0" borderId="40" xfId="0" applyFont="1" applyBorder="1" applyAlignment="1">
      <alignment horizontal="center" vertical="center"/>
    </xf>
    <xf numFmtId="0" fontId="10" fillId="0" borderId="17" xfId="0" applyFont="1" applyBorder="1" applyAlignment="1">
      <alignment horizontal="center" vertical="center"/>
    </xf>
    <xf numFmtId="0" fontId="10" fillId="0" borderId="106" xfId="0" applyFont="1" applyBorder="1" applyAlignment="1">
      <alignment horizontal="left" vertical="center"/>
    </xf>
    <xf numFmtId="0" fontId="10" fillId="0" borderId="105" xfId="0" applyFont="1" applyBorder="1" applyAlignment="1">
      <alignment horizontal="left" vertical="center"/>
    </xf>
    <xf numFmtId="0" fontId="10" fillId="0" borderId="116" xfId="0" applyFont="1" applyBorder="1" applyAlignment="1">
      <alignment horizontal="left" vertical="center"/>
    </xf>
    <xf numFmtId="0" fontId="12" fillId="0" borderId="15" xfId="0" applyFont="1" applyBorder="1" applyAlignment="1">
      <alignment horizontal="left" vertical="center" wrapText="1"/>
    </xf>
    <xf numFmtId="184" fontId="17" fillId="0" borderId="40" xfId="0" applyNumberFormat="1" applyFont="1" applyFill="1" applyBorder="1" applyAlignment="1">
      <alignment horizontal="right" vertical="center"/>
    </xf>
    <xf numFmtId="0" fontId="10" fillId="0" borderId="113" xfId="0" applyFont="1" applyBorder="1" applyAlignment="1">
      <alignment horizontal="left" vertical="center"/>
    </xf>
    <xf numFmtId="0" fontId="10" fillId="0" borderId="70" xfId="0" applyFont="1" applyBorder="1" applyAlignment="1">
      <alignment horizontal="left" vertical="center"/>
    </xf>
    <xf numFmtId="0" fontId="10" fillId="0" borderId="71" xfId="0" applyFont="1" applyBorder="1" applyAlignment="1">
      <alignment horizontal="left" vertical="center"/>
    </xf>
    <xf numFmtId="184" fontId="17" fillId="2" borderId="40" xfId="0" applyNumberFormat="1" applyFont="1" applyFill="1" applyBorder="1" applyAlignment="1">
      <alignment horizontal="right" vertical="center"/>
    </xf>
    <xf numFmtId="38" fontId="17" fillId="2" borderId="77" xfId="0" applyNumberFormat="1" applyFont="1" applyFill="1" applyBorder="1" applyAlignment="1">
      <alignment horizontal="right"/>
    </xf>
    <xf numFmtId="38" fontId="17" fillId="2" borderId="40" xfId="0" applyNumberFormat="1" applyFont="1" applyFill="1" applyBorder="1" applyAlignment="1">
      <alignment horizontal="right"/>
    </xf>
    <xf numFmtId="38" fontId="17" fillId="2" borderId="17" xfId="0" applyNumberFormat="1" applyFont="1" applyFill="1" applyBorder="1" applyAlignment="1">
      <alignment horizontal="right"/>
    </xf>
    <xf numFmtId="0" fontId="43" fillId="5" borderId="40" xfId="0" applyFont="1" applyFill="1" applyBorder="1" applyAlignment="1">
      <alignment horizontal="left" vertical="center" wrapText="1"/>
    </xf>
    <xf numFmtId="0" fontId="43" fillId="5" borderId="17" xfId="0" applyFont="1" applyFill="1" applyBorder="1" applyAlignment="1">
      <alignment horizontal="left" vertical="center" wrapText="1"/>
    </xf>
    <xf numFmtId="0" fontId="12" fillId="3" borderId="77" xfId="0" applyFont="1" applyFill="1" applyBorder="1" applyAlignment="1">
      <alignment horizontal="center" vertical="center" wrapText="1"/>
    </xf>
    <xf numFmtId="0" fontId="12" fillId="3" borderId="40"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2" fillId="0" borderId="0" xfId="0" applyFont="1" applyAlignment="1">
      <alignment horizontal="center" vertical="center"/>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0" fontId="12" fillId="0" borderId="3" xfId="0" applyFont="1" applyBorder="1" applyAlignment="1">
      <alignment horizontal="left" vertical="center" wrapText="1"/>
    </xf>
    <xf numFmtId="0" fontId="10" fillId="0" borderId="1" xfId="0" applyFont="1" applyBorder="1" applyAlignment="1">
      <alignment horizontal="distributed"/>
    </xf>
    <xf numFmtId="0" fontId="10" fillId="0" borderId="40" xfId="0" applyFont="1" applyBorder="1" applyAlignment="1">
      <alignment horizontal="distributed"/>
    </xf>
    <xf numFmtId="0" fontId="13" fillId="0" borderId="0" xfId="0" applyFont="1" applyAlignment="1">
      <alignment horizontal="left" vertical="top" wrapText="1"/>
    </xf>
    <xf numFmtId="0" fontId="0" fillId="0" borderId="0" xfId="0" applyFont="1" applyAlignment="1">
      <alignment horizontal="left" vertical="top" wrapText="1"/>
    </xf>
    <xf numFmtId="0" fontId="10" fillId="0" borderId="0" xfId="0" applyFont="1" applyFill="1" applyAlignment="1" applyProtection="1">
      <alignment horizontal="left" shrinkToFit="1"/>
      <protection locked="0"/>
    </xf>
    <xf numFmtId="0" fontId="31" fillId="0" borderId="17" xfId="10" applyFont="1" applyBorder="1" applyAlignment="1">
      <alignment horizontal="center" vertical="center" wrapText="1" shrinkToFit="1"/>
    </xf>
    <xf numFmtId="0" fontId="31" fillId="0" borderId="15" xfId="10" applyFont="1" applyBorder="1" applyAlignment="1">
      <alignment horizontal="center" vertical="center" wrapText="1" shrinkToFit="1"/>
    </xf>
    <xf numFmtId="0" fontId="59" fillId="5" borderId="11" xfId="10" applyFont="1" applyFill="1" applyBorder="1" applyAlignment="1">
      <alignment horizontal="center" vertical="center"/>
    </xf>
    <xf numFmtId="0" fontId="59" fillId="5" borderId="8" xfId="10" applyFont="1" applyFill="1" applyBorder="1" applyAlignment="1">
      <alignment horizontal="center" vertical="center"/>
    </xf>
    <xf numFmtId="0" fontId="59" fillId="5" borderId="77" xfId="9" applyFont="1" applyFill="1" applyBorder="1" applyAlignment="1">
      <alignment horizontal="center" vertical="center"/>
    </xf>
    <xf numFmtId="0" fontId="59" fillId="5" borderId="40" xfId="9" applyFont="1" applyFill="1" applyBorder="1" applyAlignment="1">
      <alignment horizontal="center" vertical="center"/>
    </xf>
    <xf numFmtId="0" fontId="59" fillId="5" borderId="17" xfId="9" applyFont="1" applyFill="1" applyBorder="1" applyAlignment="1">
      <alignment horizontal="center" vertical="center"/>
    </xf>
    <xf numFmtId="0" fontId="52" fillId="5" borderId="56" xfId="11" applyFont="1" applyFill="1" applyBorder="1" applyAlignment="1">
      <alignment horizontal="center" vertical="center" wrapText="1" shrinkToFit="1"/>
    </xf>
    <xf numFmtId="0" fontId="52" fillId="5" borderId="15" xfId="11" applyFont="1" applyFill="1" applyBorder="1" applyAlignment="1">
      <alignment horizontal="center" vertical="center" wrapText="1" shrinkToFit="1"/>
    </xf>
    <xf numFmtId="0" fontId="37" fillId="0" borderId="49" xfId="10" applyFont="1" applyBorder="1" applyAlignment="1">
      <alignment horizontal="center" vertical="center"/>
    </xf>
    <xf numFmtId="0" fontId="37" fillId="0" borderId="50" xfId="10" applyFont="1" applyBorder="1" applyAlignment="1">
      <alignment horizontal="center" vertical="center"/>
    </xf>
    <xf numFmtId="0" fontId="37" fillId="0" borderId="51" xfId="10" applyFont="1" applyBorder="1" applyAlignment="1">
      <alignment horizontal="center" vertical="center"/>
    </xf>
    <xf numFmtId="0" fontId="33" fillId="0" borderId="31" xfId="9" applyFont="1" applyBorder="1" applyAlignment="1">
      <alignment horizontal="center" vertical="center"/>
    </xf>
    <xf numFmtId="0" fontId="33" fillId="0" borderId="48" xfId="9" applyFont="1" applyBorder="1" applyAlignment="1">
      <alignment horizontal="center" vertical="center"/>
    </xf>
    <xf numFmtId="0" fontId="33" fillId="0" borderId="0" xfId="9" applyFont="1" applyAlignment="1">
      <alignment horizontal="center" vertical="center"/>
    </xf>
    <xf numFmtId="0" fontId="33" fillId="0" borderId="7" xfId="9" applyFont="1" applyBorder="1" applyAlignment="1">
      <alignment horizontal="center" vertical="center"/>
    </xf>
    <xf numFmtId="0" fontId="33" fillId="0" borderId="16" xfId="9" applyFont="1" applyBorder="1" applyAlignment="1">
      <alignment horizontal="center" vertical="center"/>
    </xf>
    <xf numFmtId="0" fontId="33" fillId="0" borderId="22" xfId="9" applyFont="1" applyBorder="1" applyAlignment="1">
      <alignment horizontal="center" vertical="center"/>
    </xf>
    <xf numFmtId="0" fontId="38" fillId="0" borderId="0" xfId="10" applyFont="1" applyAlignment="1">
      <alignment horizontal="left" vertical="center"/>
    </xf>
    <xf numFmtId="0" fontId="31" fillId="0" borderId="15" xfId="10" applyFont="1" applyBorder="1" applyAlignment="1">
      <alignment horizontal="center" vertical="center"/>
    </xf>
    <xf numFmtId="0" fontId="31" fillId="0" borderId="15" xfId="10" applyFont="1" applyBorder="1" applyAlignment="1">
      <alignment horizontal="center" vertical="center" wrapText="1"/>
    </xf>
    <xf numFmtId="0" fontId="52" fillId="5" borderId="2" xfId="11" applyFont="1" applyFill="1" applyBorder="1" applyAlignment="1">
      <alignment horizontal="center" vertical="center" wrapText="1" shrinkToFit="1"/>
    </xf>
    <xf numFmtId="0" fontId="52" fillId="5" borderId="6" xfId="11" applyFont="1" applyFill="1" applyBorder="1" applyAlignment="1">
      <alignment horizontal="center" vertical="center" wrapText="1" shrinkToFit="1"/>
    </xf>
    <xf numFmtId="0" fontId="52" fillId="5" borderId="5" xfId="11" applyFont="1" applyFill="1" applyBorder="1" applyAlignment="1">
      <alignment horizontal="center" vertical="center" wrapText="1" shrinkToFit="1"/>
    </xf>
    <xf numFmtId="0" fontId="52" fillId="6" borderId="15" xfId="11" applyFont="1" applyFill="1" applyBorder="1" applyAlignment="1">
      <alignment horizontal="center" vertical="center" wrapText="1" shrinkToFit="1"/>
    </xf>
    <xf numFmtId="0" fontId="52" fillId="5" borderId="79" xfId="11" applyFont="1" applyFill="1" applyBorder="1" applyAlignment="1">
      <alignment horizontal="center" vertical="center" wrapText="1" shrinkToFit="1"/>
    </xf>
    <xf numFmtId="0" fontId="52" fillId="5" borderId="77" xfId="10" applyFont="1" applyFill="1" applyBorder="1" applyAlignment="1">
      <alignment horizontal="center" vertical="center" wrapText="1"/>
    </xf>
    <xf numFmtId="0" fontId="52" fillId="5" borderId="40" xfId="10" applyFont="1" applyFill="1" applyBorder="1" applyAlignment="1">
      <alignment horizontal="center" vertical="center" wrapText="1"/>
    </xf>
    <xf numFmtId="0" fontId="52" fillId="5" borderId="17" xfId="10" applyFont="1" applyFill="1" applyBorder="1" applyAlignment="1">
      <alignment horizontal="center" vertical="center" wrapText="1"/>
    </xf>
    <xf numFmtId="0" fontId="38" fillId="5" borderId="34" xfId="10" applyFont="1" applyFill="1" applyBorder="1" applyAlignment="1">
      <alignment horizontal="center" vertical="center"/>
    </xf>
    <xf numFmtId="0" fontId="38" fillId="5" borderId="35" xfId="10" applyFont="1" applyFill="1" applyBorder="1" applyAlignment="1">
      <alignment horizontal="center" vertical="center"/>
    </xf>
    <xf numFmtId="0" fontId="38" fillId="5" borderId="60" xfId="10" applyFont="1" applyFill="1" applyBorder="1" applyAlignment="1">
      <alignment horizontal="center" vertical="center"/>
    </xf>
    <xf numFmtId="0" fontId="38" fillId="5" borderId="36" xfId="10" applyFont="1" applyFill="1" applyBorder="1" applyAlignment="1">
      <alignment horizontal="center" vertical="center"/>
    </xf>
    <xf numFmtId="0" fontId="38" fillId="5" borderId="100" xfId="9" applyFont="1" applyFill="1" applyBorder="1" applyAlignment="1">
      <alignment horizontal="center" vertical="center"/>
    </xf>
    <xf numFmtId="0" fontId="38" fillId="5" borderId="31" xfId="9" applyFont="1" applyFill="1" applyBorder="1" applyAlignment="1">
      <alignment horizontal="center" vertical="center"/>
    </xf>
    <xf numFmtId="0" fontId="38" fillId="5" borderId="58" xfId="9" applyFont="1" applyFill="1" applyBorder="1" applyAlignment="1">
      <alignment horizontal="center" vertical="center"/>
    </xf>
    <xf numFmtId="0" fontId="38" fillId="5" borderId="61" xfId="9" applyFont="1" applyFill="1" applyBorder="1" applyAlignment="1">
      <alignment horizontal="center" vertical="center"/>
    </xf>
    <xf numFmtId="0" fontId="52" fillId="5" borderId="17" xfId="11" applyFont="1" applyFill="1" applyBorder="1" applyAlignment="1">
      <alignment horizontal="center" vertical="center" wrapText="1" shrinkToFit="1"/>
    </xf>
    <xf numFmtId="0" fontId="52" fillId="6" borderId="29" xfId="11" applyFont="1" applyFill="1" applyBorder="1" applyAlignment="1">
      <alignment horizontal="center" vertical="center" wrapText="1" shrinkToFit="1"/>
    </xf>
    <xf numFmtId="0" fontId="52" fillId="5" borderId="64" xfId="11" applyFont="1" applyFill="1" applyBorder="1" applyAlignment="1">
      <alignment horizontal="center" vertical="center" wrapText="1" shrinkToFit="1"/>
    </xf>
    <xf numFmtId="0" fontId="52" fillId="5" borderId="108" xfId="11" applyFont="1" applyFill="1" applyBorder="1" applyAlignment="1">
      <alignment horizontal="center" vertical="center" wrapText="1" shrinkToFit="1"/>
    </xf>
    <xf numFmtId="0" fontId="52" fillId="5" borderId="77" xfId="11" applyFont="1" applyFill="1" applyBorder="1" applyAlignment="1">
      <alignment horizontal="center" vertical="center" shrinkToFit="1"/>
    </xf>
    <xf numFmtId="0" fontId="52" fillId="5" borderId="40" xfId="11" applyFont="1" applyFill="1" applyBorder="1" applyAlignment="1">
      <alignment horizontal="center" vertical="center" shrinkToFit="1"/>
    </xf>
    <xf numFmtId="0" fontId="52" fillId="5" borderId="62" xfId="10" applyFont="1" applyFill="1" applyBorder="1" applyAlignment="1">
      <alignment horizontal="center" vertical="center" wrapText="1"/>
    </xf>
    <xf numFmtId="0" fontId="52" fillId="5" borderId="63" xfId="10" applyFont="1" applyFill="1" applyBorder="1" applyAlignment="1">
      <alignment horizontal="center" vertical="center" wrapText="1"/>
    </xf>
    <xf numFmtId="179" fontId="31" fillId="0" borderId="17" xfId="10" applyNumberFormat="1" applyFont="1" applyBorder="1" applyAlignment="1" applyProtection="1">
      <alignment horizontal="left" vertical="center" shrinkToFit="1"/>
      <protection locked="0"/>
    </xf>
    <xf numFmtId="179" fontId="31" fillId="0" borderId="15" xfId="10" applyNumberFormat="1" applyFont="1" applyBorder="1" applyAlignment="1" applyProtection="1">
      <alignment horizontal="left" vertical="center" shrinkToFit="1"/>
      <protection locked="0"/>
    </xf>
    <xf numFmtId="0" fontId="31" fillId="0" borderId="63" xfId="10" applyFont="1" applyBorder="1" applyAlignment="1" applyProtection="1">
      <alignment horizontal="center" vertical="center" shrinkToFit="1"/>
      <protection locked="0"/>
    </xf>
    <xf numFmtId="179" fontId="39" fillId="5" borderId="17" xfId="10" applyNumberFormat="1" applyFont="1" applyFill="1" applyBorder="1" applyAlignment="1" applyProtection="1">
      <alignment horizontal="center" vertical="center" shrinkToFit="1"/>
      <protection locked="0"/>
    </xf>
    <xf numFmtId="179" fontId="39" fillId="5" borderId="15" xfId="10" applyNumberFormat="1" applyFont="1" applyFill="1" applyBorder="1" applyAlignment="1" applyProtection="1">
      <alignment horizontal="center" vertical="center" shrinkToFit="1"/>
      <protection locked="0"/>
    </xf>
    <xf numFmtId="38" fontId="31" fillId="0" borderId="122" xfId="10" applyNumberFormat="1" applyFont="1" applyFill="1" applyBorder="1" applyAlignment="1" applyProtection="1">
      <alignment horizontal="center" vertical="center" shrinkToFit="1"/>
      <protection locked="0"/>
    </xf>
    <xf numFmtId="38" fontId="31" fillId="0" borderId="123" xfId="10" applyNumberFormat="1" applyFont="1" applyFill="1" applyBorder="1" applyAlignment="1" applyProtection="1">
      <alignment horizontal="center" vertical="center" shrinkToFit="1"/>
      <protection locked="0"/>
    </xf>
    <xf numFmtId="38" fontId="31" fillId="0" borderId="124" xfId="10" applyNumberFormat="1" applyFont="1" applyFill="1" applyBorder="1" applyAlignment="1" applyProtection="1">
      <alignment horizontal="center" vertical="center" shrinkToFit="1"/>
      <protection locked="0"/>
    </xf>
    <xf numFmtId="179" fontId="39" fillId="5" borderId="17" xfId="10" applyNumberFormat="1" applyFont="1" applyFill="1" applyBorder="1" applyAlignment="1" applyProtection="1">
      <alignment horizontal="center" vertical="center" wrapText="1" shrinkToFit="1"/>
      <protection locked="0"/>
    </xf>
    <xf numFmtId="179" fontId="39" fillId="0" borderId="17" xfId="10" applyNumberFormat="1" applyFont="1" applyBorder="1" applyAlignment="1" applyProtection="1">
      <alignment horizontal="center" vertical="center" shrinkToFit="1"/>
      <protection locked="0"/>
    </xf>
    <xf numFmtId="179" fontId="39" fillId="0" borderId="15" xfId="10" applyNumberFormat="1" applyFont="1" applyBorder="1" applyAlignment="1" applyProtection="1">
      <alignment horizontal="center" vertical="center" shrinkToFit="1"/>
      <protection locked="0"/>
    </xf>
    <xf numFmtId="38" fontId="31" fillId="0" borderId="117" xfId="10" applyNumberFormat="1" applyFont="1" applyFill="1" applyBorder="1" applyAlignment="1" applyProtection="1">
      <alignment horizontal="center" vertical="center" shrinkToFit="1"/>
      <protection locked="0"/>
    </xf>
    <xf numFmtId="38" fontId="31" fillId="0" borderId="118" xfId="10" applyNumberFormat="1" applyFont="1" applyFill="1" applyBorder="1" applyAlignment="1" applyProtection="1">
      <alignment horizontal="center" vertical="center" shrinkToFit="1"/>
      <protection locked="0"/>
    </xf>
    <xf numFmtId="0" fontId="31" fillId="0" borderId="117" xfId="10" applyFont="1" applyFill="1" applyBorder="1" applyAlignment="1" applyProtection="1">
      <alignment horizontal="center" vertical="center" shrinkToFit="1"/>
      <protection locked="0"/>
    </xf>
    <xf numFmtId="0" fontId="31" fillId="0" borderId="118" xfId="10" applyFont="1" applyFill="1" applyBorder="1" applyAlignment="1" applyProtection="1">
      <alignment horizontal="center" vertical="center" shrinkToFit="1"/>
      <protection locked="0"/>
    </xf>
    <xf numFmtId="0" fontId="31" fillId="0" borderId="132" xfId="10" applyFont="1" applyFill="1" applyBorder="1" applyAlignment="1" applyProtection="1">
      <alignment horizontal="center" vertical="center" shrinkToFit="1"/>
      <protection locked="0"/>
    </xf>
    <xf numFmtId="38" fontId="31" fillId="0" borderId="133" xfId="10" applyNumberFormat="1" applyFont="1" applyBorder="1" applyAlignment="1" applyProtection="1">
      <alignment horizontal="center" vertical="center" shrinkToFit="1"/>
      <protection locked="0"/>
    </xf>
    <xf numFmtId="38" fontId="31" fillId="0" borderId="134" xfId="10" applyNumberFormat="1" applyFont="1" applyBorder="1" applyAlignment="1" applyProtection="1">
      <alignment horizontal="center" vertical="center" shrinkToFit="1"/>
      <protection locked="0"/>
    </xf>
    <xf numFmtId="38" fontId="31" fillId="0" borderId="135" xfId="10" applyNumberFormat="1" applyFont="1" applyBorder="1" applyAlignment="1" applyProtection="1">
      <alignment horizontal="center" vertical="center" shrinkToFit="1"/>
      <protection locked="0"/>
    </xf>
    <xf numFmtId="38" fontId="31" fillId="0" borderId="231" xfId="10" applyNumberFormat="1" applyFont="1" applyBorder="1" applyAlignment="1" applyProtection="1">
      <alignment horizontal="center" vertical="center" shrinkToFit="1"/>
      <protection locked="0"/>
    </xf>
    <xf numFmtId="179" fontId="31" fillId="5" borderId="120" xfId="10" applyNumberFormat="1" applyFont="1" applyFill="1" applyBorder="1" applyAlignment="1">
      <alignment vertical="center" shrinkToFit="1"/>
    </xf>
    <xf numFmtId="179" fontId="31" fillId="5" borderId="119" xfId="10" applyNumberFormat="1" applyFont="1" applyFill="1" applyBorder="1" applyAlignment="1">
      <alignment vertical="center" shrinkToFit="1"/>
    </xf>
    <xf numFmtId="0" fontId="52" fillId="0" borderId="77" xfId="9" applyFont="1" applyBorder="1" applyAlignment="1">
      <alignment horizontal="left" vertical="center" wrapText="1"/>
    </xf>
    <xf numFmtId="0" fontId="52" fillId="0" borderId="40" xfId="9" applyFont="1" applyBorder="1" applyAlignment="1">
      <alignment horizontal="left" vertical="center" wrapText="1"/>
    </xf>
    <xf numFmtId="0" fontId="52" fillId="0" borderId="17" xfId="9" applyFont="1" applyBorder="1" applyAlignment="1">
      <alignment horizontal="left" vertical="center" wrapText="1"/>
    </xf>
    <xf numFmtId="0" fontId="31" fillId="0" borderId="63" xfId="10" applyFont="1" applyBorder="1" applyAlignment="1" applyProtection="1">
      <alignment vertical="center" shrinkToFit="1"/>
      <protection locked="0"/>
    </xf>
    <xf numFmtId="0" fontId="31" fillId="0" borderId="0" xfId="9" applyFont="1" applyAlignment="1">
      <alignment horizontal="left" vertical="top" wrapText="1"/>
    </xf>
    <xf numFmtId="0" fontId="31" fillId="0" borderId="0" xfId="9" applyFont="1" applyAlignment="1">
      <alignment horizontal="left" vertical="top"/>
    </xf>
    <xf numFmtId="0" fontId="31" fillId="0" borderId="0" xfId="10" applyFont="1" applyAlignment="1">
      <alignment horizontal="left" vertical="top" wrapText="1" shrinkToFit="1"/>
    </xf>
    <xf numFmtId="0" fontId="31" fillId="0" borderId="0" xfId="10" applyFont="1" applyAlignment="1">
      <alignment horizontal="left" vertical="top" shrinkToFit="1"/>
    </xf>
    <xf numFmtId="0" fontId="31" fillId="0" borderId="69" xfId="10" applyFont="1" applyBorder="1" applyAlignment="1">
      <alignment horizontal="center" vertical="center" shrinkToFit="1"/>
    </xf>
    <xf numFmtId="0" fontId="31" fillId="0" borderId="33" xfId="10" applyFont="1" applyBorder="1" applyAlignment="1">
      <alignment horizontal="center" vertical="center" shrinkToFit="1"/>
    </xf>
    <xf numFmtId="0" fontId="10" fillId="0" borderId="52" xfId="0" applyFont="1" applyBorder="1" applyAlignment="1">
      <alignment horizontal="center" vertical="center"/>
    </xf>
    <xf numFmtId="0" fontId="10" fillId="0" borderId="53" xfId="0" applyFont="1" applyBorder="1" applyAlignment="1">
      <alignment horizontal="center" vertical="center"/>
    </xf>
    <xf numFmtId="0" fontId="10" fillId="0" borderId="54" xfId="0" applyFont="1" applyBorder="1" applyAlignment="1">
      <alignment horizontal="center" vertical="center"/>
    </xf>
    <xf numFmtId="0" fontId="10" fillId="0" borderId="0" xfId="0" applyFont="1" applyBorder="1" applyAlignment="1">
      <alignment vertical="top" wrapText="1"/>
    </xf>
    <xf numFmtId="0" fontId="10" fillId="0" borderId="0" xfId="0" applyFont="1" applyAlignment="1">
      <alignment vertical="top" wrapText="1"/>
    </xf>
    <xf numFmtId="0" fontId="10" fillId="0" borderId="0" xfId="0" applyFont="1" applyAlignment="1">
      <alignment vertical="top"/>
    </xf>
    <xf numFmtId="0" fontId="10" fillId="0" borderId="95" xfId="0" applyFont="1" applyBorder="1" applyAlignment="1">
      <alignment horizontal="center" vertical="center"/>
    </xf>
    <xf numFmtId="0" fontId="10" fillId="0" borderId="113" xfId="0" applyFont="1" applyBorder="1" applyAlignment="1">
      <alignment horizontal="center" vertical="center"/>
    </xf>
    <xf numFmtId="0" fontId="10" fillId="0" borderId="75" xfId="0" applyFont="1" applyBorder="1" applyAlignment="1">
      <alignment horizontal="center" vertical="center"/>
    </xf>
    <xf numFmtId="0" fontId="10" fillId="0" borderId="70" xfId="0" applyFont="1" applyBorder="1" applyAlignment="1">
      <alignment horizontal="center" vertical="center"/>
    </xf>
    <xf numFmtId="0" fontId="10" fillId="0" borderId="75" xfId="0" applyFont="1" applyBorder="1" applyAlignment="1">
      <alignment horizontal="center" vertical="center" wrapText="1"/>
    </xf>
    <xf numFmtId="0" fontId="10" fillId="0" borderId="70" xfId="0" applyFont="1" applyBorder="1" applyAlignment="1">
      <alignment horizontal="center" vertical="center" wrapText="1"/>
    </xf>
    <xf numFmtId="0" fontId="10" fillId="0" borderId="140" xfId="0" applyFont="1" applyBorder="1" applyAlignment="1">
      <alignment horizontal="center" vertical="center" wrapText="1"/>
    </xf>
    <xf numFmtId="0" fontId="10" fillId="0" borderId="71" xfId="0" applyFont="1" applyBorder="1" applyAlignment="1">
      <alignment horizontal="center" vertical="center" wrapText="1"/>
    </xf>
    <xf numFmtId="0" fontId="10" fillId="0" borderId="0" xfId="0" applyFont="1" applyFill="1" applyAlignment="1" applyProtection="1">
      <alignment horizontal="left" vertical="center" shrinkToFit="1"/>
      <protection locked="0"/>
    </xf>
    <xf numFmtId="0" fontId="10" fillId="0" borderId="0" xfId="0" applyFont="1" applyAlignment="1">
      <alignment horizontal="left" vertical="center" wrapText="1"/>
    </xf>
    <xf numFmtId="0" fontId="13" fillId="0" borderId="0" xfId="0" applyFont="1" applyAlignment="1">
      <alignment horizontal="left" vertical="center" wrapText="1"/>
    </xf>
    <xf numFmtId="0" fontId="12" fillId="4" borderId="15" xfId="0" applyFont="1" applyFill="1" applyBorder="1" applyAlignment="1" applyProtection="1">
      <alignment horizontal="center" vertical="center"/>
      <protection locked="0"/>
    </xf>
    <xf numFmtId="0" fontId="13" fillId="0" borderId="15" xfId="0" applyFont="1" applyBorder="1" applyAlignment="1">
      <alignment horizontal="left" vertical="center" wrapText="1"/>
    </xf>
    <xf numFmtId="0" fontId="15" fillId="0" borderId="0" xfId="0" applyFont="1" applyAlignment="1">
      <alignment horizontal="left" vertical="top" wrapText="1"/>
    </xf>
    <xf numFmtId="0" fontId="12" fillId="0" borderId="77"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17" xfId="0" applyFont="1" applyBorder="1" applyAlignment="1">
      <alignment horizontal="center" vertical="center" wrapText="1"/>
    </xf>
    <xf numFmtId="0" fontId="13" fillId="0" borderId="77" xfId="0" applyFont="1" applyBorder="1" applyAlignment="1">
      <alignment horizontal="center" vertical="center" wrapText="1"/>
    </xf>
    <xf numFmtId="0" fontId="13" fillId="0" borderId="40" xfId="0" applyFont="1" applyBorder="1" applyAlignment="1">
      <alignment horizontal="center" vertical="center" wrapText="1"/>
    </xf>
    <xf numFmtId="0" fontId="13" fillId="0" borderId="17" xfId="0" applyFont="1" applyBorder="1" applyAlignment="1">
      <alignment horizontal="center" vertical="center" wrapText="1"/>
    </xf>
    <xf numFmtId="184" fontId="17" fillId="3" borderId="77" xfId="0" applyNumberFormat="1" applyFont="1" applyFill="1" applyBorder="1" applyAlignment="1">
      <alignment horizontal="center" vertical="center"/>
    </xf>
    <xf numFmtId="184" fontId="17" fillId="3" borderId="40" xfId="0" applyNumberFormat="1" applyFont="1" applyFill="1" applyBorder="1" applyAlignment="1">
      <alignment horizontal="center" vertical="center"/>
    </xf>
    <xf numFmtId="184" fontId="17" fillId="3" borderId="5" xfId="0" applyNumberFormat="1" applyFont="1" applyFill="1" applyBorder="1" applyAlignment="1">
      <alignment horizontal="center" vertical="center"/>
    </xf>
    <xf numFmtId="184" fontId="17" fillId="3" borderId="1" xfId="0" applyNumberFormat="1" applyFont="1" applyFill="1" applyBorder="1" applyAlignment="1">
      <alignment horizontal="center" vertical="center"/>
    </xf>
    <xf numFmtId="0" fontId="10" fillId="0" borderId="69" xfId="0" applyFont="1" applyBorder="1" applyAlignment="1">
      <alignment horizontal="left" vertical="center"/>
    </xf>
    <xf numFmtId="0" fontId="10" fillId="0" borderId="33" xfId="0" applyFont="1" applyBorder="1" applyAlignment="1">
      <alignment horizontal="left" vertical="center"/>
    </xf>
    <xf numFmtId="0" fontId="10" fillId="0" borderId="98" xfId="0" applyFont="1" applyBorder="1" applyAlignment="1">
      <alignment horizontal="left" vertical="center"/>
    </xf>
    <xf numFmtId="184" fontId="17" fillId="3" borderId="77" xfId="0" applyNumberFormat="1" applyFont="1" applyFill="1" applyBorder="1" applyAlignment="1">
      <alignment horizontal="right" vertical="center"/>
    </xf>
    <xf numFmtId="184" fontId="17" fillId="2" borderId="77" xfId="0" applyNumberFormat="1" applyFont="1" applyFill="1" applyBorder="1" applyAlignment="1">
      <alignment horizontal="right" vertical="center"/>
    </xf>
    <xf numFmtId="184" fontId="17" fillId="2" borderId="5" xfId="0" applyNumberFormat="1" applyFont="1" applyFill="1" applyBorder="1" applyAlignment="1">
      <alignment horizontal="right" vertical="center"/>
    </xf>
    <xf numFmtId="184" fontId="17" fillId="2" borderId="1" xfId="0" applyNumberFormat="1" applyFont="1" applyFill="1" applyBorder="1" applyAlignment="1">
      <alignment horizontal="right" vertical="center"/>
    </xf>
    <xf numFmtId="0" fontId="10" fillId="3" borderId="0" xfId="0" applyFont="1" applyFill="1" applyAlignment="1" applyProtection="1">
      <alignment horizontal="left" shrinkToFit="1"/>
      <protection locked="0"/>
    </xf>
    <xf numFmtId="0" fontId="13" fillId="0" borderId="4" xfId="0" applyFont="1" applyBorder="1" applyAlignment="1">
      <alignment horizontal="left" vertical="top" wrapText="1"/>
    </xf>
    <xf numFmtId="0" fontId="13" fillId="0" borderId="0" xfId="0" applyFont="1" applyBorder="1" applyAlignment="1">
      <alignment horizontal="left" vertical="top" wrapText="1"/>
    </xf>
    <xf numFmtId="38" fontId="31" fillId="5" borderId="117" xfId="10" applyNumberFormat="1" applyFont="1" applyFill="1" applyBorder="1" applyAlignment="1" applyProtection="1">
      <alignment horizontal="center" vertical="center" shrinkToFit="1"/>
      <protection locked="0"/>
    </xf>
    <xf numFmtId="38" fontId="31" fillId="5" borderId="118" xfId="10" applyNumberFormat="1" applyFont="1" applyFill="1" applyBorder="1" applyAlignment="1" applyProtection="1">
      <alignment horizontal="center" vertical="center" shrinkToFit="1"/>
      <protection locked="0"/>
    </xf>
    <xf numFmtId="0" fontId="31" fillId="0" borderId="77" xfId="10" applyFont="1" applyBorder="1" applyAlignment="1" applyProtection="1">
      <alignment vertical="center" shrinkToFit="1"/>
      <protection locked="0"/>
    </xf>
    <xf numFmtId="0" fontId="31" fillId="0" borderId="40" xfId="10" applyFont="1" applyBorder="1" applyAlignment="1" applyProtection="1">
      <alignment vertical="center" shrinkToFit="1"/>
      <protection locked="0"/>
    </xf>
    <xf numFmtId="0" fontId="31" fillId="0" borderId="17" xfId="10" applyFont="1" applyBorder="1" applyAlignment="1" applyProtection="1">
      <alignment vertical="center" shrinkToFit="1"/>
      <protection locked="0"/>
    </xf>
    <xf numFmtId="0" fontId="31" fillId="0" borderId="15" xfId="10" applyFont="1" applyBorder="1" applyAlignment="1" applyProtection="1">
      <alignment vertical="center" shrinkToFit="1"/>
      <protection locked="0"/>
    </xf>
    <xf numFmtId="38" fontId="31" fillId="0" borderId="122" xfId="10" applyNumberFormat="1" applyFont="1" applyBorder="1" applyAlignment="1" applyProtection="1">
      <alignment horizontal="center" vertical="center" shrinkToFit="1"/>
      <protection locked="0"/>
    </xf>
    <xf numFmtId="38" fontId="31" fillId="0" borderId="123" xfId="10" applyNumberFormat="1" applyFont="1" applyBorder="1" applyAlignment="1" applyProtection="1">
      <alignment horizontal="center" vertical="center" shrinkToFit="1"/>
      <protection locked="0"/>
    </xf>
    <xf numFmtId="38" fontId="31" fillId="0" borderId="124" xfId="10" applyNumberFormat="1" applyFont="1" applyBorder="1" applyAlignment="1" applyProtection="1">
      <alignment horizontal="center" vertical="center" shrinkToFit="1"/>
      <protection locked="0"/>
    </xf>
    <xf numFmtId="0" fontId="31" fillId="5" borderId="117" xfId="10" applyFont="1" applyFill="1" applyBorder="1" applyAlignment="1" applyProtection="1">
      <alignment horizontal="center" vertical="center" shrinkToFit="1"/>
      <protection locked="0"/>
    </xf>
    <xf numFmtId="0" fontId="31" fillId="5" borderId="118" xfId="10" applyFont="1" applyFill="1" applyBorder="1" applyAlignment="1" applyProtection="1">
      <alignment horizontal="center" vertical="center" shrinkToFit="1"/>
      <protection locked="0"/>
    </xf>
    <xf numFmtId="0" fontId="31" fillId="5" borderId="132" xfId="10" applyFont="1" applyFill="1" applyBorder="1" applyAlignment="1" applyProtection="1">
      <alignment horizontal="center" vertical="center" shrinkToFit="1"/>
      <protection locked="0"/>
    </xf>
    <xf numFmtId="0" fontId="31" fillId="0" borderId="15" xfId="10" applyFont="1" applyBorder="1" applyAlignment="1">
      <alignment horizontal="center" vertical="center" shrinkToFit="1"/>
    </xf>
    <xf numFmtId="0" fontId="52" fillId="5" borderId="107" xfId="11" applyFont="1" applyFill="1" applyBorder="1" applyAlignment="1">
      <alignment horizontal="center" vertical="center" wrapText="1" shrinkToFit="1"/>
    </xf>
    <xf numFmtId="0" fontId="52" fillId="5" borderId="104" xfId="11" applyFont="1" applyFill="1" applyBorder="1" applyAlignment="1">
      <alignment horizontal="center" vertical="center" wrapText="1" shrinkToFit="1"/>
    </xf>
    <xf numFmtId="0" fontId="57" fillId="5" borderId="0" xfId="0" applyFont="1" applyFill="1" applyAlignment="1">
      <alignment horizontal="right" vertical="center" shrinkToFit="1"/>
    </xf>
    <xf numFmtId="0" fontId="57" fillId="5" borderId="0" xfId="0" applyFont="1" applyFill="1" applyBorder="1" applyAlignment="1" applyProtection="1">
      <alignment horizontal="center" vertical="center"/>
      <protection locked="0"/>
    </xf>
    <xf numFmtId="58" fontId="10" fillId="3" borderId="0" xfId="0" applyNumberFormat="1" applyFont="1" applyFill="1" applyAlignment="1" applyProtection="1">
      <alignment horizontal="right" vertical="center"/>
      <protection locked="0"/>
    </xf>
    <xf numFmtId="0" fontId="10" fillId="3" borderId="0" xfId="0" applyFont="1" applyFill="1" applyAlignment="1" applyProtection="1">
      <alignment horizontal="right" vertical="center"/>
      <protection locked="0"/>
    </xf>
    <xf numFmtId="0" fontId="56" fillId="5" borderId="126" xfId="0" applyFont="1" applyFill="1" applyBorder="1" applyAlignment="1">
      <alignment horizontal="left" vertical="center" wrapText="1"/>
    </xf>
    <xf numFmtId="0" fontId="56" fillId="5" borderId="127" xfId="0" applyFont="1" applyFill="1" applyBorder="1" applyAlignment="1">
      <alignment horizontal="left" vertical="center" wrapText="1"/>
    </xf>
    <xf numFmtId="0" fontId="56" fillId="5" borderId="131" xfId="0" applyFont="1" applyFill="1" applyBorder="1" applyAlignment="1">
      <alignment horizontal="left" vertical="center" wrapText="1"/>
    </xf>
    <xf numFmtId="0" fontId="12" fillId="5" borderId="34" xfId="0" applyFont="1" applyFill="1" applyBorder="1" applyAlignment="1">
      <alignment horizontal="center" vertical="center"/>
    </xf>
    <xf numFmtId="0" fontId="12" fillId="5" borderId="35" xfId="0" applyFont="1" applyFill="1" applyBorder="1" applyAlignment="1">
      <alignment horizontal="center" vertical="center"/>
    </xf>
    <xf numFmtId="0" fontId="12" fillId="5" borderId="56" xfId="0" applyFont="1" applyFill="1" applyBorder="1" applyAlignment="1">
      <alignment horizontal="center" vertical="center"/>
    </xf>
    <xf numFmtId="0" fontId="12" fillId="5" borderId="15" xfId="0" applyFont="1" applyFill="1" applyBorder="1" applyAlignment="1">
      <alignment horizontal="center" vertical="center"/>
    </xf>
    <xf numFmtId="0" fontId="56" fillId="3" borderId="5" xfId="0" applyFont="1" applyFill="1" applyBorder="1" applyProtection="1">
      <alignment vertical="center"/>
      <protection locked="0"/>
    </xf>
    <xf numFmtId="0" fontId="56" fillId="3" borderId="1" xfId="0" applyFont="1" applyFill="1" applyBorder="1" applyProtection="1">
      <alignment vertical="center"/>
      <protection locked="0"/>
    </xf>
    <xf numFmtId="0" fontId="56" fillId="3" borderId="10" xfId="0" applyFont="1" applyFill="1" applyBorder="1" applyProtection="1">
      <alignment vertical="center"/>
      <protection locked="0"/>
    </xf>
    <xf numFmtId="0" fontId="56" fillId="3" borderId="77" xfId="0" applyFont="1" applyFill="1" applyBorder="1" applyProtection="1">
      <alignment vertical="center"/>
      <protection locked="0"/>
    </xf>
    <xf numFmtId="0" fontId="56" fillId="3" borderId="40" xfId="0" applyFont="1" applyFill="1" applyBorder="1" applyProtection="1">
      <alignment vertical="center"/>
      <protection locked="0"/>
    </xf>
    <xf numFmtId="0" fontId="56" fillId="3" borderId="17" xfId="0" applyFont="1" applyFill="1" applyBorder="1" applyProtection="1">
      <alignment vertical="center"/>
      <protection locked="0"/>
    </xf>
    <xf numFmtId="0" fontId="56" fillId="5" borderId="2" xfId="0" applyFont="1" applyFill="1" applyBorder="1" applyAlignment="1">
      <alignment horizontal="left" vertical="center" wrapText="1"/>
    </xf>
    <xf numFmtId="0" fontId="56" fillId="5" borderId="4" xfId="0" applyFont="1" applyFill="1" applyBorder="1" applyAlignment="1">
      <alignment horizontal="left" vertical="center" wrapText="1"/>
    </xf>
    <xf numFmtId="0" fontId="56" fillId="5" borderId="3" xfId="0" applyFont="1" applyFill="1" applyBorder="1" applyAlignment="1">
      <alignment horizontal="left" vertical="center" wrapText="1"/>
    </xf>
    <xf numFmtId="0" fontId="10" fillId="0" borderId="10" xfId="0" applyFont="1" applyFill="1" applyBorder="1" applyAlignment="1" applyProtection="1">
      <alignment vertical="center" shrinkToFit="1"/>
      <protection locked="0"/>
    </xf>
    <xf numFmtId="0" fontId="10" fillId="0" borderId="63" xfId="0" applyFont="1" applyFill="1" applyBorder="1" applyAlignment="1" applyProtection="1">
      <alignment vertical="center" shrinkToFit="1"/>
      <protection locked="0"/>
    </xf>
    <xf numFmtId="0" fontId="10" fillId="0" borderId="65" xfId="0" applyFont="1" applyFill="1" applyBorder="1" applyAlignment="1" applyProtection="1">
      <alignment vertical="center" shrinkToFit="1"/>
      <protection locked="0"/>
    </xf>
    <xf numFmtId="0" fontId="12" fillId="5" borderId="113" xfId="0" applyFont="1" applyFill="1" applyBorder="1" applyAlignment="1">
      <alignment horizontal="center" vertical="center"/>
    </xf>
    <xf numFmtId="0" fontId="12" fillId="5" borderId="70" xfId="0" applyFont="1" applyFill="1" applyBorder="1" applyAlignment="1">
      <alignment horizontal="center" vertical="center"/>
    </xf>
    <xf numFmtId="0" fontId="10" fillId="0" borderId="45" xfId="0" applyFont="1" applyFill="1" applyBorder="1" applyAlignment="1" applyProtection="1">
      <alignment vertical="center" shrinkToFit="1"/>
      <protection locked="0"/>
    </xf>
    <xf numFmtId="0" fontId="10" fillId="0" borderId="70" xfId="0" applyFont="1" applyFill="1" applyBorder="1" applyAlignment="1" applyProtection="1">
      <alignment vertical="center" shrinkToFit="1"/>
      <protection locked="0"/>
    </xf>
    <xf numFmtId="0" fontId="10" fillId="0" borderId="71" xfId="0" applyFont="1" applyFill="1" applyBorder="1" applyAlignment="1" applyProtection="1">
      <alignment vertical="center" shrinkToFit="1"/>
      <protection locked="0"/>
    </xf>
  </cellXfs>
  <cellStyles count="29">
    <cellStyle name="ハイパーリンク" xfId="26" builtinId="8"/>
    <cellStyle name="桁区切り" xfId="6" builtinId="6"/>
    <cellStyle name="桁区切り 2" xfId="23"/>
    <cellStyle name="桁区切り 2 2" xfId="20"/>
    <cellStyle name="桁区切り 3" xfId="13"/>
    <cellStyle name="桁区切り 4" xfId="19"/>
    <cellStyle name="桁区切り 5" xfId="28"/>
    <cellStyle name="標準" xfId="0" builtinId="0"/>
    <cellStyle name="標準 10" xfId="1"/>
    <cellStyle name="標準 12" xfId="3"/>
    <cellStyle name="標準 13" xfId="2"/>
    <cellStyle name="標準 2" xfId="5"/>
    <cellStyle name="標準 2 2" xfId="7"/>
    <cellStyle name="標準 2 2 2" xfId="8"/>
    <cellStyle name="標準 2 2 3" xfId="21"/>
    <cellStyle name="標準 2 3" xfId="11"/>
    <cellStyle name="標準 2 4" xfId="24"/>
    <cellStyle name="標準 27" xfId="4"/>
    <cellStyle name="標準 3" xfId="9"/>
    <cellStyle name="標準 3 2" xfId="12"/>
    <cellStyle name="標準 4" xfId="15"/>
    <cellStyle name="標準 4 2" xfId="16"/>
    <cellStyle name="標準 5" xfId="14"/>
    <cellStyle name="標準 5 2" xfId="17"/>
    <cellStyle name="標準 5 3" xfId="25"/>
    <cellStyle name="標準 6" xfId="18"/>
    <cellStyle name="標準 6 2" xfId="27"/>
    <cellStyle name="標準 7" xfId="22"/>
    <cellStyle name="標準_賃金改善内訳表" xfId="10"/>
  </cellStyles>
  <dxfs count="4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ill>
        <patternFill>
          <bgColor theme="0" tint="-0.34998626667073579"/>
        </patternFill>
      </fill>
    </dxf>
    <dxf>
      <fill>
        <patternFill>
          <bgColor theme="0" tint="-0.24994659260841701"/>
        </patternFill>
      </fill>
    </dxf>
    <dxf>
      <fill>
        <patternFill>
          <bgColor theme="0" tint="-0.34998626667073579"/>
        </patternFill>
      </fill>
    </dxf>
    <dxf>
      <fill>
        <patternFill>
          <bgColor theme="0" tint="-0.24994659260841701"/>
        </patternFill>
      </fill>
    </dxf>
    <dxf>
      <fill>
        <patternFill>
          <bgColor theme="0" tint="-0.34998626667073579"/>
        </patternFill>
      </fill>
    </dxf>
    <dxf>
      <font>
        <color theme="0"/>
      </font>
    </dxf>
    <dxf>
      <font>
        <color theme="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5"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ctrlProps/ctrlProp1.xml><?xml version="1.0" encoding="utf-8"?>
<formControlPr xmlns="http://schemas.microsoft.com/office/spreadsheetml/2009/9/main" objectType="CheckBox" checked="Checked" fmlaLink="$Q$7" lockText="1" noThreeD="1"/>
</file>

<file path=xl/ctrlProps/ctrlProp10.xml><?xml version="1.0" encoding="utf-8"?>
<formControlPr xmlns="http://schemas.microsoft.com/office/spreadsheetml/2009/9/main" objectType="CheckBox" fmlaLink="$Q$18" lockText="1" noThreeD="1"/>
</file>

<file path=xl/ctrlProps/ctrlProp11.xml><?xml version="1.0" encoding="utf-8"?>
<formControlPr xmlns="http://schemas.microsoft.com/office/spreadsheetml/2009/9/main" objectType="CheckBox" fmlaLink="$Q$21"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fmlaLink="$Q$23" lockText="1" noThreeD="1"/>
</file>

<file path=xl/ctrlProps/ctrlProp17.xml><?xml version="1.0" encoding="utf-8"?>
<formControlPr xmlns="http://schemas.microsoft.com/office/spreadsheetml/2009/9/main" objectType="CheckBox" checked="Checked" fmlaLink="$Q$25"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fmlaLink="$Q$26" lockText="1" noThreeD="1"/>
</file>

<file path=xl/ctrlProps/ctrlProp2.xml><?xml version="1.0" encoding="utf-8"?>
<formControlPr xmlns="http://schemas.microsoft.com/office/spreadsheetml/2009/9/main" objectType="CheckBox" fmlaLink="$Q$9" lockText="1" noThreeD="1"/>
</file>

<file path=xl/ctrlProps/ctrlProp20.xml><?xml version="1.0" encoding="utf-8"?>
<formControlPr xmlns="http://schemas.microsoft.com/office/spreadsheetml/2009/9/main" objectType="CheckBox" fmlaLink="$Q$27"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fmlaLink="$Q$28"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fmlaLink="$Q$30" lockText="1" noThreeD="1"/>
</file>

<file path=xl/ctrlProps/ctrlProp25.xml><?xml version="1.0" encoding="utf-8"?>
<formControlPr xmlns="http://schemas.microsoft.com/office/spreadsheetml/2009/9/main" objectType="CheckBox" checked="Checked" fmlaLink="$Q$29" lockText="1" noThreeD="1"/>
</file>

<file path=xl/ctrlProps/ctrlProp26.xml><?xml version="1.0" encoding="utf-8"?>
<formControlPr xmlns="http://schemas.microsoft.com/office/spreadsheetml/2009/9/main" objectType="CheckBox" checked="Checked" fmlaLink="$Q$19"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Q$8"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fmlaLink="$Q$24" lockText="1" noThreeD="1"/>
</file>

<file path=xl/ctrlProps/ctrlProp32.xml><?xml version="1.0" encoding="utf-8"?>
<formControlPr xmlns="http://schemas.microsoft.com/office/spreadsheetml/2009/9/main" objectType="CheckBox" checked="Checked" fmlaLink="$Q$10" lockText="1" noThreeD="1"/>
</file>

<file path=xl/ctrlProps/ctrlProp4.xml><?xml version="1.0" encoding="utf-8"?>
<formControlPr xmlns="http://schemas.microsoft.com/office/spreadsheetml/2009/9/main" objectType="CheckBox" fmlaLink="$Q$11" lockText="1" noThreeD="1"/>
</file>

<file path=xl/ctrlProps/ctrlProp5.xml><?xml version="1.0" encoding="utf-8"?>
<formControlPr xmlns="http://schemas.microsoft.com/office/spreadsheetml/2009/9/main" objectType="CheckBox" fmlaLink="$Q$12" lockText="1" noThreeD="1"/>
</file>

<file path=xl/ctrlProps/ctrlProp6.xml><?xml version="1.0" encoding="utf-8"?>
<formControlPr xmlns="http://schemas.microsoft.com/office/spreadsheetml/2009/9/main" objectType="CheckBox" fmlaLink="$Q$13" lockText="1" noThreeD="1"/>
</file>

<file path=xl/ctrlProps/ctrlProp7.xml><?xml version="1.0" encoding="utf-8"?>
<formControlPr xmlns="http://schemas.microsoft.com/office/spreadsheetml/2009/9/main" objectType="CheckBox" checked="Checked" fmlaLink="$Q$14" lockText="1" noThreeD="1"/>
</file>

<file path=xl/ctrlProps/ctrlProp8.xml><?xml version="1.0" encoding="utf-8"?>
<formControlPr xmlns="http://schemas.microsoft.com/office/spreadsheetml/2009/9/main" objectType="CheckBox" fmlaLink="$Q$16" lockText="1" noThreeD="1"/>
</file>

<file path=xl/ctrlProps/ctrlProp9.xml><?xml version="1.0" encoding="utf-8"?>
<formControlPr xmlns="http://schemas.microsoft.com/office/spreadsheetml/2009/9/main" objectType="CheckBox" fmlaLink="$Q$17" lockText="1" noThreeD="1"/>
</file>

<file path=xl/drawings/drawing1.xml><?xml version="1.0" encoding="utf-8"?>
<xdr:wsDr xmlns:xdr="http://schemas.openxmlformats.org/drawingml/2006/spreadsheetDrawing" xmlns:a="http://schemas.openxmlformats.org/drawingml/2006/main">
  <xdr:twoCellAnchor>
    <xdr:from>
      <xdr:col>10</xdr:col>
      <xdr:colOff>278865</xdr:colOff>
      <xdr:row>29</xdr:row>
      <xdr:rowOff>42585</xdr:rowOff>
    </xdr:from>
    <xdr:to>
      <xdr:col>11</xdr:col>
      <xdr:colOff>206565</xdr:colOff>
      <xdr:row>30</xdr:row>
      <xdr:rowOff>190500</xdr:rowOff>
    </xdr:to>
    <xdr:sp macro="" textlink="">
      <xdr:nvSpPr>
        <xdr:cNvPr id="2" name="下矢印 1"/>
        <xdr:cNvSpPr/>
      </xdr:nvSpPr>
      <xdr:spPr>
        <a:xfrm>
          <a:off x="5527140" y="6938685"/>
          <a:ext cx="470625" cy="24316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164084</xdr:colOff>
      <xdr:row>44</xdr:row>
      <xdr:rowOff>206748</xdr:rowOff>
    </xdr:from>
    <xdr:to>
      <xdr:col>5</xdr:col>
      <xdr:colOff>88422</xdr:colOff>
      <xdr:row>46</xdr:row>
      <xdr:rowOff>799</xdr:rowOff>
    </xdr:to>
    <xdr:sp macro="" textlink="">
      <xdr:nvSpPr>
        <xdr:cNvPr id="3" name="下矢印 2"/>
        <xdr:cNvSpPr/>
      </xdr:nvSpPr>
      <xdr:spPr>
        <a:xfrm>
          <a:off x="2173859" y="9941298"/>
          <a:ext cx="448213" cy="232201"/>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157843</xdr:colOff>
      <xdr:row>44</xdr:row>
      <xdr:rowOff>65312</xdr:rowOff>
    </xdr:from>
    <xdr:to>
      <xdr:col>16</xdr:col>
      <xdr:colOff>304799</xdr:colOff>
      <xdr:row>46</xdr:row>
      <xdr:rowOff>133349</xdr:rowOff>
    </xdr:to>
    <xdr:sp macro="" textlink="">
      <xdr:nvSpPr>
        <xdr:cNvPr id="4" name="テキスト ボックス 3"/>
        <xdr:cNvSpPr txBox="1"/>
      </xdr:nvSpPr>
      <xdr:spPr>
        <a:xfrm>
          <a:off x="2691493" y="9799862"/>
          <a:ext cx="6119131" cy="506187"/>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上記計算では実態と大きく乖離する場合（面積基準を下回る場合含む）</a:t>
          </a:r>
          <a:endParaRPr kumimoji="1" lang="en-US" altLang="ja-JP" sz="1100" b="1">
            <a:solidFill>
              <a:srgbClr val="FF0000"/>
            </a:solidFill>
          </a:endParaRPr>
        </a:p>
        <a:p>
          <a:pPr algn="ctr"/>
          <a:r>
            <a:rPr kumimoji="1" lang="en-US" altLang="ja-JP" sz="1100" b="1">
              <a:solidFill>
                <a:srgbClr val="FF0000"/>
              </a:solidFill>
            </a:rPr>
            <a:t>【</a:t>
          </a:r>
          <a:r>
            <a:rPr kumimoji="1" lang="ja-JP" altLang="en-US" sz="1100" b="1">
              <a:solidFill>
                <a:srgbClr val="FF0000"/>
              </a:solidFill>
            </a:rPr>
            <a:t>上記算出結果を使用する場合は以下入力不要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20</xdr:col>
      <xdr:colOff>3534</xdr:colOff>
      <xdr:row>20</xdr:row>
      <xdr:rowOff>0</xdr:rowOff>
    </xdr:from>
    <xdr:to>
      <xdr:col>30</xdr:col>
      <xdr:colOff>417934</xdr:colOff>
      <xdr:row>31</xdr:row>
      <xdr:rowOff>24740</xdr:rowOff>
    </xdr:to>
    <xdr:sp macro="" textlink="">
      <xdr:nvSpPr>
        <xdr:cNvPr id="5" name="上矢印吹き出し 4"/>
        <xdr:cNvSpPr/>
      </xdr:nvSpPr>
      <xdr:spPr>
        <a:xfrm>
          <a:off x="11359313" y="5863442"/>
          <a:ext cx="8257063" cy="2164772"/>
        </a:xfrm>
        <a:prstGeom prst="upArrowCallout">
          <a:avLst>
            <a:gd name="adj1" fmla="val 24191"/>
            <a:gd name="adj2" fmla="val 24171"/>
            <a:gd name="adj3" fmla="val 11310"/>
            <a:gd name="adj4" fmla="val 78064"/>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600">
              <a:solidFill>
                <a:srgbClr val="FF0000"/>
              </a:solidFill>
            </a:rPr>
            <a:t>処遇改善等加算（区分２）</a:t>
          </a:r>
          <a:r>
            <a:rPr kumimoji="1" lang="ja-JP" altLang="en-US" sz="1600"/>
            <a:t>の加算見込額計算に使用します。</a:t>
          </a:r>
          <a:endParaRPr kumimoji="1" lang="en-US" altLang="ja-JP" sz="1600"/>
        </a:p>
        <a:p>
          <a:pPr algn="l"/>
          <a:r>
            <a:rPr kumimoji="1" lang="ja-JP" altLang="en-US" sz="1600"/>
            <a:t>２・３号認定については、自動計算されたそれぞれの人数について、保育標準時間・保育短時間に振り分ける必要がありますので、右表に入力してください。</a:t>
          </a:r>
          <a:endParaRPr kumimoji="1" lang="en-US" altLang="ja-JP" sz="1600"/>
        </a:p>
        <a:p>
          <a:pPr algn="l"/>
          <a:r>
            <a:rPr kumimoji="1" lang="en-US" altLang="ja-JP" sz="1600"/>
            <a:t>※</a:t>
          </a:r>
          <a:r>
            <a:rPr kumimoji="1" lang="ja-JP" altLang="en-US" sz="1600"/>
            <a:t>「処遇（区分２）見込額計算表」の年齢別児童数入力欄にリンクしています。</a:t>
          </a:r>
        </a:p>
      </xdr:txBody>
    </xdr:sp>
    <xdr:clientData/>
  </xdr:twoCellAnchor>
  <xdr:twoCellAnchor>
    <xdr:from>
      <xdr:col>19</xdr:col>
      <xdr:colOff>648961</xdr:colOff>
      <xdr:row>48</xdr:row>
      <xdr:rowOff>86132</xdr:rowOff>
    </xdr:from>
    <xdr:to>
      <xdr:col>30</xdr:col>
      <xdr:colOff>390543</xdr:colOff>
      <xdr:row>59</xdr:row>
      <xdr:rowOff>245175</xdr:rowOff>
    </xdr:to>
    <xdr:sp macro="" textlink="">
      <xdr:nvSpPr>
        <xdr:cNvPr id="6" name="上矢印吹き出し 5"/>
        <xdr:cNvSpPr/>
      </xdr:nvSpPr>
      <xdr:spPr>
        <a:xfrm>
          <a:off x="11324383" y="11788275"/>
          <a:ext cx="8264602" cy="2385666"/>
        </a:xfrm>
        <a:prstGeom prst="upArrowCallout">
          <a:avLst>
            <a:gd name="adj1" fmla="val 19638"/>
            <a:gd name="adj2" fmla="val 21092"/>
            <a:gd name="adj3" fmla="val 11310"/>
            <a:gd name="adj4" fmla="val 83452"/>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600">
              <a:solidFill>
                <a:srgbClr val="FF0000"/>
              </a:solidFill>
            </a:rPr>
            <a:t>処遇改善等加算（区分３）</a:t>
          </a:r>
          <a:r>
            <a:rPr kumimoji="1" lang="ja-JP" altLang="en-US" sz="1600"/>
            <a:t>の加算算定対象人数（人数Ａ・Ｂ）の算定に使用します。</a:t>
          </a:r>
          <a:endParaRPr kumimoji="1" lang="en-US" altLang="ja-JP" sz="1600"/>
        </a:p>
        <a:p>
          <a:pPr algn="l"/>
          <a:r>
            <a:rPr kumimoji="1" lang="ja-JP" altLang="en-US" sz="1600"/>
            <a:t>地域型保育事業（小規模Ａ及び事業所内保育所Ａの場合）は、年齢区分ごとの障がい児の人数を右表に入力してください。</a:t>
          </a:r>
          <a:endParaRPr kumimoji="1" lang="en-US" altLang="ja-JP" sz="1600"/>
        </a:p>
        <a:p>
          <a:pPr algn="l"/>
          <a:r>
            <a:rPr kumimoji="1" lang="ja-JP" altLang="en-US" sz="1600"/>
            <a:t>「③処遇（区分３）計算表」の年齢別児童数入力欄にリンクしています。</a:t>
          </a:r>
        </a:p>
      </xdr:txBody>
    </xdr:sp>
    <xdr:clientData/>
  </xdr:twoCellAnchor>
  <xdr:twoCellAnchor>
    <xdr:from>
      <xdr:col>27</xdr:col>
      <xdr:colOff>184668</xdr:colOff>
      <xdr:row>12</xdr:row>
      <xdr:rowOff>213827</xdr:rowOff>
    </xdr:from>
    <xdr:to>
      <xdr:col>27</xdr:col>
      <xdr:colOff>612321</xdr:colOff>
      <xdr:row>17</xdr:row>
      <xdr:rowOff>213827</xdr:rowOff>
    </xdr:to>
    <xdr:sp macro="" textlink="">
      <xdr:nvSpPr>
        <xdr:cNvPr id="7" name="右矢印 6"/>
        <xdr:cNvSpPr/>
      </xdr:nvSpPr>
      <xdr:spPr>
        <a:xfrm>
          <a:off x="16320018" y="4261952"/>
          <a:ext cx="427653" cy="876300"/>
        </a:xfrm>
        <a:prstGeom prst="rightArrow">
          <a:avLst/>
        </a:prstGeom>
        <a:solidFill>
          <a:schemeClr val="tx2">
            <a:lumMod val="40000"/>
            <a:lumOff val="60000"/>
          </a:schemeClr>
        </a:solidFill>
        <a:ln>
          <a:solidFill>
            <a:schemeClr val="accent6">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19</xdr:col>
      <xdr:colOff>301301</xdr:colOff>
      <xdr:row>7</xdr:row>
      <xdr:rowOff>165100</xdr:rowOff>
    </xdr:from>
    <xdr:to>
      <xdr:col>31</xdr:col>
      <xdr:colOff>145791</xdr:colOff>
      <xdr:row>19</xdr:row>
      <xdr:rowOff>159492</xdr:rowOff>
    </xdr:to>
    <xdr:sp macro="" textlink="">
      <xdr:nvSpPr>
        <xdr:cNvPr id="8" name="角丸四角形 7"/>
        <xdr:cNvSpPr/>
      </xdr:nvSpPr>
      <xdr:spPr>
        <a:xfrm>
          <a:off x="11007401" y="3048000"/>
          <a:ext cx="9115490" cy="2686792"/>
        </a:xfrm>
        <a:prstGeom prst="roundRect">
          <a:avLst>
            <a:gd name="adj" fmla="val 2887"/>
          </a:avLst>
        </a:prstGeom>
        <a:noFill/>
        <a:ln w="57150" cmpd="thickThi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19</xdr:col>
      <xdr:colOff>340178</xdr:colOff>
      <xdr:row>36</xdr:row>
      <xdr:rowOff>49480</xdr:rowOff>
    </xdr:from>
    <xdr:to>
      <xdr:col>31</xdr:col>
      <xdr:colOff>106913</xdr:colOff>
      <xdr:row>47</xdr:row>
      <xdr:rowOff>185551</xdr:rowOff>
    </xdr:to>
    <xdr:sp macro="" textlink="">
      <xdr:nvSpPr>
        <xdr:cNvPr id="9" name="角丸四角形 8"/>
        <xdr:cNvSpPr/>
      </xdr:nvSpPr>
      <xdr:spPr>
        <a:xfrm>
          <a:off x="11015600" y="9166266"/>
          <a:ext cx="8970112" cy="2498766"/>
        </a:xfrm>
        <a:prstGeom prst="roundRect">
          <a:avLst>
            <a:gd name="adj" fmla="val 2887"/>
          </a:avLst>
        </a:prstGeom>
        <a:noFill/>
        <a:ln w="57150" cmpd="thickThi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18</xdr:col>
      <xdr:colOff>379057</xdr:colOff>
      <xdr:row>2</xdr:row>
      <xdr:rowOff>145792</xdr:rowOff>
    </xdr:from>
    <xdr:to>
      <xdr:col>18</xdr:col>
      <xdr:colOff>709517</xdr:colOff>
      <xdr:row>61</xdr:row>
      <xdr:rowOff>330460</xdr:rowOff>
    </xdr:to>
    <xdr:cxnSp macro="">
      <xdr:nvCxnSpPr>
        <xdr:cNvPr id="10" name="カギ線コネクタ 9"/>
        <xdr:cNvCxnSpPr/>
      </xdr:nvCxnSpPr>
      <xdr:spPr>
        <a:xfrm rot="5400000" flipH="1" flipV="1">
          <a:off x="4266715" y="7059484"/>
          <a:ext cx="12252843" cy="330460"/>
        </a:xfrm>
        <a:prstGeom prst="bentConnector3">
          <a:avLst>
            <a:gd name="adj1" fmla="val 100044"/>
          </a:avLst>
        </a:prstGeom>
        <a:ln w="762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145790</xdr:colOff>
      <xdr:row>61</xdr:row>
      <xdr:rowOff>301302</xdr:rowOff>
    </xdr:from>
    <xdr:to>
      <xdr:col>18</xdr:col>
      <xdr:colOff>388775</xdr:colOff>
      <xdr:row>61</xdr:row>
      <xdr:rowOff>301303</xdr:rowOff>
    </xdr:to>
    <xdr:cxnSp macro="">
      <xdr:nvCxnSpPr>
        <xdr:cNvPr id="11" name="直線コネクタ 10"/>
        <xdr:cNvCxnSpPr/>
      </xdr:nvCxnSpPr>
      <xdr:spPr>
        <a:xfrm>
          <a:off x="9994640" y="13321977"/>
          <a:ext cx="242985" cy="1"/>
        </a:xfrm>
        <a:prstGeom prst="line">
          <a:avLst/>
        </a:prstGeom>
        <a:ln w="571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174950</xdr:colOff>
      <xdr:row>41</xdr:row>
      <xdr:rowOff>0</xdr:rowOff>
    </xdr:from>
    <xdr:to>
      <xdr:col>25</xdr:col>
      <xdr:colOff>602603</xdr:colOff>
      <xdr:row>45</xdr:row>
      <xdr:rowOff>9719</xdr:rowOff>
    </xdr:to>
    <xdr:sp macro="" textlink="">
      <xdr:nvSpPr>
        <xdr:cNvPr id="12" name="右矢印 11"/>
        <xdr:cNvSpPr/>
      </xdr:nvSpPr>
      <xdr:spPr>
        <a:xfrm>
          <a:off x="14938700" y="9515475"/>
          <a:ext cx="427653" cy="876494"/>
        </a:xfrm>
        <a:prstGeom prst="rightArrow">
          <a:avLst/>
        </a:prstGeom>
        <a:solidFill>
          <a:schemeClr val="tx2">
            <a:lumMod val="40000"/>
            <a:lumOff val="60000"/>
          </a:schemeClr>
        </a:solidFill>
        <a:ln>
          <a:solidFill>
            <a:schemeClr val="accent6">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6</xdr:row>
          <xdr:rowOff>0</xdr:rowOff>
        </xdr:from>
        <xdr:to>
          <xdr:col>1</xdr:col>
          <xdr:colOff>381000</xdr:colOff>
          <xdr:row>6</xdr:row>
          <xdr:rowOff>238125</xdr:rowOff>
        </xdr:to>
        <xdr:sp macro="" textlink="">
          <xdr:nvSpPr>
            <xdr:cNvPr id="58369" name="Check Box 1" hidden="1">
              <a:extLst>
                <a:ext uri="{63B3BB69-23CF-44E3-9099-C40C66FF867C}">
                  <a14:compatExt spid="_x0000_s58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0</xdr:rowOff>
        </xdr:from>
        <xdr:to>
          <xdr:col>1</xdr:col>
          <xdr:colOff>381000</xdr:colOff>
          <xdr:row>8</xdr:row>
          <xdr:rowOff>238125</xdr:rowOff>
        </xdr:to>
        <xdr:sp macro="" textlink="">
          <xdr:nvSpPr>
            <xdr:cNvPr id="58370" name="Check Box 2" hidden="1">
              <a:extLst>
                <a:ext uri="{63B3BB69-23CF-44E3-9099-C40C66FF867C}">
                  <a14:compatExt spid="_x0000_s58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xdr:row>
          <xdr:rowOff>0</xdr:rowOff>
        </xdr:from>
        <xdr:to>
          <xdr:col>1</xdr:col>
          <xdr:colOff>381000</xdr:colOff>
          <xdr:row>7</xdr:row>
          <xdr:rowOff>238125</xdr:rowOff>
        </xdr:to>
        <xdr:sp macro="" textlink="">
          <xdr:nvSpPr>
            <xdr:cNvPr id="58371" name="Check Box 3" hidden="1">
              <a:extLst>
                <a:ext uri="{63B3BB69-23CF-44E3-9099-C40C66FF867C}">
                  <a14:compatExt spid="_x0000_s58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10</xdr:row>
          <xdr:rowOff>238125</xdr:rowOff>
        </xdr:to>
        <xdr:sp macro="" textlink="">
          <xdr:nvSpPr>
            <xdr:cNvPr id="58372" name="Check Box 4" hidden="1">
              <a:extLst>
                <a:ext uri="{63B3BB69-23CF-44E3-9099-C40C66FF867C}">
                  <a14:compatExt spid="_x0000_s58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11</xdr:row>
          <xdr:rowOff>0</xdr:rowOff>
        </xdr:from>
        <xdr:to>
          <xdr:col>1</xdr:col>
          <xdr:colOff>381000</xdr:colOff>
          <xdr:row>11</xdr:row>
          <xdr:rowOff>238125</xdr:rowOff>
        </xdr:to>
        <xdr:sp macro="" textlink="">
          <xdr:nvSpPr>
            <xdr:cNvPr id="58373" name="Check Box 5" hidden="1">
              <a:extLst>
                <a:ext uri="{63B3BB69-23CF-44E3-9099-C40C66FF867C}">
                  <a14:compatExt spid="_x0000_s58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1</xdr:col>
          <xdr:colOff>381000</xdr:colOff>
          <xdr:row>12</xdr:row>
          <xdr:rowOff>238125</xdr:rowOff>
        </xdr:to>
        <xdr:sp macro="" textlink="">
          <xdr:nvSpPr>
            <xdr:cNvPr id="58374" name="Check Box 6" hidden="1">
              <a:extLst>
                <a:ext uri="{63B3BB69-23CF-44E3-9099-C40C66FF867C}">
                  <a14:compatExt spid="_x0000_s58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13</xdr:row>
          <xdr:rowOff>0</xdr:rowOff>
        </xdr:from>
        <xdr:to>
          <xdr:col>1</xdr:col>
          <xdr:colOff>381000</xdr:colOff>
          <xdr:row>13</xdr:row>
          <xdr:rowOff>238125</xdr:rowOff>
        </xdr:to>
        <xdr:sp macro="" textlink="">
          <xdr:nvSpPr>
            <xdr:cNvPr id="58375" name="Check Box 7" hidden="1">
              <a:extLst>
                <a:ext uri="{63B3BB69-23CF-44E3-9099-C40C66FF867C}">
                  <a14:compatExt spid="_x0000_s58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15</xdr:row>
          <xdr:rowOff>19050</xdr:rowOff>
        </xdr:from>
        <xdr:to>
          <xdr:col>1</xdr:col>
          <xdr:colOff>381000</xdr:colOff>
          <xdr:row>15</xdr:row>
          <xdr:rowOff>257175</xdr:rowOff>
        </xdr:to>
        <xdr:sp macro="" textlink="">
          <xdr:nvSpPr>
            <xdr:cNvPr id="58376" name="Check Box 8" hidden="1">
              <a:extLst>
                <a:ext uri="{63B3BB69-23CF-44E3-9099-C40C66FF867C}">
                  <a14:compatExt spid="_x0000_s58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16</xdr:row>
          <xdr:rowOff>28575</xdr:rowOff>
        </xdr:from>
        <xdr:to>
          <xdr:col>1</xdr:col>
          <xdr:colOff>381000</xdr:colOff>
          <xdr:row>16</xdr:row>
          <xdr:rowOff>257175</xdr:rowOff>
        </xdr:to>
        <xdr:sp macro="" textlink="">
          <xdr:nvSpPr>
            <xdr:cNvPr id="58377" name="Check Box 9" hidden="1">
              <a:extLst>
                <a:ext uri="{63B3BB69-23CF-44E3-9099-C40C66FF867C}">
                  <a14:compatExt spid="_x0000_s583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28575</xdr:rowOff>
        </xdr:from>
        <xdr:to>
          <xdr:col>1</xdr:col>
          <xdr:colOff>381000</xdr:colOff>
          <xdr:row>18</xdr:row>
          <xdr:rowOff>0</xdr:rowOff>
        </xdr:to>
        <xdr:sp macro="" textlink="">
          <xdr:nvSpPr>
            <xdr:cNvPr id="58378" name="Check Box 10" hidden="1">
              <a:extLst>
                <a:ext uri="{63B3BB69-23CF-44E3-9099-C40C66FF867C}">
                  <a14:compatExt spid="_x0000_s583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20</xdr:row>
          <xdr:rowOff>38100</xdr:rowOff>
        </xdr:from>
        <xdr:to>
          <xdr:col>1</xdr:col>
          <xdr:colOff>381000</xdr:colOff>
          <xdr:row>20</xdr:row>
          <xdr:rowOff>276225</xdr:rowOff>
        </xdr:to>
        <xdr:sp macro="" textlink="">
          <xdr:nvSpPr>
            <xdr:cNvPr id="58379" name="Check Box 11" hidden="1">
              <a:extLst>
                <a:ext uri="{63B3BB69-23CF-44E3-9099-C40C66FF867C}">
                  <a14:compatExt spid="_x0000_s58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22</xdr:row>
          <xdr:rowOff>238125</xdr:rowOff>
        </xdr:to>
        <xdr:sp macro="" textlink="">
          <xdr:nvSpPr>
            <xdr:cNvPr id="58380" name="Check Box 12" hidden="1">
              <a:extLst>
                <a:ext uri="{63B3BB69-23CF-44E3-9099-C40C66FF867C}">
                  <a14:compatExt spid="_x0000_s58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22</xdr:row>
          <xdr:rowOff>238125</xdr:rowOff>
        </xdr:to>
        <xdr:sp macro="" textlink="">
          <xdr:nvSpPr>
            <xdr:cNvPr id="58381" name="Check Box 13" hidden="1">
              <a:extLst>
                <a:ext uri="{63B3BB69-23CF-44E3-9099-C40C66FF867C}">
                  <a14:compatExt spid="_x0000_s58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22</xdr:row>
          <xdr:rowOff>238125</xdr:rowOff>
        </xdr:to>
        <xdr:sp macro="" textlink="">
          <xdr:nvSpPr>
            <xdr:cNvPr id="58382" name="Check Box 14" hidden="1">
              <a:extLst>
                <a:ext uri="{63B3BB69-23CF-44E3-9099-C40C66FF867C}">
                  <a14:compatExt spid="_x0000_s58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22</xdr:row>
          <xdr:rowOff>238125</xdr:rowOff>
        </xdr:to>
        <xdr:sp macro="" textlink="">
          <xdr:nvSpPr>
            <xdr:cNvPr id="58383" name="Check Box 15" hidden="1">
              <a:extLst>
                <a:ext uri="{63B3BB69-23CF-44E3-9099-C40C66FF867C}">
                  <a14:compatExt spid="_x0000_s58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22</xdr:row>
          <xdr:rowOff>238125</xdr:rowOff>
        </xdr:to>
        <xdr:sp macro="" textlink="">
          <xdr:nvSpPr>
            <xdr:cNvPr id="58384" name="Check Box 16" hidden="1">
              <a:extLst>
                <a:ext uri="{63B3BB69-23CF-44E3-9099-C40C66FF867C}">
                  <a14:compatExt spid="_x0000_s58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0</xdr:rowOff>
        </xdr:from>
        <xdr:to>
          <xdr:col>1</xdr:col>
          <xdr:colOff>381000</xdr:colOff>
          <xdr:row>24</xdr:row>
          <xdr:rowOff>238125</xdr:rowOff>
        </xdr:to>
        <xdr:sp macro="" textlink="">
          <xdr:nvSpPr>
            <xdr:cNvPr id="58385" name="Check Box 17" hidden="1">
              <a:extLst>
                <a:ext uri="{63B3BB69-23CF-44E3-9099-C40C66FF867C}">
                  <a14:compatExt spid="_x0000_s58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25</xdr:row>
          <xdr:rowOff>238125</xdr:rowOff>
        </xdr:to>
        <xdr:sp macro="" textlink="">
          <xdr:nvSpPr>
            <xdr:cNvPr id="58386" name="Check Box 18" hidden="1">
              <a:extLst>
                <a:ext uri="{63B3BB69-23CF-44E3-9099-C40C66FF867C}">
                  <a14:compatExt spid="_x0000_s58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25</xdr:row>
          <xdr:rowOff>238125</xdr:rowOff>
        </xdr:to>
        <xdr:sp macro="" textlink="">
          <xdr:nvSpPr>
            <xdr:cNvPr id="58387" name="Check Box 19" hidden="1">
              <a:extLst>
                <a:ext uri="{63B3BB69-23CF-44E3-9099-C40C66FF867C}">
                  <a14:compatExt spid="_x0000_s58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0</xdr:rowOff>
        </xdr:from>
        <xdr:to>
          <xdr:col>1</xdr:col>
          <xdr:colOff>381000</xdr:colOff>
          <xdr:row>26</xdr:row>
          <xdr:rowOff>238125</xdr:rowOff>
        </xdr:to>
        <xdr:sp macro="" textlink="">
          <xdr:nvSpPr>
            <xdr:cNvPr id="58388" name="Check Box 20" hidden="1">
              <a:extLst>
                <a:ext uri="{63B3BB69-23CF-44E3-9099-C40C66FF867C}">
                  <a14:compatExt spid="_x0000_s58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0</xdr:rowOff>
        </xdr:from>
        <xdr:to>
          <xdr:col>1</xdr:col>
          <xdr:colOff>381000</xdr:colOff>
          <xdr:row>27</xdr:row>
          <xdr:rowOff>238125</xdr:rowOff>
        </xdr:to>
        <xdr:sp macro="" textlink="">
          <xdr:nvSpPr>
            <xdr:cNvPr id="58389" name="Check Box 21" hidden="1">
              <a:extLst>
                <a:ext uri="{63B3BB69-23CF-44E3-9099-C40C66FF867C}">
                  <a14:compatExt spid="_x0000_s583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0</xdr:rowOff>
        </xdr:from>
        <xdr:to>
          <xdr:col>1</xdr:col>
          <xdr:colOff>381000</xdr:colOff>
          <xdr:row>27</xdr:row>
          <xdr:rowOff>238125</xdr:rowOff>
        </xdr:to>
        <xdr:sp macro="" textlink="">
          <xdr:nvSpPr>
            <xdr:cNvPr id="58390" name="Check Box 22" hidden="1">
              <a:extLst>
                <a:ext uri="{63B3BB69-23CF-44E3-9099-C40C66FF867C}">
                  <a14:compatExt spid="_x0000_s583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xdr:row>
          <xdr:rowOff>0</xdr:rowOff>
        </xdr:from>
        <xdr:to>
          <xdr:col>1</xdr:col>
          <xdr:colOff>381000</xdr:colOff>
          <xdr:row>28</xdr:row>
          <xdr:rowOff>238125</xdr:rowOff>
        </xdr:to>
        <xdr:sp macro="" textlink="">
          <xdr:nvSpPr>
            <xdr:cNvPr id="58391" name="Check Box 23" hidden="1">
              <a:extLst>
                <a:ext uri="{63B3BB69-23CF-44E3-9099-C40C66FF867C}">
                  <a14:compatExt spid="_x0000_s583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0</xdr:rowOff>
        </xdr:from>
        <xdr:to>
          <xdr:col>1</xdr:col>
          <xdr:colOff>381000</xdr:colOff>
          <xdr:row>29</xdr:row>
          <xdr:rowOff>238125</xdr:rowOff>
        </xdr:to>
        <xdr:sp macro="" textlink="">
          <xdr:nvSpPr>
            <xdr:cNvPr id="58392" name="Check Box 24" hidden="1">
              <a:extLst>
                <a:ext uri="{63B3BB69-23CF-44E3-9099-C40C66FF867C}">
                  <a14:compatExt spid="_x0000_s583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xdr:row>
          <xdr:rowOff>0</xdr:rowOff>
        </xdr:from>
        <xdr:to>
          <xdr:col>1</xdr:col>
          <xdr:colOff>381000</xdr:colOff>
          <xdr:row>28</xdr:row>
          <xdr:rowOff>238125</xdr:rowOff>
        </xdr:to>
        <xdr:sp macro="" textlink="">
          <xdr:nvSpPr>
            <xdr:cNvPr id="58393" name="Check Box 25" hidden="1">
              <a:extLst>
                <a:ext uri="{63B3BB69-23CF-44E3-9099-C40C66FF867C}">
                  <a14:compatExt spid="_x0000_s58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18</xdr:row>
          <xdr:rowOff>9525</xdr:rowOff>
        </xdr:from>
        <xdr:to>
          <xdr:col>1</xdr:col>
          <xdr:colOff>381000</xdr:colOff>
          <xdr:row>18</xdr:row>
          <xdr:rowOff>247650</xdr:rowOff>
        </xdr:to>
        <xdr:sp macro="" textlink="">
          <xdr:nvSpPr>
            <xdr:cNvPr id="58394" name="Check Box 26" hidden="1">
              <a:extLst>
                <a:ext uri="{63B3BB69-23CF-44E3-9099-C40C66FF867C}">
                  <a14:compatExt spid="_x0000_s583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58395" name="Check Box 27" hidden="1">
              <a:extLst>
                <a:ext uri="{63B3BB69-23CF-44E3-9099-C40C66FF867C}">
                  <a14:compatExt spid="_x0000_s583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58396" name="Check Box 28" hidden="1">
              <a:extLst>
                <a:ext uri="{63B3BB69-23CF-44E3-9099-C40C66FF867C}">
                  <a14:compatExt spid="_x0000_s583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58397" name="Check Box 29" hidden="1">
              <a:extLst>
                <a:ext uri="{63B3BB69-23CF-44E3-9099-C40C66FF867C}">
                  <a14:compatExt spid="_x0000_s583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58398" name="Check Box 30" hidden="1">
              <a:extLst>
                <a:ext uri="{63B3BB69-23CF-44E3-9099-C40C66FF867C}">
                  <a14:compatExt spid="_x0000_s583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58399" name="Check Box 31" hidden="1">
              <a:extLst>
                <a:ext uri="{63B3BB69-23CF-44E3-9099-C40C66FF867C}">
                  <a14:compatExt spid="_x0000_s583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9</xdr:row>
          <xdr:rowOff>0</xdr:rowOff>
        </xdr:from>
        <xdr:to>
          <xdr:col>1</xdr:col>
          <xdr:colOff>381000</xdr:colOff>
          <xdr:row>9</xdr:row>
          <xdr:rowOff>238125</xdr:rowOff>
        </xdr:to>
        <xdr:sp macro="" textlink="">
          <xdr:nvSpPr>
            <xdr:cNvPr id="58401" name="Check Box 33" hidden="1">
              <a:extLst>
                <a:ext uri="{63B3BB69-23CF-44E3-9099-C40C66FF867C}">
                  <a14:compatExt spid="_x0000_s584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21</xdr:col>
      <xdr:colOff>231914</xdr:colOff>
      <xdr:row>7</xdr:row>
      <xdr:rowOff>91108</xdr:rowOff>
    </xdr:from>
    <xdr:to>
      <xdr:col>33</xdr:col>
      <xdr:colOff>104776</xdr:colOff>
      <xdr:row>10</xdr:row>
      <xdr:rowOff>191130</xdr:rowOff>
    </xdr:to>
    <xdr:sp macro="" textlink="">
      <xdr:nvSpPr>
        <xdr:cNvPr id="34" name="角丸四角形吹き出し 33"/>
        <xdr:cNvSpPr/>
      </xdr:nvSpPr>
      <xdr:spPr>
        <a:xfrm>
          <a:off x="6742044" y="1979543"/>
          <a:ext cx="3152775" cy="845457"/>
        </a:xfrm>
        <a:prstGeom prst="wedgeRoundRectCallout">
          <a:avLst>
            <a:gd name="adj1" fmla="val -62254"/>
            <a:gd name="adj2" fmla="val -202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t>障がい児保育加算は、対象児童がいたとしても、職員配置をできない場合は加算取得不可です。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257175</xdr:colOff>
      <xdr:row>7</xdr:row>
      <xdr:rowOff>0</xdr:rowOff>
    </xdr:from>
    <xdr:to>
      <xdr:col>15</xdr:col>
      <xdr:colOff>130175</xdr:colOff>
      <xdr:row>7</xdr:row>
      <xdr:rowOff>371475</xdr:rowOff>
    </xdr:to>
    <xdr:sp macro="" textlink="">
      <xdr:nvSpPr>
        <xdr:cNvPr id="2" name="左中かっこ 1"/>
        <xdr:cNvSpPr/>
      </xdr:nvSpPr>
      <xdr:spPr>
        <a:xfrm>
          <a:off x="3942443" y="1587500"/>
          <a:ext cx="190500" cy="371475"/>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127000</xdr:colOff>
      <xdr:row>32</xdr:row>
      <xdr:rowOff>139699</xdr:rowOff>
    </xdr:from>
    <xdr:to>
      <xdr:col>45</xdr:col>
      <xdr:colOff>184150</xdr:colOff>
      <xdr:row>37</xdr:row>
      <xdr:rowOff>236764</xdr:rowOff>
    </xdr:to>
    <xdr:sp macro="" textlink="">
      <xdr:nvSpPr>
        <xdr:cNvPr id="3" name="角丸四角形吹き出し 2"/>
        <xdr:cNvSpPr/>
      </xdr:nvSpPr>
      <xdr:spPr>
        <a:xfrm>
          <a:off x="8608786" y="8814253"/>
          <a:ext cx="3152775" cy="1344386"/>
        </a:xfrm>
        <a:prstGeom prst="wedgeRoundRectCallout">
          <a:avLst>
            <a:gd name="adj1" fmla="val -62254"/>
            <a:gd name="adj2" fmla="val -202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t>障がい児保育加算は、対象児童がいたとしても、職員配置をできない場合は加算取得不可です。</a:t>
          </a:r>
        </a:p>
      </xdr:txBody>
    </xdr:sp>
    <xdr:clientData/>
  </xdr:twoCellAnchor>
  <xdr:twoCellAnchor>
    <xdr:from>
      <xdr:col>32</xdr:col>
      <xdr:colOff>204107</xdr:colOff>
      <xdr:row>4</xdr:row>
      <xdr:rowOff>0</xdr:rowOff>
    </xdr:from>
    <xdr:to>
      <xdr:col>54</xdr:col>
      <xdr:colOff>202746</xdr:colOff>
      <xdr:row>18</xdr:row>
      <xdr:rowOff>56696</xdr:rowOff>
    </xdr:to>
    <xdr:sp macro="" textlink="">
      <xdr:nvSpPr>
        <xdr:cNvPr id="4" name="角丸四角形 3"/>
        <xdr:cNvSpPr/>
      </xdr:nvSpPr>
      <xdr:spPr>
        <a:xfrm>
          <a:off x="8685893" y="929821"/>
          <a:ext cx="5237389" cy="4274911"/>
        </a:xfrm>
        <a:prstGeom prst="roundRect">
          <a:avLst>
            <a:gd name="adj" fmla="val 543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800" b="1" u="sng"/>
            <a:t>入力・確認方法</a:t>
          </a:r>
          <a:endParaRPr kumimoji="1" lang="en-US" altLang="ja-JP" sz="1800" b="1" u="sng"/>
        </a:p>
        <a:p>
          <a:pPr algn="l"/>
          <a:endParaRPr kumimoji="1" lang="en-US" altLang="ja-JP" sz="1400"/>
        </a:p>
        <a:p>
          <a:pPr algn="l"/>
          <a:r>
            <a:rPr kumimoji="1" lang="ja-JP" altLang="en-US" sz="1400"/>
            <a:t>（１）は①平均年齢別児童数計算表及び②取得加算確認の入力内容とリンクしていますのでご確認ください。</a:t>
          </a:r>
        </a:p>
        <a:p>
          <a:pPr algn="l"/>
          <a:endParaRPr kumimoji="1" lang="en-US" altLang="ja-JP" sz="14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t>（２）は①</a:t>
          </a:r>
          <a:r>
            <a:rPr kumimoji="1" lang="ja-JP" altLang="ja-JP" sz="1400">
              <a:solidFill>
                <a:schemeClr val="dk1"/>
              </a:solidFill>
              <a:effectLst/>
              <a:latin typeface="+mn-lt"/>
              <a:ea typeface="+mn-ea"/>
              <a:cs typeface="+mn-cs"/>
            </a:rPr>
            <a:t>平均年齢別児童数計算表の入力内容とリンクしていますのでご確認ください。</a:t>
          </a:r>
          <a:endParaRPr lang="ja-JP" altLang="ja-JP" sz="1400">
            <a:effectLst/>
          </a:endParaRPr>
        </a:p>
        <a:p>
          <a:pPr algn="l"/>
          <a:endParaRPr kumimoji="1" lang="en-US" altLang="ja-JP" sz="1400"/>
        </a:p>
        <a:p>
          <a:pPr algn="l"/>
          <a:endParaRPr kumimoji="1" lang="en-US" altLang="ja-JP" sz="1400"/>
        </a:p>
        <a:p>
          <a:pPr algn="l"/>
          <a:r>
            <a:rPr kumimoji="1" lang="ja-JP" altLang="en-US" sz="1400"/>
            <a:t>（３）の①から⑩の加算については、取得する加算項目のみ、グレイアウトが解除されます。取得する加算の</a:t>
          </a:r>
          <a:r>
            <a:rPr kumimoji="1" lang="ja-JP" altLang="en-US" sz="1400" b="1" u="sng"/>
            <a:t>処遇改善の単価</a:t>
          </a:r>
          <a:r>
            <a:rPr kumimoji="1" lang="ja-JP" altLang="en-US" sz="1400"/>
            <a:t>を入力してください。</a:t>
          </a:r>
          <a:endParaRPr kumimoji="1" lang="en-US" altLang="ja-JP" sz="1400"/>
        </a:p>
        <a:p>
          <a:pPr algn="l"/>
          <a:endParaRPr kumimoji="1" lang="en-US" altLang="ja-JP" sz="1400"/>
        </a:p>
        <a:p>
          <a:pPr algn="l"/>
          <a:r>
            <a:rPr kumimoji="1" lang="ja-JP" altLang="en-US" sz="1400"/>
            <a:t>また、Ｚ４４セルに、処遇改善等加算</a:t>
          </a:r>
          <a:r>
            <a:rPr kumimoji="1" lang="en-US" altLang="ja-JP" sz="1400"/>
            <a:t>Ⅰ</a:t>
          </a:r>
          <a:r>
            <a:rPr kumimoji="1" lang="ja-JP" altLang="en-US" sz="1400"/>
            <a:t>の賃金改善見込額合計が表示されます。</a:t>
          </a:r>
        </a:p>
      </xdr:txBody>
    </xdr:sp>
    <xdr:clientData/>
  </xdr:twoCellAnchor>
  <xdr:twoCellAnchor>
    <xdr:from>
      <xdr:col>18</xdr:col>
      <xdr:colOff>102053</xdr:colOff>
      <xdr:row>13</xdr:row>
      <xdr:rowOff>170090</xdr:rowOff>
    </xdr:from>
    <xdr:to>
      <xdr:col>29</xdr:col>
      <xdr:colOff>41177</xdr:colOff>
      <xdr:row>16</xdr:row>
      <xdr:rowOff>4179</xdr:rowOff>
    </xdr:to>
    <xdr:sp macro="" textlink="">
      <xdr:nvSpPr>
        <xdr:cNvPr id="5" name="角丸四角形 4"/>
        <xdr:cNvSpPr/>
      </xdr:nvSpPr>
      <xdr:spPr>
        <a:xfrm>
          <a:off x="4712153" y="3941990"/>
          <a:ext cx="2768049" cy="786589"/>
        </a:xfrm>
        <a:prstGeom prst="round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latin typeface="HG丸ｺﾞｼｯｸM-PRO" panose="020F0600000000000000" pitchFamily="50" charset="-128"/>
              <a:ea typeface="HG丸ｺﾞｼｯｸM-PRO" panose="020F0600000000000000" pitchFamily="50" charset="-128"/>
            </a:rPr>
            <a:t>単価入力・</a:t>
          </a:r>
          <a:endParaRPr kumimoji="1" lang="en-US" altLang="ja-JP" sz="1100" b="1">
            <a:latin typeface="HG丸ｺﾞｼｯｸM-PRO" panose="020F0600000000000000" pitchFamily="50" charset="-128"/>
            <a:ea typeface="HG丸ｺﾞｼｯｸM-PRO" panose="020F0600000000000000" pitchFamily="50" charset="-128"/>
          </a:endParaRPr>
        </a:p>
        <a:p>
          <a:pPr algn="ctr"/>
          <a:r>
            <a:rPr kumimoji="1" lang="ja-JP" altLang="en-US" sz="1100" b="1">
              <a:latin typeface="HG丸ｺﾞｼｯｸM-PRO" panose="020F0600000000000000" pitchFamily="50" charset="-128"/>
              <a:ea typeface="HG丸ｺﾞｼｯｸM-PRO" panose="020F0600000000000000" pitchFamily="50" charset="-128"/>
            </a:rPr>
            <a:t>減算率入力（該当の場合）・</a:t>
          </a:r>
          <a:endParaRPr kumimoji="1" lang="en-US" altLang="ja-JP" sz="1100" b="1">
            <a:latin typeface="HG丸ｺﾞｼｯｸM-PRO" panose="020F0600000000000000" pitchFamily="50" charset="-128"/>
            <a:ea typeface="HG丸ｺﾞｼｯｸM-PRO" panose="020F0600000000000000" pitchFamily="50" charset="-128"/>
          </a:endParaRPr>
        </a:p>
        <a:p>
          <a:pPr algn="ctr"/>
          <a:r>
            <a:rPr kumimoji="1" lang="ja-JP" altLang="en-US" sz="1100" b="1">
              <a:latin typeface="HG丸ｺﾞｼｯｸM-PRO" panose="020F0600000000000000" pitchFamily="50" charset="-128"/>
              <a:ea typeface="HG丸ｺﾞｼｯｸM-PRO" panose="020F0600000000000000" pitchFamily="50" charset="-128"/>
            </a:rPr>
            <a:t>全体確認のみ！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36</xdr:col>
      <xdr:colOff>8430</xdr:colOff>
      <xdr:row>14</xdr:row>
      <xdr:rowOff>50575</xdr:rowOff>
    </xdr:from>
    <xdr:to>
      <xdr:col>45</xdr:col>
      <xdr:colOff>85725</xdr:colOff>
      <xdr:row>16</xdr:row>
      <xdr:rowOff>118067</xdr:rowOff>
    </xdr:to>
    <xdr:sp macro="" textlink="">
      <xdr:nvSpPr>
        <xdr:cNvPr id="2" name="左矢印 1"/>
        <xdr:cNvSpPr/>
      </xdr:nvSpPr>
      <xdr:spPr>
        <a:xfrm>
          <a:off x="8161830" y="3127150"/>
          <a:ext cx="1906095" cy="610417"/>
        </a:xfrm>
        <a:prstGeom prst="leftArrow">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latin typeface="HG丸ｺﾞｼｯｸM-PRO" panose="020F0600000000000000" pitchFamily="50" charset="-128"/>
              <a:ea typeface="HG丸ｺﾞｼｯｸM-PRO" panose="020F0600000000000000" pitchFamily="50" charset="-128"/>
            </a:rPr>
            <a:t>選択してください</a:t>
          </a:r>
        </a:p>
      </xdr:txBody>
    </xdr:sp>
    <xdr:clientData/>
  </xdr:twoCellAnchor>
  <xdr:twoCellAnchor>
    <xdr:from>
      <xdr:col>36</xdr:col>
      <xdr:colOff>9525</xdr:colOff>
      <xdr:row>18</xdr:row>
      <xdr:rowOff>95250</xdr:rowOff>
    </xdr:from>
    <xdr:to>
      <xdr:col>45</xdr:col>
      <xdr:colOff>86820</xdr:colOff>
      <xdr:row>20</xdr:row>
      <xdr:rowOff>172267</xdr:rowOff>
    </xdr:to>
    <xdr:sp macro="" textlink="">
      <xdr:nvSpPr>
        <xdr:cNvPr id="4" name="左矢印 3"/>
        <xdr:cNvSpPr/>
      </xdr:nvSpPr>
      <xdr:spPr>
        <a:xfrm>
          <a:off x="8162925" y="4162425"/>
          <a:ext cx="1906095" cy="610417"/>
        </a:xfrm>
        <a:prstGeom prst="leftArrow">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latin typeface="HG丸ｺﾞｼｯｸM-PRO" panose="020F0600000000000000" pitchFamily="50" charset="-128"/>
              <a:ea typeface="HG丸ｺﾞｼｯｸM-PRO" panose="020F0600000000000000" pitchFamily="50" charset="-128"/>
            </a:rPr>
            <a:t>選択してください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47624</xdr:colOff>
      <xdr:row>24</xdr:row>
      <xdr:rowOff>38100</xdr:rowOff>
    </xdr:from>
    <xdr:to>
      <xdr:col>32</xdr:col>
      <xdr:colOff>200025</xdr:colOff>
      <xdr:row>77</xdr:row>
      <xdr:rowOff>342900</xdr:rowOff>
    </xdr:to>
    <xdr:sp macro="" textlink="">
      <xdr:nvSpPr>
        <xdr:cNvPr id="2" name="角丸四角形 1"/>
        <xdr:cNvSpPr/>
      </xdr:nvSpPr>
      <xdr:spPr>
        <a:xfrm>
          <a:off x="1523999" y="5676900"/>
          <a:ext cx="5934076" cy="3495675"/>
        </a:xfrm>
        <a:prstGeom prst="roundRect">
          <a:avLst>
            <a:gd name="adj" fmla="val 292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①利用定員、②年齢別児童数、③各種加算の取得状況については、別紙「処遇改善等加算（区分３）　加算対象職員数計算表」のとおり。</a:t>
          </a:r>
        </a:p>
      </xdr:txBody>
    </xdr:sp>
    <xdr:clientData/>
  </xdr:twoCellAnchor>
  <xdr:twoCellAnchor>
    <xdr:from>
      <xdr:col>39</xdr:col>
      <xdr:colOff>104776</xdr:colOff>
      <xdr:row>19</xdr:row>
      <xdr:rowOff>114300</xdr:rowOff>
    </xdr:from>
    <xdr:to>
      <xdr:col>46</xdr:col>
      <xdr:colOff>209551</xdr:colOff>
      <xdr:row>22</xdr:row>
      <xdr:rowOff>38065</xdr:rowOff>
    </xdr:to>
    <xdr:sp macro="" textlink="">
      <xdr:nvSpPr>
        <xdr:cNvPr id="3" name="左矢印 2"/>
        <xdr:cNvSpPr/>
      </xdr:nvSpPr>
      <xdr:spPr>
        <a:xfrm>
          <a:off x="8467726" y="4524375"/>
          <a:ext cx="1905000" cy="609565"/>
        </a:xfrm>
        <a:prstGeom prst="leftArrow">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latin typeface="HG丸ｺﾞｼｯｸM-PRO" panose="020F0600000000000000" pitchFamily="50" charset="-128"/>
              <a:ea typeface="HG丸ｺﾞｼｯｸM-PRO" panose="020F0600000000000000" pitchFamily="50" charset="-128"/>
            </a:rPr>
            <a:t>選択してください</a:t>
          </a:r>
        </a:p>
      </xdr:txBody>
    </xdr:sp>
    <xdr:clientData/>
  </xdr:twoCellAnchor>
  <xdr:twoCellAnchor>
    <xdr:from>
      <xdr:col>39</xdr:col>
      <xdr:colOff>38100</xdr:colOff>
      <xdr:row>100</xdr:row>
      <xdr:rowOff>142875</xdr:rowOff>
    </xdr:from>
    <xdr:to>
      <xdr:col>47</xdr:col>
      <xdr:colOff>36271</xdr:colOff>
      <xdr:row>103</xdr:row>
      <xdr:rowOff>152770</xdr:rowOff>
    </xdr:to>
    <xdr:sp macro="" textlink="">
      <xdr:nvSpPr>
        <xdr:cNvPr id="4" name="左矢印 3"/>
        <xdr:cNvSpPr/>
      </xdr:nvSpPr>
      <xdr:spPr>
        <a:xfrm>
          <a:off x="8401050" y="15716250"/>
          <a:ext cx="2055571" cy="581395"/>
        </a:xfrm>
        <a:prstGeom prst="leftArrow">
          <a:avLst>
            <a:gd name="adj1" fmla="val 57344"/>
            <a:gd name="adj2" fmla="val 44874"/>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latin typeface="HG丸ｺﾞｼｯｸM-PRO" panose="020F0600000000000000" pitchFamily="50" charset="-128"/>
              <a:ea typeface="HG丸ｺﾞｼｯｸM-PRO" panose="020F0600000000000000" pitchFamily="50" charset="-128"/>
            </a:rPr>
            <a:t>確認してください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30</xdr:col>
      <xdr:colOff>218281</xdr:colOff>
      <xdr:row>14</xdr:row>
      <xdr:rowOff>99219</xdr:rowOff>
    </xdr:from>
    <xdr:to>
      <xdr:col>33</xdr:col>
      <xdr:colOff>676430</xdr:colOff>
      <xdr:row>15</xdr:row>
      <xdr:rowOff>340246</xdr:rowOff>
    </xdr:to>
    <xdr:sp macro="" textlink="">
      <xdr:nvSpPr>
        <xdr:cNvPr id="2" name="左矢印 1"/>
        <xdr:cNvSpPr/>
      </xdr:nvSpPr>
      <xdr:spPr>
        <a:xfrm>
          <a:off x="6994922" y="4187032"/>
          <a:ext cx="2055571" cy="657745"/>
        </a:xfrm>
        <a:prstGeom prst="leftArrow">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latin typeface="HG丸ｺﾞｼｯｸM-PRO" panose="020F0600000000000000" pitchFamily="50" charset="-128"/>
              <a:ea typeface="HG丸ｺﾞｼｯｸM-PRO" panose="020F0600000000000000" pitchFamily="50" charset="-128"/>
            </a:rPr>
            <a:t>選択してください</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L96"/>
  <sheetViews>
    <sheetView tabSelected="1" view="pageBreakPreview" zoomScale="75" zoomScaleNormal="51" zoomScaleSheetLayoutView="75" workbookViewId="0">
      <selection activeCell="AD17" sqref="AD17"/>
    </sheetView>
  </sheetViews>
  <sheetFormatPr defaultColWidth="9" defaultRowHeight="13.5"/>
  <cols>
    <col min="1" max="1" width="2.25" style="302" customWidth="1"/>
    <col min="2" max="2" width="6.25" style="302" customWidth="1"/>
    <col min="3" max="3" width="1.625" style="302" customWidth="1"/>
    <col min="4" max="4" width="16.25" style="302" customWidth="1"/>
    <col min="5" max="5" width="6.875" style="302" customWidth="1"/>
    <col min="6" max="17" width="7.125" style="302" customWidth="1"/>
    <col min="18" max="18" width="10.5" style="302" customWidth="1"/>
    <col min="19" max="19" width="10.5" style="306" customWidth="1"/>
    <col min="20" max="27" width="9" style="302"/>
    <col min="28" max="28" width="9.25" style="302" customWidth="1"/>
    <col min="29" max="30" width="15.625" style="302" customWidth="1"/>
    <col min="31" max="16384" width="9" style="302"/>
  </cols>
  <sheetData>
    <row r="1" spans="1:31" ht="40.5" customHeight="1">
      <c r="A1" s="770" t="s">
        <v>367</v>
      </c>
      <c r="B1" s="770"/>
      <c r="C1" s="770"/>
      <c r="D1" s="770"/>
      <c r="E1" s="770"/>
      <c r="F1" s="770"/>
      <c r="G1" s="770"/>
      <c r="H1" s="770"/>
      <c r="I1" s="770"/>
      <c r="J1" s="770"/>
      <c r="K1" s="770"/>
      <c r="L1" s="770"/>
      <c r="M1" s="770"/>
      <c r="N1" s="770"/>
      <c r="O1" s="770"/>
      <c r="P1" s="770"/>
      <c r="Q1" s="770"/>
      <c r="R1" s="770"/>
      <c r="S1" s="301"/>
    </row>
    <row r="2" spans="1:31" ht="34.5" customHeight="1" thickBot="1">
      <c r="C2" s="303"/>
      <c r="D2" s="303"/>
      <c r="L2" s="304" t="s">
        <v>368</v>
      </c>
      <c r="M2" s="305">
        <v>7</v>
      </c>
      <c r="N2" s="304" t="s">
        <v>144</v>
      </c>
      <c r="O2" s="305">
        <v>9</v>
      </c>
      <c r="P2" s="304" t="s">
        <v>369</v>
      </c>
      <c r="Q2" s="305">
        <v>1</v>
      </c>
      <c r="R2" s="304" t="s">
        <v>370</v>
      </c>
    </row>
    <row r="3" spans="1:31" ht="30.75" customHeight="1" thickBot="1">
      <c r="B3" s="307"/>
      <c r="C3" s="308"/>
      <c r="D3" s="309" t="s">
        <v>371</v>
      </c>
      <c r="E3" s="310">
        <v>7</v>
      </c>
      <c r="F3" s="311" t="s">
        <v>372</v>
      </c>
      <c r="G3" s="308"/>
      <c r="I3" s="771" t="s">
        <v>373</v>
      </c>
      <c r="J3" s="772"/>
      <c r="K3" s="772"/>
      <c r="L3" s="772"/>
      <c r="M3" s="772"/>
      <c r="N3" s="773"/>
      <c r="O3" s="773"/>
      <c r="P3" s="773"/>
      <c r="Q3" s="773"/>
      <c r="R3" s="774"/>
      <c r="S3" s="312"/>
      <c r="T3" s="313" t="s">
        <v>374</v>
      </c>
      <c r="AB3" s="775" t="s">
        <v>375</v>
      </c>
      <c r="AC3" s="776"/>
      <c r="AD3" s="777"/>
    </row>
    <row r="4" spans="1:31" ht="30.75" customHeight="1">
      <c r="C4" s="303"/>
      <c r="D4" s="303"/>
      <c r="I4" s="764" t="s">
        <v>376</v>
      </c>
      <c r="J4" s="768"/>
      <c r="K4" s="768"/>
      <c r="L4" s="768"/>
      <c r="M4" s="768"/>
      <c r="N4" s="778" t="s">
        <v>509</v>
      </c>
      <c r="O4" s="779"/>
      <c r="P4" s="779"/>
      <c r="Q4" s="779"/>
      <c r="R4" s="780"/>
      <c r="S4" s="314"/>
    </row>
    <row r="5" spans="1:31" ht="30.75" customHeight="1">
      <c r="C5" s="303"/>
      <c r="D5" s="303"/>
      <c r="I5" s="764" t="s">
        <v>377</v>
      </c>
      <c r="J5" s="768"/>
      <c r="K5" s="768"/>
      <c r="L5" s="768"/>
      <c r="M5" s="768"/>
      <c r="N5" s="781"/>
      <c r="O5" s="782"/>
      <c r="P5" s="782"/>
      <c r="Q5" s="782"/>
      <c r="R5" s="783"/>
      <c r="S5" s="314"/>
    </row>
    <row r="6" spans="1:31" ht="30.75" customHeight="1">
      <c r="C6" s="303"/>
      <c r="D6" s="303"/>
      <c r="I6" s="764" t="s">
        <v>378</v>
      </c>
      <c r="J6" s="768"/>
      <c r="K6" s="768"/>
      <c r="L6" s="768"/>
      <c r="M6" s="768"/>
      <c r="N6" s="781"/>
      <c r="O6" s="782"/>
      <c r="P6" s="782"/>
      <c r="Q6" s="782"/>
      <c r="R6" s="783"/>
      <c r="S6" s="314"/>
    </row>
    <row r="7" spans="1:31" ht="27" customHeight="1">
      <c r="B7" s="762" t="s">
        <v>507</v>
      </c>
      <c r="C7" s="763"/>
      <c r="D7" s="763"/>
      <c r="E7" s="763"/>
      <c r="F7" s="763"/>
      <c r="G7" s="763"/>
      <c r="H7" s="763"/>
      <c r="I7" s="764" t="s">
        <v>379</v>
      </c>
      <c r="J7" s="765"/>
      <c r="K7" s="765"/>
      <c r="L7" s="768" t="s">
        <v>380</v>
      </c>
      <c r="M7" s="765"/>
      <c r="N7" s="768" t="s">
        <v>381</v>
      </c>
      <c r="O7" s="765"/>
      <c r="P7" s="768" t="s">
        <v>382</v>
      </c>
      <c r="Q7" s="765"/>
      <c r="R7" s="315" t="s">
        <v>383</v>
      </c>
      <c r="S7" s="316"/>
    </row>
    <row r="8" spans="1:31" ht="27" customHeight="1" thickBot="1">
      <c r="B8" s="763"/>
      <c r="C8" s="763"/>
      <c r="D8" s="763"/>
      <c r="E8" s="763"/>
      <c r="F8" s="763"/>
      <c r="G8" s="763"/>
      <c r="H8" s="763"/>
      <c r="I8" s="766"/>
      <c r="J8" s="767"/>
      <c r="K8" s="767"/>
      <c r="L8" s="769"/>
      <c r="M8" s="769"/>
      <c r="N8" s="769"/>
      <c r="O8" s="769"/>
      <c r="P8" s="769"/>
      <c r="Q8" s="769"/>
      <c r="R8" s="317">
        <f>SUM(L8:Q8)</f>
        <v>0</v>
      </c>
      <c r="S8" s="316"/>
    </row>
    <row r="9" spans="1:31" ht="14.25" customHeight="1">
      <c r="C9" s="318"/>
      <c r="D9" s="318"/>
      <c r="I9" s="319"/>
      <c r="J9" s="319"/>
      <c r="K9" s="319"/>
      <c r="L9" s="319"/>
      <c r="M9" s="319"/>
      <c r="N9" s="319"/>
      <c r="O9" s="319"/>
      <c r="P9" s="319"/>
      <c r="Q9" s="319"/>
      <c r="R9" s="319"/>
      <c r="S9" s="316"/>
      <c r="U9" s="718" t="s">
        <v>422</v>
      </c>
      <c r="V9" s="718"/>
      <c r="W9" s="718"/>
      <c r="X9" s="718"/>
      <c r="Y9" s="718"/>
      <c r="Z9" s="718"/>
      <c r="AA9" s="718"/>
      <c r="AB9" s="718"/>
      <c r="AC9" s="718"/>
      <c r="AD9" s="718"/>
      <c r="AE9" s="718"/>
    </row>
    <row r="10" spans="1:31" ht="18" customHeight="1" thickBot="1">
      <c r="A10" s="320" t="str">
        <f>"（１）令和"&amp;$E$3-1&amp;"年度実績"</f>
        <v>（１）令和6年度実績</v>
      </c>
      <c r="B10" s="320"/>
      <c r="U10" s="718"/>
      <c r="V10" s="718"/>
      <c r="W10" s="718"/>
      <c r="X10" s="718"/>
      <c r="Y10" s="718"/>
      <c r="Z10" s="718"/>
      <c r="AA10" s="718"/>
      <c r="AB10" s="718"/>
      <c r="AC10" s="718"/>
      <c r="AD10" s="718"/>
      <c r="AE10" s="718"/>
    </row>
    <row r="11" spans="1:31" ht="17.25" customHeight="1" thickBot="1">
      <c r="B11" s="738" t="str">
        <f>"令和"&amp;$E$3-1&amp;"年度"</f>
        <v>令和6年度</v>
      </c>
      <c r="C11" s="739"/>
      <c r="D11" s="739"/>
      <c r="E11" s="739"/>
      <c r="F11" s="321">
        <v>4</v>
      </c>
      <c r="G11" s="322">
        <v>5</v>
      </c>
      <c r="H11" s="322">
        <v>6</v>
      </c>
      <c r="I11" s="322">
        <v>7</v>
      </c>
      <c r="J11" s="322">
        <v>8</v>
      </c>
      <c r="K11" s="322">
        <v>9</v>
      </c>
      <c r="L11" s="322">
        <v>10</v>
      </c>
      <c r="M11" s="322">
        <v>11</v>
      </c>
      <c r="N11" s="322">
        <v>12</v>
      </c>
      <c r="O11" s="322">
        <v>1</v>
      </c>
      <c r="P11" s="322">
        <v>2</v>
      </c>
      <c r="Q11" s="322">
        <v>3</v>
      </c>
      <c r="R11" s="742" t="s">
        <v>384</v>
      </c>
      <c r="S11" s="323"/>
      <c r="U11" s="744" t="s">
        <v>385</v>
      </c>
      <c r="V11" s="745"/>
      <c r="W11" s="746" t="s">
        <v>386</v>
      </c>
      <c r="X11" s="745"/>
      <c r="Y11" s="677" t="s">
        <v>387</v>
      </c>
      <c r="Z11" s="676"/>
      <c r="AA11" s="678"/>
      <c r="AC11" s="324" t="s">
        <v>388</v>
      </c>
      <c r="AD11" s="325" t="s">
        <v>389</v>
      </c>
      <c r="AE11" s="326" t="s">
        <v>390</v>
      </c>
    </row>
    <row r="12" spans="1:31" ht="17.25" customHeight="1" thickTop="1">
      <c r="B12" s="740"/>
      <c r="C12" s="741"/>
      <c r="D12" s="741"/>
      <c r="E12" s="741"/>
      <c r="F12" s="747" t="s">
        <v>391</v>
      </c>
      <c r="G12" s="748"/>
      <c r="H12" s="748"/>
      <c r="I12" s="748"/>
      <c r="J12" s="748"/>
      <c r="K12" s="748"/>
      <c r="L12" s="748"/>
      <c r="M12" s="748"/>
      <c r="N12" s="748"/>
      <c r="O12" s="748"/>
      <c r="P12" s="748"/>
      <c r="Q12" s="749"/>
      <c r="R12" s="743"/>
      <c r="S12" s="323"/>
      <c r="U12" s="750" t="s">
        <v>392</v>
      </c>
      <c r="V12" s="751"/>
      <c r="W12" s="754" t="s">
        <v>393</v>
      </c>
      <c r="X12" s="754"/>
      <c r="Y12" s="755">
        <f>IF($AB$3="計算パターン１",R35,IF($AB$3="計算パターン２",R51,"-"))</f>
        <v>0</v>
      </c>
      <c r="Z12" s="756"/>
      <c r="AA12" s="327" t="s">
        <v>394</v>
      </c>
      <c r="AC12" s="328" t="s">
        <v>395</v>
      </c>
      <c r="AD12" s="315" t="s">
        <v>396</v>
      </c>
      <c r="AE12" s="326" t="s">
        <v>397</v>
      </c>
    </row>
    <row r="13" spans="1:31" ht="17.25" customHeight="1" thickBot="1">
      <c r="B13" s="757" t="s">
        <v>392</v>
      </c>
      <c r="C13" s="655" t="s">
        <v>393</v>
      </c>
      <c r="D13" s="655"/>
      <c r="E13" s="329" t="s">
        <v>398</v>
      </c>
      <c r="F13" s="330"/>
      <c r="G13" s="331"/>
      <c r="H13" s="331"/>
      <c r="I13" s="331"/>
      <c r="J13" s="331"/>
      <c r="K13" s="331"/>
      <c r="L13" s="331"/>
      <c r="M13" s="331"/>
      <c r="N13" s="331"/>
      <c r="O13" s="331"/>
      <c r="P13" s="331"/>
      <c r="Q13" s="331"/>
      <c r="R13" s="332">
        <f>ROUND(SUM(F13:Q13)/12,0)</f>
        <v>0</v>
      </c>
      <c r="S13" s="333"/>
      <c r="U13" s="752"/>
      <c r="V13" s="753"/>
      <c r="W13" s="695" t="s">
        <v>399</v>
      </c>
      <c r="X13" s="695"/>
      <c r="Y13" s="696">
        <f>IF($AB$3="計算パターン１",R36,IF($AB$3="計算パターン２",R52,"-"))</f>
        <v>0</v>
      </c>
      <c r="Z13" s="697"/>
      <c r="AA13" s="334" t="s">
        <v>394</v>
      </c>
      <c r="AC13" s="328" t="s">
        <v>397</v>
      </c>
      <c r="AD13" s="315" t="s">
        <v>397</v>
      </c>
      <c r="AE13" s="326" t="s">
        <v>395</v>
      </c>
    </row>
    <row r="14" spans="1:31" ht="17.25" customHeight="1" thickTop="1">
      <c r="B14" s="758"/>
      <c r="C14" s="655"/>
      <c r="D14" s="655"/>
      <c r="E14" s="335" t="s">
        <v>400</v>
      </c>
      <c r="F14" s="336"/>
      <c r="G14" s="337" t="str">
        <f>IFERROR(G13/$F$13,"-")</f>
        <v>-</v>
      </c>
      <c r="H14" s="337" t="str">
        <f t="shared" ref="H14:Q14" si="0">IFERROR(H13/$F$13,"-")</f>
        <v>-</v>
      </c>
      <c r="I14" s="337" t="str">
        <f t="shared" si="0"/>
        <v>-</v>
      </c>
      <c r="J14" s="337" t="str">
        <f t="shared" si="0"/>
        <v>-</v>
      </c>
      <c r="K14" s="337" t="str">
        <f t="shared" si="0"/>
        <v>-</v>
      </c>
      <c r="L14" s="337" t="str">
        <f t="shared" si="0"/>
        <v>-</v>
      </c>
      <c r="M14" s="337" t="str">
        <f t="shared" si="0"/>
        <v>-</v>
      </c>
      <c r="N14" s="337" t="str">
        <f t="shared" si="0"/>
        <v>-</v>
      </c>
      <c r="O14" s="337" t="str">
        <f t="shared" si="0"/>
        <v>-</v>
      </c>
      <c r="P14" s="337" t="str">
        <f t="shared" si="0"/>
        <v>-</v>
      </c>
      <c r="Q14" s="337" t="str">
        <f t="shared" si="0"/>
        <v>-</v>
      </c>
      <c r="R14" s="338" t="s">
        <v>401</v>
      </c>
      <c r="S14" s="339"/>
      <c r="U14" s="643" t="s">
        <v>402</v>
      </c>
      <c r="V14" s="644"/>
      <c r="W14" s="759" t="s">
        <v>393</v>
      </c>
      <c r="X14" s="759"/>
      <c r="Y14" s="760">
        <f>IF($AB$3="計算パターン１",R37,IF($AB$3="計算パターン２",R53,"-"))</f>
        <v>0</v>
      </c>
      <c r="Z14" s="761"/>
      <c r="AA14" s="340" t="s">
        <v>394</v>
      </c>
      <c r="AC14" s="341"/>
      <c r="AD14" s="342"/>
      <c r="AE14" s="343" t="str">
        <f>IF((AC14+AD14)=Y14,"OK","NG")</f>
        <v>OK</v>
      </c>
    </row>
    <row r="15" spans="1:31" ht="17.25" customHeight="1">
      <c r="B15" s="758"/>
      <c r="C15" s="655" t="s">
        <v>399</v>
      </c>
      <c r="D15" s="655"/>
      <c r="E15" s="329" t="s">
        <v>398</v>
      </c>
      <c r="F15" s="344"/>
      <c r="G15" s="345"/>
      <c r="H15" s="345"/>
      <c r="I15" s="345"/>
      <c r="J15" s="345"/>
      <c r="K15" s="345"/>
      <c r="L15" s="345"/>
      <c r="M15" s="345"/>
      <c r="N15" s="345"/>
      <c r="O15" s="345"/>
      <c r="P15" s="345"/>
      <c r="Q15" s="345"/>
      <c r="R15" s="332">
        <f>ROUND(SUM(F15:Q15)/12,0)</f>
        <v>0</v>
      </c>
      <c r="S15" s="333"/>
      <c r="U15" s="645"/>
      <c r="V15" s="646"/>
      <c r="W15" s="649" t="s">
        <v>399</v>
      </c>
      <c r="X15" s="649"/>
      <c r="Y15" s="650">
        <f>IF($AB$3="計算パターン１",R38,IF($AB$3="計算パターン２",R54,"-"))</f>
        <v>0</v>
      </c>
      <c r="Z15" s="651"/>
      <c r="AA15" s="346" t="s">
        <v>394</v>
      </c>
      <c r="AC15" s="341"/>
      <c r="AD15" s="342"/>
      <c r="AE15" s="343" t="str">
        <f>IF((AC15+AD15)=Y15,"OK","NG")</f>
        <v>OK</v>
      </c>
    </row>
    <row r="16" spans="1:31" ht="17.25" customHeight="1">
      <c r="B16" s="758"/>
      <c r="C16" s="655"/>
      <c r="D16" s="655"/>
      <c r="E16" s="347" t="s">
        <v>400</v>
      </c>
      <c r="F16" s="336"/>
      <c r="G16" s="337" t="str">
        <f>IFERROR(G15/$F$15,"-")</f>
        <v>-</v>
      </c>
      <c r="H16" s="337" t="str">
        <f t="shared" ref="H16:Q16" si="1">IFERROR(H15/$F$15,"-")</f>
        <v>-</v>
      </c>
      <c r="I16" s="337" t="str">
        <f t="shared" si="1"/>
        <v>-</v>
      </c>
      <c r="J16" s="337" t="str">
        <f t="shared" si="1"/>
        <v>-</v>
      </c>
      <c r="K16" s="337" t="str">
        <f t="shared" si="1"/>
        <v>-</v>
      </c>
      <c r="L16" s="337" t="str">
        <f t="shared" si="1"/>
        <v>-</v>
      </c>
      <c r="M16" s="337" t="str">
        <f t="shared" si="1"/>
        <v>-</v>
      </c>
      <c r="N16" s="337" t="str">
        <f t="shared" si="1"/>
        <v>-</v>
      </c>
      <c r="O16" s="337" t="str">
        <f t="shared" si="1"/>
        <v>-</v>
      </c>
      <c r="P16" s="337" t="str">
        <f t="shared" si="1"/>
        <v>-</v>
      </c>
      <c r="Q16" s="337" t="str">
        <f t="shared" si="1"/>
        <v>-</v>
      </c>
      <c r="R16" s="338"/>
      <c r="S16" s="339"/>
      <c r="U16" s="645"/>
      <c r="V16" s="646"/>
      <c r="W16" s="649" t="s">
        <v>420</v>
      </c>
      <c r="X16" s="649"/>
      <c r="Y16" s="650">
        <f>IF($AB$3="計算パターン１",R40,IF($AB$3="計算パターン２",R56,"-"))</f>
        <v>0</v>
      </c>
      <c r="Z16" s="651"/>
      <c r="AA16" s="346" t="s">
        <v>394</v>
      </c>
      <c r="AC16" s="341"/>
      <c r="AD16" s="342"/>
      <c r="AE16" s="343" t="str">
        <f>IF((AC16+AD16)=Y16,"OK","NG")</f>
        <v>OK</v>
      </c>
    </row>
    <row r="17" spans="1:31" ht="17.25" customHeight="1">
      <c r="B17" s="652" t="s">
        <v>402</v>
      </c>
      <c r="C17" s="655" t="s">
        <v>393</v>
      </c>
      <c r="D17" s="655"/>
      <c r="E17" s="329" t="s">
        <v>398</v>
      </c>
      <c r="F17" s="330"/>
      <c r="G17" s="331"/>
      <c r="H17" s="331"/>
      <c r="I17" s="331"/>
      <c r="J17" s="331"/>
      <c r="K17" s="331"/>
      <c r="L17" s="331"/>
      <c r="M17" s="331"/>
      <c r="N17" s="331"/>
      <c r="O17" s="331"/>
      <c r="P17" s="331"/>
      <c r="Q17" s="331"/>
      <c r="R17" s="332">
        <f>ROUND(SUM(F17:Q17)/12,0)</f>
        <v>0</v>
      </c>
      <c r="S17" s="333"/>
      <c r="U17" s="645"/>
      <c r="V17" s="646"/>
      <c r="W17" s="649" t="s">
        <v>421</v>
      </c>
      <c r="X17" s="649"/>
      <c r="Y17" s="650">
        <f>IF($AB$3="計算パターン１",R41,IF($AB$3="計算パターン２",R57,"-"))</f>
        <v>0</v>
      </c>
      <c r="Z17" s="651"/>
      <c r="AA17" s="346" t="s">
        <v>394</v>
      </c>
      <c r="AC17" s="435"/>
      <c r="AD17" s="436"/>
      <c r="AE17" s="343" t="str">
        <f>IF((AC17+AD17)=Y17,"OK","NG")</f>
        <v>OK</v>
      </c>
    </row>
    <row r="18" spans="1:31" ht="17.25" customHeight="1" thickBot="1">
      <c r="B18" s="653"/>
      <c r="C18" s="655"/>
      <c r="D18" s="655"/>
      <c r="E18" s="335" t="s">
        <v>400</v>
      </c>
      <c r="F18" s="336"/>
      <c r="G18" s="337" t="str">
        <f>IFERROR(G17/$F$17,"-")</f>
        <v>-</v>
      </c>
      <c r="H18" s="337" t="str">
        <f t="shared" ref="H18:Q18" si="2">IFERROR(H17/$F$17,"-")</f>
        <v>-</v>
      </c>
      <c r="I18" s="337" t="str">
        <f t="shared" si="2"/>
        <v>-</v>
      </c>
      <c r="J18" s="337" t="str">
        <f t="shared" si="2"/>
        <v>-</v>
      </c>
      <c r="K18" s="337" t="str">
        <f t="shared" si="2"/>
        <v>-</v>
      </c>
      <c r="L18" s="337" t="str">
        <f t="shared" si="2"/>
        <v>-</v>
      </c>
      <c r="M18" s="337" t="str">
        <f t="shared" si="2"/>
        <v>-</v>
      </c>
      <c r="N18" s="337" t="str">
        <f t="shared" si="2"/>
        <v>-</v>
      </c>
      <c r="O18" s="337" t="str">
        <f t="shared" si="2"/>
        <v>-</v>
      </c>
      <c r="P18" s="337" t="str">
        <f t="shared" si="2"/>
        <v>-</v>
      </c>
      <c r="Q18" s="337" t="str">
        <f t="shared" si="2"/>
        <v>-</v>
      </c>
      <c r="R18" s="338" t="s">
        <v>404</v>
      </c>
      <c r="S18" s="339"/>
      <c r="U18" s="647"/>
      <c r="V18" s="648"/>
      <c r="W18" s="695" t="s">
        <v>403</v>
      </c>
      <c r="X18" s="695"/>
      <c r="Y18" s="696">
        <f>IF($AB$3="計算パターン１",R42,IF($AB$3="計算パターン２",R58,"-"))</f>
        <v>0</v>
      </c>
      <c r="Z18" s="697"/>
      <c r="AA18" s="334" t="s">
        <v>394</v>
      </c>
      <c r="AC18" s="348"/>
      <c r="AD18" s="349"/>
      <c r="AE18" s="343" t="str">
        <f>IF((AC18+AD18)=Y18,"OK","NG")</f>
        <v>OK</v>
      </c>
    </row>
    <row r="19" spans="1:31" ht="17.25" customHeight="1" thickTop="1" thickBot="1">
      <c r="B19" s="653"/>
      <c r="C19" s="655" t="s">
        <v>399</v>
      </c>
      <c r="D19" s="655"/>
      <c r="E19" s="329" t="s">
        <v>398</v>
      </c>
      <c r="F19" s="344"/>
      <c r="G19" s="345"/>
      <c r="H19" s="345"/>
      <c r="I19" s="345"/>
      <c r="J19" s="345"/>
      <c r="K19" s="345"/>
      <c r="L19" s="345"/>
      <c r="M19" s="345"/>
      <c r="N19" s="345"/>
      <c r="O19" s="345"/>
      <c r="P19" s="345"/>
      <c r="Q19" s="345"/>
      <c r="R19" s="332">
        <f>ROUND(SUM(F19:Q19)/12,0)</f>
        <v>0</v>
      </c>
      <c r="S19" s="333"/>
      <c r="U19" s="732" t="s">
        <v>383</v>
      </c>
      <c r="V19" s="733"/>
      <c r="W19" s="733"/>
      <c r="X19" s="733"/>
      <c r="Y19" s="734">
        <f>SUM(Y12:Z18)</f>
        <v>0</v>
      </c>
      <c r="Z19" s="735"/>
      <c r="AA19" s="350" t="s">
        <v>405</v>
      </c>
      <c r="AC19" s="351"/>
      <c r="AD19" s="351"/>
    </row>
    <row r="20" spans="1:31" ht="17.25" customHeight="1">
      <c r="B20" s="653"/>
      <c r="C20" s="655"/>
      <c r="D20" s="655"/>
      <c r="E20" s="335" t="s">
        <v>400</v>
      </c>
      <c r="F20" s="336"/>
      <c r="G20" s="337" t="str">
        <f>IFERROR(G19/$F$19,"-")</f>
        <v>-</v>
      </c>
      <c r="H20" s="337" t="str">
        <f t="shared" ref="H20:Q20" si="3">IFERROR(H19/$F$19,"-")</f>
        <v>-</v>
      </c>
      <c r="I20" s="337" t="str">
        <f t="shared" si="3"/>
        <v>-</v>
      </c>
      <c r="J20" s="337" t="str">
        <f t="shared" si="3"/>
        <v>-</v>
      </c>
      <c r="K20" s="337" t="str">
        <f t="shared" si="3"/>
        <v>-</v>
      </c>
      <c r="L20" s="337" t="str">
        <f t="shared" si="3"/>
        <v>-</v>
      </c>
      <c r="M20" s="337" t="str">
        <f t="shared" si="3"/>
        <v>-</v>
      </c>
      <c r="N20" s="337" t="str">
        <f t="shared" si="3"/>
        <v>-</v>
      </c>
      <c r="O20" s="337" t="str">
        <f t="shared" si="3"/>
        <v>-</v>
      </c>
      <c r="P20" s="337" t="str">
        <f t="shared" si="3"/>
        <v>-</v>
      </c>
      <c r="Q20" s="337" t="str">
        <f t="shared" si="3"/>
        <v>-</v>
      </c>
      <c r="R20" s="338"/>
      <c r="S20" s="339"/>
    </row>
    <row r="21" spans="1:31" ht="17.25" hidden="1" customHeight="1">
      <c r="B21" s="653"/>
      <c r="C21" s="726"/>
      <c r="D21" s="727" t="s">
        <v>406</v>
      </c>
      <c r="E21" s="352" t="s">
        <v>398</v>
      </c>
      <c r="F21" s="353"/>
      <c r="G21" s="354"/>
      <c r="H21" s="354"/>
      <c r="I21" s="354"/>
      <c r="J21" s="354"/>
      <c r="K21" s="354"/>
      <c r="L21" s="354"/>
      <c r="M21" s="354"/>
      <c r="N21" s="354"/>
      <c r="O21" s="354"/>
      <c r="P21" s="354"/>
      <c r="Q21" s="354"/>
      <c r="R21" s="355">
        <f>ROUND(SUM(F21:Q21)/12,0)</f>
        <v>0</v>
      </c>
      <c r="S21" s="333"/>
    </row>
    <row r="22" spans="1:31" ht="17.25" hidden="1" customHeight="1">
      <c r="B22" s="653"/>
      <c r="C22" s="726"/>
      <c r="D22" s="659"/>
      <c r="E22" s="352" t="s">
        <v>400</v>
      </c>
      <c r="F22" s="336"/>
      <c r="G22" s="356" t="e">
        <f t="shared" ref="G22:Q22" si="4">G21/$F$21</f>
        <v>#DIV/0!</v>
      </c>
      <c r="H22" s="356" t="e">
        <f t="shared" si="4"/>
        <v>#DIV/0!</v>
      </c>
      <c r="I22" s="356" t="e">
        <f t="shared" si="4"/>
        <v>#DIV/0!</v>
      </c>
      <c r="J22" s="356" t="e">
        <f t="shared" si="4"/>
        <v>#DIV/0!</v>
      </c>
      <c r="K22" s="356" t="e">
        <f t="shared" si="4"/>
        <v>#DIV/0!</v>
      </c>
      <c r="L22" s="356" t="e">
        <f t="shared" si="4"/>
        <v>#DIV/0!</v>
      </c>
      <c r="M22" s="356" t="e">
        <f t="shared" si="4"/>
        <v>#DIV/0!</v>
      </c>
      <c r="N22" s="356" t="e">
        <f t="shared" si="4"/>
        <v>#DIV/0!</v>
      </c>
      <c r="O22" s="356" t="e">
        <f t="shared" si="4"/>
        <v>#DIV/0!</v>
      </c>
      <c r="P22" s="356" t="e">
        <f t="shared" si="4"/>
        <v>#DIV/0!</v>
      </c>
      <c r="Q22" s="356" t="e">
        <f t="shared" si="4"/>
        <v>#DIV/0!</v>
      </c>
      <c r="R22" s="338"/>
      <c r="S22" s="339"/>
    </row>
    <row r="23" spans="1:31" ht="17.25" customHeight="1">
      <c r="B23" s="653"/>
      <c r="C23" s="655" t="s">
        <v>420</v>
      </c>
      <c r="D23" s="655"/>
      <c r="E23" s="329" t="s">
        <v>398</v>
      </c>
      <c r="F23" s="344"/>
      <c r="G23" s="345"/>
      <c r="H23" s="345"/>
      <c r="I23" s="345"/>
      <c r="J23" s="345"/>
      <c r="K23" s="345"/>
      <c r="L23" s="345"/>
      <c r="M23" s="345"/>
      <c r="N23" s="345"/>
      <c r="O23" s="345"/>
      <c r="P23" s="345"/>
      <c r="Q23" s="345"/>
      <c r="R23" s="332">
        <f>ROUND(SUM(F23:Q23)/12,0)</f>
        <v>0</v>
      </c>
      <c r="S23" s="339"/>
    </row>
    <row r="24" spans="1:31" ht="17.25" customHeight="1">
      <c r="B24" s="653"/>
      <c r="C24" s="655"/>
      <c r="D24" s="655"/>
      <c r="E24" s="335" t="s">
        <v>400</v>
      </c>
      <c r="F24" s="336"/>
      <c r="G24" s="337" t="str">
        <f>IFERROR(G23/$F$23,"-")</f>
        <v>-</v>
      </c>
      <c r="H24" s="337" t="str">
        <f t="shared" ref="H24:Q24" si="5">IFERROR(H23/$F$23,"-")</f>
        <v>-</v>
      </c>
      <c r="I24" s="337" t="str">
        <f t="shared" si="5"/>
        <v>-</v>
      </c>
      <c r="J24" s="337" t="str">
        <f t="shared" si="5"/>
        <v>-</v>
      </c>
      <c r="K24" s="337" t="str">
        <f t="shared" si="5"/>
        <v>-</v>
      </c>
      <c r="L24" s="337" t="str">
        <f t="shared" si="5"/>
        <v>-</v>
      </c>
      <c r="M24" s="337" t="str">
        <f t="shared" si="5"/>
        <v>-</v>
      </c>
      <c r="N24" s="337" t="str">
        <f t="shared" si="5"/>
        <v>-</v>
      </c>
      <c r="O24" s="337" t="str">
        <f t="shared" si="5"/>
        <v>-</v>
      </c>
      <c r="P24" s="337" t="str">
        <f t="shared" si="5"/>
        <v>-</v>
      </c>
      <c r="Q24" s="337" t="str">
        <f t="shared" si="5"/>
        <v>-</v>
      </c>
      <c r="R24" s="338"/>
      <c r="S24" s="339"/>
    </row>
    <row r="25" spans="1:31" ht="17.25" customHeight="1">
      <c r="B25" s="653"/>
      <c r="C25" s="655" t="s">
        <v>421</v>
      </c>
      <c r="D25" s="655"/>
      <c r="E25" s="329" t="s">
        <v>398</v>
      </c>
      <c r="F25" s="344"/>
      <c r="G25" s="345"/>
      <c r="H25" s="345"/>
      <c r="I25" s="345"/>
      <c r="J25" s="345"/>
      <c r="K25" s="345"/>
      <c r="L25" s="345"/>
      <c r="M25" s="345"/>
      <c r="N25" s="345"/>
      <c r="O25" s="345"/>
      <c r="P25" s="345"/>
      <c r="Q25" s="345"/>
      <c r="R25" s="332">
        <f>ROUND(SUM(F25:Q25)/12,0)</f>
        <v>0</v>
      </c>
      <c r="S25" s="333"/>
    </row>
    <row r="26" spans="1:31" ht="17.25" customHeight="1">
      <c r="B26" s="653"/>
      <c r="C26" s="655"/>
      <c r="D26" s="655"/>
      <c r="E26" s="335" t="s">
        <v>400</v>
      </c>
      <c r="F26" s="336"/>
      <c r="G26" s="337" t="str">
        <f>IFERROR(G25/$F$25,"-")</f>
        <v>-</v>
      </c>
      <c r="H26" s="337" t="str">
        <f t="shared" ref="H26:Q26" si="6">IFERROR(H25/$F$25,"-")</f>
        <v>-</v>
      </c>
      <c r="I26" s="337" t="str">
        <f t="shared" si="6"/>
        <v>-</v>
      </c>
      <c r="J26" s="337" t="str">
        <f t="shared" si="6"/>
        <v>-</v>
      </c>
      <c r="K26" s="337" t="str">
        <f t="shared" si="6"/>
        <v>-</v>
      </c>
      <c r="L26" s="337" t="str">
        <f t="shared" si="6"/>
        <v>-</v>
      </c>
      <c r="M26" s="337" t="str">
        <f t="shared" si="6"/>
        <v>-</v>
      </c>
      <c r="N26" s="337" t="str">
        <f t="shared" si="6"/>
        <v>-</v>
      </c>
      <c r="O26" s="337" t="str">
        <f t="shared" si="6"/>
        <v>-</v>
      </c>
      <c r="P26" s="337" t="str">
        <f t="shared" si="6"/>
        <v>-</v>
      </c>
      <c r="Q26" s="337" t="str">
        <f t="shared" si="6"/>
        <v>-</v>
      </c>
      <c r="R26" s="338"/>
      <c r="S26" s="339"/>
    </row>
    <row r="27" spans="1:31" ht="18" customHeight="1">
      <c r="B27" s="653"/>
      <c r="C27" s="655" t="s">
        <v>403</v>
      </c>
      <c r="D27" s="655"/>
      <c r="E27" s="329" t="s">
        <v>398</v>
      </c>
      <c r="F27" s="344"/>
      <c r="G27" s="345"/>
      <c r="H27" s="345"/>
      <c r="I27" s="345"/>
      <c r="J27" s="345"/>
      <c r="K27" s="345"/>
      <c r="L27" s="345"/>
      <c r="M27" s="345"/>
      <c r="N27" s="345"/>
      <c r="O27" s="345"/>
      <c r="P27" s="345"/>
      <c r="Q27" s="345"/>
      <c r="R27" s="332">
        <f>ROUND(SUM(F27:Q27)/12,0)</f>
        <v>0</v>
      </c>
      <c r="S27" s="333"/>
    </row>
    <row r="28" spans="1:31" ht="18" customHeight="1" thickBot="1">
      <c r="B28" s="654"/>
      <c r="C28" s="728"/>
      <c r="D28" s="728"/>
      <c r="E28" s="357" t="s">
        <v>400</v>
      </c>
      <c r="F28" s="358"/>
      <c r="G28" s="359" t="str">
        <f>IFERROR(G27/$F$27,"-")</f>
        <v>-</v>
      </c>
      <c r="H28" s="359" t="str">
        <f t="shared" ref="H28:Q28" si="7">IFERROR(H27/$F$27,"-")</f>
        <v>-</v>
      </c>
      <c r="I28" s="359" t="str">
        <f t="shared" si="7"/>
        <v>-</v>
      </c>
      <c r="J28" s="359" t="str">
        <f t="shared" si="7"/>
        <v>-</v>
      </c>
      <c r="K28" s="359" t="str">
        <f t="shared" si="7"/>
        <v>-</v>
      </c>
      <c r="L28" s="359" t="str">
        <f t="shared" si="7"/>
        <v>-</v>
      </c>
      <c r="M28" s="359" t="str">
        <f t="shared" si="7"/>
        <v>-</v>
      </c>
      <c r="N28" s="359" t="str">
        <f t="shared" si="7"/>
        <v>-</v>
      </c>
      <c r="O28" s="359" t="str">
        <f t="shared" si="7"/>
        <v>-</v>
      </c>
      <c r="P28" s="359" t="str">
        <f t="shared" si="7"/>
        <v>-</v>
      </c>
      <c r="Q28" s="359" t="str">
        <f t="shared" si="7"/>
        <v>-</v>
      </c>
      <c r="R28" s="360"/>
      <c r="S28" s="339"/>
    </row>
    <row r="29" spans="1:31" ht="18" customHeight="1" thickTop="1" thickBot="1">
      <c r="B29" s="729" t="s">
        <v>383</v>
      </c>
      <c r="C29" s="730"/>
      <c r="D29" s="731"/>
      <c r="E29" s="361"/>
      <c r="F29" s="362">
        <f>SUM(F13+F15+F17+F19+F23+F25+F27)</f>
        <v>0</v>
      </c>
      <c r="G29" s="363"/>
      <c r="H29" s="363"/>
      <c r="I29" s="363"/>
      <c r="J29" s="363"/>
      <c r="K29" s="363"/>
      <c r="L29" s="363"/>
      <c r="M29" s="363"/>
      <c r="N29" s="363"/>
      <c r="O29" s="363"/>
      <c r="P29" s="363"/>
      <c r="Q29" s="363"/>
      <c r="R29" s="364">
        <f>SUM(R13:R28)</f>
        <v>0</v>
      </c>
      <c r="S29" s="333"/>
    </row>
    <row r="30" spans="1:31" ht="28.5" customHeight="1">
      <c r="C30" s="316"/>
      <c r="D30" s="316"/>
      <c r="E30" s="316"/>
      <c r="F30" s="365"/>
      <c r="G30" s="366"/>
      <c r="H30" s="366"/>
      <c r="I30" s="366"/>
      <c r="J30" s="366"/>
      <c r="K30" s="366"/>
      <c r="L30" s="366"/>
      <c r="M30" s="366"/>
      <c r="N30" s="366"/>
      <c r="O30" s="366"/>
      <c r="P30" s="366"/>
      <c r="Q30" s="366"/>
    </row>
    <row r="31" spans="1:31" ht="17.25" customHeight="1">
      <c r="C31" s="316"/>
      <c r="D31" s="316"/>
      <c r="E31" s="316"/>
      <c r="F31" s="365"/>
      <c r="G31" s="366"/>
      <c r="H31" s="366"/>
      <c r="I31" s="366"/>
      <c r="J31" s="366"/>
      <c r="K31" s="366"/>
      <c r="L31" s="366"/>
      <c r="M31" s="366"/>
      <c r="N31" s="366"/>
      <c r="O31" s="366"/>
      <c r="P31" s="366"/>
      <c r="Q31" s="366"/>
    </row>
    <row r="32" spans="1:31" ht="17.25" customHeight="1" thickBot="1">
      <c r="A32" s="367" t="s">
        <v>407</v>
      </c>
      <c r="B32" s="367"/>
      <c r="E32" s="306"/>
      <c r="F32" s="368"/>
      <c r="G32" s="306"/>
      <c r="H32" s="306"/>
      <c r="I32" s="306"/>
      <c r="J32" s="306"/>
      <c r="K32" s="306"/>
      <c r="L32" s="306"/>
      <c r="M32" s="306"/>
      <c r="N32" s="306"/>
      <c r="O32" s="306"/>
      <c r="P32" s="306"/>
      <c r="Q32" s="306"/>
    </row>
    <row r="33" spans="1:38" ht="17.25" customHeight="1">
      <c r="B33" s="679" t="str">
        <f>"令和"&amp;$E$3&amp;"年度"</f>
        <v>令和7年度</v>
      </c>
      <c r="C33" s="680"/>
      <c r="D33" s="680"/>
      <c r="E33" s="736"/>
      <c r="F33" s="369">
        <v>4</v>
      </c>
      <c r="G33" s="321">
        <v>5</v>
      </c>
      <c r="H33" s="322">
        <v>6</v>
      </c>
      <c r="I33" s="370">
        <v>7</v>
      </c>
      <c r="J33" s="321">
        <v>8</v>
      </c>
      <c r="K33" s="322">
        <v>9</v>
      </c>
      <c r="L33" s="322">
        <v>10</v>
      </c>
      <c r="M33" s="322">
        <v>11</v>
      </c>
      <c r="N33" s="322">
        <v>12</v>
      </c>
      <c r="O33" s="322">
        <v>1</v>
      </c>
      <c r="P33" s="322">
        <v>2</v>
      </c>
      <c r="Q33" s="371">
        <v>3</v>
      </c>
      <c r="R33" s="683" t="s">
        <v>384</v>
      </c>
      <c r="S33" s="323"/>
    </row>
    <row r="34" spans="1:38" ht="17.25" customHeight="1">
      <c r="B34" s="681"/>
      <c r="C34" s="682"/>
      <c r="D34" s="682"/>
      <c r="E34" s="737"/>
      <c r="F34" s="685" t="s">
        <v>391</v>
      </c>
      <c r="G34" s="686"/>
      <c r="H34" s="686"/>
      <c r="I34" s="687"/>
      <c r="J34" s="688" t="s">
        <v>408</v>
      </c>
      <c r="K34" s="688"/>
      <c r="L34" s="688"/>
      <c r="M34" s="688"/>
      <c r="N34" s="688"/>
      <c r="O34" s="688"/>
      <c r="P34" s="688"/>
      <c r="Q34" s="689"/>
      <c r="R34" s="684"/>
      <c r="S34" s="323"/>
    </row>
    <row r="35" spans="1:38" ht="17.25" customHeight="1">
      <c r="B35" s="656" t="s">
        <v>409</v>
      </c>
      <c r="C35" s="658" t="s">
        <v>393</v>
      </c>
      <c r="D35" s="659"/>
      <c r="E35" s="372" t="s">
        <v>398</v>
      </c>
      <c r="F35" s="373"/>
      <c r="G35" s="374"/>
      <c r="H35" s="375"/>
      <c r="I35" s="376"/>
      <c r="J35" s="377" t="str">
        <f t="shared" ref="J35:Q35" si="8">IFERROR($F$35*J14,"-")</f>
        <v>-</v>
      </c>
      <c r="K35" s="378" t="str">
        <f t="shared" si="8"/>
        <v>-</v>
      </c>
      <c r="L35" s="378" t="str">
        <f t="shared" si="8"/>
        <v>-</v>
      </c>
      <c r="M35" s="378" t="str">
        <f t="shared" si="8"/>
        <v>-</v>
      </c>
      <c r="N35" s="378" t="str">
        <f t="shared" si="8"/>
        <v>-</v>
      </c>
      <c r="O35" s="378" t="str">
        <f t="shared" si="8"/>
        <v>-</v>
      </c>
      <c r="P35" s="378" t="str">
        <f t="shared" si="8"/>
        <v>-</v>
      </c>
      <c r="Q35" s="378" t="str">
        <f t="shared" si="8"/>
        <v>-</v>
      </c>
      <c r="R35" s="379">
        <f>ROUND(SUM(F35:Q35)/12,0)</f>
        <v>0</v>
      </c>
      <c r="S35" s="333"/>
    </row>
    <row r="36" spans="1:38" ht="17.25" customHeight="1">
      <c r="B36" s="657"/>
      <c r="C36" s="726" t="s">
        <v>399</v>
      </c>
      <c r="D36" s="659"/>
      <c r="E36" s="380" t="s">
        <v>398</v>
      </c>
      <c r="F36" s="373"/>
      <c r="G36" s="374"/>
      <c r="H36" s="375"/>
      <c r="I36" s="376"/>
      <c r="J36" s="377" t="str">
        <f t="shared" ref="J36:Q36" si="9">IFERROR($F$36*J16,"-")</f>
        <v>-</v>
      </c>
      <c r="K36" s="378" t="str">
        <f t="shared" si="9"/>
        <v>-</v>
      </c>
      <c r="L36" s="378" t="str">
        <f t="shared" si="9"/>
        <v>-</v>
      </c>
      <c r="M36" s="378" t="str">
        <f t="shared" si="9"/>
        <v>-</v>
      </c>
      <c r="N36" s="378" t="str">
        <f t="shared" si="9"/>
        <v>-</v>
      </c>
      <c r="O36" s="378" t="str">
        <f t="shared" si="9"/>
        <v>-</v>
      </c>
      <c r="P36" s="378" t="str">
        <f t="shared" si="9"/>
        <v>-</v>
      </c>
      <c r="Q36" s="378" t="str">
        <f t="shared" si="9"/>
        <v>-</v>
      </c>
      <c r="R36" s="379">
        <f>ROUND(SUM(F36:Q36)/12,0)</f>
        <v>0</v>
      </c>
      <c r="S36" s="333"/>
    </row>
    <row r="37" spans="1:38" ht="18" customHeight="1">
      <c r="B37" s="719" t="s">
        <v>410</v>
      </c>
      <c r="C37" s="658" t="s">
        <v>393</v>
      </c>
      <c r="D37" s="659"/>
      <c r="E37" s="372" t="s">
        <v>398</v>
      </c>
      <c r="F37" s="373"/>
      <c r="G37" s="374"/>
      <c r="H37" s="375"/>
      <c r="I37" s="376"/>
      <c r="J37" s="377" t="str">
        <f t="shared" ref="J37:Q37" si="10">IFERROR($F$37*J18,"-")</f>
        <v>-</v>
      </c>
      <c r="K37" s="377" t="str">
        <f t="shared" si="10"/>
        <v>-</v>
      </c>
      <c r="L37" s="377" t="str">
        <f t="shared" si="10"/>
        <v>-</v>
      </c>
      <c r="M37" s="377" t="str">
        <f t="shared" si="10"/>
        <v>-</v>
      </c>
      <c r="N37" s="377" t="str">
        <f t="shared" si="10"/>
        <v>-</v>
      </c>
      <c r="O37" s="377" t="str">
        <f t="shared" si="10"/>
        <v>-</v>
      </c>
      <c r="P37" s="377" t="str">
        <f t="shared" si="10"/>
        <v>-</v>
      </c>
      <c r="Q37" s="377" t="str">
        <f t="shared" si="10"/>
        <v>-</v>
      </c>
      <c r="R37" s="379">
        <f>ROUND(SUM(F37:Q37)/12,0)</f>
        <v>0</v>
      </c>
      <c r="S37" s="333"/>
    </row>
    <row r="38" spans="1:38" ht="17.25" customHeight="1">
      <c r="B38" s="720"/>
      <c r="C38" s="660" t="s">
        <v>399</v>
      </c>
      <c r="D38" s="660"/>
      <c r="E38" s="380" t="s">
        <v>398</v>
      </c>
      <c r="F38" s="373"/>
      <c r="G38" s="374"/>
      <c r="H38" s="375"/>
      <c r="I38" s="376"/>
      <c r="J38" s="377" t="str">
        <f t="shared" ref="J38:Q38" si="11">IFERROR($F$38*J20,"-")</f>
        <v>-</v>
      </c>
      <c r="K38" s="377" t="str">
        <f t="shared" si="11"/>
        <v>-</v>
      </c>
      <c r="L38" s="377" t="str">
        <f t="shared" si="11"/>
        <v>-</v>
      </c>
      <c r="M38" s="377" t="str">
        <f t="shared" si="11"/>
        <v>-</v>
      </c>
      <c r="N38" s="377" t="str">
        <f t="shared" si="11"/>
        <v>-</v>
      </c>
      <c r="O38" s="377" t="str">
        <f t="shared" si="11"/>
        <v>-</v>
      </c>
      <c r="P38" s="377" t="str">
        <f t="shared" si="11"/>
        <v>-</v>
      </c>
      <c r="Q38" s="377" t="str">
        <f t="shared" si="11"/>
        <v>-</v>
      </c>
      <c r="R38" s="379">
        <f>ROUND(SUM(F38:Q38)/12,0)</f>
        <v>0</v>
      </c>
      <c r="S38" s="333"/>
      <c r="U38" s="718" t="s">
        <v>419</v>
      </c>
      <c r="V38" s="718"/>
      <c r="W38" s="718"/>
      <c r="X38" s="718"/>
      <c r="Y38" s="718"/>
      <c r="Z38" s="718"/>
      <c r="AA38" s="718"/>
      <c r="AB38" s="718"/>
      <c r="AC38" s="718"/>
    </row>
    <row r="39" spans="1:38" ht="17.25" hidden="1" customHeight="1" thickBot="1">
      <c r="B39" s="720"/>
      <c r="C39" s="381"/>
      <c r="D39" s="382" t="s">
        <v>411</v>
      </c>
      <c r="E39" s="372" t="s">
        <v>398</v>
      </c>
      <c r="F39" s="373"/>
      <c r="G39" s="374"/>
      <c r="H39" s="375"/>
      <c r="I39" s="376"/>
      <c r="J39" s="383"/>
      <c r="K39" s="384"/>
      <c r="L39" s="384"/>
      <c r="M39" s="384"/>
      <c r="N39" s="384"/>
      <c r="O39" s="384"/>
      <c r="P39" s="384"/>
      <c r="Q39" s="385"/>
      <c r="R39" s="386"/>
      <c r="S39" s="333"/>
      <c r="U39" s="718"/>
      <c r="V39" s="718"/>
      <c r="W39" s="718"/>
      <c r="X39" s="718"/>
      <c r="Y39" s="718"/>
      <c r="Z39" s="718"/>
      <c r="AA39" s="718"/>
      <c r="AB39" s="718"/>
      <c r="AC39" s="718"/>
    </row>
    <row r="40" spans="1:38" ht="17.25" customHeight="1" thickBot="1">
      <c r="B40" s="720"/>
      <c r="C40" s="658" t="s">
        <v>420</v>
      </c>
      <c r="D40" s="659"/>
      <c r="E40" s="372" t="s">
        <v>398</v>
      </c>
      <c r="F40" s="373"/>
      <c r="G40" s="374"/>
      <c r="H40" s="375"/>
      <c r="I40" s="376"/>
      <c r="J40" s="377" t="str">
        <f>IFERROR($F$40*J24,"-")</f>
        <v>-</v>
      </c>
      <c r="K40" s="377" t="str">
        <f t="shared" ref="K40:Q40" si="12">IFERROR($F$40*K24,"-")</f>
        <v>-</v>
      </c>
      <c r="L40" s="377" t="str">
        <f t="shared" si="12"/>
        <v>-</v>
      </c>
      <c r="M40" s="377" t="str">
        <f t="shared" si="12"/>
        <v>-</v>
      </c>
      <c r="N40" s="377" t="str">
        <f t="shared" si="12"/>
        <v>-</v>
      </c>
      <c r="O40" s="377" t="str">
        <f t="shared" si="12"/>
        <v>-</v>
      </c>
      <c r="P40" s="377" t="str">
        <f>IFERROR($F$40*P24,"-")</f>
        <v>-</v>
      </c>
      <c r="Q40" s="377" t="str">
        <f t="shared" si="12"/>
        <v>-</v>
      </c>
      <c r="R40" s="379">
        <f>ROUND(SUM(F40:Q40)/12,0)</f>
        <v>0</v>
      </c>
      <c r="S40" s="333"/>
      <c r="U40" s="718"/>
      <c r="V40" s="718"/>
      <c r="W40" s="718"/>
      <c r="X40" s="718"/>
      <c r="Y40" s="718"/>
      <c r="Z40" s="718"/>
      <c r="AA40" s="718"/>
      <c r="AB40" s="718"/>
      <c r="AC40" s="718"/>
    </row>
    <row r="41" spans="1:38" ht="17.25" customHeight="1" thickBot="1">
      <c r="B41" s="720"/>
      <c r="C41" s="658" t="s">
        <v>421</v>
      </c>
      <c r="D41" s="659"/>
      <c r="E41" s="372" t="s">
        <v>398</v>
      </c>
      <c r="F41" s="373"/>
      <c r="G41" s="374"/>
      <c r="H41" s="375"/>
      <c r="I41" s="376"/>
      <c r="J41" s="377" t="str">
        <f t="shared" ref="J41:Q41" si="13">IFERROR($F$41*J26,"-")</f>
        <v>-</v>
      </c>
      <c r="K41" s="377" t="str">
        <f t="shared" si="13"/>
        <v>-</v>
      </c>
      <c r="L41" s="377" t="str">
        <f t="shared" si="13"/>
        <v>-</v>
      </c>
      <c r="M41" s="377" t="str">
        <f t="shared" si="13"/>
        <v>-</v>
      </c>
      <c r="N41" s="377" t="str">
        <f t="shared" si="13"/>
        <v>-</v>
      </c>
      <c r="O41" s="377" t="str">
        <f t="shared" si="13"/>
        <v>-</v>
      </c>
      <c r="P41" s="377" t="str">
        <f t="shared" si="13"/>
        <v>-</v>
      </c>
      <c r="Q41" s="377" t="str">
        <f t="shared" si="13"/>
        <v>-</v>
      </c>
      <c r="R41" s="379">
        <f>ROUND(SUM(F41:Q41)/12,0)</f>
        <v>0</v>
      </c>
      <c r="S41" s="333"/>
      <c r="U41" s="675" t="s">
        <v>386</v>
      </c>
      <c r="V41" s="676"/>
      <c r="W41" s="677" t="s">
        <v>412</v>
      </c>
      <c r="X41" s="676"/>
      <c r="Y41" s="678"/>
      <c r="AA41" s="712" t="s">
        <v>413</v>
      </c>
      <c r="AB41" s="713"/>
      <c r="AC41" s="713"/>
      <c r="AD41" s="713"/>
      <c r="AH41" s="714" t="s">
        <v>386</v>
      </c>
      <c r="AI41" s="715"/>
      <c r="AJ41" s="716" t="s">
        <v>412</v>
      </c>
      <c r="AK41" s="715"/>
      <c r="AL41" s="717"/>
    </row>
    <row r="42" spans="1:38" ht="17.25" customHeight="1" thickTop="1" thickBot="1">
      <c r="B42" s="721"/>
      <c r="C42" s="661" t="s">
        <v>403</v>
      </c>
      <c r="D42" s="662"/>
      <c r="E42" s="387" t="s">
        <v>398</v>
      </c>
      <c r="F42" s="388"/>
      <c r="G42" s="389"/>
      <c r="H42" s="390"/>
      <c r="I42" s="391"/>
      <c r="J42" s="392" t="str">
        <f t="shared" ref="J42:Q42" si="14">IFERROR($F$42*J28,"-")</f>
        <v>-</v>
      </c>
      <c r="K42" s="392" t="str">
        <f t="shared" si="14"/>
        <v>-</v>
      </c>
      <c r="L42" s="392" t="str">
        <f t="shared" si="14"/>
        <v>-</v>
      </c>
      <c r="M42" s="392" t="str">
        <f t="shared" si="14"/>
        <v>-</v>
      </c>
      <c r="N42" s="392" t="str">
        <f t="shared" si="14"/>
        <v>-</v>
      </c>
      <c r="O42" s="392" t="str">
        <f t="shared" si="14"/>
        <v>-</v>
      </c>
      <c r="P42" s="392" t="str">
        <f t="shared" si="14"/>
        <v>-</v>
      </c>
      <c r="Q42" s="392" t="str">
        <f t="shared" si="14"/>
        <v>-</v>
      </c>
      <c r="R42" s="393">
        <f>ROUND(SUM(F42:Q42)/12,0)</f>
        <v>0</v>
      </c>
      <c r="S42" s="333"/>
      <c r="U42" s="671" t="s">
        <v>393</v>
      </c>
      <c r="V42" s="672"/>
      <c r="W42" s="673">
        <f>Y12+Y14</f>
        <v>0</v>
      </c>
      <c r="X42" s="674"/>
      <c r="Y42" s="327" t="s">
        <v>394</v>
      </c>
      <c r="AA42" s="403">
        <v>0</v>
      </c>
      <c r="AB42" s="404" t="s">
        <v>405</v>
      </c>
      <c r="AH42" s="722" t="s">
        <v>393</v>
      </c>
      <c r="AI42" s="723"/>
      <c r="AJ42" s="724">
        <f>W42-AA42</f>
        <v>0</v>
      </c>
      <c r="AK42" s="725"/>
      <c r="AL42" s="405" t="s">
        <v>394</v>
      </c>
    </row>
    <row r="43" spans="1:38" ht="17.25" customHeight="1" thickTop="1" thickBot="1">
      <c r="B43" s="637" t="s">
        <v>383</v>
      </c>
      <c r="C43" s="638"/>
      <c r="D43" s="639"/>
      <c r="E43" s="394"/>
      <c r="F43" s="395">
        <f>SUM(F35+F36+F37+F38+F40+F41+F42)</f>
        <v>0</v>
      </c>
      <c r="G43" s="396">
        <f t="shared" ref="G43:I43" si="15">SUM(G35+G36+G37+G38+G40+G41+G42)</f>
        <v>0</v>
      </c>
      <c r="H43" s="396">
        <f t="shared" si="15"/>
        <v>0</v>
      </c>
      <c r="I43" s="397">
        <f t="shared" si="15"/>
        <v>0</v>
      </c>
      <c r="J43" s="398"/>
      <c r="K43" s="399"/>
      <c r="L43" s="399"/>
      <c r="M43" s="399"/>
      <c r="N43" s="399"/>
      <c r="O43" s="399"/>
      <c r="P43" s="399"/>
      <c r="Q43" s="400"/>
      <c r="R43" s="401">
        <f>SUM(R35:R42)</f>
        <v>0</v>
      </c>
      <c r="S43" s="333"/>
      <c r="U43" s="702" t="s">
        <v>399</v>
      </c>
      <c r="V43" s="703"/>
      <c r="W43" s="704">
        <f>Y13+Y15</f>
        <v>0</v>
      </c>
      <c r="X43" s="705"/>
      <c r="Y43" s="346" t="s">
        <v>394</v>
      </c>
      <c r="Z43" s="406"/>
      <c r="AA43" s="407">
        <v>0</v>
      </c>
      <c r="AB43" s="408" t="s">
        <v>405</v>
      </c>
      <c r="AC43" s="406"/>
      <c r="AH43" s="706" t="s">
        <v>399</v>
      </c>
      <c r="AI43" s="707"/>
      <c r="AJ43" s="692">
        <f>W43-AA43</f>
        <v>0</v>
      </c>
      <c r="AK43" s="693"/>
      <c r="AL43" s="409" t="s">
        <v>394</v>
      </c>
    </row>
    <row r="44" spans="1:38" ht="16.5" customHeight="1">
      <c r="C44" s="402" t="s">
        <v>414</v>
      </c>
      <c r="D44" s="365"/>
      <c r="U44" s="670" t="s">
        <v>420</v>
      </c>
      <c r="V44" s="649"/>
      <c r="W44" s="650">
        <f>Y16</f>
        <v>0</v>
      </c>
      <c r="X44" s="651"/>
      <c r="Y44" s="346" t="s">
        <v>394</v>
      </c>
      <c r="Z44" s="406"/>
      <c r="AA44" s="437"/>
      <c r="AB44" s="408" t="s">
        <v>405</v>
      </c>
      <c r="AC44" s="406"/>
      <c r="AD44" s="351"/>
      <c r="AH44" s="690" t="s">
        <v>420</v>
      </c>
      <c r="AI44" s="691"/>
      <c r="AJ44" s="692">
        <f>W44-AA44</f>
        <v>0</v>
      </c>
      <c r="AK44" s="693"/>
      <c r="AL44" s="409" t="s">
        <v>394</v>
      </c>
    </row>
    <row r="45" spans="1:38" ht="17.25" customHeight="1">
      <c r="C45" s="365"/>
      <c r="D45" s="365"/>
      <c r="U45" s="670" t="s">
        <v>421</v>
      </c>
      <c r="V45" s="649"/>
      <c r="W45" s="650">
        <f>Y17</f>
        <v>0</v>
      </c>
      <c r="X45" s="651"/>
      <c r="Y45" s="346" t="s">
        <v>394</v>
      </c>
      <c r="Z45" s="406"/>
      <c r="AA45" s="437"/>
      <c r="AB45" s="408" t="s">
        <v>405</v>
      </c>
      <c r="AH45" s="690" t="s">
        <v>421</v>
      </c>
      <c r="AI45" s="691"/>
      <c r="AJ45" s="692">
        <f>W45-AA45</f>
        <v>0</v>
      </c>
      <c r="AK45" s="693"/>
      <c r="AL45" s="409" t="s">
        <v>394</v>
      </c>
    </row>
    <row r="46" spans="1:38" ht="17.25" customHeight="1" thickBot="1">
      <c r="C46" s="365"/>
      <c r="D46" s="365"/>
      <c r="U46" s="694" t="s">
        <v>403</v>
      </c>
      <c r="V46" s="695"/>
      <c r="W46" s="696">
        <f>Y18</f>
        <v>0</v>
      </c>
      <c r="X46" s="697"/>
      <c r="Y46" s="334" t="s">
        <v>394</v>
      </c>
      <c r="AA46" s="440"/>
      <c r="AB46" s="441" t="s">
        <v>405</v>
      </c>
      <c r="AH46" s="698" t="s">
        <v>403</v>
      </c>
      <c r="AI46" s="699"/>
      <c r="AJ46" s="700">
        <f>W46-AA46</f>
        <v>0</v>
      </c>
      <c r="AK46" s="701"/>
      <c r="AL46" s="410" t="s">
        <v>394</v>
      </c>
    </row>
    <row r="47" spans="1:38" ht="17.25" customHeight="1" thickTop="1" thickBot="1">
      <c r="C47" s="365"/>
      <c r="D47" s="365"/>
      <c r="U47" s="666" t="s">
        <v>383</v>
      </c>
      <c r="V47" s="667"/>
      <c r="W47" s="668">
        <f>SUM(W42:X46)</f>
        <v>0</v>
      </c>
      <c r="X47" s="669"/>
      <c r="Y47" s="411" t="s">
        <v>405</v>
      </c>
      <c r="AA47" s="438">
        <f>SUM(AA42:AA46)</f>
        <v>0</v>
      </c>
      <c r="AB47" s="439" t="s">
        <v>405</v>
      </c>
      <c r="AH47" s="708" t="s">
        <v>383</v>
      </c>
      <c r="AI47" s="709"/>
      <c r="AJ47" s="710">
        <f>SUM(AJ42:AK46)</f>
        <v>0</v>
      </c>
      <c r="AK47" s="711"/>
      <c r="AL47" s="412" t="s">
        <v>405</v>
      </c>
    </row>
    <row r="48" spans="1:38" ht="17.25" customHeight="1" thickBot="1">
      <c r="A48" s="367" t="s">
        <v>415</v>
      </c>
      <c r="B48" s="367"/>
      <c r="E48" s="306"/>
      <c r="F48" s="368"/>
      <c r="G48" s="306"/>
      <c r="H48" s="306"/>
      <c r="I48" s="306"/>
      <c r="J48" s="306"/>
      <c r="K48" s="306"/>
      <c r="L48" s="306"/>
      <c r="M48" s="306"/>
      <c r="N48" s="306"/>
      <c r="O48" s="306"/>
      <c r="P48" s="306"/>
      <c r="Q48" s="306"/>
      <c r="R48" s="306"/>
    </row>
    <row r="49" spans="1:19" ht="17.25" customHeight="1">
      <c r="A49" s="367"/>
      <c r="B49" s="679" t="str">
        <f>"令和"&amp;$E$3&amp;"年度"</f>
        <v>令和7年度</v>
      </c>
      <c r="C49" s="680"/>
      <c r="D49" s="680"/>
      <c r="E49" s="680"/>
      <c r="F49" s="369">
        <v>4</v>
      </c>
      <c r="G49" s="321">
        <v>5</v>
      </c>
      <c r="H49" s="322">
        <v>6</v>
      </c>
      <c r="I49" s="370">
        <v>7</v>
      </c>
      <c r="J49" s="321">
        <v>8</v>
      </c>
      <c r="K49" s="322">
        <v>9</v>
      </c>
      <c r="L49" s="322">
        <v>10</v>
      </c>
      <c r="M49" s="322">
        <v>11</v>
      </c>
      <c r="N49" s="322">
        <v>12</v>
      </c>
      <c r="O49" s="322">
        <v>1</v>
      </c>
      <c r="P49" s="322">
        <v>2</v>
      </c>
      <c r="Q49" s="371">
        <v>3</v>
      </c>
      <c r="R49" s="683" t="s">
        <v>384</v>
      </c>
      <c r="S49" s="323"/>
    </row>
    <row r="50" spans="1:19" ht="17.25" customHeight="1">
      <c r="A50" s="367"/>
      <c r="B50" s="681"/>
      <c r="C50" s="682"/>
      <c r="D50" s="682"/>
      <c r="E50" s="682"/>
      <c r="F50" s="685" t="s">
        <v>391</v>
      </c>
      <c r="G50" s="686"/>
      <c r="H50" s="686"/>
      <c r="I50" s="687"/>
      <c r="J50" s="688" t="s">
        <v>416</v>
      </c>
      <c r="K50" s="688"/>
      <c r="L50" s="688"/>
      <c r="M50" s="688"/>
      <c r="N50" s="688"/>
      <c r="O50" s="688"/>
      <c r="P50" s="688"/>
      <c r="Q50" s="689"/>
      <c r="R50" s="684"/>
      <c r="S50" s="323"/>
    </row>
    <row r="51" spans="1:19" ht="18" customHeight="1">
      <c r="A51" s="367"/>
      <c r="B51" s="656" t="s">
        <v>409</v>
      </c>
      <c r="C51" s="658" t="s">
        <v>393</v>
      </c>
      <c r="D51" s="659"/>
      <c r="E51" s="413" t="s">
        <v>398</v>
      </c>
      <c r="F51" s="414">
        <f t="shared" ref="F51:I58" si="16">F35</f>
        <v>0</v>
      </c>
      <c r="G51" s="415">
        <f t="shared" si="16"/>
        <v>0</v>
      </c>
      <c r="H51" s="415">
        <f t="shared" si="16"/>
        <v>0</v>
      </c>
      <c r="I51" s="416">
        <f t="shared" si="16"/>
        <v>0</v>
      </c>
      <c r="J51" s="417"/>
      <c r="K51" s="418"/>
      <c r="L51" s="418"/>
      <c r="M51" s="418"/>
      <c r="N51" s="418"/>
      <c r="O51" s="418"/>
      <c r="P51" s="418"/>
      <c r="Q51" s="419"/>
      <c r="R51" s="379">
        <f>ROUND(SUM(F51:Q51)/12,0)</f>
        <v>0</v>
      </c>
      <c r="S51" s="333"/>
    </row>
    <row r="52" spans="1:19" ht="18" customHeight="1">
      <c r="A52" s="367"/>
      <c r="B52" s="657"/>
      <c r="C52" s="660" t="s">
        <v>399</v>
      </c>
      <c r="D52" s="660"/>
      <c r="E52" s="420" t="s">
        <v>398</v>
      </c>
      <c r="F52" s="414">
        <f t="shared" si="16"/>
        <v>0</v>
      </c>
      <c r="G52" s="415">
        <f t="shared" si="16"/>
        <v>0</v>
      </c>
      <c r="H52" s="415">
        <f t="shared" si="16"/>
        <v>0</v>
      </c>
      <c r="I52" s="416">
        <f t="shared" si="16"/>
        <v>0</v>
      </c>
      <c r="J52" s="417"/>
      <c r="K52" s="418"/>
      <c r="L52" s="418"/>
      <c r="M52" s="418"/>
      <c r="N52" s="418"/>
      <c r="O52" s="418"/>
      <c r="P52" s="418"/>
      <c r="Q52" s="419"/>
      <c r="R52" s="379">
        <f>ROUND(SUM(F52:Q52)/12,0)</f>
        <v>0</v>
      </c>
      <c r="S52" s="333"/>
    </row>
    <row r="53" spans="1:19" ht="18" customHeight="1">
      <c r="A53" s="367"/>
      <c r="B53" s="663" t="s">
        <v>410</v>
      </c>
      <c r="C53" s="658" t="s">
        <v>393</v>
      </c>
      <c r="D53" s="659"/>
      <c r="E53" s="413" t="s">
        <v>398</v>
      </c>
      <c r="F53" s="414">
        <f t="shared" si="16"/>
        <v>0</v>
      </c>
      <c r="G53" s="415">
        <f t="shared" si="16"/>
        <v>0</v>
      </c>
      <c r="H53" s="415">
        <f t="shared" si="16"/>
        <v>0</v>
      </c>
      <c r="I53" s="416">
        <f t="shared" si="16"/>
        <v>0</v>
      </c>
      <c r="J53" s="417"/>
      <c r="K53" s="418"/>
      <c r="L53" s="418"/>
      <c r="M53" s="418"/>
      <c r="N53" s="418"/>
      <c r="O53" s="418"/>
      <c r="P53" s="418"/>
      <c r="Q53" s="419"/>
      <c r="R53" s="379">
        <f>ROUND(SUM(F53:Q53)/12,0)</f>
        <v>0</v>
      </c>
      <c r="S53" s="333"/>
    </row>
    <row r="54" spans="1:19" ht="18" customHeight="1">
      <c r="A54" s="367"/>
      <c r="B54" s="664"/>
      <c r="C54" s="660" t="s">
        <v>399</v>
      </c>
      <c r="D54" s="660"/>
      <c r="E54" s="420" t="s">
        <v>398</v>
      </c>
      <c r="F54" s="414">
        <f t="shared" si="16"/>
        <v>0</v>
      </c>
      <c r="G54" s="415">
        <f t="shared" si="16"/>
        <v>0</v>
      </c>
      <c r="H54" s="415">
        <f t="shared" si="16"/>
        <v>0</v>
      </c>
      <c r="I54" s="416">
        <f t="shared" si="16"/>
        <v>0</v>
      </c>
      <c r="J54" s="417"/>
      <c r="K54" s="418"/>
      <c r="L54" s="418"/>
      <c r="M54" s="418"/>
      <c r="N54" s="418"/>
      <c r="O54" s="418"/>
      <c r="P54" s="418"/>
      <c r="Q54" s="419"/>
      <c r="R54" s="379">
        <f>ROUND(SUM(F54:Q54)/12,0)</f>
        <v>0</v>
      </c>
      <c r="S54" s="333"/>
    </row>
    <row r="55" spans="1:19" ht="18" hidden="1" customHeight="1">
      <c r="A55" s="367"/>
      <c r="B55" s="664"/>
      <c r="C55" s="381"/>
      <c r="D55" s="382" t="s">
        <v>411</v>
      </c>
      <c r="E55" s="413" t="s">
        <v>398</v>
      </c>
      <c r="F55" s="414">
        <f t="shared" si="16"/>
        <v>0</v>
      </c>
      <c r="G55" s="415">
        <f t="shared" si="16"/>
        <v>0</v>
      </c>
      <c r="H55" s="415">
        <f t="shared" si="16"/>
        <v>0</v>
      </c>
      <c r="I55" s="416">
        <f t="shared" si="16"/>
        <v>0</v>
      </c>
      <c r="J55" s="417"/>
      <c r="K55" s="418"/>
      <c r="L55" s="418"/>
      <c r="M55" s="418"/>
      <c r="N55" s="418"/>
      <c r="O55" s="418"/>
      <c r="P55" s="418"/>
      <c r="Q55" s="419"/>
      <c r="R55" s="386"/>
      <c r="S55" s="333"/>
    </row>
    <row r="56" spans="1:19" ht="18" customHeight="1">
      <c r="A56" s="367"/>
      <c r="B56" s="664"/>
      <c r="C56" s="658" t="s">
        <v>420</v>
      </c>
      <c r="D56" s="659"/>
      <c r="E56" s="413" t="s">
        <v>398</v>
      </c>
      <c r="F56" s="414">
        <f t="shared" si="16"/>
        <v>0</v>
      </c>
      <c r="G56" s="415">
        <f t="shared" si="16"/>
        <v>0</v>
      </c>
      <c r="H56" s="415">
        <f t="shared" si="16"/>
        <v>0</v>
      </c>
      <c r="I56" s="416">
        <f t="shared" si="16"/>
        <v>0</v>
      </c>
      <c r="J56" s="417"/>
      <c r="K56" s="418"/>
      <c r="L56" s="418"/>
      <c r="M56" s="418"/>
      <c r="N56" s="418"/>
      <c r="O56" s="418"/>
      <c r="P56" s="418"/>
      <c r="Q56" s="419"/>
      <c r="R56" s="379">
        <f>ROUND(SUM(F56:Q56)/12,0)</f>
        <v>0</v>
      </c>
      <c r="S56" s="333"/>
    </row>
    <row r="57" spans="1:19" ht="18" customHeight="1">
      <c r="A57" s="367"/>
      <c r="B57" s="664"/>
      <c r="C57" s="658" t="s">
        <v>421</v>
      </c>
      <c r="D57" s="659"/>
      <c r="E57" s="413" t="s">
        <v>398</v>
      </c>
      <c r="F57" s="414">
        <f t="shared" si="16"/>
        <v>0</v>
      </c>
      <c r="G57" s="415">
        <f t="shared" si="16"/>
        <v>0</v>
      </c>
      <c r="H57" s="415">
        <f t="shared" si="16"/>
        <v>0</v>
      </c>
      <c r="I57" s="416">
        <f t="shared" si="16"/>
        <v>0</v>
      </c>
      <c r="J57" s="417"/>
      <c r="K57" s="418"/>
      <c r="L57" s="418"/>
      <c r="M57" s="418"/>
      <c r="N57" s="418"/>
      <c r="O57" s="418"/>
      <c r="P57" s="418"/>
      <c r="Q57" s="419"/>
      <c r="R57" s="379">
        <f>ROUND(SUM(F57:Q57)/12,0)</f>
        <v>0</v>
      </c>
      <c r="S57" s="333"/>
    </row>
    <row r="58" spans="1:19" ht="17.25" customHeight="1" thickBot="1">
      <c r="A58" s="367"/>
      <c r="B58" s="665"/>
      <c r="C58" s="661" t="s">
        <v>403</v>
      </c>
      <c r="D58" s="662"/>
      <c r="E58" s="421" t="s">
        <v>398</v>
      </c>
      <c r="F58" s="422">
        <f t="shared" si="16"/>
        <v>0</v>
      </c>
      <c r="G58" s="423">
        <f t="shared" si="16"/>
        <v>0</v>
      </c>
      <c r="H58" s="423">
        <f t="shared" si="16"/>
        <v>0</v>
      </c>
      <c r="I58" s="424">
        <f t="shared" si="16"/>
        <v>0</v>
      </c>
      <c r="J58" s="425"/>
      <c r="K58" s="426"/>
      <c r="L58" s="426"/>
      <c r="M58" s="426"/>
      <c r="N58" s="426"/>
      <c r="O58" s="426"/>
      <c r="P58" s="426"/>
      <c r="Q58" s="427"/>
      <c r="R58" s="393">
        <f>ROUND(SUM(F58:Q58)/12,0)</f>
        <v>0</v>
      </c>
      <c r="S58" s="333"/>
    </row>
    <row r="59" spans="1:19" ht="17.25" customHeight="1" thickTop="1" thickBot="1">
      <c r="A59" s="367"/>
      <c r="B59" s="637" t="s">
        <v>383</v>
      </c>
      <c r="C59" s="638"/>
      <c r="D59" s="639"/>
      <c r="E59" s="428"/>
      <c r="F59" s="429">
        <f>SUM(F51+F52+F53+F54+F56+F57+F58)</f>
        <v>0</v>
      </c>
      <c r="G59" s="430">
        <f t="shared" ref="G59:H59" si="17">SUM(G51+G52+G53+G54+G56+G57+G58)</f>
        <v>0</v>
      </c>
      <c r="H59" s="430">
        <f t="shared" si="17"/>
        <v>0</v>
      </c>
      <c r="I59" s="431">
        <f>SUM(I51+I52+I53+I54+I56+I57+I58)</f>
        <v>0</v>
      </c>
      <c r="J59" s="398"/>
      <c r="K59" s="399"/>
      <c r="L59" s="399"/>
      <c r="M59" s="399"/>
      <c r="N59" s="399"/>
      <c r="O59" s="399"/>
      <c r="P59" s="399"/>
      <c r="Q59" s="400"/>
      <c r="R59" s="401">
        <f>SUM(R51+R52+R53+R54+R56+R57+R58)</f>
        <v>0</v>
      </c>
      <c r="S59" s="333"/>
    </row>
    <row r="60" spans="1:19" ht="26.25" customHeight="1">
      <c r="A60" s="367"/>
      <c r="B60" s="367"/>
      <c r="E60" s="306"/>
      <c r="F60" s="316"/>
      <c r="G60" s="306"/>
      <c r="H60" s="306"/>
      <c r="I60" s="306"/>
      <c r="J60" s="306"/>
      <c r="K60" s="306"/>
      <c r="L60" s="306"/>
      <c r="M60" s="306"/>
      <c r="N60" s="306"/>
      <c r="O60" s="306"/>
      <c r="P60" s="306"/>
      <c r="Q60" s="306"/>
      <c r="R60" s="306"/>
    </row>
    <row r="61" spans="1:19" ht="19.5" customHeight="1" thickBot="1">
      <c r="B61" s="432" t="s">
        <v>417</v>
      </c>
      <c r="D61" s="433"/>
    </row>
    <row r="62" spans="1:19" ht="57" customHeight="1" thickBot="1">
      <c r="B62" s="640" t="s">
        <v>418</v>
      </c>
      <c r="C62" s="641"/>
      <c r="D62" s="641"/>
      <c r="E62" s="641"/>
      <c r="F62" s="641"/>
      <c r="G62" s="641"/>
      <c r="H62" s="641"/>
      <c r="I62" s="641"/>
      <c r="J62" s="641"/>
      <c r="K62" s="641"/>
      <c r="L62" s="641"/>
      <c r="M62" s="641"/>
      <c r="N62" s="641"/>
      <c r="O62" s="641"/>
      <c r="P62" s="641"/>
      <c r="Q62" s="641"/>
      <c r="R62" s="642"/>
      <c r="S62" s="434"/>
    </row>
    <row r="63" spans="1:19" ht="17.25" customHeight="1"/>
    <row r="64" spans="1:19" ht="17.25" customHeight="1"/>
    <row r="65" spans="10:21" ht="17.25" customHeight="1"/>
    <row r="66" spans="10:21" ht="17.25" customHeight="1">
      <c r="U66" s="351"/>
    </row>
    <row r="67" spans="10:21" ht="17.25" customHeight="1"/>
    <row r="68" spans="10:21" ht="17.25" customHeight="1">
      <c r="J68" s="351"/>
    </row>
    <row r="69" spans="10:21" ht="17.25" customHeight="1"/>
    <row r="70" spans="10:21" ht="17.25" customHeight="1"/>
    <row r="71" spans="10:21" ht="17.25" customHeight="1"/>
    <row r="72" spans="10:21" ht="17.25" customHeight="1"/>
    <row r="73" spans="10:21" ht="17.25" customHeight="1"/>
    <row r="74" spans="10:21" ht="17.25" customHeight="1"/>
    <row r="75" spans="10:21" ht="17.25" customHeight="1"/>
    <row r="76" spans="10:21" ht="17.25" customHeight="1"/>
    <row r="77" spans="10:21" ht="17.25" customHeight="1"/>
    <row r="78" spans="10:21" ht="17.25" customHeight="1"/>
    <row r="79" spans="10:21" ht="17.25" customHeight="1"/>
    <row r="80" spans="10:21" ht="17.25" customHeight="1"/>
    <row r="81" ht="17.25" customHeight="1"/>
    <row r="82" ht="17.25" customHeight="1"/>
    <row r="83" ht="17.25" customHeight="1"/>
    <row r="84" ht="17.25" customHeight="1"/>
    <row r="85" ht="17.25" customHeight="1"/>
    <row r="86" ht="17.25" customHeight="1"/>
    <row r="87" ht="17.25" customHeight="1"/>
    <row r="88" ht="17.25" customHeight="1"/>
    <row r="89" ht="17.25" customHeight="1"/>
    <row r="90" ht="17.25" customHeight="1"/>
    <row r="91" ht="17.25" customHeight="1"/>
    <row r="92" ht="17.25" customHeight="1"/>
    <row r="93" ht="17.25" customHeight="1"/>
    <row r="94" ht="17.25" customHeight="1"/>
    <row r="95" ht="17.25" customHeight="1"/>
    <row r="96" ht="17.25" customHeight="1"/>
  </sheetData>
  <mergeCells count="114">
    <mergeCell ref="A1:R1"/>
    <mergeCell ref="I3:M3"/>
    <mergeCell ref="N3:R3"/>
    <mergeCell ref="AB3:AD3"/>
    <mergeCell ref="I4:M4"/>
    <mergeCell ref="N4:R4"/>
    <mergeCell ref="I5:M5"/>
    <mergeCell ref="N5:R5"/>
    <mergeCell ref="I6:M6"/>
    <mergeCell ref="N6:R6"/>
    <mergeCell ref="B7:H8"/>
    <mergeCell ref="I7:K8"/>
    <mergeCell ref="L7:M7"/>
    <mergeCell ref="N7:O7"/>
    <mergeCell ref="P7:Q7"/>
    <mergeCell ref="L8:M8"/>
    <mergeCell ref="N8:O8"/>
    <mergeCell ref="P8:Q8"/>
    <mergeCell ref="U9:AE10"/>
    <mergeCell ref="B11:E12"/>
    <mergeCell ref="R11:R12"/>
    <mergeCell ref="U11:V11"/>
    <mergeCell ref="W11:X11"/>
    <mergeCell ref="Y11:AA11"/>
    <mergeCell ref="F12:Q12"/>
    <mergeCell ref="U12:V13"/>
    <mergeCell ref="W12:X12"/>
    <mergeCell ref="Y12:Z12"/>
    <mergeCell ref="B13:B16"/>
    <mergeCell ref="C13:D14"/>
    <mergeCell ref="W13:X13"/>
    <mergeCell ref="Y13:Z13"/>
    <mergeCell ref="W14:X14"/>
    <mergeCell ref="Y14:Z14"/>
    <mergeCell ref="C15:D16"/>
    <mergeCell ref="W15:X15"/>
    <mergeCell ref="Y15:Z15"/>
    <mergeCell ref="W16:X16"/>
    <mergeCell ref="Y16:Z16"/>
    <mergeCell ref="C17:D18"/>
    <mergeCell ref="W18:X18"/>
    <mergeCell ref="Y18:Z18"/>
    <mergeCell ref="U19:X19"/>
    <mergeCell ref="Y19:Z19"/>
    <mergeCell ref="B33:E34"/>
    <mergeCell ref="R33:R34"/>
    <mergeCell ref="F34:I34"/>
    <mergeCell ref="J34:Q34"/>
    <mergeCell ref="B35:B36"/>
    <mergeCell ref="C35:D35"/>
    <mergeCell ref="C36:D36"/>
    <mergeCell ref="C19:D20"/>
    <mergeCell ref="C21:C22"/>
    <mergeCell ref="D21:D22"/>
    <mergeCell ref="C25:D26"/>
    <mergeCell ref="C27:D28"/>
    <mergeCell ref="B29:D29"/>
    <mergeCell ref="AA41:AD41"/>
    <mergeCell ref="AH41:AI41"/>
    <mergeCell ref="AJ41:AL41"/>
    <mergeCell ref="C40:D40"/>
    <mergeCell ref="U38:AC40"/>
    <mergeCell ref="B37:B42"/>
    <mergeCell ref="C37:D37"/>
    <mergeCell ref="C38:D38"/>
    <mergeCell ref="C41:D41"/>
    <mergeCell ref="C42:D42"/>
    <mergeCell ref="AH42:AI42"/>
    <mergeCell ref="AJ42:AK42"/>
    <mergeCell ref="U43:V43"/>
    <mergeCell ref="W43:X43"/>
    <mergeCell ref="AH43:AI43"/>
    <mergeCell ref="AJ43:AK43"/>
    <mergeCell ref="AH44:AI44"/>
    <mergeCell ref="AJ44:AK44"/>
    <mergeCell ref="B43:D43"/>
    <mergeCell ref="AH47:AI47"/>
    <mergeCell ref="AJ47:AK47"/>
    <mergeCell ref="B49:E50"/>
    <mergeCell ref="R49:R50"/>
    <mergeCell ref="F50:I50"/>
    <mergeCell ref="J50:Q50"/>
    <mergeCell ref="U45:V45"/>
    <mergeCell ref="W45:X45"/>
    <mergeCell ref="AH45:AI45"/>
    <mergeCell ref="AJ45:AK45"/>
    <mergeCell ref="U46:V46"/>
    <mergeCell ref="W46:X46"/>
    <mergeCell ref="AH46:AI46"/>
    <mergeCell ref="AJ46:AK46"/>
    <mergeCell ref="B59:D59"/>
    <mergeCell ref="B62:R62"/>
    <mergeCell ref="U14:V18"/>
    <mergeCell ref="W17:X17"/>
    <mergeCell ref="Y17:Z17"/>
    <mergeCell ref="B17:B28"/>
    <mergeCell ref="C23:D24"/>
    <mergeCell ref="B51:B52"/>
    <mergeCell ref="C51:D51"/>
    <mergeCell ref="C52:D52"/>
    <mergeCell ref="C53:D53"/>
    <mergeCell ref="C54:D54"/>
    <mergeCell ref="C57:D57"/>
    <mergeCell ref="C58:D58"/>
    <mergeCell ref="B53:B58"/>
    <mergeCell ref="C56:D56"/>
    <mergeCell ref="U47:V47"/>
    <mergeCell ref="W47:X47"/>
    <mergeCell ref="U44:V44"/>
    <mergeCell ref="W44:X44"/>
    <mergeCell ref="U42:V42"/>
    <mergeCell ref="W42:X42"/>
    <mergeCell ref="U41:V41"/>
    <mergeCell ref="W41:Y41"/>
  </mergeCells>
  <phoneticPr fontId="9"/>
  <conditionalFormatting sqref="B13:R16">
    <cfRule type="expression" dxfId="41" priority="12">
      <formula>OR($N$4="小規模保育事業所Ａ型",$N$4="事業所内保育事業所（小規模Ａ型）")</formula>
    </cfRule>
  </conditionalFormatting>
  <conditionalFormatting sqref="C17:R20">
    <cfRule type="expression" dxfId="40" priority="11">
      <formula>OR($N$4="小規模保育事業所Ａ型",$N$4="事業所内保育事業所（小規模Ａ型）")</formula>
    </cfRule>
  </conditionalFormatting>
  <conditionalFormatting sqref="B35:R36">
    <cfRule type="expression" dxfId="39" priority="10">
      <formula>OR($N$4="小規模保育事業所Ａ型",$N$4="事業所内保育事業所（小規模Ａ型）")</formula>
    </cfRule>
  </conditionalFormatting>
  <conditionalFormatting sqref="C37:R39">
    <cfRule type="expression" dxfId="38" priority="9">
      <formula>OR($N$4="小規模保育事業所Ａ型",$N$4="事業所内保育事業所（小規模Ａ型）")</formula>
    </cfRule>
  </conditionalFormatting>
  <conditionalFormatting sqref="B51:R52 C53:R54">
    <cfRule type="expression" dxfId="37" priority="8">
      <formula>OR($N$4="小規模保育事業所Ａ型",$N$4="事業所内保育事業所（小規模Ａ型）")</formula>
    </cfRule>
  </conditionalFormatting>
  <conditionalFormatting sqref="AA41:AD41 AB47 AA42:AB43 AA45:AB46">
    <cfRule type="expression" dxfId="36" priority="7">
      <formula>OR($N$4="保育所",$N$4="幼保連携型 認定こども園")</formula>
    </cfRule>
  </conditionalFormatting>
  <conditionalFormatting sqref="U12:AA13 W14:AA15">
    <cfRule type="expression" dxfId="35" priority="6">
      <formula>OR($N$4="小規模保育事業所Ａ型",$N$4="事業所内保育事業所（小規模Ａ型）")</formula>
    </cfRule>
  </conditionalFormatting>
  <conditionalFormatting sqref="AC12:AD15">
    <cfRule type="expression" dxfId="34" priority="5">
      <formula>OR($N$4="小規模保育事業所Ａ型",$N$4="事業所内保育事業所（小規模Ａ型）")</formula>
    </cfRule>
  </conditionalFormatting>
  <conditionalFormatting sqref="U42:Y43 AA42:AB43">
    <cfRule type="expression" dxfId="33" priority="4">
      <formula>OR($N$4="小規模保育事業所Ａ型",$N$4="事業所内保育事業所（小規模Ａ型）")</formula>
    </cfRule>
  </conditionalFormatting>
  <conditionalFormatting sqref="AA44:AB44">
    <cfRule type="expression" dxfId="32" priority="3">
      <formula>OR($N$4="保育所",$N$4="幼保連携型 認定こども園")</formula>
    </cfRule>
  </conditionalFormatting>
  <conditionalFormatting sqref="L8:O8">
    <cfRule type="expression" dxfId="31" priority="1">
      <formula>$N$4="事業所内保育事業所（小規模Ａ型）"</formula>
    </cfRule>
    <cfRule type="expression" dxfId="30" priority="2">
      <formula>$N$4="小規模保育事業所Ａ型"</formula>
    </cfRule>
  </conditionalFormatting>
  <dataValidations count="2">
    <dataValidation type="list" allowBlank="1" showInputMessage="1" showErrorMessage="1" sqref="N4:R4 S4:S6">
      <formula1>"幼保連携型 認定こども園,保育所,小規模保育事業所Ａ型,事業所内保育事業所（小規模Ａ型）"</formula1>
    </dataValidation>
    <dataValidation type="list" allowBlank="1" showInputMessage="1" showErrorMessage="1" sqref="AB3:AD3">
      <formula1>"計算パターン１,計算パターン２"</formula1>
    </dataValidation>
  </dataValidations>
  <pageMargins left="0.39370078740157483" right="0.19685039370078741" top="0.55118110236220474" bottom="0.19685039370078741" header="0.31496062992125984" footer="0.19685039370078741"/>
  <pageSetup paperSize="8" scale="72"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F21"/>
  <sheetViews>
    <sheetView showGridLines="0" view="pageBreakPreview" zoomScale="87" zoomScaleNormal="100" zoomScaleSheetLayoutView="100" workbookViewId="0">
      <selection activeCell="I7" sqref="I7"/>
    </sheetView>
  </sheetViews>
  <sheetFormatPr defaultColWidth="9" defaultRowHeight="18" customHeight="1"/>
  <cols>
    <col min="1" max="1" width="5" style="1" customWidth="1"/>
    <col min="2" max="2" width="15.625" style="1" customWidth="1"/>
    <col min="3" max="3" width="14.625" style="1" customWidth="1"/>
    <col min="4" max="4" width="23.125" style="1" customWidth="1"/>
    <col min="5" max="6" width="22.875" style="1" customWidth="1"/>
    <col min="7" max="7" width="2.5" style="1" customWidth="1"/>
    <col min="8" max="19" width="3" style="1" customWidth="1"/>
    <col min="20" max="16384" width="9" style="1"/>
  </cols>
  <sheetData>
    <row r="1" spans="1:6" ht="18" customHeight="1" thickBot="1">
      <c r="A1" s="49" t="s">
        <v>248</v>
      </c>
    </row>
    <row r="2" spans="1:6" ht="18" customHeight="1" thickBot="1">
      <c r="D2" s="113" t="s">
        <v>190</v>
      </c>
      <c r="E2" s="869">
        <f>①平均年齢別児童数計算表!N3</f>
        <v>0</v>
      </c>
      <c r="F2" s="1289"/>
    </row>
    <row r="4" spans="1:6" ht="18" customHeight="1">
      <c r="A4" s="1134" t="s">
        <v>249</v>
      </c>
      <c r="B4" s="1134"/>
      <c r="C4" s="1134"/>
      <c r="D4" s="1134"/>
      <c r="E4" s="1134"/>
      <c r="F4" s="1134"/>
    </row>
    <row r="5" spans="1:6" ht="18" customHeight="1" thickBot="1">
      <c r="A5" s="3"/>
      <c r="B5" s="3"/>
      <c r="C5" s="3"/>
      <c r="D5" s="3"/>
      <c r="E5" s="3"/>
      <c r="F5" s="3"/>
    </row>
    <row r="6" spans="1:6" ht="40.15" customHeight="1">
      <c r="A6" s="1481" t="s">
        <v>250</v>
      </c>
      <c r="B6" s="1483" t="s">
        <v>251</v>
      </c>
      <c r="C6" s="1483" t="s">
        <v>252</v>
      </c>
      <c r="D6" s="1483" t="s">
        <v>253</v>
      </c>
      <c r="E6" s="1485" t="s">
        <v>254</v>
      </c>
      <c r="F6" s="1487" t="s">
        <v>255</v>
      </c>
    </row>
    <row r="7" spans="1:6" ht="56.1" customHeight="1" thickBot="1">
      <c r="A7" s="1482"/>
      <c r="B7" s="1484"/>
      <c r="C7" s="1484"/>
      <c r="D7" s="1484"/>
      <c r="E7" s="1486"/>
      <c r="F7" s="1488"/>
    </row>
    <row r="8" spans="1:6" ht="21.75" customHeight="1">
      <c r="A8" s="107" t="s">
        <v>256</v>
      </c>
      <c r="B8" s="108" t="s">
        <v>257</v>
      </c>
      <c r="C8" s="108" t="s">
        <v>258</v>
      </c>
      <c r="D8" s="108" t="s">
        <v>259</v>
      </c>
      <c r="E8" s="119">
        <v>200000</v>
      </c>
      <c r="F8" s="295"/>
    </row>
    <row r="9" spans="1:6" ht="21.75" customHeight="1">
      <c r="A9" s="48"/>
      <c r="B9" s="77"/>
      <c r="C9" s="77"/>
      <c r="D9" s="77"/>
      <c r="E9" s="120"/>
      <c r="F9" s="296"/>
    </row>
    <row r="10" spans="1:6" ht="21.75" customHeight="1">
      <c r="A10" s="48"/>
      <c r="B10" s="77"/>
      <c r="C10" s="77"/>
      <c r="D10" s="77"/>
      <c r="E10" s="120"/>
      <c r="F10" s="296"/>
    </row>
    <row r="11" spans="1:6" ht="21.75" customHeight="1">
      <c r="A11" s="48"/>
      <c r="B11" s="77"/>
      <c r="C11" s="77"/>
      <c r="D11" s="77"/>
      <c r="E11" s="120"/>
      <c r="F11" s="296"/>
    </row>
    <row r="12" spans="1:6" ht="21.75" customHeight="1">
      <c r="A12" s="48"/>
      <c r="B12" s="77"/>
      <c r="C12" s="77"/>
      <c r="D12" s="77"/>
      <c r="E12" s="120"/>
      <c r="F12" s="296"/>
    </row>
    <row r="13" spans="1:6" ht="21.75" customHeight="1">
      <c r="A13" s="48"/>
      <c r="B13" s="77"/>
      <c r="C13" s="77"/>
      <c r="D13" s="77"/>
      <c r="E13" s="120"/>
      <c r="F13" s="296"/>
    </row>
    <row r="14" spans="1:6" ht="21.75" customHeight="1">
      <c r="A14" s="48"/>
      <c r="B14" s="77"/>
      <c r="C14" s="77"/>
      <c r="D14" s="77"/>
      <c r="E14" s="120"/>
      <c r="F14" s="296"/>
    </row>
    <row r="15" spans="1:6" ht="21.75" customHeight="1">
      <c r="A15" s="48"/>
      <c r="B15" s="77"/>
      <c r="C15" s="77"/>
      <c r="D15" s="77"/>
      <c r="E15" s="120"/>
      <c r="F15" s="296"/>
    </row>
    <row r="16" spans="1:6" ht="21.75" customHeight="1">
      <c r="A16" s="48"/>
      <c r="B16" s="77"/>
      <c r="C16" s="77"/>
      <c r="D16" s="77"/>
      <c r="E16" s="120"/>
      <c r="F16" s="296"/>
    </row>
    <row r="17" spans="1:6" ht="21.75" customHeight="1">
      <c r="A17" s="53"/>
      <c r="B17" s="52"/>
      <c r="C17" s="52"/>
      <c r="D17" s="52"/>
      <c r="E17" s="121"/>
      <c r="F17" s="297"/>
    </row>
    <row r="18" spans="1:6" ht="21.75" customHeight="1" thickBot="1">
      <c r="A18" s="1475" t="s">
        <v>260</v>
      </c>
      <c r="B18" s="1476"/>
      <c r="C18" s="1476"/>
      <c r="D18" s="1477"/>
      <c r="E18" s="122">
        <f>SUM(E9:E17)</f>
        <v>0</v>
      </c>
      <c r="F18" s="298">
        <f>SUM(F9:F17)</f>
        <v>0</v>
      </c>
    </row>
    <row r="19" spans="1:6" ht="19.5" customHeight="1">
      <c r="A19" s="294" t="s">
        <v>241</v>
      </c>
      <c r="B19" s="1478" t="s">
        <v>261</v>
      </c>
      <c r="C19" s="1478"/>
      <c r="D19" s="1478"/>
      <c r="E19" s="1478"/>
      <c r="F19" s="1478"/>
    </row>
    <row r="20" spans="1:6" ht="19.5" customHeight="1">
      <c r="A20" s="109"/>
      <c r="B20" s="1479"/>
      <c r="C20" s="1479"/>
      <c r="D20" s="1479"/>
      <c r="E20" s="1479"/>
      <c r="F20" s="1479"/>
    </row>
    <row r="21" spans="1:6" ht="18" customHeight="1">
      <c r="A21" s="110"/>
      <c r="B21" s="1480"/>
      <c r="C21" s="1480"/>
      <c r="D21" s="1480"/>
      <c r="E21" s="1480"/>
      <c r="F21" s="1480"/>
    </row>
  </sheetData>
  <sheetProtection insertColumns="0" insertRows="0"/>
  <mergeCells count="11">
    <mergeCell ref="A18:D18"/>
    <mergeCell ref="B19:F20"/>
    <mergeCell ref="B21:F21"/>
    <mergeCell ref="E2:F2"/>
    <mergeCell ref="A4:F4"/>
    <mergeCell ref="A6:A7"/>
    <mergeCell ref="B6:B7"/>
    <mergeCell ref="C6:C7"/>
    <mergeCell ref="D6:D7"/>
    <mergeCell ref="E6:E7"/>
    <mergeCell ref="F6:F7"/>
  </mergeCells>
  <phoneticPr fontId="9"/>
  <printOptions horizontalCentered="1"/>
  <pageMargins left="0.78740157480314965" right="0.78740157480314965" top="0.59055118110236227" bottom="0.59055118110236227" header="0.51181102362204722" footer="0.51181102362204722"/>
  <pageSetup paperSize="9" scale="83" fitToHeight="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D24"/>
  <sheetViews>
    <sheetView showGridLines="0" view="pageBreakPreview" zoomScale="96" zoomScaleNormal="100" zoomScaleSheetLayoutView="115" workbookViewId="0">
      <selection activeCell="AG6" sqref="AG6"/>
    </sheetView>
  </sheetViews>
  <sheetFormatPr defaultColWidth="9" defaultRowHeight="18" customHeight="1"/>
  <cols>
    <col min="1" max="1" width="3" style="1" customWidth="1"/>
    <col min="2" max="28" width="3.125" style="1" customWidth="1"/>
    <col min="29" max="29" width="1.625" style="1" customWidth="1"/>
    <col min="30" max="30" width="3" style="1" hidden="1" customWidth="1"/>
    <col min="31" max="31" width="3" style="1" customWidth="1"/>
    <col min="32" max="16384" width="9" style="1"/>
  </cols>
  <sheetData>
    <row r="1" spans="1:28" ht="18" customHeight="1">
      <c r="A1" s="49" t="s">
        <v>262</v>
      </c>
    </row>
    <row r="2" spans="1:28" ht="18" customHeight="1">
      <c r="A2" s="1299" t="s">
        <v>494</v>
      </c>
      <c r="B2" s="1299"/>
      <c r="C2" s="1299"/>
      <c r="D2" s="1299"/>
      <c r="E2" s="1299"/>
      <c r="F2" s="1299"/>
      <c r="G2" s="1299"/>
      <c r="H2" s="1299"/>
      <c r="I2" s="1299"/>
      <c r="J2" s="1299"/>
      <c r="K2" s="1299"/>
      <c r="L2" s="1299"/>
      <c r="M2" s="1299"/>
      <c r="N2" s="1299"/>
      <c r="O2" s="1299"/>
      <c r="P2" s="1299"/>
      <c r="Q2" s="1299"/>
      <c r="R2" s="1299"/>
      <c r="S2" s="1299"/>
      <c r="T2" s="1299"/>
      <c r="U2" s="1299"/>
      <c r="V2" s="1299"/>
      <c r="W2" s="1299"/>
      <c r="X2" s="1299"/>
      <c r="Y2" s="1299"/>
      <c r="Z2" s="1299"/>
      <c r="AA2" s="1299"/>
      <c r="AB2" s="1299"/>
    </row>
    <row r="3" spans="1:28" ht="33" customHeight="1" thickBot="1">
      <c r="A3" s="43"/>
      <c r="B3" s="43"/>
      <c r="C3" s="43"/>
      <c r="D3" s="43"/>
      <c r="E3" s="43"/>
      <c r="F3" s="43"/>
      <c r="G3" s="43"/>
      <c r="H3" s="43"/>
      <c r="I3" s="43"/>
      <c r="J3" s="43"/>
      <c r="K3" s="43"/>
      <c r="L3" s="43"/>
      <c r="M3" s="43"/>
      <c r="N3" s="43"/>
      <c r="O3" s="43"/>
      <c r="P3" s="43"/>
      <c r="Q3" s="43"/>
      <c r="R3" s="43"/>
      <c r="S3" s="43"/>
      <c r="T3" s="43"/>
      <c r="U3" s="43"/>
      <c r="V3" s="43"/>
      <c r="W3" s="43"/>
      <c r="X3" s="43"/>
      <c r="Y3" s="43"/>
      <c r="Z3" s="3"/>
    </row>
    <row r="4" spans="1:28" ht="17.25" customHeight="1">
      <c r="B4" s="4"/>
      <c r="C4" s="4"/>
      <c r="D4" s="4"/>
      <c r="E4" s="4"/>
      <c r="H4" s="44"/>
      <c r="I4" s="865" t="s">
        <v>4</v>
      </c>
      <c r="J4" s="1160"/>
      <c r="K4" s="1160"/>
      <c r="L4" s="1160"/>
      <c r="M4" s="1160"/>
      <c r="N4" s="1160"/>
      <c r="O4" s="1161" t="str">
        <f>【様式３】加算人数認定!U8</f>
        <v>三木市</v>
      </c>
      <c r="P4" s="1162"/>
      <c r="Q4" s="1162"/>
      <c r="R4" s="1162"/>
      <c r="S4" s="1162"/>
      <c r="T4" s="1162"/>
      <c r="U4" s="1162"/>
      <c r="V4" s="1162"/>
      <c r="W4" s="1162"/>
      <c r="X4" s="1162"/>
      <c r="Y4" s="1162"/>
      <c r="Z4" s="1162"/>
      <c r="AA4" s="1162"/>
      <c r="AB4" s="1163"/>
    </row>
    <row r="5" spans="1:28" ht="17.25" customHeight="1">
      <c r="B5" s="4"/>
      <c r="C5" s="4"/>
      <c r="I5" s="857" t="s">
        <v>6</v>
      </c>
      <c r="J5" s="1170"/>
      <c r="K5" s="1170"/>
      <c r="L5" s="1170"/>
      <c r="M5" s="1170"/>
      <c r="N5" s="1170"/>
      <c r="O5" s="1363">
        <f>【様式３】加算人数認定!U9</f>
        <v>0</v>
      </c>
      <c r="P5" s="1364"/>
      <c r="Q5" s="1364"/>
      <c r="R5" s="1364"/>
      <c r="S5" s="1364"/>
      <c r="T5" s="1364"/>
      <c r="U5" s="1364"/>
      <c r="V5" s="1364"/>
      <c r="W5" s="1364"/>
      <c r="X5" s="1364"/>
      <c r="Y5" s="1364"/>
      <c r="Z5" s="1364"/>
      <c r="AA5" s="1364"/>
      <c r="AB5" s="1365"/>
    </row>
    <row r="6" spans="1:28" ht="17.25" customHeight="1">
      <c r="B6" s="4"/>
      <c r="C6" s="4"/>
      <c r="I6" s="857" t="s">
        <v>8</v>
      </c>
      <c r="J6" s="1170"/>
      <c r="K6" s="1170"/>
      <c r="L6" s="1170"/>
      <c r="M6" s="1170"/>
      <c r="N6" s="1170"/>
      <c r="O6" s="1363" t="str">
        <f>【様式３】加算人数認定!U10</f>
        <v>小規模保育事業所Ａ型</v>
      </c>
      <c r="P6" s="1364"/>
      <c r="Q6" s="1364"/>
      <c r="R6" s="1364"/>
      <c r="S6" s="1364"/>
      <c r="T6" s="1364"/>
      <c r="U6" s="1364"/>
      <c r="V6" s="1364"/>
      <c r="W6" s="1364"/>
      <c r="X6" s="1364"/>
      <c r="Y6" s="1364"/>
      <c r="Z6" s="1364"/>
      <c r="AA6" s="1364"/>
      <c r="AB6" s="1365"/>
    </row>
    <row r="7" spans="1:28" ht="17.25" customHeight="1" thickBot="1">
      <c r="B7" s="4"/>
      <c r="C7" s="4"/>
      <c r="D7" s="45"/>
      <c r="E7" s="45"/>
      <c r="F7" s="4"/>
      <c r="G7" s="4"/>
      <c r="H7" s="4"/>
      <c r="I7" s="860" t="s">
        <v>10</v>
      </c>
      <c r="J7" s="1174"/>
      <c r="K7" s="1174"/>
      <c r="L7" s="1174"/>
      <c r="M7" s="1174"/>
      <c r="N7" s="1174"/>
      <c r="O7" s="484">
        <f>【様式３】加算人数認定!U11</f>
        <v>0</v>
      </c>
      <c r="P7" s="485">
        <f>【様式３】加算人数認定!V11</f>
        <v>0</v>
      </c>
      <c r="Q7" s="484">
        <f>【様式３】加算人数認定!W11</f>
        <v>0</v>
      </c>
      <c r="R7" s="486">
        <f>【様式３】加算人数認定!X11</f>
        <v>0</v>
      </c>
      <c r="S7" s="489">
        <v>0</v>
      </c>
      <c r="T7" s="485">
        <f>【様式３】加算人数認定!Y11</f>
        <v>0</v>
      </c>
      <c r="U7" s="484">
        <f>【様式３】加算人数認定!Z11</f>
        <v>0</v>
      </c>
      <c r="V7" s="485">
        <f>【様式３】加算人数認定!AA11</f>
        <v>0</v>
      </c>
      <c r="W7" s="484">
        <f>【様式３】加算人数認定!AB11</f>
        <v>0</v>
      </c>
      <c r="X7" s="486">
        <f>【様式３】加算人数認定!AC11</f>
        <v>0</v>
      </c>
      <c r="Y7" s="486">
        <f>【様式３】加算人数認定!AD11</f>
        <v>0</v>
      </c>
      <c r="Z7" s="486">
        <f>【様式３】加算人数認定!AE11</f>
        <v>0</v>
      </c>
      <c r="AA7" s="485">
        <f>【様式３】加算人数認定!AF11</f>
        <v>0</v>
      </c>
      <c r="AB7" s="487">
        <f>【様式３】加算人数認定!AG11</f>
        <v>0</v>
      </c>
    </row>
    <row r="8" spans="1:28" ht="18" customHeight="1">
      <c r="K8" s="78"/>
      <c r="L8" s="78"/>
      <c r="M8" s="78"/>
      <c r="N8" s="78"/>
      <c r="O8" s="78"/>
      <c r="P8" s="78"/>
      <c r="Q8" s="78"/>
      <c r="R8" s="78"/>
      <c r="S8" s="78"/>
    </row>
    <row r="9" spans="1:28" ht="30" customHeight="1">
      <c r="B9" s="1" t="s">
        <v>263</v>
      </c>
      <c r="K9" s="78"/>
      <c r="L9" s="78"/>
      <c r="M9" s="78"/>
      <c r="N9" s="78"/>
      <c r="O9" s="78"/>
      <c r="P9" s="78"/>
      <c r="Q9" s="78"/>
      <c r="R9" s="78"/>
      <c r="S9" s="78"/>
    </row>
    <row r="10" spans="1:28" s="148" customFormat="1" ht="35.25" customHeight="1">
      <c r="B10" s="1369"/>
      <c r="C10" s="1370"/>
      <c r="D10" s="1370"/>
      <c r="E10" s="1370"/>
      <c r="F10" s="1370"/>
      <c r="G10" s="1370"/>
      <c r="H10" s="1370"/>
      <c r="I10" s="1370"/>
      <c r="J10" s="1370"/>
      <c r="K10" s="1337" t="s">
        <v>224</v>
      </c>
      <c r="L10" s="1338"/>
      <c r="M10" s="1338"/>
      <c r="N10" s="1338"/>
      <c r="O10" s="1338"/>
      <c r="P10" s="1338"/>
      <c r="Q10" s="1338"/>
      <c r="R10" s="1338"/>
      <c r="S10" s="1339"/>
      <c r="T10" s="1369" t="s">
        <v>331</v>
      </c>
      <c r="U10" s="1370"/>
      <c r="V10" s="1370"/>
      <c r="W10" s="1370"/>
      <c r="X10" s="1370"/>
      <c r="Y10" s="1370"/>
      <c r="Z10" s="1370"/>
      <c r="AA10" s="1370"/>
      <c r="AB10" s="1371"/>
    </row>
    <row r="11" spans="1:28" s="148" customFormat="1" ht="27.75" customHeight="1">
      <c r="B11" s="1495" t="s">
        <v>161</v>
      </c>
      <c r="C11" s="1496"/>
      <c r="D11" s="1496"/>
      <c r="E11" s="1496"/>
      <c r="F11" s="1496"/>
      <c r="G11" s="1496"/>
      <c r="H11" s="1496"/>
      <c r="I11" s="1496"/>
      <c r="J11" s="1497"/>
      <c r="K11" s="1380">
        <f>'③処遇（区分２）見込額計算表（施設型２・３号）'!Z47</f>
        <v>0</v>
      </c>
      <c r="L11" s="1380"/>
      <c r="M11" s="1380"/>
      <c r="N11" s="1380"/>
      <c r="O11" s="1380"/>
      <c r="P11" s="1380"/>
      <c r="Q11" s="1380"/>
      <c r="R11" s="1380"/>
      <c r="S11" s="128" t="s">
        <v>162</v>
      </c>
      <c r="T11" s="1380">
        <f>'④処遇（区分３）計算表'!H33</f>
        <v>0</v>
      </c>
      <c r="U11" s="1380"/>
      <c r="V11" s="1380"/>
      <c r="W11" s="1380"/>
      <c r="X11" s="1380"/>
      <c r="Y11" s="1380"/>
      <c r="Z11" s="1380"/>
      <c r="AA11" s="1380"/>
      <c r="AB11" s="128" t="s">
        <v>162</v>
      </c>
    </row>
    <row r="12" spans="1:28" s="145" customFormat="1" ht="18" customHeight="1">
      <c r="B12" s="147"/>
      <c r="K12" s="146"/>
      <c r="L12" s="146"/>
      <c r="M12" s="146"/>
      <c r="N12" s="146"/>
      <c r="O12" s="146"/>
      <c r="P12" s="146"/>
      <c r="Q12" s="146"/>
      <c r="R12" s="146"/>
      <c r="S12" s="146"/>
    </row>
    <row r="13" spans="1:28" ht="24.75" customHeight="1">
      <c r="B13" s="1490" t="s">
        <v>264</v>
      </c>
      <c r="C13" s="1490"/>
      <c r="D13" s="1490"/>
      <c r="E13" s="1490"/>
      <c r="F13" s="1490"/>
      <c r="G13" s="1490"/>
      <c r="H13" s="1490"/>
      <c r="I13" s="1490"/>
      <c r="J13" s="1490"/>
      <c r="K13" s="1490"/>
      <c r="L13" s="1490"/>
      <c r="M13" s="1490"/>
      <c r="N13" s="1490"/>
      <c r="O13" s="1490"/>
      <c r="P13" s="1490"/>
      <c r="Q13" s="1490"/>
      <c r="R13" s="1490"/>
      <c r="S13" s="1490"/>
      <c r="T13" s="1490"/>
      <c r="U13" s="1490"/>
      <c r="V13" s="1490"/>
      <c r="W13" s="1490"/>
      <c r="X13" s="1490"/>
      <c r="Y13" s="1490"/>
      <c r="Z13" s="1490"/>
      <c r="AA13" s="1490"/>
      <c r="AB13" s="1490"/>
    </row>
    <row r="14" spans="1:28" s="42" customFormat="1" ht="30.75" customHeight="1">
      <c r="B14" s="1491" t="s">
        <v>265</v>
      </c>
      <c r="C14" s="1491"/>
      <c r="D14" s="1491"/>
      <c r="E14" s="1491"/>
      <c r="F14" s="1491"/>
      <c r="G14" s="1491"/>
      <c r="H14" s="1491"/>
      <c r="I14" s="1491"/>
      <c r="J14" s="1491"/>
      <c r="K14" s="1491"/>
      <c r="L14" s="1491"/>
      <c r="M14" s="1491"/>
      <c r="N14" s="1491"/>
      <c r="O14" s="1491"/>
      <c r="P14" s="1491"/>
      <c r="Q14" s="1491"/>
      <c r="R14" s="1491"/>
      <c r="S14" s="1491"/>
      <c r="T14" s="1491"/>
      <c r="U14" s="1491"/>
      <c r="V14" s="1491"/>
      <c r="W14" s="1491"/>
      <c r="X14" s="1491"/>
      <c r="Y14" s="1491"/>
      <c r="Z14" s="1491"/>
      <c r="AA14" s="1491"/>
      <c r="AB14" s="1491"/>
    </row>
    <row r="15" spans="1:28" ht="33" customHeight="1">
      <c r="B15" s="1492" t="s">
        <v>266</v>
      </c>
      <c r="C15" s="1492"/>
      <c r="D15" s="1493" t="s">
        <v>267</v>
      </c>
      <c r="E15" s="1493"/>
      <c r="F15" s="1493"/>
      <c r="G15" s="1493"/>
      <c r="H15" s="1493"/>
      <c r="I15" s="1493"/>
      <c r="J15" s="1493"/>
      <c r="K15" s="1493"/>
      <c r="L15" s="1493"/>
      <c r="M15" s="1493"/>
      <c r="N15" s="1493"/>
      <c r="O15" s="1493"/>
      <c r="P15" s="1493"/>
      <c r="Q15" s="1493"/>
      <c r="R15" s="1493"/>
      <c r="S15" s="1493"/>
      <c r="T15" s="1493"/>
      <c r="U15" s="1493"/>
      <c r="V15" s="1493"/>
      <c r="W15" s="1493"/>
      <c r="X15" s="1493"/>
      <c r="Y15" s="1493"/>
      <c r="Z15" s="1493"/>
      <c r="AA15" s="1493"/>
      <c r="AB15" s="1493"/>
    </row>
    <row r="16" spans="1:28" ht="33" customHeight="1">
      <c r="B16" s="1492" t="s">
        <v>266</v>
      </c>
      <c r="C16" s="1492"/>
      <c r="D16" s="1493" t="s">
        <v>268</v>
      </c>
      <c r="E16" s="1493"/>
      <c r="F16" s="1493"/>
      <c r="G16" s="1493"/>
      <c r="H16" s="1493"/>
      <c r="I16" s="1493"/>
      <c r="J16" s="1493"/>
      <c r="K16" s="1493"/>
      <c r="L16" s="1493"/>
      <c r="M16" s="1493"/>
      <c r="N16" s="1493"/>
      <c r="O16" s="1493"/>
      <c r="P16" s="1493"/>
      <c r="Q16" s="1493"/>
      <c r="R16" s="1493"/>
      <c r="S16" s="1493"/>
      <c r="T16" s="1493"/>
      <c r="U16" s="1493"/>
      <c r="V16" s="1493"/>
      <c r="W16" s="1493"/>
      <c r="X16" s="1493"/>
      <c r="Y16" s="1493"/>
      <c r="Z16" s="1493"/>
      <c r="AA16" s="1493"/>
      <c r="AB16" s="1493"/>
    </row>
    <row r="17" spans="1:28" s="145" customFormat="1" ht="13.5" customHeight="1">
      <c r="B17" s="147"/>
      <c r="K17" s="146"/>
      <c r="L17" s="146"/>
      <c r="M17" s="146"/>
      <c r="N17" s="146"/>
      <c r="O17" s="146"/>
      <c r="P17" s="146"/>
      <c r="Q17" s="146"/>
      <c r="R17" s="146"/>
      <c r="S17" s="146"/>
    </row>
    <row r="18" spans="1:28" ht="118.15" customHeight="1">
      <c r="A18" s="114"/>
      <c r="B18" s="1494" t="s">
        <v>269</v>
      </c>
      <c r="C18" s="1494"/>
      <c r="D18" s="1494"/>
      <c r="E18" s="1494"/>
      <c r="F18" s="1494"/>
      <c r="G18" s="1494"/>
      <c r="H18" s="1494"/>
      <c r="I18" s="1494"/>
      <c r="J18" s="1494"/>
      <c r="K18" s="1494"/>
      <c r="L18" s="1494"/>
      <c r="M18" s="1494"/>
      <c r="N18" s="1494"/>
      <c r="O18" s="1494"/>
      <c r="P18" s="1494"/>
      <c r="Q18" s="1494"/>
      <c r="R18" s="1494"/>
      <c r="S18" s="1494"/>
      <c r="T18" s="1494"/>
      <c r="U18" s="1494"/>
      <c r="V18" s="1494"/>
      <c r="W18" s="1494"/>
      <c r="X18" s="1494"/>
      <c r="Y18" s="1494"/>
      <c r="Z18" s="1494"/>
      <c r="AA18" s="1494"/>
      <c r="AB18" s="1494"/>
    </row>
    <row r="19" spans="1:28" ht="10.15" customHeight="1">
      <c r="A19" s="46"/>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row>
    <row r="20" spans="1:28" ht="36" customHeight="1">
      <c r="B20" s="1490" t="s">
        <v>270</v>
      </c>
      <c r="C20" s="1490"/>
      <c r="D20" s="1490"/>
      <c r="E20" s="1490"/>
      <c r="F20" s="1490"/>
      <c r="G20" s="1490"/>
      <c r="H20" s="1490"/>
      <c r="I20" s="1490"/>
      <c r="J20" s="1490"/>
      <c r="K20" s="1490"/>
      <c r="L20" s="1490"/>
      <c r="M20" s="1490"/>
      <c r="N20" s="1490"/>
      <c r="O20" s="1490"/>
      <c r="P20" s="1490"/>
      <c r="Q20" s="1490"/>
      <c r="R20" s="1490"/>
      <c r="S20" s="1490"/>
      <c r="T20" s="1490"/>
      <c r="U20" s="1490"/>
      <c r="V20" s="1490"/>
      <c r="W20" s="1490"/>
      <c r="X20" s="1490"/>
      <c r="Y20" s="1490"/>
      <c r="Z20" s="1490"/>
      <c r="AA20" s="1490"/>
      <c r="AB20" s="1490"/>
    </row>
    <row r="22" spans="1:28" ht="18" customHeight="1">
      <c r="J22" s="1489" t="str">
        <f>"令和 "&amp;①平均年齢別児童数計算表!$M$2&amp;" 年 "&amp;①平均年齢別児童数計算表!$O$2&amp;" 月 "&amp;①平均年齢別児童数計算表!$Q$2&amp;" 日"</f>
        <v>令和 7 年 9 月 1 日</v>
      </c>
      <c r="K22" s="1489"/>
      <c r="L22" s="1489"/>
      <c r="M22" s="1489"/>
      <c r="N22" s="1489"/>
      <c r="O22" s="1489"/>
      <c r="P22" s="1489"/>
      <c r="R22" s="1134"/>
      <c r="S22" s="1134"/>
      <c r="T22" s="1134"/>
      <c r="U22" s="1134"/>
      <c r="V22" s="1134"/>
      <c r="W22" s="1134"/>
      <c r="X22" s="1134"/>
      <c r="Y22" s="1134"/>
      <c r="Z22" s="1134"/>
      <c r="AA22" s="1134"/>
      <c r="AB22" s="1134"/>
    </row>
    <row r="23" spans="1:28" ht="18" customHeight="1">
      <c r="L23" s="1179" t="s">
        <v>121</v>
      </c>
      <c r="M23" s="1179"/>
      <c r="N23" s="1179"/>
      <c r="O23" s="1179"/>
      <c r="P23" s="1179"/>
      <c r="Q23" s="1179"/>
      <c r="R23" s="1180">
        <f>①平均年齢別児童数計算表!N5</f>
        <v>0</v>
      </c>
      <c r="S23" s="1180"/>
      <c r="T23" s="1180"/>
      <c r="U23" s="1180"/>
      <c r="V23" s="1180"/>
      <c r="W23" s="1180"/>
      <c r="X23" s="1180"/>
      <c r="Y23" s="1180"/>
      <c r="Z23" s="1180"/>
      <c r="AA23" s="1180"/>
      <c r="AB23" s="1180"/>
    </row>
    <row r="24" spans="1:28" ht="18" customHeight="1">
      <c r="L24" s="1164" t="s">
        <v>122</v>
      </c>
      <c r="M24" s="1164"/>
      <c r="N24" s="1164"/>
      <c r="O24" s="1164"/>
      <c r="P24" s="1164"/>
      <c r="Q24" s="1164"/>
      <c r="R24" s="1165">
        <f>①平均年齢別児童数計算表!N6</f>
        <v>0</v>
      </c>
      <c r="S24" s="1165"/>
      <c r="T24" s="1165"/>
      <c r="U24" s="1165"/>
      <c r="V24" s="1165"/>
      <c r="W24" s="1165"/>
      <c r="X24" s="1165"/>
      <c r="Y24" s="1165"/>
      <c r="Z24" s="1165"/>
      <c r="AA24" s="1165"/>
      <c r="AB24" s="1165"/>
    </row>
  </sheetData>
  <mergeCells count="28">
    <mergeCell ref="B11:J11"/>
    <mergeCell ref="B10:J10"/>
    <mergeCell ref="A2:AB2"/>
    <mergeCell ref="K10:S10"/>
    <mergeCell ref="T10:AB10"/>
    <mergeCell ref="K11:R11"/>
    <mergeCell ref="T11:AA11"/>
    <mergeCell ref="I4:N4"/>
    <mergeCell ref="O4:AB4"/>
    <mergeCell ref="I5:N5"/>
    <mergeCell ref="O5:AB5"/>
    <mergeCell ref="I6:N6"/>
    <mergeCell ref="O6:AB6"/>
    <mergeCell ref="I7:N7"/>
    <mergeCell ref="L24:Q24"/>
    <mergeCell ref="R24:AB24"/>
    <mergeCell ref="J22:P22"/>
    <mergeCell ref="R22:AB22"/>
    <mergeCell ref="B13:AB13"/>
    <mergeCell ref="B14:AB14"/>
    <mergeCell ref="B20:AB20"/>
    <mergeCell ref="B15:C15"/>
    <mergeCell ref="D15:AB15"/>
    <mergeCell ref="B16:C16"/>
    <mergeCell ref="D16:AB16"/>
    <mergeCell ref="B18:AB18"/>
    <mergeCell ref="L23:Q23"/>
    <mergeCell ref="R23:AB23"/>
  </mergeCells>
  <phoneticPr fontId="9"/>
  <dataValidations count="1">
    <dataValidation type="list" allowBlank="1" showInputMessage="1" showErrorMessage="1" sqref="B15:C16">
      <formula1>"　,○"</formula1>
    </dataValidation>
  </dataValidations>
  <printOptions horizontalCentered="1"/>
  <pageMargins left="0.78740157480314965" right="0.78740157480314965" top="0.59055118110236227" bottom="0.59055118110236227" header="0.51181102362204722" footer="0.51181102362204722"/>
  <pageSetup paperSize="9" scale="99" fitToHeight="0" orientation="portrait" r:id="rId1"/>
  <headerFooter alignWithMargins="0"/>
  <rowBreaks count="1" manualBreakCount="1">
    <brk id="25" max="27" man="1"/>
  </rowBreaks>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59999389629810485"/>
  </sheetPr>
  <dimension ref="B1:AK60"/>
  <sheetViews>
    <sheetView showGridLines="0" view="pageBreakPreview" zoomScaleNormal="100" zoomScaleSheetLayoutView="100" workbookViewId="0">
      <selection activeCell="AP11" sqref="AP11"/>
    </sheetView>
  </sheetViews>
  <sheetFormatPr defaultColWidth="9" defaultRowHeight="18" customHeight="1"/>
  <cols>
    <col min="1" max="1" width="2.5" style="1" customWidth="1"/>
    <col min="2" max="34" width="3.375" style="1" customWidth="1"/>
    <col min="35" max="35" width="2.5" style="1" customWidth="1"/>
    <col min="36" max="45" width="3" style="1" customWidth="1"/>
    <col min="46" max="16384" width="9" style="1"/>
  </cols>
  <sheetData>
    <row r="1" spans="2:36" ht="18" customHeight="1">
      <c r="B1" s="49" t="s">
        <v>271</v>
      </c>
    </row>
    <row r="2" spans="2:36" ht="33.75" customHeight="1">
      <c r="B2" s="1299" t="s">
        <v>495</v>
      </c>
      <c r="C2" s="1299"/>
      <c r="D2" s="1299"/>
      <c r="E2" s="1299"/>
      <c r="F2" s="1299"/>
      <c r="G2" s="1299"/>
      <c r="H2" s="1299"/>
      <c r="I2" s="1299"/>
      <c r="J2" s="1299"/>
      <c r="K2" s="1299"/>
      <c r="L2" s="1299"/>
      <c r="M2" s="1299"/>
      <c r="N2" s="1299"/>
      <c r="O2" s="1299"/>
      <c r="P2" s="1299"/>
      <c r="Q2" s="1299"/>
      <c r="R2" s="1299"/>
      <c r="S2" s="1299"/>
      <c r="T2" s="1299"/>
      <c r="U2" s="1299"/>
      <c r="V2" s="1299"/>
      <c r="W2" s="1299"/>
      <c r="X2" s="1299"/>
      <c r="Y2" s="1299"/>
      <c r="Z2" s="1299"/>
      <c r="AA2" s="1299"/>
      <c r="AB2" s="1299"/>
      <c r="AC2" s="1299"/>
      <c r="AD2" s="1299"/>
      <c r="AE2" s="1299"/>
      <c r="AF2" s="1299"/>
      <c r="AG2" s="1299"/>
      <c r="AH2" s="1299"/>
      <c r="AI2" s="1299"/>
      <c r="AJ2" s="1299"/>
    </row>
    <row r="3" spans="2:36" ht="18" customHeight="1" thickBot="1">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row>
    <row r="4" spans="2:36" ht="20.25" customHeight="1">
      <c r="D4" s="4"/>
      <c r="E4" s="4"/>
      <c r="F4" s="4"/>
      <c r="G4" s="4"/>
      <c r="H4" s="4"/>
      <c r="I4" s="4"/>
      <c r="J4" s="4"/>
      <c r="K4" s="4"/>
      <c r="L4" s="4"/>
      <c r="M4" s="4"/>
      <c r="N4" s="4"/>
      <c r="O4" s="4"/>
      <c r="P4" s="4"/>
      <c r="R4" s="865" t="s">
        <v>4</v>
      </c>
      <c r="S4" s="1160"/>
      <c r="T4" s="1160"/>
      <c r="U4" s="1160"/>
      <c r="V4" s="1160"/>
      <c r="W4" s="1160"/>
      <c r="X4" s="1161" t="str">
        <f>【様式１】加算率!U7</f>
        <v>三木市</v>
      </c>
      <c r="Y4" s="1162"/>
      <c r="Z4" s="1162"/>
      <c r="AA4" s="1162"/>
      <c r="AB4" s="1162"/>
      <c r="AC4" s="1162"/>
      <c r="AD4" s="1162"/>
      <c r="AE4" s="1162"/>
      <c r="AF4" s="1162"/>
      <c r="AG4" s="1162"/>
      <c r="AH4" s="1162"/>
      <c r="AI4" s="1162"/>
      <c r="AJ4" s="1163"/>
    </row>
    <row r="5" spans="2:36" ht="20.25" customHeight="1">
      <c r="D5" s="4"/>
      <c r="E5" s="4"/>
      <c r="F5" s="4"/>
      <c r="G5" s="4"/>
      <c r="H5" s="4"/>
      <c r="I5" s="4"/>
      <c r="J5" s="4"/>
      <c r="K5" s="4"/>
      <c r="L5" s="4"/>
      <c r="M5" s="4"/>
      <c r="N5" s="4"/>
      <c r="O5" s="4"/>
      <c r="P5" s="4"/>
      <c r="R5" s="857" t="s">
        <v>6</v>
      </c>
      <c r="S5" s="1170"/>
      <c r="T5" s="1170"/>
      <c r="U5" s="1170"/>
      <c r="V5" s="1170"/>
      <c r="W5" s="1170"/>
      <c r="X5" s="1363">
        <f>【様式１】加算率!U8</f>
        <v>0</v>
      </c>
      <c r="Y5" s="1364"/>
      <c r="Z5" s="1364"/>
      <c r="AA5" s="1364"/>
      <c r="AB5" s="1364"/>
      <c r="AC5" s="1364"/>
      <c r="AD5" s="1364"/>
      <c r="AE5" s="1364"/>
      <c r="AF5" s="1364"/>
      <c r="AG5" s="1364"/>
      <c r="AH5" s="1364"/>
      <c r="AI5" s="1364"/>
      <c r="AJ5" s="1365"/>
    </row>
    <row r="6" spans="2:36" ht="20.25" customHeight="1">
      <c r="D6" s="4"/>
      <c r="E6" s="4"/>
      <c r="F6" s="4"/>
      <c r="G6" s="4"/>
      <c r="H6" s="4"/>
      <c r="I6" s="4"/>
      <c r="J6" s="4"/>
      <c r="K6" s="4"/>
      <c r="L6" s="4"/>
      <c r="M6" s="4"/>
      <c r="N6" s="4"/>
      <c r="O6" s="4"/>
      <c r="P6" s="4"/>
      <c r="R6" s="857" t="s">
        <v>8</v>
      </c>
      <c r="S6" s="1170"/>
      <c r="T6" s="1170"/>
      <c r="U6" s="1170"/>
      <c r="V6" s="1170"/>
      <c r="W6" s="1170"/>
      <c r="X6" s="1363" t="str">
        <f>【様式１】加算率!U9</f>
        <v>小規模保育事業所Ａ型</v>
      </c>
      <c r="Y6" s="1364"/>
      <c r="Z6" s="1364"/>
      <c r="AA6" s="1364"/>
      <c r="AB6" s="1364"/>
      <c r="AC6" s="1364"/>
      <c r="AD6" s="1364"/>
      <c r="AE6" s="1364"/>
      <c r="AF6" s="1364"/>
      <c r="AG6" s="1364"/>
      <c r="AH6" s="1364"/>
      <c r="AI6" s="1364"/>
      <c r="AJ6" s="1365"/>
    </row>
    <row r="7" spans="2:36" ht="20.25" customHeight="1" thickBot="1">
      <c r="D7" s="4"/>
      <c r="E7" s="4"/>
      <c r="F7" s="4"/>
      <c r="G7" s="4"/>
      <c r="H7" s="4"/>
      <c r="I7" s="4"/>
      <c r="J7" s="4"/>
      <c r="K7" s="4"/>
      <c r="L7" s="4"/>
      <c r="M7" s="4"/>
      <c r="N7" s="4"/>
      <c r="O7" s="4"/>
      <c r="P7" s="4"/>
      <c r="Q7" s="4"/>
      <c r="R7" s="860" t="s">
        <v>10</v>
      </c>
      <c r="S7" s="1174"/>
      <c r="T7" s="1174"/>
      <c r="U7" s="1174"/>
      <c r="V7" s="1174"/>
      <c r="W7" s="1174"/>
      <c r="X7" s="484">
        <f>【様式１】加算率!U10</f>
        <v>0</v>
      </c>
      <c r="Y7" s="485">
        <f>【様式１】加算率!V10</f>
        <v>0</v>
      </c>
      <c r="Z7" s="484">
        <f>【様式１】加算率!W10</f>
        <v>0</v>
      </c>
      <c r="AA7" s="486">
        <f>【様式１】加算率!X10</f>
        <v>0</v>
      </c>
      <c r="AB7" s="485">
        <f>【様式１】加算率!Y10</f>
        <v>0</v>
      </c>
      <c r="AC7" s="484">
        <f>【様式１】加算率!Z10</f>
        <v>0</v>
      </c>
      <c r="AD7" s="485">
        <f>【様式１】加算率!AA10</f>
        <v>0</v>
      </c>
      <c r="AE7" s="484">
        <f>【様式１】加算率!AB10</f>
        <v>0</v>
      </c>
      <c r="AF7" s="486">
        <f>【様式１】加算率!AC10</f>
        <v>0</v>
      </c>
      <c r="AG7" s="486">
        <f>【様式１】加算率!AD10</f>
        <v>0</v>
      </c>
      <c r="AH7" s="486">
        <f>【様式１】加算率!AE10</f>
        <v>0</v>
      </c>
      <c r="AI7" s="485">
        <f>【様式１】加算率!AF10</f>
        <v>0</v>
      </c>
      <c r="AJ7" s="487">
        <f>【様式１】加算率!AG10</f>
        <v>0</v>
      </c>
    </row>
    <row r="8" spans="2:36" ht="9" customHeight="1">
      <c r="R8" s="78"/>
      <c r="S8" s="78"/>
      <c r="T8" s="78"/>
      <c r="U8" s="78"/>
      <c r="V8" s="78"/>
      <c r="W8" s="78"/>
      <c r="X8" s="78"/>
      <c r="Y8" s="78"/>
    </row>
    <row r="9" spans="2:36" ht="18" customHeight="1" thickBot="1">
      <c r="B9" s="1" t="s">
        <v>272</v>
      </c>
    </row>
    <row r="10" spans="2:36" ht="29.25" customHeight="1" thickBot="1">
      <c r="C10" s="162"/>
      <c r="D10" s="123"/>
      <c r="E10" s="123"/>
      <c r="F10" s="123"/>
      <c r="G10" s="123"/>
      <c r="H10" s="123"/>
      <c r="I10" s="123"/>
      <c r="J10" s="123"/>
      <c r="K10" s="123"/>
      <c r="L10" s="123"/>
      <c r="M10" s="166"/>
      <c r="N10" s="1338" t="s">
        <v>224</v>
      </c>
      <c r="O10" s="1338"/>
      <c r="P10" s="1338"/>
      <c r="Q10" s="1338"/>
      <c r="R10" s="1338"/>
      <c r="S10" s="1338"/>
      <c r="T10" s="1338"/>
      <c r="U10" s="1338"/>
      <c r="V10" s="1339"/>
      <c r="W10" s="1369" t="s">
        <v>331</v>
      </c>
      <c r="X10" s="1370"/>
      <c r="Y10" s="1370"/>
      <c r="Z10" s="1370"/>
      <c r="AA10" s="1370"/>
      <c r="AB10" s="1370"/>
      <c r="AC10" s="1370"/>
      <c r="AD10" s="1370"/>
      <c r="AE10" s="1371"/>
      <c r="AG10" s="1372" t="s">
        <v>327</v>
      </c>
      <c r="AH10" s="1373"/>
      <c r="AI10" s="1374"/>
      <c r="AJ10" s="167" t="str">
        <f>IFERROR(IF(N12&gt;=N11,"○","×"),"")</f>
        <v>○</v>
      </c>
    </row>
    <row r="11" spans="2:36" ht="27" customHeight="1" thickBot="1">
      <c r="C11" s="125" t="s">
        <v>103</v>
      </c>
      <c r="D11" s="1375" t="s">
        <v>273</v>
      </c>
      <c r="E11" s="1375"/>
      <c r="F11" s="1375"/>
      <c r="G11" s="1375"/>
      <c r="H11" s="1375"/>
      <c r="I11" s="1375"/>
      <c r="J11" s="1375"/>
      <c r="K11" s="1375"/>
      <c r="L11" s="1375"/>
      <c r="M11" s="1375"/>
      <c r="N11" s="1368"/>
      <c r="O11" s="1368"/>
      <c r="P11" s="1368"/>
      <c r="Q11" s="1368"/>
      <c r="R11" s="1368"/>
      <c r="S11" s="1368"/>
      <c r="T11" s="1368"/>
      <c r="U11" s="1368"/>
      <c r="V11" s="128" t="s">
        <v>162</v>
      </c>
      <c r="W11" s="1368"/>
      <c r="X11" s="1368"/>
      <c r="Y11" s="1368"/>
      <c r="Z11" s="1368"/>
      <c r="AA11" s="1368"/>
      <c r="AB11" s="1368"/>
      <c r="AC11" s="1368"/>
      <c r="AD11" s="1368"/>
      <c r="AE11" s="131" t="s">
        <v>162</v>
      </c>
      <c r="AF11" s="106"/>
      <c r="AG11" s="1377" t="s">
        <v>328</v>
      </c>
      <c r="AH11" s="1378"/>
      <c r="AI11" s="1379"/>
      <c r="AJ11" s="167" t="str">
        <f>IFERROR(IF(W12&gt;=W11,"○","×"),"")</f>
        <v>○</v>
      </c>
    </row>
    <row r="12" spans="2:36" ht="27" customHeight="1">
      <c r="C12" s="127" t="s">
        <v>110</v>
      </c>
      <c r="D12" s="1366" t="s">
        <v>274</v>
      </c>
      <c r="E12" s="831"/>
      <c r="F12" s="831"/>
      <c r="G12" s="831"/>
      <c r="H12" s="831"/>
      <c r="I12" s="831"/>
      <c r="J12" s="831"/>
      <c r="K12" s="831"/>
      <c r="L12" s="831"/>
      <c r="M12" s="1367"/>
      <c r="N12" s="1380">
        <f>N13+N14</f>
        <v>0</v>
      </c>
      <c r="O12" s="1380"/>
      <c r="P12" s="1380"/>
      <c r="Q12" s="1380"/>
      <c r="R12" s="1380"/>
      <c r="S12" s="1380"/>
      <c r="T12" s="1380"/>
      <c r="U12" s="1380"/>
      <c r="V12" s="150" t="s">
        <v>162</v>
      </c>
      <c r="W12" s="1380">
        <f>W13+W14</f>
        <v>0</v>
      </c>
      <c r="X12" s="1380"/>
      <c r="Y12" s="1380"/>
      <c r="Z12" s="1380"/>
      <c r="AA12" s="1380"/>
      <c r="AB12" s="1380"/>
      <c r="AC12" s="1380"/>
      <c r="AD12" s="1380"/>
      <c r="AE12" s="128" t="s">
        <v>162</v>
      </c>
      <c r="AF12" s="106"/>
      <c r="AG12" s="106"/>
    </row>
    <row r="13" spans="2:36" ht="27" customHeight="1">
      <c r="C13" s="127"/>
      <c r="D13" s="1366" t="s">
        <v>275</v>
      </c>
      <c r="E13" s="831"/>
      <c r="F13" s="831"/>
      <c r="G13" s="831"/>
      <c r="H13" s="831"/>
      <c r="I13" s="831"/>
      <c r="J13" s="831"/>
      <c r="K13" s="831"/>
      <c r="L13" s="831"/>
      <c r="M13" s="1367"/>
      <c r="N13" s="1380">
        <f>'【様式６別添１】賃金改善明細書（職員別）'!T61</f>
        <v>0</v>
      </c>
      <c r="O13" s="1380"/>
      <c r="P13" s="1380"/>
      <c r="Q13" s="1380"/>
      <c r="R13" s="1380"/>
      <c r="S13" s="1380"/>
      <c r="T13" s="1380"/>
      <c r="U13" s="1380"/>
      <c r="V13" s="150" t="s">
        <v>162</v>
      </c>
      <c r="W13" s="1380">
        <f>'【様式６別添１】賃金改善明細書（職員別）'!X61</f>
        <v>0</v>
      </c>
      <c r="X13" s="1380"/>
      <c r="Y13" s="1380"/>
      <c r="Z13" s="1380"/>
      <c r="AA13" s="1380"/>
      <c r="AB13" s="1380"/>
      <c r="AC13" s="1380"/>
      <c r="AD13" s="1380"/>
      <c r="AE13" s="150" t="s">
        <v>162</v>
      </c>
      <c r="AF13" s="106"/>
      <c r="AG13" s="106"/>
    </row>
    <row r="14" spans="2:36" ht="27" customHeight="1">
      <c r="C14" s="127"/>
      <c r="D14" s="1366" t="s">
        <v>276</v>
      </c>
      <c r="E14" s="831"/>
      <c r="F14" s="831"/>
      <c r="G14" s="831"/>
      <c r="H14" s="831"/>
      <c r="I14" s="831"/>
      <c r="J14" s="831"/>
      <c r="K14" s="831"/>
      <c r="L14" s="831"/>
      <c r="M14" s="1367"/>
      <c r="N14" s="1368"/>
      <c r="O14" s="1368"/>
      <c r="P14" s="1368"/>
      <c r="Q14" s="1368"/>
      <c r="R14" s="1368"/>
      <c r="S14" s="1368"/>
      <c r="T14" s="1368"/>
      <c r="U14" s="1368"/>
      <c r="V14" s="150" t="s">
        <v>162</v>
      </c>
      <c r="W14" s="1368"/>
      <c r="X14" s="1368"/>
      <c r="Y14" s="1368"/>
      <c r="Z14" s="1368"/>
      <c r="AA14" s="1368"/>
      <c r="AB14" s="1368"/>
      <c r="AC14" s="1368"/>
      <c r="AD14" s="1368"/>
      <c r="AE14" s="128" t="s">
        <v>162</v>
      </c>
      <c r="AF14" s="106"/>
      <c r="AG14" s="106"/>
    </row>
    <row r="15" spans="2:36" ht="27.75" customHeight="1">
      <c r="C15" s="246"/>
      <c r="D15" s="112"/>
      <c r="E15" s="112"/>
      <c r="F15" s="112"/>
      <c r="G15" s="112"/>
      <c r="H15" s="112"/>
      <c r="I15" s="112"/>
      <c r="J15" s="112"/>
      <c r="K15" s="112"/>
      <c r="L15" s="112"/>
      <c r="M15" s="112"/>
      <c r="O15" s="163"/>
      <c r="P15" s="163"/>
      <c r="Q15" s="163"/>
      <c r="R15" s="163"/>
      <c r="S15" s="163"/>
      <c r="T15" s="163"/>
      <c r="U15" s="163"/>
      <c r="V15" s="163"/>
      <c r="W15" s="163"/>
      <c r="X15" s="164"/>
      <c r="Y15" s="163"/>
      <c r="Z15" s="163"/>
      <c r="AA15" s="163"/>
      <c r="AB15" s="163"/>
      <c r="AC15" s="163"/>
      <c r="AD15" s="163"/>
      <c r="AE15" s="163"/>
      <c r="AF15" s="163"/>
      <c r="AG15" s="163"/>
      <c r="AH15" s="106"/>
    </row>
    <row r="16" spans="2:36" ht="18" customHeight="1" thickBot="1">
      <c r="B16" s="1" t="s">
        <v>166</v>
      </c>
    </row>
    <row r="17" spans="2:36" ht="30.75" customHeight="1" thickBot="1">
      <c r="C17" s="129" t="s">
        <v>103</v>
      </c>
      <c r="D17" s="1384" t="s">
        <v>277</v>
      </c>
      <c r="E17" s="1384"/>
      <c r="F17" s="1384"/>
      <c r="G17" s="1384"/>
      <c r="H17" s="1384"/>
      <c r="I17" s="1384"/>
      <c r="J17" s="1384"/>
      <c r="K17" s="1384"/>
      <c r="L17" s="1384"/>
      <c r="M17" s="1384"/>
      <c r="N17" s="1384"/>
      <c r="O17" s="1384"/>
      <c r="P17" s="1384"/>
      <c r="Q17" s="1384"/>
      <c r="R17" s="1384"/>
      <c r="S17" s="1384"/>
      <c r="T17" s="1384"/>
      <c r="U17" s="1384"/>
      <c r="V17" s="1384"/>
      <c r="W17" s="1384"/>
      <c r="X17" s="1385"/>
      <c r="Y17" s="1381">
        <f>Y18-Y19-Y20-Y21-Y22</f>
        <v>0</v>
      </c>
      <c r="Z17" s="1382"/>
      <c r="AA17" s="1382"/>
      <c r="AB17" s="1382"/>
      <c r="AC17" s="1382"/>
      <c r="AD17" s="1382"/>
      <c r="AE17" s="1382"/>
      <c r="AF17" s="1382"/>
      <c r="AG17" s="1383"/>
      <c r="AH17" s="131" t="s">
        <v>162</v>
      </c>
      <c r="AJ17" s="165" t="str">
        <f>IFERROR(IF(Y17&gt;=Y23,"○","×"),"")</f>
        <v>○</v>
      </c>
    </row>
    <row r="18" spans="2:36" ht="27.75" customHeight="1">
      <c r="C18" s="63"/>
      <c r="D18" s="1366" t="s">
        <v>278</v>
      </c>
      <c r="E18" s="831"/>
      <c r="F18" s="831"/>
      <c r="G18" s="831"/>
      <c r="H18" s="831"/>
      <c r="I18" s="831"/>
      <c r="J18" s="831"/>
      <c r="K18" s="831"/>
      <c r="L18" s="831"/>
      <c r="M18" s="831"/>
      <c r="N18" s="831"/>
      <c r="O18" s="831"/>
      <c r="P18" s="831"/>
      <c r="Q18" s="831"/>
      <c r="R18" s="831"/>
      <c r="S18" s="831"/>
      <c r="T18" s="831"/>
      <c r="U18" s="831"/>
      <c r="V18" s="831"/>
      <c r="W18" s="831"/>
      <c r="X18" s="1367"/>
      <c r="Y18" s="1381">
        <f>'【様式６別添１】賃金改善明細書（職員別）'!S61</f>
        <v>0</v>
      </c>
      <c r="Z18" s="1382"/>
      <c r="AA18" s="1382"/>
      <c r="AB18" s="1382"/>
      <c r="AC18" s="1382"/>
      <c r="AD18" s="1382"/>
      <c r="AE18" s="1382"/>
      <c r="AF18" s="1382"/>
      <c r="AG18" s="1383"/>
      <c r="AH18" s="131" t="s">
        <v>162</v>
      </c>
    </row>
    <row r="19" spans="2:36" ht="27.75" customHeight="1">
      <c r="C19" s="63"/>
      <c r="D19" s="1366" t="s">
        <v>279</v>
      </c>
      <c r="E19" s="831"/>
      <c r="F19" s="831"/>
      <c r="G19" s="831"/>
      <c r="H19" s="831"/>
      <c r="I19" s="831"/>
      <c r="J19" s="831"/>
      <c r="K19" s="831"/>
      <c r="L19" s="831"/>
      <c r="M19" s="831"/>
      <c r="N19" s="831"/>
      <c r="O19" s="831"/>
      <c r="P19" s="831"/>
      <c r="Q19" s="831"/>
      <c r="R19" s="831"/>
      <c r="S19" s="831"/>
      <c r="T19" s="831"/>
      <c r="U19" s="831"/>
      <c r="V19" s="831"/>
      <c r="W19" s="831"/>
      <c r="X19" s="1367"/>
      <c r="Y19" s="1381">
        <f>N13+W13</f>
        <v>0</v>
      </c>
      <c r="Z19" s="1382"/>
      <c r="AA19" s="1382"/>
      <c r="AB19" s="1382"/>
      <c r="AC19" s="1382"/>
      <c r="AD19" s="1382"/>
      <c r="AE19" s="1382"/>
      <c r="AF19" s="1382"/>
      <c r="AG19" s="1383"/>
      <c r="AH19" s="131" t="s">
        <v>162</v>
      </c>
    </row>
    <row r="20" spans="2:36" ht="27.75" customHeight="1">
      <c r="C20" s="63"/>
      <c r="D20" s="1366" t="s">
        <v>170</v>
      </c>
      <c r="E20" s="831"/>
      <c r="F20" s="831"/>
      <c r="G20" s="831"/>
      <c r="H20" s="831"/>
      <c r="I20" s="831"/>
      <c r="J20" s="831"/>
      <c r="K20" s="831"/>
      <c r="L20" s="831"/>
      <c r="M20" s="831"/>
      <c r="N20" s="831"/>
      <c r="O20" s="831"/>
      <c r="P20" s="831"/>
      <c r="Q20" s="831"/>
      <c r="R20" s="831"/>
      <c r="S20" s="831"/>
      <c r="T20" s="831"/>
      <c r="U20" s="831"/>
      <c r="V20" s="831"/>
      <c r="W20" s="831"/>
      <c r="X20" s="1367"/>
      <c r="Y20" s="1381">
        <f>'【様式６別添１】賃金改善明細書（職員別）'!AA61</f>
        <v>0</v>
      </c>
      <c r="Z20" s="1382"/>
      <c r="AA20" s="1382"/>
      <c r="AB20" s="1382"/>
      <c r="AC20" s="1382"/>
      <c r="AD20" s="1382"/>
      <c r="AE20" s="1382"/>
      <c r="AF20" s="1382"/>
      <c r="AG20" s="1383"/>
      <c r="AH20" s="128" t="s">
        <v>162</v>
      </c>
    </row>
    <row r="21" spans="2:36" ht="27.75" customHeight="1">
      <c r="C21" s="63"/>
      <c r="D21" s="1366" t="s">
        <v>171</v>
      </c>
      <c r="E21" s="831"/>
      <c r="F21" s="831"/>
      <c r="G21" s="831"/>
      <c r="H21" s="831"/>
      <c r="I21" s="831"/>
      <c r="J21" s="831"/>
      <c r="K21" s="831"/>
      <c r="L21" s="831"/>
      <c r="M21" s="831"/>
      <c r="N21" s="831"/>
      <c r="O21" s="831"/>
      <c r="P21" s="831"/>
      <c r="Q21" s="831"/>
      <c r="R21" s="831"/>
      <c r="S21" s="831"/>
      <c r="T21" s="831"/>
      <c r="U21" s="831"/>
      <c r="V21" s="831"/>
      <c r="W21" s="831"/>
      <c r="X21" s="1367"/>
      <c r="Y21" s="1381">
        <f>'【様式６別添１】賃金改善明細書（職員別）'!AB61</f>
        <v>0</v>
      </c>
      <c r="Z21" s="1382"/>
      <c r="AA21" s="1382"/>
      <c r="AB21" s="1382"/>
      <c r="AC21" s="1382"/>
      <c r="AD21" s="1382"/>
      <c r="AE21" s="1382"/>
      <c r="AF21" s="1382"/>
      <c r="AG21" s="1383"/>
      <c r="AH21" s="128" t="s">
        <v>162</v>
      </c>
    </row>
    <row r="22" spans="2:36" ht="27.75" customHeight="1">
      <c r="C22" s="63"/>
      <c r="D22" s="1366" t="s">
        <v>172</v>
      </c>
      <c r="E22" s="831"/>
      <c r="F22" s="831"/>
      <c r="G22" s="831"/>
      <c r="H22" s="831"/>
      <c r="I22" s="831"/>
      <c r="J22" s="831"/>
      <c r="K22" s="831"/>
      <c r="L22" s="831"/>
      <c r="M22" s="831"/>
      <c r="N22" s="831"/>
      <c r="O22" s="831"/>
      <c r="P22" s="831"/>
      <c r="Q22" s="831"/>
      <c r="R22" s="831"/>
      <c r="S22" s="831"/>
      <c r="T22" s="831"/>
      <c r="U22" s="831"/>
      <c r="V22" s="831"/>
      <c r="W22" s="831"/>
      <c r="X22" s="1367"/>
      <c r="Y22" s="1381">
        <f>'【様式６別添１】賃金改善明細書（職員別）'!AC61</f>
        <v>0</v>
      </c>
      <c r="Z22" s="1382"/>
      <c r="AA22" s="1382"/>
      <c r="AB22" s="1382"/>
      <c r="AC22" s="1382"/>
      <c r="AD22" s="1382"/>
      <c r="AE22" s="1382"/>
      <c r="AF22" s="1382"/>
      <c r="AG22" s="1383"/>
      <c r="AH22" s="128" t="s">
        <v>162</v>
      </c>
    </row>
    <row r="23" spans="2:36" ht="27.75" customHeight="1">
      <c r="C23" s="129" t="s">
        <v>110</v>
      </c>
      <c r="D23" s="831" t="s">
        <v>345</v>
      </c>
      <c r="E23" s="831"/>
      <c r="F23" s="831"/>
      <c r="G23" s="831"/>
      <c r="H23" s="831"/>
      <c r="I23" s="831"/>
      <c r="J23" s="831"/>
      <c r="K23" s="831"/>
      <c r="L23" s="831"/>
      <c r="M23" s="831"/>
      <c r="N23" s="831"/>
      <c r="O23" s="831"/>
      <c r="P23" s="831"/>
      <c r="Q23" s="831"/>
      <c r="R23" s="831"/>
      <c r="S23" s="831"/>
      <c r="T23" s="831"/>
      <c r="U23" s="831"/>
      <c r="V23" s="831"/>
      <c r="W23" s="831"/>
      <c r="X23" s="1367"/>
      <c r="Y23" s="1381">
        <f>Y24-(Y25-Y26)-Y27-Y28+Y29</f>
        <v>0</v>
      </c>
      <c r="Z23" s="1382"/>
      <c r="AA23" s="1382"/>
      <c r="AB23" s="1382"/>
      <c r="AC23" s="1382"/>
      <c r="AD23" s="1382"/>
      <c r="AE23" s="1382"/>
      <c r="AF23" s="1382"/>
      <c r="AG23" s="1383"/>
      <c r="AH23" s="131" t="s">
        <v>162</v>
      </c>
    </row>
    <row r="24" spans="2:36" ht="27.75" customHeight="1">
      <c r="C24" s="63"/>
      <c r="D24" s="1366" t="s">
        <v>175</v>
      </c>
      <c r="E24" s="831"/>
      <c r="F24" s="831"/>
      <c r="G24" s="831"/>
      <c r="H24" s="831"/>
      <c r="I24" s="831"/>
      <c r="J24" s="831"/>
      <c r="K24" s="831"/>
      <c r="L24" s="831"/>
      <c r="M24" s="831"/>
      <c r="N24" s="831"/>
      <c r="O24" s="831"/>
      <c r="P24" s="831"/>
      <c r="Q24" s="831"/>
      <c r="R24" s="831"/>
      <c r="S24" s="831"/>
      <c r="T24" s="831"/>
      <c r="U24" s="831"/>
      <c r="V24" s="831"/>
      <c r="W24" s="831"/>
      <c r="X24" s="1367"/>
      <c r="Y24" s="1381">
        <f>'【様式６別添１】賃金改善明細書（職員別）'!K61</f>
        <v>0</v>
      </c>
      <c r="Z24" s="1382"/>
      <c r="AA24" s="1382"/>
      <c r="AB24" s="1382"/>
      <c r="AC24" s="1382"/>
      <c r="AD24" s="1382"/>
      <c r="AE24" s="1382"/>
      <c r="AF24" s="1382"/>
      <c r="AG24" s="1383"/>
      <c r="AH24" s="131" t="s">
        <v>162</v>
      </c>
    </row>
    <row r="25" spans="2:36" ht="27.75" customHeight="1">
      <c r="C25" s="63"/>
      <c r="D25" s="1366" t="s">
        <v>280</v>
      </c>
      <c r="E25" s="831"/>
      <c r="F25" s="831"/>
      <c r="G25" s="831"/>
      <c r="H25" s="831"/>
      <c r="I25" s="831"/>
      <c r="J25" s="831"/>
      <c r="K25" s="831"/>
      <c r="L25" s="831"/>
      <c r="M25" s="831"/>
      <c r="N25" s="831"/>
      <c r="O25" s="831"/>
      <c r="P25" s="831"/>
      <c r="Q25" s="831"/>
      <c r="R25" s="831"/>
      <c r="S25" s="831"/>
      <c r="T25" s="831"/>
      <c r="U25" s="831"/>
      <c r="V25" s="831"/>
      <c r="W25" s="831"/>
      <c r="X25" s="1367"/>
      <c r="Y25" s="1381">
        <f>'【様式６別添１】賃金改善明細書（職員別）'!L61</f>
        <v>0</v>
      </c>
      <c r="Z25" s="1382"/>
      <c r="AA25" s="1382"/>
      <c r="AB25" s="1382"/>
      <c r="AC25" s="1382"/>
      <c r="AD25" s="1382"/>
      <c r="AE25" s="1382"/>
      <c r="AF25" s="1382"/>
      <c r="AG25" s="1383"/>
      <c r="AH25" s="131" t="s">
        <v>162</v>
      </c>
    </row>
    <row r="26" spans="2:36" ht="27.75" customHeight="1">
      <c r="C26" s="63"/>
      <c r="D26" s="1366" t="s">
        <v>281</v>
      </c>
      <c r="E26" s="831"/>
      <c r="F26" s="831"/>
      <c r="G26" s="831"/>
      <c r="H26" s="831"/>
      <c r="I26" s="831"/>
      <c r="J26" s="831"/>
      <c r="K26" s="831"/>
      <c r="L26" s="831"/>
      <c r="M26" s="831"/>
      <c r="N26" s="831"/>
      <c r="O26" s="831"/>
      <c r="P26" s="831"/>
      <c r="Q26" s="831"/>
      <c r="R26" s="831"/>
      <c r="S26" s="831"/>
      <c r="T26" s="831"/>
      <c r="U26" s="831"/>
      <c r="V26" s="831"/>
      <c r="W26" s="831"/>
      <c r="X26" s="1367"/>
      <c r="Y26" s="1381">
        <f>'【様式６別添１】賃金改善明細書（職員別）'!M61</f>
        <v>0</v>
      </c>
      <c r="Z26" s="1382"/>
      <c r="AA26" s="1382"/>
      <c r="AB26" s="1382"/>
      <c r="AC26" s="1382"/>
      <c r="AD26" s="1382"/>
      <c r="AE26" s="1382"/>
      <c r="AF26" s="1382"/>
      <c r="AG26" s="1383"/>
      <c r="AH26" s="131" t="s">
        <v>162</v>
      </c>
    </row>
    <row r="27" spans="2:36" ht="27.75" customHeight="1">
      <c r="C27" s="63"/>
      <c r="D27" s="1366" t="s">
        <v>178</v>
      </c>
      <c r="E27" s="831"/>
      <c r="F27" s="831"/>
      <c r="G27" s="831"/>
      <c r="H27" s="831"/>
      <c r="I27" s="831"/>
      <c r="J27" s="831"/>
      <c r="K27" s="831"/>
      <c r="L27" s="831"/>
      <c r="M27" s="831"/>
      <c r="N27" s="831"/>
      <c r="O27" s="831"/>
      <c r="P27" s="831"/>
      <c r="Q27" s="831"/>
      <c r="R27" s="831"/>
      <c r="S27" s="831"/>
      <c r="T27" s="831"/>
      <c r="U27" s="831"/>
      <c r="V27" s="831"/>
      <c r="W27" s="831"/>
      <c r="X27" s="1367"/>
      <c r="Y27" s="1381">
        <f>'【様式６別添１】賃金改善明細書（職員別）'!N61</f>
        <v>0</v>
      </c>
      <c r="Z27" s="1382"/>
      <c r="AA27" s="1382"/>
      <c r="AB27" s="1382"/>
      <c r="AC27" s="1382"/>
      <c r="AD27" s="1382"/>
      <c r="AE27" s="1382"/>
      <c r="AF27" s="1382"/>
      <c r="AG27" s="1383"/>
      <c r="AH27" s="131" t="s">
        <v>162</v>
      </c>
    </row>
    <row r="28" spans="2:36" ht="27.75" customHeight="1">
      <c r="C28" s="215"/>
      <c r="D28" s="831" t="s">
        <v>179</v>
      </c>
      <c r="E28" s="831"/>
      <c r="F28" s="831"/>
      <c r="G28" s="831"/>
      <c r="H28" s="831"/>
      <c r="I28" s="831"/>
      <c r="J28" s="831"/>
      <c r="K28" s="831"/>
      <c r="L28" s="831"/>
      <c r="M28" s="831"/>
      <c r="N28" s="831"/>
      <c r="O28" s="831"/>
      <c r="P28" s="831"/>
      <c r="Q28" s="831"/>
      <c r="R28" s="831"/>
      <c r="S28" s="831"/>
      <c r="T28" s="831"/>
      <c r="U28" s="831"/>
      <c r="V28" s="831"/>
      <c r="W28" s="831"/>
      <c r="X28" s="1367"/>
      <c r="Y28" s="1381">
        <f>'【様式６別添１】賃金改善明細書（職員別）'!O60</f>
        <v>0</v>
      </c>
      <c r="Z28" s="1382"/>
      <c r="AA28" s="1382"/>
      <c r="AB28" s="1382"/>
      <c r="AC28" s="1382"/>
      <c r="AD28" s="1382"/>
      <c r="AE28" s="1382"/>
      <c r="AF28" s="1382"/>
      <c r="AG28" s="1383"/>
      <c r="AH28" s="128" t="s">
        <v>162</v>
      </c>
    </row>
    <row r="29" spans="2:36" ht="27.75" customHeight="1">
      <c r="C29" s="125"/>
      <c r="D29" s="831" t="s">
        <v>180</v>
      </c>
      <c r="E29" s="831"/>
      <c r="F29" s="831"/>
      <c r="G29" s="831"/>
      <c r="H29" s="831"/>
      <c r="I29" s="831"/>
      <c r="J29" s="831"/>
      <c r="K29" s="831"/>
      <c r="L29" s="831"/>
      <c r="M29" s="831"/>
      <c r="N29" s="831"/>
      <c r="O29" s="831"/>
      <c r="P29" s="831"/>
      <c r="Q29" s="831"/>
      <c r="R29" s="831"/>
      <c r="S29" s="831"/>
      <c r="T29" s="831"/>
      <c r="U29" s="831"/>
      <c r="V29" s="831"/>
      <c r="W29" s="831"/>
      <c r="X29" s="1367"/>
      <c r="Y29" s="1381">
        <f>'【様式６別添１】賃金改善明細書（職員別）'!P61</f>
        <v>0</v>
      </c>
      <c r="Z29" s="1382"/>
      <c r="AA29" s="1382"/>
      <c r="AB29" s="1382"/>
      <c r="AC29" s="1382"/>
      <c r="AD29" s="1382"/>
      <c r="AE29" s="1382"/>
      <c r="AF29" s="1382"/>
      <c r="AG29" s="1383"/>
      <c r="AH29" s="128" t="s">
        <v>162</v>
      </c>
    </row>
    <row r="30" spans="2:36" ht="9" customHeight="1">
      <c r="C30" s="246"/>
      <c r="D30" s="112"/>
      <c r="E30" s="112"/>
      <c r="F30" s="112"/>
      <c r="G30" s="112"/>
      <c r="H30" s="112"/>
      <c r="I30" s="112"/>
      <c r="J30" s="112"/>
      <c r="K30" s="112"/>
      <c r="L30" s="112"/>
      <c r="M30" s="112"/>
      <c r="N30" s="112"/>
      <c r="O30" s="112"/>
      <c r="P30" s="112"/>
      <c r="Q30" s="112"/>
      <c r="R30" s="112"/>
      <c r="S30" s="112"/>
      <c r="T30" s="112"/>
      <c r="U30" s="112"/>
      <c r="V30" s="112"/>
      <c r="W30" s="112"/>
      <c r="X30" s="112"/>
      <c r="Y30" s="169"/>
      <c r="Z30" s="169"/>
      <c r="AA30" s="169"/>
      <c r="AB30" s="169"/>
      <c r="AC30" s="169"/>
      <c r="AD30" s="169"/>
      <c r="AE30" s="169"/>
      <c r="AF30" s="169"/>
      <c r="AG30" s="169"/>
      <c r="AH30" s="106"/>
    </row>
    <row r="31" spans="2:36" ht="21" customHeight="1">
      <c r="B31" s="1" t="s">
        <v>181</v>
      </c>
    </row>
    <row r="32" spans="2:36" ht="29.25" customHeight="1">
      <c r="C32" s="1366" t="s">
        <v>182</v>
      </c>
      <c r="D32" s="831"/>
      <c r="E32" s="831"/>
      <c r="F32" s="831"/>
      <c r="G32" s="831"/>
      <c r="H32" s="831"/>
      <c r="I32" s="1367"/>
      <c r="J32" s="1386"/>
      <c r="K32" s="1387"/>
      <c r="L32" s="1387"/>
      <c r="M32" s="1387"/>
      <c r="N32" s="1387"/>
      <c r="O32" s="1387"/>
      <c r="P32" s="1387"/>
      <c r="Q32" s="1387"/>
      <c r="R32" s="1387"/>
      <c r="S32" s="1387"/>
      <c r="T32" s="1387"/>
      <c r="U32" s="1387"/>
      <c r="V32" s="1387"/>
      <c r="W32" s="1387"/>
      <c r="X32" s="1387"/>
      <c r="Y32" s="1387"/>
      <c r="Z32" s="1387"/>
      <c r="AA32" s="1387"/>
      <c r="AB32" s="1387"/>
      <c r="AC32" s="1387"/>
      <c r="AD32" s="1387"/>
      <c r="AE32" s="1387"/>
      <c r="AF32" s="1387"/>
      <c r="AG32" s="1387"/>
      <c r="AH32" s="1388"/>
    </row>
    <row r="33" spans="2:37" ht="29.25" customHeight="1">
      <c r="C33" s="1366" t="s">
        <v>183</v>
      </c>
      <c r="D33" s="831"/>
      <c r="E33" s="831"/>
      <c r="F33" s="831"/>
      <c r="G33" s="831"/>
      <c r="H33" s="831"/>
      <c r="I33" s="1367"/>
      <c r="J33" s="1386"/>
      <c r="K33" s="1387"/>
      <c r="L33" s="1387"/>
      <c r="M33" s="1387"/>
      <c r="N33" s="1387"/>
      <c r="O33" s="1387"/>
      <c r="P33" s="1387"/>
      <c r="Q33" s="1387"/>
      <c r="R33" s="1387"/>
      <c r="S33" s="1387"/>
      <c r="T33" s="1387"/>
      <c r="U33" s="1387"/>
      <c r="V33" s="1387"/>
      <c r="W33" s="1387"/>
      <c r="X33" s="1387"/>
      <c r="Y33" s="1387"/>
      <c r="Z33" s="1387"/>
      <c r="AA33" s="1387"/>
      <c r="AB33" s="1387"/>
      <c r="AC33" s="1387"/>
      <c r="AD33" s="1387"/>
      <c r="AE33" s="1387"/>
      <c r="AF33" s="1387"/>
      <c r="AG33" s="1387"/>
      <c r="AH33" s="1388"/>
    </row>
    <row r="35" spans="2:37" ht="18" customHeight="1">
      <c r="B35" s="1" t="s">
        <v>357</v>
      </c>
    </row>
    <row r="36" spans="2:37" ht="6" customHeight="1" thickBot="1">
      <c r="C36" s="246"/>
      <c r="D36" s="112"/>
      <c r="E36" s="112"/>
      <c r="F36" s="112"/>
      <c r="G36" s="112"/>
      <c r="H36" s="112"/>
      <c r="I36" s="112"/>
      <c r="J36" s="112"/>
      <c r="K36" s="112"/>
      <c r="L36" s="112"/>
      <c r="M36" s="112"/>
      <c r="N36" s="112"/>
      <c r="O36" s="163"/>
      <c r="P36" s="163"/>
      <c r="Q36" s="163"/>
      <c r="R36" s="163"/>
      <c r="S36" s="163"/>
      <c r="T36" s="163"/>
      <c r="U36" s="163"/>
      <c r="V36" s="163"/>
      <c r="W36" s="163"/>
      <c r="X36" s="164"/>
      <c r="Y36" s="163"/>
      <c r="Z36" s="163"/>
      <c r="AA36" s="163"/>
      <c r="AB36" s="163"/>
      <c r="AC36" s="163"/>
      <c r="AD36" s="163"/>
      <c r="AE36" s="163"/>
      <c r="AF36" s="163"/>
      <c r="AG36" s="163"/>
      <c r="AH36" s="106"/>
    </row>
    <row r="37" spans="2:37" ht="27.75" customHeight="1" thickBot="1">
      <c r="C37" s="1369"/>
      <c r="D37" s="1370"/>
      <c r="E37" s="1370"/>
      <c r="F37" s="1370"/>
      <c r="G37" s="1370"/>
      <c r="H37" s="1370"/>
      <c r="I37" s="1370"/>
      <c r="J37" s="1370"/>
      <c r="K37" s="1370"/>
      <c r="L37" s="1370"/>
      <c r="M37" s="1371"/>
      <c r="N37" s="1498" t="s">
        <v>330</v>
      </c>
      <c r="O37" s="1499"/>
      <c r="P37" s="1499"/>
      <c r="Q37" s="1499"/>
      <c r="R37" s="1499"/>
      <c r="S37" s="1499"/>
      <c r="T37" s="264"/>
      <c r="U37" s="1499" t="s">
        <v>326</v>
      </c>
      <c r="V37" s="1499"/>
      <c r="W37" s="1499"/>
      <c r="X37" s="1499"/>
      <c r="Y37" s="1499"/>
      <c r="Z37" s="1499"/>
      <c r="AA37" s="1498" t="s">
        <v>329</v>
      </c>
      <c r="AB37" s="1499"/>
      <c r="AC37" s="1499"/>
      <c r="AD37" s="1499"/>
      <c r="AE37" s="1499"/>
      <c r="AF37" s="1500"/>
      <c r="AH37" s="1505" t="s">
        <v>327</v>
      </c>
      <c r="AI37" s="1506"/>
      <c r="AJ37" s="1507"/>
      <c r="AK37" s="167" t="str">
        <f>IFERROR(IF(U39&gt;=U38,"○","×"),"")</f>
        <v>○</v>
      </c>
    </row>
    <row r="38" spans="2:37" ht="27.75" customHeight="1" thickBot="1">
      <c r="C38" s="126" t="s">
        <v>103</v>
      </c>
      <c r="D38" s="1375" t="s">
        <v>282</v>
      </c>
      <c r="E38" s="1375"/>
      <c r="F38" s="1375"/>
      <c r="G38" s="1375"/>
      <c r="H38" s="1375"/>
      <c r="I38" s="1375"/>
      <c r="J38" s="1375"/>
      <c r="K38" s="1375"/>
      <c r="L38" s="1375"/>
      <c r="M38" s="1375"/>
      <c r="N38" s="1503"/>
      <c r="O38" s="1504"/>
      <c r="P38" s="1504"/>
      <c r="Q38" s="1504"/>
      <c r="R38" s="1504"/>
      <c r="S38" s="262" t="s">
        <v>162</v>
      </c>
      <c r="T38" s="265"/>
      <c r="U38" s="1501"/>
      <c r="V38" s="1502"/>
      <c r="W38" s="1502"/>
      <c r="X38" s="1502"/>
      <c r="Y38" s="1502"/>
      <c r="Z38" s="263" t="s">
        <v>162</v>
      </c>
      <c r="AA38" s="1501"/>
      <c r="AB38" s="1502"/>
      <c r="AC38" s="1502"/>
      <c r="AD38" s="1502"/>
      <c r="AE38" s="1502"/>
      <c r="AF38" s="128" t="s">
        <v>162</v>
      </c>
      <c r="AH38" s="1505" t="s">
        <v>328</v>
      </c>
      <c r="AI38" s="1506"/>
      <c r="AJ38" s="1507"/>
      <c r="AK38" s="167" t="str">
        <f>IFERROR(IF(AA39&gt;=AA38,"○","×"),"")</f>
        <v>○</v>
      </c>
    </row>
    <row r="39" spans="2:37" ht="27.75" customHeight="1" thickBot="1">
      <c r="C39" s="126" t="s">
        <v>110</v>
      </c>
      <c r="D39" s="1375" t="s">
        <v>283</v>
      </c>
      <c r="E39" s="1375"/>
      <c r="F39" s="1375"/>
      <c r="G39" s="1375"/>
      <c r="H39" s="1375"/>
      <c r="I39" s="1375"/>
      <c r="J39" s="1375"/>
      <c r="K39" s="1375"/>
      <c r="L39" s="1375"/>
      <c r="M39" s="1375"/>
      <c r="N39" s="1501"/>
      <c r="O39" s="1502"/>
      <c r="P39" s="1502"/>
      <c r="Q39" s="1502"/>
      <c r="R39" s="1502"/>
      <c r="S39" s="263" t="s">
        <v>162</v>
      </c>
      <c r="T39" s="265"/>
      <c r="U39" s="1502"/>
      <c r="V39" s="1502"/>
      <c r="W39" s="1502"/>
      <c r="X39" s="1502"/>
      <c r="Y39" s="1502"/>
      <c r="Z39" s="263" t="s">
        <v>162</v>
      </c>
      <c r="AA39" s="1501"/>
      <c r="AB39" s="1502"/>
      <c r="AC39" s="1502"/>
      <c r="AD39" s="1502"/>
      <c r="AE39" s="1502"/>
      <c r="AF39" s="128" t="s">
        <v>162</v>
      </c>
      <c r="AH39" s="1505" t="s">
        <v>333</v>
      </c>
      <c r="AI39" s="1506"/>
      <c r="AJ39" s="1507"/>
      <c r="AK39" s="167" t="str">
        <f>IFERROR(IF(N39&gt;=N38,"○","×"),"")</f>
        <v>○</v>
      </c>
    </row>
    <row r="40" spans="2:37" ht="14.25" customHeight="1">
      <c r="C40" s="1513" t="s">
        <v>346</v>
      </c>
      <c r="D40" s="1513"/>
      <c r="E40" s="1513"/>
      <c r="F40" s="1513"/>
      <c r="G40" s="1513"/>
      <c r="H40" s="1513"/>
      <c r="I40" s="1513"/>
      <c r="J40" s="1513"/>
      <c r="K40" s="1513"/>
      <c r="L40" s="1513"/>
      <c r="M40" s="1513"/>
      <c r="N40" s="1513"/>
      <c r="O40" s="1513"/>
      <c r="P40" s="1513"/>
      <c r="Q40" s="1513"/>
      <c r="R40" s="1513"/>
      <c r="S40" s="1513"/>
      <c r="T40" s="1514"/>
      <c r="U40" s="1513"/>
      <c r="V40" s="1513"/>
      <c r="W40" s="1513"/>
      <c r="X40" s="1513"/>
      <c r="Y40" s="1513"/>
      <c r="Z40" s="1513"/>
      <c r="AA40" s="1514"/>
      <c r="AB40" s="1514"/>
      <c r="AC40" s="1514"/>
      <c r="AD40" s="1514"/>
      <c r="AE40" s="1514"/>
    </row>
    <row r="41" spans="2:37" ht="13.9" customHeight="1">
      <c r="C41" s="1395"/>
      <c r="D41" s="1395"/>
      <c r="E41" s="1395"/>
      <c r="F41" s="1395"/>
      <c r="G41" s="1395"/>
      <c r="H41" s="1395"/>
      <c r="I41" s="1395"/>
      <c r="J41" s="1395"/>
      <c r="K41" s="1395"/>
      <c r="L41" s="1395"/>
      <c r="M41" s="1395"/>
      <c r="N41" s="1395"/>
      <c r="O41" s="1395"/>
      <c r="P41" s="1395"/>
      <c r="Q41" s="1395"/>
      <c r="R41" s="1395"/>
      <c r="S41" s="1395"/>
      <c r="T41" s="1395"/>
      <c r="U41" s="1395"/>
      <c r="V41" s="1395"/>
      <c r="W41" s="1395"/>
      <c r="X41" s="1395"/>
      <c r="Y41" s="1395"/>
      <c r="Z41" s="1395"/>
      <c r="AA41" s="1395"/>
      <c r="AB41" s="1395"/>
      <c r="AC41" s="1395"/>
      <c r="AD41" s="1395"/>
      <c r="AE41" s="1395"/>
    </row>
    <row r="42" spans="2:37" ht="13.9" customHeight="1">
      <c r="C42" s="1395"/>
      <c r="D42" s="1395"/>
      <c r="E42" s="1395"/>
      <c r="F42" s="1395"/>
      <c r="G42" s="1395"/>
      <c r="H42" s="1395"/>
      <c r="I42" s="1395"/>
      <c r="J42" s="1395"/>
      <c r="K42" s="1395"/>
      <c r="L42" s="1395"/>
      <c r="M42" s="1395"/>
      <c r="N42" s="1395"/>
      <c r="O42" s="1395"/>
      <c r="P42" s="1395"/>
      <c r="Q42" s="1395"/>
      <c r="R42" s="1395"/>
      <c r="S42" s="1395"/>
      <c r="T42" s="1395"/>
      <c r="U42" s="1395"/>
      <c r="V42" s="1395"/>
      <c r="W42" s="1395"/>
      <c r="X42" s="1395"/>
      <c r="Y42" s="1395"/>
      <c r="Z42" s="1395"/>
      <c r="AA42" s="1395"/>
      <c r="AB42" s="1395"/>
      <c r="AC42" s="1395"/>
      <c r="AD42" s="1395"/>
      <c r="AE42" s="1395"/>
    </row>
    <row r="43" spans="2:37" ht="13.9" customHeight="1">
      <c r="R43" s="78"/>
      <c r="S43" s="78"/>
      <c r="T43" s="78"/>
      <c r="U43" s="78"/>
      <c r="V43" s="78"/>
      <c r="W43" s="78"/>
      <c r="X43" s="78"/>
      <c r="Y43" s="78"/>
    </row>
    <row r="44" spans="2:37" ht="16.899999999999999" customHeight="1">
      <c r="B44" s="1" t="s">
        <v>322</v>
      </c>
      <c r="C44" s="272"/>
      <c r="D44" s="273"/>
      <c r="E44" s="273"/>
      <c r="F44" s="273"/>
      <c r="G44" s="273"/>
      <c r="H44" s="273"/>
      <c r="I44" s="273"/>
      <c r="J44" s="273"/>
      <c r="K44" s="273"/>
      <c r="L44" s="274"/>
      <c r="M44" s="274"/>
      <c r="N44" s="274"/>
      <c r="O44" s="274"/>
      <c r="P44" s="274"/>
      <c r="Q44" s="246"/>
      <c r="R44" s="246"/>
      <c r="S44" s="246"/>
      <c r="T44" s="246"/>
      <c r="U44" s="246"/>
      <c r="V44" s="246"/>
      <c r="W44" s="246"/>
      <c r="X44" s="246"/>
      <c r="Y44" s="246"/>
      <c r="Z44" s="246"/>
      <c r="AA44" s="246"/>
      <c r="AB44" s="246"/>
      <c r="AC44" s="246"/>
      <c r="AD44" s="246"/>
      <c r="AE44" s="246"/>
      <c r="AF44" s="246"/>
      <c r="AG44" s="246"/>
    </row>
    <row r="45" spans="2:37" ht="6" customHeight="1" thickBot="1">
      <c r="C45" s="272"/>
      <c r="D45" s="275"/>
      <c r="E45" s="273"/>
      <c r="F45" s="273"/>
      <c r="G45" s="273"/>
      <c r="H45" s="273"/>
      <c r="I45" s="273"/>
      <c r="J45" s="273"/>
      <c r="K45" s="273"/>
      <c r="L45" s="274"/>
      <c r="M45" s="274"/>
      <c r="N45" s="274"/>
      <c r="O45" s="274"/>
      <c r="P45" s="274"/>
      <c r="Q45" s="246"/>
      <c r="R45" s="246"/>
      <c r="S45" s="246"/>
      <c r="T45" s="276"/>
      <c r="U45" s="246"/>
      <c r="V45" s="246"/>
      <c r="W45" s="246"/>
      <c r="X45" s="246"/>
      <c r="Y45" s="246"/>
      <c r="Z45" s="246"/>
      <c r="AA45" s="246"/>
      <c r="AB45" s="246"/>
      <c r="AC45" s="246"/>
      <c r="AD45" s="246"/>
      <c r="AE45" s="246"/>
      <c r="AF45" s="246"/>
      <c r="AG45" s="246"/>
    </row>
    <row r="46" spans="2:37" ht="42" customHeight="1" thickBot="1">
      <c r="C46" s="1369"/>
      <c r="D46" s="1370"/>
      <c r="E46" s="1370"/>
      <c r="F46" s="1370"/>
      <c r="G46" s="1370"/>
      <c r="H46" s="1370"/>
      <c r="I46" s="1370"/>
      <c r="J46" s="1370"/>
      <c r="K46" s="1370"/>
      <c r="L46" s="1370"/>
      <c r="M46" s="1371"/>
      <c r="N46" s="1498" t="s">
        <v>336</v>
      </c>
      <c r="O46" s="1499"/>
      <c r="P46" s="1499"/>
      <c r="Q46" s="1499"/>
      <c r="R46" s="1499"/>
      <c r="S46" s="1499"/>
      <c r="T46" s="264"/>
      <c r="U46" s="1498" t="s">
        <v>334</v>
      </c>
      <c r="V46" s="1499"/>
      <c r="W46" s="1499"/>
      <c r="X46" s="1499"/>
      <c r="Y46" s="1499"/>
      <c r="Z46" s="1499"/>
      <c r="AA46" s="1498" t="s">
        <v>335</v>
      </c>
      <c r="AB46" s="1499"/>
      <c r="AC46" s="1499"/>
      <c r="AD46" s="1499"/>
      <c r="AE46" s="1499"/>
      <c r="AF46" s="1500"/>
      <c r="AH46" s="1505" t="s">
        <v>327</v>
      </c>
      <c r="AI46" s="1506"/>
      <c r="AJ46" s="1507"/>
      <c r="AK46" s="167" t="str">
        <f>IFERROR(IF(U48&gt;=U47,"○",IF(U47="0","〇","×")),"")</f>
        <v>〇</v>
      </c>
    </row>
    <row r="47" spans="2:37" ht="27.75" customHeight="1" thickBot="1">
      <c r="C47" s="126" t="s">
        <v>103</v>
      </c>
      <c r="D47" s="1366" t="s">
        <v>324</v>
      </c>
      <c r="E47" s="831"/>
      <c r="F47" s="831"/>
      <c r="G47" s="831"/>
      <c r="H47" s="831"/>
      <c r="I47" s="831"/>
      <c r="J47" s="831"/>
      <c r="K47" s="831"/>
      <c r="L47" s="831"/>
      <c r="M47" s="1367"/>
      <c r="N47" s="1510" t="str">
        <f>IF(AJ17="×",Y23-Y17,"0")</f>
        <v>0</v>
      </c>
      <c r="O47" s="1511"/>
      <c r="P47" s="1511"/>
      <c r="Q47" s="1511"/>
      <c r="R47" s="1511"/>
      <c r="S47" s="150" t="s">
        <v>162</v>
      </c>
      <c r="T47" s="266"/>
      <c r="U47" s="1509" t="str">
        <f>IF(AJ10="×",N11-N12,"0")</f>
        <v>0</v>
      </c>
      <c r="V47" s="1380"/>
      <c r="W47" s="1380"/>
      <c r="X47" s="1380"/>
      <c r="Y47" s="1380"/>
      <c r="Z47" s="128" t="s">
        <v>162</v>
      </c>
      <c r="AA47" s="1509" t="str">
        <f>IF(AJ11="×",W11-W12,"0")</f>
        <v>0</v>
      </c>
      <c r="AB47" s="1380"/>
      <c r="AC47" s="1380"/>
      <c r="AD47" s="1380"/>
      <c r="AE47" s="1380"/>
      <c r="AF47" s="128" t="s">
        <v>162</v>
      </c>
      <c r="AH47" s="1505" t="s">
        <v>328</v>
      </c>
      <c r="AI47" s="1506"/>
      <c r="AJ47" s="1507"/>
      <c r="AK47" s="167" t="str">
        <f>IFERROR(IF(AA48&gt;=AA47,"○",IF(AA47="0","〇","×")),"")</f>
        <v>〇</v>
      </c>
    </row>
    <row r="48" spans="2:37" ht="27.75" customHeight="1" thickBot="1">
      <c r="C48" s="126" t="s">
        <v>110</v>
      </c>
      <c r="D48" s="1366" t="s">
        <v>325</v>
      </c>
      <c r="E48" s="831"/>
      <c r="F48" s="831"/>
      <c r="G48" s="831"/>
      <c r="H48" s="831"/>
      <c r="I48" s="831"/>
      <c r="J48" s="831"/>
      <c r="K48" s="831"/>
      <c r="L48" s="831"/>
      <c r="M48" s="1367"/>
      <c r="N48" s="1508"/>
      <c r="O48" s="1368"/>
      <c r="P48" s="1368"/>
      <c r="Q48" s="1368"/>
      <c r="R48" s="1368"/>
      <c r="S48" s="263" t="s">
        <v>162</v>
      </c>
      <c r="T48" s="265"/>
      <c r="U48" s="1508"/>
      <c r="V48" s="1368"/>
      <c r="W48" s="1368"/>
      <c r="X48" s="1368"/>
      <c r="Y48" s="1368"/>
      <c r="Z48" s="128" t="s">
        <v>162</v>
      </c>
      <c r="AA48" s="1508"/>
      <c r="AB48" s="1368"/>
      <c r="AC48" s="1368"/>
      <c r="AD48" s="1368"/>
      <c r="AE48" s="1368"/>
      <c r="AF48" s="128" t="s">
        <v>162</v>
      </c>
      <c r="AH48" s="1505" t="s">
        <v>333</v>
      </c>
      <c r="AI48" s="1506"/>
      <c r="AJ48" s="1507"/>
      <c r="AK48" s="167" t="str">
        <f>IFERROR(IF(N48&gt;=N47,"○",IF(N47="0","〇","×")),"")</f>
        <v>〇</v>
      </c>
    </row>
    <row r="49" spans="2:34" ht="13.9" customHeight="1">
      <c r="R49" s="78"/>
      <c r="S49" s="78"/>
      <c r="T49" s="78"/>
      <c r="U49" s="78"/>
      <c r="V49" s="78"/>
      <c r="W49" s="78"/>
      <c r="X49" s="78"/>
      <c r="Y49" s="78"/>
    </row>
    <row r="50" spans="2:34" ht="27" customHeight="1">
      <c r="B50" s="1" t="s">
        <v>323</v>
      </c>
    </row>
    <row r="51" spans="2:34" ht="29.25" customHeight="1">
      <c r="C51" s="1337"/>
      <c r="D51" s="1338"/>
      <c r="E51" s="1338"/>
      <c r="F51" s="1338"/>
      <c r="G51" s="1338"/>
      <c r="H51" s="1338"/>
      <c r="I51" s="1338"/>
      <c r="J51" s="1338"/>
      <c r="K51" s="1338"/>
      <c r="L51" s="1338"/>
      <c r="M51" s="1339"/>
      <c r="N51" s="1337" t="s">
        <v>224</v>
      </c>
      <c r="O51" s="1338"/>
      <c r="P51" s="1338"/>
      <c r="Q51" s="1338"/>
      <c r="R51" s="1338"/>
      <c r="S51" s="1338"/>
      <c r="T51" s="1338"/>
      <c r="U51" s="1338"/>
      <c r="V51" s="1339"/>
      <c r="W51" s="1389"/>
      <c r="X51" s="1389"/>
      <c r="Y51" s="1389"/>
    </row>
    <row r="52" spans="2:34" ht="24" customHeight="1">
      <c r="C52" s="168" t="s">
        <v>103</v>
      </c>
      <c r="D52" s="1390" t="s">
        <v>284</v>
      </c>
      <c r="E52" s="1391"/>
      <c r="F52" s="1391"/>
      <c r="G52" s="1391"/>
      <c r="H52" s="1391"/>
      <c r="I52" s="1391"/>
      <c r="J52" s="1391"/>
      <c r="K52" s="1391"/>
      <c r="L52" s="1391"/>
      <c r="M52" s="1392"/>
      <c r="N52" s="1380">
        <f>【様式６別添２】一覧表!E18</f>
        <v>0</v>
      </c>
      <c r="O52" s="1380"/>
      <c r="P52" s="1380"/>
      <c r="Q52" s="1380"/>
      <c r="R52" s="1380"/>
      <c r="S52" s="1380"/>
      <c r="T52" s="1380"/>
      <c r="U52" s="1380"/>
      <c r="V52" s="128" t="s">
        <v>162</v>
      </c>
      <c r="W52" s="1389"/>
      <c r="X52" s="1389"/>
      <c r="Y52" s="1389"/>
    </row>
    <row r="53" spans="2:34" ht="24" customHeight="1">
      <c r="C53" s="204" t="s">
        <v>285</v>
      </c>
      <c r="D53" s="1366" t="s">
        <v>286</v>
      </c>
      <c r="E53" s="831"/>
      <c r="F53" s="831"/>
      <c r="G53" s="831"/>
      <c r="H53" s="831"/>
      <c r="I53" s="831"/>
      <c r="J53" s="831"/>
      <c r="K53" s="831"/>
      <c r="L53" s="831"/>
      <c r="M53" s="1367"/>
      <c r="N53" s="1380">
        <f>【様式６別添２】一覧表!F18</f>
        <v>0</v>
      </c>
      <c r="O53" s="1380"/>
      <c r="P53" s="1380"/>
      <c r="Q53" s="1380"/>
      <c r="R53" s="1380"/>
      <c r="S53" s="1380"/>
      <c r="T53" s="1380"/>
      <c r="U53" s="1380"/>
      <c r="V53" s="128" t="s">
        <v>162</v>
      </c>
      <c r="W53" s="1389"/>
      <c r="X53" s="1389"/>
      <c r="Y53" s="1389"/>
    </row>
    <row r="54" spans="2:34" ht="17.100000000000001" customHeight="1">
      <c r="C54" s="46" t="s">
        <v>17</v>
      </c>
      <c r="D54" s="1395" t="s">
        <v>187</v>
      </c>
      <c r="E54" s="1396"/>
      <c r="F54" s="1396"/>
      <c r="G54" s="1396"/>
      <c r="H54" s="1396"/>
      <c r="I54" s="1396"/>
      <c r="J54" s="1396"/>
      <c r="K54" s="1396"/>
      <c r="L54" s="1396"/>
      <c r="M54" s="1396"/>
      <c r="N54" s="1396"/>
      <c r="O54" s="1396"/>
      <c r="P54" s="1396"/>
      <c r="Q54" s="1396"/>
      <c r="R54" s="1396"/>
      <c r="S54" s="1396"/>
      <c r="T54" s="1396"/>
      <c r="U54" s="1396"/>
      <c r="V54" s="1396"/>
      <c r="W54" s="1396"/>
      <c r="X54" s="1396"/>
      <c r="Y54" s="1396"/>
      <c r="Z54" s="1396"/>
      <c r="AA54" s="1396"/>
      <c r="AB54" s="1396"/>
      <c r="AC54" s="1396"/>
      <c r="AD54" s="1396"/>
      <c r="AE54" s="1396"/>
      <c r="AF54" s="1396"/>
      <c r="AG54" s="1396"/>
      <c r="AH54" s="1396"/>
    </row>
    <row r="55" spans="2:34" ht="9" customHeight="1">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row>
    <row r="56" spans="2:34" ht="9" customHeight="1">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row>
    <row r="57" spans="2:34" ht="16.149999999999999" customHeight="1">
      <c r="C57" s="1" t="s">
        <v>188</v>
      </c>
    </row>
    <row r="58" spans="2:34" ht="16.149999999999999" customHeight="1">
      <c r="Q58" s="1512" t="s">
        <v>120</v>
      </c>
      <c r="R58" s="1512"/>
      <c r="S58" s="1512"/>
      <c r="T58" s="1512"/>
      <c r="U58" s="1512"/>
      <c r="V58" s="1512"/>
      <c r="W58" s="1512"/>
      <c r="X58" s="1512"/>
      <c r="Y58" s="1134"/>
      <c r="Z58" s="1134"/>
      <c r="AA58" s="1134"/>
      <c r="AB58" s="1134"/>
      <c r="AC58" s="1134"/>
      <c r="AD58" s="1134"/>
      <c r="AE58" s="1134"/>
      <c r="AF58" s="1134"/>
      <c r="AG58" s="1134"/>
      <c r="AH58" s="1134"/>
    </row>
    <row r="59" spans="2:34" ht="17.25" customHeight="1">
      <c r="S59" s="1393" t="s">
        <v>121</v>
      </c>
      <c r="T59" s="1393"/>
      <c r="U59" s="1393"/>
      <c r="V59" s="1393"/>
      <c r="W59" s="1393"/>
      <c r="X59" s="1393"/>
      <c r="Y59" s="1180">
        <f>①平均年齢別児童数計算表!N5</f>
        <v>0</v>
      </c>
      <c r="Z59" s="1180"/>
      <c r="AA59" s="1180"/>
      <c r="AB59" s="1180"/>
      <c r="AC59" s="1180"/>
      <c r="AD59" s="1180"/>
      <c r="AE59" s="1180"/>
      <c r="AF59" s="1180"/>
      <c r="AG59" s="1180"/>
      <c r="AH59" s="1180"/>
    </row>
    <row r="60" spans="2:34" ht="17.25" customHeight="1">
      <c r="S60" s="1394" t="s">
        <v>122</v>
      </c>
      <c r="T60" s="1394"/>
      <c r="U60" s="1394"/>
      <c r="V60" s="1394"/>
      <c r="W60" s="1394"/>
      <c r="X60" s="1394"/>
      <c r="Y60" s="1165">
        <f>①平均年齢別児童数計算表!N6</f>
        <v>0</v>
      </c>
      <c r="Z60" s="1165"/>
      <c r="AA60" s="1165"/>
      <c r="AB60" s="1165"/>
      <c r="AC60" s="1165"/>
      <c r="AD60" s="1165"/>
      <c r="AE60" s="1165"/>
      <c r="AF60" s="1165"/>
      <c r="AG60" s="1165"/>
      <c r="AH60" s="1165"/>
    </row>
  </sheetData>
  <sheetProtection insertRows="0"/>
  <mergeCells count="99">
    <mergeCell ref="C40:AE42"/>
    <mergeCell ref="AH46:AJ46"/>
    <mergeCell ref="AH37:AJ37"/>
    <mergeCell ref="B2:AJ2"/>
    <mergeCell ref="R7:W7"/>
    <mergeCell ref="D14:M14"/>
    <mergeCell ref="D13:M13"/>
    <mergeCell ref="Y27:AG27"/>
    <mergeCell ref="D22:X22"/>
    <mergeCell ref="Y22:AG22"/>
    <mergeCell ref="Y23:AG23"/>
    <mergeCell ref="Y24:AG24"/>
    <mergeCell ref="Y26:AG26"/>
    <mergeCell ref="Y25:AG25"/>
    <mergeCell ref="N10:V10"/>
    <mergeCell ref="W10:AE10"/>
    <mergeCell ref="AG10:AI10"/>
    <mergeCell ref="D54:AH54"/>
    <mergeCell ref="N14:U14"/>
    <mergeCell ref="W14:AD14"/>
    <mergeCell ref="N13:U13"/>
    <mergeCell ref="W13:AD13"/>
    <mergeCell ref="D18:X18"/>
    <mergeCell ref="D39:M39"/>
    <mergeCell ref="AH39:AJ39"/>
    <mergeCell ref="C37:M37"/>
    <mergeCell ref="D28:X28"/>
    <mergeCell ref="Y28:AG28"/>
    <mergeCell ref="U46:Z46"/>
    <mergeCell ref="AA46:AF46"/>
    <mergeCell ref="N46:S46"/>
    <mergeCell ref="U47:Y47"/>
    <mergeCell ref="S60:X60"/>
    <mergeCell ref="Y60:AH60"/>
    <mergeCell ref="Q58:X58"/>
    <mergeCell ref="Y58:AH58"/>
    <mergeCell ref="S59:X59"/>
    <mergeCell ref="Y59:AH59"/>
    <mergeCell ref="R4:W4"/>
    <mergeCell ref="X4:AJ4"/>
    <mergeCell ref="R5:W5"/>
    <mergeCell ref="X5:AJ5"/>
    <mergeCell ref="R6:W6"/>
    <mergeCell ref="X6:AJ6"/>
    <mergeCell ref="W11:AD11"/>
    <mergeCell ref="W12:AD12"/>
    <mergeCell ref="AG11:AI11"/>
    <mergeCell ref="D17:X17"/>
    <mergeCell ref="D20:X20"/>
    <mergeCell ref="Y18:AG18"/>
    <mergeCell ref="Y17:AG17"/>
    <mergeCell ref="D11:M11"/>
    <mergeCell ref="D12:M12"/>
    <mergeCell ref="N11:U11"/>
    <mergeCell ref="N12:U12"/>
    <mergeCell ref="D21:X21"/>
    <mergeCell ref="Y29:AG29"/>
    <mergeCell ref="Y19:AG19"/>
    <mergeCell ref="D27:X27"/>
    <mergeCell ref="D26:X26"/>
    <mergeCell ref="D25:X25"/>
    <mergeCell ref="D24:X24"/>
    <mergeCell ref="D23:X23"/>
    <mergeCell ref="D29:X29"/>
    <mergeCell ref="D19:X19"/>
    <mergeCell ref="Y20:AG20"/>
    <mergeCell ref="Y21:AG21"/>
    <mergeCell ref="C32:I32"/>
    <mergeCell ref="C33:I33"/>
    <mergeCell ref="D52:M52"/>
    <mergeCell ref="D53:M53"/>
    <mergeCell ref="J32:AH32"/>
    <mergeCell ref="J33:AH33"/>
    <mergeCell ref="N51:V51"/>
    <mergeCell ref="AH38:AJ38"/>
    <mergeCell ref="W51:Y53"/>
    <mergeCell ref="N53:U53"/>
    <mergeCell ref="N52:U52"/>
    <mergeCell ref="D38:M38"/>
    <mergeCell ref="C51:M51"/>
    <mergeCell ref="N47:R47"/>
    <mergeCell ref="U48:Y48"/>
    <mergeCell ref="AA48:AE48"/>
    <mergeCell ref="C46:M46"/>
    <mergeCell ref="D47:M47"/>
    <mergeCell ref="AH47:AJ47"/>
    <mergeCell ref="D48:M48"/>
    <mergeCell ref="AH48:AJ48"/>
    <mergeCell ref="N48:R48"/>
    <mergeCell ref="AA47:AE47"/>
    <mergeCell ref="AA37:AF37"/>
    <mergeCell ref="AA38:AE38"/>
    <mergeCell ref="AA39:AE39"/>
    <mergeCell ref="N37:S37"/>
    <mergeCell ref="N38:R38"/>
    <mergeCell ref="N39:R39"/>
    <mergeCell ref="U37:Z37"/>
    <mergeCell ref="U38:Y38"/>
    <mergeCell ref="U39:Y39"/>
  </mergeCells>
  <phoneticPr fontId="9"/>
  <printOptions horizontalCentered="1"/>
  <pageMargins left="0.78740157480314965" right="0.78740157480314965" top="0.59055118110236227" bottom="0.59055118110236227" header="0.51181102362204722" footer="0.51181102362204722"/>
  <pageSetup paperSize="9" scale="61"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59999389629810485"/>
    <pageSetUpPr fitToPage="1"/>
  </sheetPr>
  <dimension ref="A1:AP80"/>
  <sheetViews>
    <sheetView showGridLines="0" view="pageBreakPreview" zoomScale="50" zoomScaleNormal="100" zoomScaleSheetLayoutView="50" workbookViewId="0">
      <selection activeCell="G13" sqref="G13"/>
    </sheetView>
  </sheetViews>
  <sheetFormatPr defaultColWidth="9.125" defaultRowHeight="12"/>
  <cols>
    <col min="1" max="3" width="4.625" style="55" customWidth="1"/>
    <col min="4" max="4" width="15" style="55" customWidth="1"/>
    <col min="5" max="5" width="7.125" style="55" customWidth="1"/>
    <col min="6" max="6" width="16" style="55" customWidth="1"/>
    <col min="7" max="7" width="12.125" style="55" customWidth="1"/>
    <col min="8" max="8" width="7.625" style="55" customWidth="1"/>
    <col min="9" max="9" width="10.125" style="55" customWidth="1"/>
    <col min="10" max="10" width="8.5" style="55" customWidth="1"/>
    <col min="11" max="16" width="21.375" style="55" customWidth="1"/>
    <col min="17" max="17" width="26.125" style="55" customWidth="1"/>
    <col min="18" max="20" width="21.375" style="55" customWidth="1"/>
    <col min="21" max="21" width="16.375" style="55" customWidth="1"/>
    <col min="22" max="23" width="16.875" style="55" customWidth="1"/>
    <col min="24" max="29" width="21.375" style="55" customWidth="1"/>
    <col min="30" max="30" width="26.125" style="55" customWidth="1"/>
    <col min="31" max="33" width="19.375" style="55" customWidth="1"/>
    <col min="34" max="36" width="18.5" style="55" customWidth="1"/>
    <col min="37" max="37" width="18.125" style="55" customWidth="1"/>
    <col min="38" max="38" width="15.375" style="55" customWidth="1"/>
    <col min="39" max="40" width="19.5" style="55" customWidth="1"/>
    <col min="41" max="41" width="22.375" style="55" customWidth="1"/>
    <col min="42" max="42" width="2.5" style="55" customWidth="1"/>
    <col min="43" max="16384" width="9.125" style="55"/>
  </cols>
  <sheetData>
    <row r="1" spans="1:42" ht="33.6" customHeight="1">
      <c r="A1" s="64" t="s">
        <v>287</v>
      </c>
      <c r="P1" s="206"/>
      <c r="AE1" s="1407" t="s">
        <v>190</v>
      </c>
      <c r="AF1" s="1410">
        <f>①平均年齢別児童数計算表!N3</f>
        <v>0</v>
      </c>
      <c r="AG1" s="1411"/>
    </row>
    <row r="2" spans="1:42" ht="33.6" customHeight="1">
      <c r="A2" s="54"/>
      <c r="P2" s="206"/>
      <c r="AE2" s="1408"/>
      <c r="AF2" s="1412"/>
      <c r="AG2" s="1413"/>
    </row>
    <row r="3" spans="1:42" ht="24.75" customHeight="1" thickBot="1">
      <c r="A3" s="249" t="s">
        <v>191</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1409"/>
      <c r="AF3" s="1414"/>
      <c r="AG3" s="1415"/>
      <c r="AJ3" s="65"/>
    </row>
    <row r="4" spans="1:42" ht="24.75" customHeight="1">
      <c r="A4" s="249"/>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56"/>
      <c r="AH4" s="249"/>
      <c r="AI4" s="249"/>
      <c r="AJ4" s="249"/>
      <c r="AK4" s="56"/>
      <c r="AL4" s="56"/>
      <c r="AM4" s="247"/>
      <c r="AN4" s="247"/>
      <c r="AO4" s="248"/>
      <c r="AP4" s="65"/>
    </row>
    <row r="5" spans="1:42" s="190" customFormat="1" ht="39.75" customHeight="1" thickBot="1">
      <c r="A5" s="1416" t="s">
        <v>321</v>
      </c>
      <c r="B5" s="1416"/>
      <c r="C5" s="1416"/>
      <c r="D5" s="1416"/>
      <c r="E5" s="1416"/>
      <c r="F5" s="1416"/>
      <c r="G5" s="1416"/>
      <c r="H5" s="1416"/>
      <c r="I5" s="1416"/>
      <c r="J5" s="1416"/>
      <c r="K5" s="1416"/>
      <c r="L5" s="1416"/>
      <c r="M5" s="1416"/>
      <c r="N5" s="1416"/>
      <c r="O5" s="249"/>
      <c r="P5" s="249"/>
      <c r="Q5" s="249"/>
      <c r="R5" s="249"/>
      <c r="S5" s="188"/>
      <c r="T5" s="188"/>
      <c r="U5" s="188"/>
      <c r="V5" s="188"/>
      <c r="W5" s="188"/>
      <c r="X5" s="249"/>
      <c r="Y5" s="249"/>
      <c r="Z5" s="249"/>
      <c r="AA5" s="249"/>
      <c r="AB5" s="249"/>
      <c r="AC5" s="249"/>
      <c r="AD5" s="188"/>
      <c r="AE5" s="188"/>
      <c r="AF5" s="188"/>
      <c r="AG5" s="188"/>
      <c r="AH5" s="249"/>
      <c r="AI5" s="188"/>
      <c r="AJ5" s="188"/>
      <c r="AK5" s="188"/>
      <c r="AL5" s="188"/>
      <c r="AM5" s="188"/>
      <c r="AN5" s="188"/>
      <c r="AO5" s="189"/>
      <c r="AP5" s="249"/>
    </row>
    <row r="6" spans="1:42" ht="33" customHeight="1">
      <c r="A6" s="1417" t="s">
        <v>193</v>
      </c>
      <c r="B6" s="1418" t="s">
        <v>194</v>
      </c>
      <c r="C6" s="1418"/>
      <c r="D6" s="1418"/>
      <c r="E6" s="1418" t="s">
        <v>195</v>
      </c>
      <c r="F6" s="1418" t="s">
        <v>196</v>
      </c>
      <c r="G6" s="1418" t="s">
        <v>197</v>
      </c>
      <c r="H6" s="1418" t="s">
        <v>198</v>
      </c>
      <c r="I6" s="1418" t="s">
        <v>199</v>
      </c>
      <c r="J6" s="1418" t="s">
        <v>200</v>
      </c>
      <c r="K6" s="1427" t="s">
        <v>201</v>
      </c>
      <c r="L6" s="1428"/>
      <c r="M6" s="1428"/>
      <c r="N6" s="1428"/>
      <c r="O6" s="1429"/>
      <c r="P6" s="1429"/>
      <c r="Q6" s="1429"/>
      <c r="R6" s="1430"/>
      <c r="S6" s="1431" t="s">
        <v>202</v>
      </c>
      <c r="T6" s="1432"/>
      <c r="U6" s="1432"/>
      <c r="V6" s="1432"/>
      <c r="W6" s="1432"/>
      <c r="X6" s="1432"/>
      <c r="Y6" s="1432"/>
      <c r="Z6" s="1432"/>
      <c r="AA6" s="1433"/>
      <c r="AB6" s="1433"/>
      <c r="AC6" s="1433"/>
      <c r="AD6" s="1434"/>
      <c r="AE6" s="1398" t="s">
        <v>203</v>
      </c>
      <c r="AF6" s="1399"/>
      <c r="AG6" s="1399"/>
      <c r="AH6" s="65"/>
    </row>
    <row r="7" spans="1:42" ht="44.25" customHeight="1">
      <c r="A7" s="1417"/>
      <c r="B7" s="1418"/>
      <c r="C7" s="1418"/>
      <c r="D7" s="1418"/>
      <c r="E7" s="1418"/>
      <c r="F7" s="1418"/>
      <c r="G7" s="1418"/>
      <c r="H7" s="1418"/>
      <c r="I7" s="1418"/>
      <c r="J7" s="1418"/>
      <c r="K7" s="159" t="s">
        <v>103</v>
      </c>
      <c r="L7" s="155" t="s">
        <v>110</v>
      </c>
      <c r="M7" s="155" t="s">
        <v>167</v>
      </c>
      <c r="N7" s="155" t="s">
        <v>173</v>
      </c>
      <c r="O7" s="156" t="s">
        <v>204</v>
      </c>
      <c r="P7" s="156" t="s">
        <v>205</v>
      </c>
      <c r="Q7" s="155" t="s">
        <v>206</v>
      </c>
      <c r="R7" s="1400" t="s">
        <v>207</v>
      </c>
      <c r="S7" s="268" t="s">
        <v>208</v>
      </c>
      <c r="T7" s="269" t="s">
        <v>209</v>
      </c>
      <c r="U7" s="1402" t="s">
        <v>210</v>
      </c>
      <c r="V7" s="1403"/>
      <c r="W7" s="1404"/>
      <c r="X7" s="269" t="s">
        <v>211</v>
      </c>
      <c r="Y7" s="1402" t="s">
        <v>212</v>
      </c>
      <c r="Z7" s="1404"/>
      <c r="AA7" s="269" t="s">
        <v>213</v>
      </c>
      <c r="AB7" s="269" t="s">
        <v>214</v>
      </c>
      <c r="AC7" s="270" t="s">
        <v>215</v>
      </c>
      <c r="AD7" s="271" t="s">
        <v>216</v>
      </c>
      <c r="AE7" s="1398"/>
      <c r="AF7" s="1399"/>
      <c r="AG7" s="1399"/>
      <c r="AH7" s="65"/>
    </row>
    <row r="8" spans="1:42" ht="44.25" customHeight="1">
      <c r="A8" s="1417"/>
      <c r="B8" s="1418"/>
      <c r="C8" s="1418"/>
      <c r="D8" s="1418"/>
      <c r="E8" s="1418"/>
      <c r="F8" s="1418"/>
      <c r="G8" s="1418"/>
      <c r="H8" s="1418"/>
      <c r="I8" s="1418"/>
      <c r="J8" s="1418"/>
      <c r="K8" s="1405" t="s">
        <v>217</v>
      </c>
      <c r="L8" s="1406" t="s">
        <v>348</v>
      </c>
      <c r="M8" s="1406" t="s">
        <v>218</v>
      </c>
      <c r="N8" s="1406" t="s">
        <v>219</v>
      </c>
      <c r="O8" s="1419" t="s">
        <v>220</v>
      </c>
      <c r="P8" s="1419" t="s">
        <v>221</v>
      </c>
      <c r="Q8" s="1422" t="s">
        <v>352</v>
      </c>
      <c r="R8" s="1401"/>
      <c r="S8" s="1423" t="s">
        <v>506</v>
      </c>
      <c r="T8" s="1424" t="s">
        <v>224</v>
      </c>
      <c r="U8" s="1425"/>
      <c r="V8" s="1425"/>
      <c r="W8" s="1426"/>
      <c r="X8" s="1425" t="s">
        <v>225</v>
      </c>
      <c r="Y8" s="1425"/>
      <c r="Z8" s="1426"/>
      <c r="AA8" s="1435" t="s">
        <v>353</v>
      </c>
      <c r="AB8" s="1406" t="s">
        <v>226</v>
      </c>
      <c r="AC8" s="1419" t="s">
        <v>227</v>
      </c>
      <c r="AD8" s="1436" t="s">
        <v>354</v>
      </c>
      <c r="AE8" s="1398"/>
      <c r="AF8" s="1399"/>
      <c r="AG8" s="1399"/>
      <c r="AH8" s="65"/>
    </row>
    <row r="9" spans="1:42" ht="64.5" customHeight="1">
      <c r="A9" s="1417"/>
      <c r="B9" s="1418"/>
      <c r="C9" s="1418"/>
      <c r="D9" s="1418"/>
      <c r="E9" s="1418"/>
      <c r="F9" s="1418"/>
      <c r="G9" s="1418"/>
      <c r="H9" s="1418"/>
      <c r="I9" s="1418"/>
      <c r="J9" s="1418"/>
      <c r="K9" s="1405"/>
      <c r="L9" s="1406"/>
      <c r="M9" s="1406"/>
      <c r="N9" s="1406"/>
      <c r="O9" s="1420"/>
      <c r="P9" s="1420"/>
      <c r="Q9" s="1422"/>
      <c r="R9" s="1437" t="s">
        <v>229</v>
      </c>
      <c r="S9" s="1528"/>
      <c r="T9" s="1439" t="s">
        <v>288</v>
      </c>
      <c r="U9" s="1440"/>
      <c r="V9" s="1440"/>
      <c r="W9" s="1440"/>
      <c r="X9" s="1441" t="s">
        <v>289</v>
      </c>
      <c r="Y9" s="1441" t="s">
        <v>232</v>
      </c>
      <c r="Z9" s="1441" t="s">
        <v>233</v>
      </c>
      <c r="AA9" s="1435"/>
      <c r="AB9" s="1406"/>
      <c r="AC9" s="1420"/>
      <c r="AD9" s="1436"/>
      <c r="AE9" s="1398"/>
      <c r="AF9" s="1399"/>
      <c r="AG9" s="1399"/>
      <c r="AH9" s="66"/>
    </row>
    <row r="10" spans="1:42" ht="88.5" customHeight="1">
      <c r="A10" s="1417"/>
      <c r="B10" s="1418"/>
      <c r="C10" s="1418"/>
      <c r="D10" s="1418"/>
      <c r="E10" s="1418"/>
      <c r="F10" s="1418"/>
      <c r="G10" s="1418"/>
      <c r="H10" s="1418"/>
      <c r="I10" s="1418"/>
      <c r="J10" s="1418"/>
      <c r="K10" s="1405"/>
      <c r="L10" s="1406"/>
      <c r="M10" s="1406"/>
      <c r="N10" s="1406"/>
      <c r="O10" s="1421"/>
      <c r="P10" s="1421"/>
      <c r="Q10" s="1422"/>
      <c r="R10" s="1438"/>
      <c r="S10" s="1529"/>
      <c r="T10" s="185" t="s">
        <v>234</v>
      </c>
      <c r="U10" s="186" t="s">
        <v>235</v>
      </c>
      <c r="V10" s="186" t="s">
        <v>236</v>
      </c>
      <c r="W10" s="186" t="s">
        <v>237</v>
      </c>
      <c r="X10" s="1442"/>
      <c r="Y10" s="1442"/>
      <c r="Z10" s="1442"/>
      <c r="AA10" s="1435"/>
      <c r="AB10" s="1406"/>
      <c r="AC10" s="1421"/>
      <c r="AD10" s="1436"/>
      <c r="AE10" s="1398"/>
      <c r="AF10" s="1399"/>
      <c r="AG10" s="1399"/>
      <c r="AH10" s="67"/>
    </row>
    <row r="11" spans="1:42" s="134" customFormat="1" ht="30" customHeight="1">
      <c r="A11" s="68">
        <v>1</v>
      </c>
      <c r="B11" s="1468"/>
      <c r="C11" s="1468"/>
      <c r="D11" s="1468"/>
      <c r="E11" s="69"/>
      <c r="F11" s="69"/>
      <c r="G11" s="69"/>
      <c r="H11" s="69"/>
      <c r="I11" s="69"/>
      <c r="J11" s="71"/>
      <c r="K11" s="73"/>
      <c r="L11" s="1515"/>
      <c r="M11" s="1515"/>
      <c r="N11" s="1524"/>
      <c r="O11" s="74"/>
      <c r="P11" s="74"/>
      <c r="Q11" s="1459"/>
      <c r="R11" s="1462"/>
      <c r="S11" s="157"/>
      <c r="T11" s="181">
        <f>SUM(U11:W11)</f>
        <v>0</v>
      </c>
      <c r="U11" s="74"/>
      <c r="V11" s="74"/>
      <c r="W11" s="74"/>
      <c r="X11" s="132"/>
      <c r="Y11" s="488"/>
      <c r="Z11" s="488"/>
      <c r="AA11" s="151"/>
      <c r="AB11" s="1521"/>
      <c r="AC11" s="72">
        <f>P11</f>
        <v>0</v>
      </c>
      <c r="AD11" s="1521"/>
      <c r="AE11" s="1443"/>
      <c r="AF11" s="1444"/>
      <c r="AG11" s="1444"/>
      <c r="AH11" s="133"/>
    </row>
    <row r="12" spans="1:42" s="134" customFormat="1" ht="30" customHeight="1">
      <c r="A12" s="68">
        <f>A11+1</f>
        <v>2</v>
      </c>
      <c r="B12" s="1517"/>
      <c r="C12" s="1518"/>
      <c r="D12" s="1519"/>
      <c r="E12" s="69"/>
      <c r="F12" s="69"/>
      <c r="G12" s="69"/>
      <c r="H12" s="69"/>
      <c r="I12" s="69"/>
      <c r="J12" s="71"/>
      <c r="K12" s="73"/>
      <c r="L12" s="1516"/>
      <c r="M12" s="1516"/>
      <c r="N12" s="1525"/>
      <c r="O12" s="74"/>
      <c r="P12" s="74"/>
      <c r="Q12" s="1460"/>
      <c r="R12" s="1462"/>
      <c r="S12" s="157"/>
      <c r="T12" s="181">
        <f t="shared" ref="T12:T60" si="0">SUM(U12:W12)</f>
        <v>0</v>
      </c>
      <c r="U12" s="74"/>
      <c r="V12" s="74"/>
      <c r="W12" s="74"/>
      <c r="X12" s="132"/>
      <c r="Y12" s="488"/>
      <c r="Z12" s="488"/>
      <c r="AA12" s="151"/>
      <c r="AB12" s="1522"/>
      <c r="AC12" s="72">
        <f t="shared" ref="AC12:AC60" si="1">P12</f>
        <v>0</v>
      </c>
      <c r="AD12" s="1522"/>
      <c r="AE12" s="1443"/>
      <c r="AF12" s="1444"/>
      <c r="AG12" s="1444"/>
      <c r="AH12" s="133"/>
    </row>
    <row r="13" spans="1:42" s="134" customFormat="1" ht="30" customHeight="1">
      <c r="A13" s="70">
        <f t="shared" ref="A13:A60" si="2">A12+1</f>
        <v>3</v>
      </c>
      <c r="B13" s="1517"/>
      <c r="C13" s="1518"/>
      <c r="D13" s="1519"/>
      <c r="E13" s="69"/>
      <c r="F13" s="69"/>
      <c r="G13" s="69"/>
      <c r="H13" s="69"/>
      <c r="I13" s="69"/>
      <c r="J13" s="71"/>
      <c r="K13" s="73"/>
      <c r="L13" s="1516"/>
      <c r="M13" s="1516"/>
      <c r="N13" s="1525"/>
      <c r="O13" s="74"/>
      <c r="P13" s="74"/>
      <c r="Q13" s="1460"/>
      <c r="R13" s="1462"/>
      <c r="S13" s="157"/>
      <c r="T13" s="181">
        <f t="shared" si="0"/>
        <v>0</v>
      </c>
      <c r="U13" s="74"/>
      <c r="V13" s="74"/>
      <c r="W13" s="74"/>
      <c r="X13" s="132"/>
      <c r="Y13" s="488"/>
      <c r="Z13" s="488"/>
      <c r="AA13" s="151"/>
      <c r="AB13" s="1522"/>
      <c r="AC13" s="72">
        <f t="shared" si="1"/>
        <v>0</v>
      </c>
      <c r="AD13" s="1522"/>
      <c r="AE13" s="1451"/>
      <c r="AF13" s="1447"/>
      <c r="AG13" s="1447"/>
      <c r="AH13" s="133"/>
    </row>
    <row r="14" spans="1:42" s="134" customFormat="1" ht="30" customHeight="1">
      <c r="A14" s="70">
        <f t="shared" si="2"/>
        <v>4</v>
      </c>
      <c r="B14" s="1517"/>
      <c r="C14" s="1518"/>
      <c r="D14" s="1519"/>
      <c r="E14" s="69"/>
      <c r="F14" s="69"/>
      <c r="G14" s="69"/>
      <c r="H14" s="69"/>
      <c r="I14" s="69"/>
      <c r="J14" s="71"/>
      <c r="K14" s="73"/>
      <c r="L14" s="1516"/>
      <c r="M14" s="1516"/>
      <c r="N14" s="1525"/>
      <c r="O14" s="74"/>
      <c r="P14" s="74"/>
      <c r="Q14" s="1460"/>
      <c r="R14" s="1462"/>
      <c r="S14" s="157"/>
      <c r="T14" s="181">
        <f t="shared" si="0"/>
        <v>0</v>
      </c>
      <c r="U14" s="74"/>
      <c r="V14" s="74"/>
      <c r="W14" s="74"/>
      <c r="X14" s="132"/>
      <c r="Y14" s="488"/>
      <c r="Z14" s="488"/>
      <c r="AA14" s="151"/>
      <c r="AB14" s="1522"/>
      <c r="AC14" s="72">
        <f t="shared" si="1"/>
        <v>0</v>
      </c>
      <c r="AD14" s="1522"/>
      <c r="AE14" s="1452"/>
      <c r="AF14" s="1453"/>
      <c r="AG14" s="1453"/>
      <c r="AH14" s="133"/>
    </row>
    <row r="15" spans="1:42" s="134" customFormat="1" ht="30" customHeight="1">
      <c r="A15" s="70">
        <f t="shared" si="2"/>
        <v>5</v>
      </c>
      <c r="B15" s="1517"/>
      <c r="C15" s="1518"/>
      <c r="D15" s="1519"/>
      <c r="E15" s="69"/>
      <c r="F15" s="69"/>
      <c r="G15" s="69"/>
      <c r="H15" s="69"/>
      <c r="I15" s="69"/>
      <c r="J15" s="71"/>
      <c r="K15" s="73"/>
      <c r="L15" s="1516"/>
      <c r="M15" s="1516"/>
      <c r="N15" s="1525"/>
      <c r="O15" s="74"/>
      <c r="P15" s="74"/>
      <c r="Q15" s="1460"/>
      <c r="R15" s="1462"/>
      <c r="S15" s="157"/>
      <c r="T15" s="181">
        <f t="shared" si="0"/>
        <v>0</v>
      </c>
      <c r="U15" s="74"/>
      <c r="V15" s="74"/>
      <c r="W15" s="74"/>
      <c r="X15" s="132"/>
      <c r="Y15" s="488"/>
      <c r="Z15" s="488"/>
      <c r="AA15" s="151"/>
      <c r="AB15" s="1522"/>
      <c r="AC15" s="72">
        <f t="shared" si="1"/>
        <v>0</v>
      </c>
      <c r="AD15" s="1522"/>
      <c r="AE15" s="1443"/>
      <c r="AF15" s="1444"/>
      <c r="AG15" s="1444"/>
      <c r="AH15" s="133"/>
    </row>
    <row r="16" spans="1:42" s="134" customFormat="1" ht="30" customHeight="1">
      <c r="A16" s="70">
        <f t="shared" si="2"/>
        <v>6</v>
      </c>
      <c r="B16" s="1517"/>
      <c r="C16" s="1518"/>
      <c r="D16" s="1519"/>
      <c r="E16" s="69"/>
      <c r="F16" s="69"/>
      <c r="G16" s="69"/>
      <c r="H16" s="69"/>
      <c r="I16" s="69"/>
      <c r="J16" s="71"/>
      <c r="K16" s="73"/>
      <c r="L16" s="1516"/>
      <c r="M16" s="1516"/>
      <c r="N16" s="1525"/>
      <c r="O16" s="74"/>
      <c r="P16" s="74"/>
      <c r="Q16" s="1460"/>
      <c r="R16" s="1462"/>
      <c r="S16" s="157"/>
      <c r="T16" s="181">
        <f t="shared" si="0"/>
        <v>0</v>
      </c>
      <c r="U16" s="74"/>
      <c r="V16" s="74"/>
      <c r="W16" s="74"/>
      <c r="X16" s="132"/>
      <c r="Y16" s="488"/>
      <c r="Z16" s="488"/>
      <c r="AA16" s="151"/>
      <c r="AB16" s="1522"/>
      <c r="AC16" s="72">
        <f t="shared" si="1"/>
        <v>0</v>
      </c>
      <c r="AD16" s="1522"/>
      <c r="AE16" s="1446"/>
      <c r="AF16" s="1447"/>
      <c r="AG16" s="1447"/>
      <c r="AH16" s="133"/>
    </row>
    <row r="17" spans="1:34" s="134" customFormat="1" ht="30" customHeight="1">
      <c r="A17" s="70">
        <f t="shared" si="2"/>
        <v>7</v>
      </c>
      <c r="B17" s="1517"/>
      <c r="C17" s="1518"/>
      <c r="D17" s="1519"/>
      <c r="E17" s="69"/>
      <c r="F17" s="69"/>
      <c r="G17" s="69"/>
      <c r="H17" s="69"/>
      <c r="I17" s="69"/>
      <c r="J17" s="71"/>
      <c r="K17" s="73"/>
      <c r="L17" s="1516"/>
      <c r="M17" s="1516"/>
      <c r="N17" s="1525"/>
      <c r="O17" s="74"/>
      <c r="P17" s="74"/>
      <c r="Q17" s="1460"/>
      <c r="R17" s="1462"/>
      <c r="S17" s="157"/>
      <c r="T17" s="181">
        <f t="shared" si="0"/>
        <v>0</v>
      </c>
      <c r="U17" s="74"/>
      <c r="V17" s="74"/>
      <c r="W17" s="74"/>
      <c r="X17" s="132"/>
      <c r="Y17" s="488"/>
      <c r="Z17" s="488"/>
      <c r="AA17" s="151"/>
      <c r="AB17" s="1522"/>
      <c r="AC17" s="72">
        <f t="shared" si="1"/>
        <v>0</v>
      </c>
      <c r="AD17" s="1522"/>
      <c r="AE17" s="1446"/>
      <c r="AF17" s="1447"/>
      <c r="AG17" s="1447"/>
      <c r="AH17" s="133"/>
    </row>
    <row r="18" spans="1:34" s="134" customFormat="1" ht="30" customHeight="1">
      <c r="A18" s="70">
        <f t="shared" si="2"/>
        <v>8</v>
      </c>
      <c r="B18" s="1520"/>
      <c r="C18" s="1520"/>
      <c r="D18" s="1520"/>
      <c r="E18" s="69"/>
      <c r="F18" s="69"/>
      <c r="G18" s="69"/>
      <c r="H18" s="69"/>
      <c r="I18" s="69"/>
      <c r="J18" s="71"/>
      <c r="K18" s="73"/>
      <c r="L18" s="1516"/>
      <c r="M18" s="1516"/>
      <c r="N18" s="1525"/>
      <c r="O18" s="74"/>
      <c r="P18" s="74"/>
      <c r="Q18" s="1460"/>
      <c r="R18" s="1462"/>
      <c r="S18" s="157"/>
      <c r="T18" s="181">
        <f t="shared" si="0"/>
        <v>0</v>
      </c>
      <c r="U18" s="74"/>
      <c r="V18" s="74"/>
      <c r="W18" s="74"/>
      <c r="X18" s="132"/>
      <c r="Y18" s="488"/>
      <c r="Z18" s="488"/>
      <c r="AA18" s="151"/>
      <c r="AB18" s="1522"/>
      <c r="AC18" s="72">
        <f t="shared" si="1"/>
        <v>0</v>
      </c>
      <c r="AD18" s="1522"/>
      <c r="AE18" s="1446"/>
      <c r="AF18" s="1447"/>
      <c r="AG18" s="1447"/>
      <c r="AH18" s="133"/>
    </row>
    <row r="19" spans="1:34" s="134" customFormat="1" ht="30" customHeight="1">
      <c r="A19" s="70">
        <f t="shared" si="2"/>
        <v>9</v>
      </c>
      <c r="B19" s="1520"/>
      <c r="C19" s="1520"/>
      <c r="D19" s="1520"/>
      <c r="E19" s="69"/>
      <c r="F19" s="69"/>
      <c r="G19" s="69"/>
      <c r="H19" s="69"/>
      <c r="I19" s="69"/>
      <c r="J19" s="71"/>
      <c r="K19" s="73"/>
      <c r="L19" s="1516"/>
      <c r="M19" s="1516"/>
      <c r="N19" s="1525"/>
      <c r="O19" s="74"/>
      <c r="P19" s="74"/>
      <c r="Q19" s="1460"/>
      <c r="R19" s="1462"/>
      <c r="S19" s="157"/>
      <c r="T19" s="181">
        <f t="shared" si="0"/>
        <v>0</v>
      </c>
      <c r="U19" s="74"/>
      <c r="V19" s="74"/>
      <c r="W19" s="74"/>
      <c r="X19" s="132"/>
      <c r="Y19" s="488"/>
      <c r="Z19" s="488"/>
      <c r="AA19" s="151"/>
      <c r="AB19" s="1522"/>
      <c r="AC19" s="72">
        <f t="shared" si="1"/>
        <v>0</v>
      </c>
      <c r="AD19" s="1522"/>
      <c r="AE19" s="1446"/>
      <c r="AF19" s="1447"/>
      <c r="AG19" s="1447"/>
      <c r="AH19" s="133"/>
    </row>
    <row r="20" spans="1:34" s="134" customFormat="1" ht="30" customHeight="1">
      <c r="A20" s="70">
        <f t="shared" si="2"/>
        <v>10</v>
      </c>
      <c r="B20" s="1520"/>
      <c r="C20" s="1520"/>
      <c r="D20" s="1520"/>
      <c r="E20" s="69"/>
      <c r="F20" s="69"/>
      <c r="G20" s="69"/>
      <c r="H20" s="69"/>
      <c r="I20" s="69"/>
      <c r="J20" s="71"/>
      <c r="K20" s="73"/>
      <c r="L20" s="1516"/>
      <c r="M20" s="1516"/>
      <c r="N20" s="1525"/>
      <c r="O20" s="74"/>
      <c r="P20" s="74"/>
      <c r="Q20" s="1460"/>
      <c r="R20" s="1462"/>
      <c r="S20" s="157"/>
      <c r="T20" s="181">
        <f t="shared" si="0"/>
        <v>0</v>
      </c>
      <c r="U20" s="74"/>
      <c r="V20" s="74"/>
      <c r="W20" s="74"/>
      <c r="X20" s="132"/>
      <c r="Y20" s="488"/>
      <c r="Z20" s="488"/>
      <c r="AA20" s="151"/>
      <c r="AB20" s="1522"/>
      <c r="AC20" s="72">
        <f t="shared" si="1"/>
        <v>0</v>
      </c>
      <c r="AD20" s="1522"/>
      <c r="AE20" s="1446"/>
      <c r="AF20" s="1447"/>
      <c r="AG20" s="1447"/>
      <c r="AH20" s="133"/>
    </row>
    <row r="21" spans="1:34" s="134" customFormat="1" ht="30" customHeight="1">
      <c r="A21" s="70">
        <f t="shared" si="2"/>
        <v>11</v>
      </c>
      <c r="B21" s="1520"/>
      <c r="C21" s="1520"/>
      <c r="D21" s="1520"/>
      <c r="E21" s="69"/>
      <c r="F21" s="69"/>
      <c r="G21" s="69"/>
      <c r="H21" s="69"/>
      <c r="I21" s="69"/>
      <c r="J21" s="71"/>
      <c r="K21" s="73"/>
      <c r="L21" s="1516"/>
      <c r="M21" s="1516"/>
      <c r="N21" s="1525"/>
      <c r="O21" s="74"/>
      <c r="P21" s="74"/>
      <c r="Q21" s="1460"/>
      <c r="R21" s="1462"/>
      <c r="S21" s="157"/>
      <c r="T21" s="181">
        <f t="shared" si="0"/>
        <v>0</v>
      </c>
      <c r="U21" s="74"/>
      <c r="V21" s="74"/>
      <c r="W21" s="74"/>
      <c r="X21" s="132"/>
      <c r="Y21" s="488"/>
      <c r="Z21" s="488"/>
      <c r="AA21" s="151"/>
      <c r="AB21" s="1522"/>
      <c r="AC21" s="72">
        <f t="shared" si="1"/>
        <v>0</v>
      </c>
      <c r="AD21" s="1522"/>
      <c r="AE21" s="1446"/>
      <c r="AF21" s="1447"/>
      <c r="AG21" s="1447"/>
      <c r="AH21" s="133"/>
    </row>
    <row r="22" spans="1:34" s="134" customFormat="1" ht="30" customHeight="1">
      <c r="A22" s="70">
        <f t="shared" si="2"/>
        <v>12</v>
      </c>
      <c r="B22" s="1520"/>
      <c r="C22" s="1520"/>
      <c r="D22" s="1520"/>
      <c r="E22" s="69"/>
      <c r="F22" s="69"/>
      <c r="G22" s="69"/>
      <c r="H22" s="69"/>
      <c r="I22" s="69"/>
      <c r="J22" s="71"/>
      <c r="K22" s="73"/>
      <c r="L22" s="1516"/>
      <c r="M22" s="1516"/>
      <c r="N22" s="1525"/>
      <c r="O22" s="74"/>
      <c r="P22" s="74"/>
      <c r="Q22" s="1460"/>
      <c r="R22" s="1462"/>
      <c r="S22" s="157"/>
      <c r="T22" s="181">
        <f t="shared" si="0"/>
        <v>0</v>
      </c>
      <c r="U22" s="74"/>
      <c r="V22" s="74"/>
      <c r="W22" s="74"/>
      <c r="X22" s="132"/>
      <c r="Y22" s="488"/>
      <c r="Z22" s="488"/>
      <c r="AA22" s="151"/>
      <c r="AB22" s="1522"/>
      <c r="AC22" s="72">
        <f t="shared" si="1"/>
        <v>0</v>
      </c>
      <c r="AD22" s="1522"/>
      <c r="AE22" s="1446"/>
      <c r="AF22" s="1447"/>
      <c r="AG22" s="1447"/>
      <c r="AH22" s="133"/>
    </row>
    <row r="23" spans="1:34" s="134" customFormat="1" ht="30" customHeight="1">
      <c r="A23" s="70">
        <f t="shared" si="2"/>
        <v>13</v>
      </c>
      <c r="B23" s="1520"/>
      <c r="C23" s="1520"/>
      <c r="D23" s="1520"/>
      <c r="E23" s="69"/>
      <c r="F23" s="69"/>
      <c r="G23" s="69"/>
      <c r="H23" s="69"/>
      <c r="I23" s="69"/>
      <c r="J23" s="71"/>
      <c r="K23" s="73"/>
      <c r="L23" s="1516"/>
      <c r="M23" s="1516"/>
      <c r="N23" s="1525"/>
      <c r="O23" s="74"/>
      <c r="P23" s="74"/>
      <c r="Q23" s="1460"/>
      <c r="R23" s="1462"/>
      <c r="S23" s="157"/>
      <c r="T23" s="181">
        <f t="shared" si="0"/>
        <v>0</v>
      </c>
      <c r="U23" s="74"/>
      <c r="V23" s="74"/>
      <c r="W23" s="74"/>
      <c r="X23" s="132"/>
      <c r="Y23" s="488"/>
      <c r="Z23" s="488"/>
      <c r="AA23" s="151"/>
      <c r="AB23" s="1522"/>
      <c r="AC23" s="72">
        <f t="shared" si="1"/>
        <v>0</v>
      </c>
      <c r="AD23" s="1522"/>
      <c r="AE23" s="1446"/>
      <c r="AF23" s="1447"/>
      <c r="AG23" s="1447"/>
      <c r="AH23" s="133"/>
    </row>
    <row r="24" spans="1:34" s="134" customFormat="1" ht="30" customHeight="1">
      <c r="A24" s="70">
        <f t="shared" si="2"/>
        <v>14</v>
      </c>
      <c r="B24" s="1520"/>
      <c r="C24" s="1520"/>
      <c r="D24" s="1520"/>
      <c r="E24" s="69"/>
      <c r="F24" s="69"/>
      <c r="G24" s="69"/>
      <c r="H24" s="69"/>
      <c r="I24" s="69"/>
      <c r="J24" s="71"/>
      <c r="K24" s="73"/>
      <c r="L24" s="1516"/>
      <c r="M24" s="1516"/>
      <c r="N24" s="1525"/>
      <c r="O24" s="74"/>
      <c r="P24" s="74"/>
      <c r="Q24" s="1460"/>
      <c r="R24" s="1462"/>
      <c r="S24" s="157"/>
      <c r="T24" s="181">
        <f t="shared" si="0"/>
        <v>0</v>
      </c>
      <c r="U24" s="74"/>
      <c r="V24" s="74"/>
      <c r="W24" s="74"/>
      <c r="X24" s="132"/>
      <c r="Y24" s="488"/>
      <c r="Z24" s="488"/>
      <c r="AA24" s="151"/>
      <c r="AB24" s="1522"/>
      <c r="AC24" s="72">
        <f t="shared" si="1"/>
        <v>0</v>
      </c>
      <c r="AD24" s="1522"/>
      <c r="AE24" s="1446"/>
      <c r="AF24" s="1447"/>
      <c r="AG24" s="1447"/>
      <c r="AH24" s="133"/>
    </row>
    <row r="25" spans="1:34" s="134" customFormat="1" ht="30" customHeight="1">
      <c r="A25" s="70">
        <f t="shared" si="2"/>
        <v>15</v>
      </c>
      <c r="B25" s="1520"/>
      <c r="C25" s="1520"/>
      <c r="D25" s="1520"/>
      <c r="E25" s="69"/>
      <c r="F25" s="69"/>
      <c r="G25" s="69"/>
      <c r="H25" s="69"/>
      <c r="I25" s="69"/>
      <c r="J25" s="71"/>
      <c r="K25" s="73"/>
      <c r="L25" s="1516"/>
      <c r="M25" s="1516"/>
      <c r="N25" s="1525"/>
      <c r="O25" s="74"/>
      <c r="P25" s="74"/>
      <c r="Q25" s="1460"/>
      <c r="R25" s="1462"/>
      <c r="S25" s="157"/>
      <c r="T25" s="181">
        <f t="shared" si="0"/>
        <v>0</v>
      </c>
      <c r="U25" s="74"/>
      <c r="V25" s="74"/>
      <c r="W25" s="74"/>
      <c r="X25" s="132"/>
      <c r="Y25" s="488"/>
      <c r="Z25" s="488"/>
      <c r="AA25" s="151"/>
      <c r="AB25" s="1522"/>
      <c r="AC25" s="72">
        <f t="shared" si="1"/>
        <v>0</v>
      </c>
      <c r="AD25" s="1522"/>
      <c r="AE25" s="1446"/>
      <c r="AF25" s="1447"/>
      <c r="AG25" s="1447"/>
      <c r="AH25" s="133"/>
    </row>
    <row r="26" spans="1:34" s="134" customFormat="1" ht="30" customHeight="1">
      <c r="A26" s="70">
        <f t="shared" si="2"/>
        <v>16</v>
      </c>
      <c r="B26" s="1520"/>
      <c r="C26" s="1520"/>
      <c r="D26" s="1520"/>
      <c r="E26" s="69"/>
      <c r="F26" s="69"/>
      <c r="G26" s="69"/>
      <c r="H26" s="69"/>
      <c r="I26" s="69"/>
      <c r="J26" s="71"/>
      <c r="K26" s="73"/>
      <c r="L26" s="1516"/>
      <c r="M26" s="1516"/>
      <c r="N26" s="1525"/>
      <c r="O26" s="74"/>
      <c r="P26" s="74"/>
      <c r="Q26" s="1460"/>
      <c r="R26" s="1462"/>
      <c r="S26" s="157"/>
      <c r="T26" s="181">
        <f t="shared" si="0"/>
        <v>0</v>
      </c>
      <c r="U26" s="74"/>
      <c r="V26" s="74"/>
      <c r="W26" s="74"/>
      <c r="X26" s="132"/>
      <c r="Y26" s="488"/>
      <c r="Z26" s="488"/>
      <c r="AA26" s="151"/>
      <c r="AB26" s="1522"/>
      <c r="AC26" s="72">
        <f t="shared" si="1"/>
        <v>0</v>
      </c>
      <c r="AD26" s="1522"/>
      <c r="AE26" s="1446"/>
      <c r="AF26" s="1447"/>
      <c r="AG26" s="1447"/>
      <c r="AH26" s="133"/>
    </row>
    <row r="27" spans="1:34" s="134" customFormat="1" ht="30" customHeight="1">
      <c r="A27" s="70">
        <f t="shared" si="2"/>
        <v>17</v>
      </c>
      <c r="B27" s="1520"/>
      <c r="C27" s="1520"/>
      <c r="D27" s="1520"/>
      <c r="E27" s="69"/>
      <c r="F27" s="69"/>
      <c r="G27" s="69"/>
      <c r="H27" s="69"/>
      <c r="I27" s="69"/>
      <c r="J27" s="71"/>
      <c r="K27" s="73"/>
      <c r="L27" s="1516"/>
      <c r="M27" s="1516"/>
      <c r="N27" s="1525"/>
      <c r="O27" s="74"/>
      <c r="P27" s="74"/>
      <c r="Q27" s="1460"/>
      <c r="R27" s="1462"/>
      <c r="S27" s="157"/>
      <c r="T27" s="181">
        <f t="shared" si="0"/>
        <v>0</v>
      </c>
      <c r="U27" s="74"/>
      <c r="V27" s="74"/>
      <c r="W27" s="74"/>
      <c r="X27" s="132"/>
      <c r="Y27" s="488"/>
      <c r="Z27" s="488"/>
      <c r="AA27" s="151"/>
      <c r="AB27" s="1522"/>
      <c r="AC27" s="72">
        <f t="shared" si="1"/>
        <v>0</v>
      </c>
      <c r="AD27" s="1522"/>
      <c r="AE27" s="1446"/>
      <c r="AF27" s="1447"/>
      <c r="AG27" s="1447"/>
      <c r="AH27" s="133"/>
    </row>
    <row r="28" spans="1:34" s="134" customFormat="1" ht="30" customHeight="1">
      <c r="A28" s="70">
        <f t="shared" si="2"/>
        <v>18</v>
      </c>
      <c r="B28" s="1520"/>
      <c r="C28" s="1520"/>
      <c r="D28" s="1520"/>
      <c r="E28" s="69"/>
      <c r="F28" s="69"/>
      <c r="G28" s="69"/>
      <c r="H28" s="69"/>
      <c r="I28" s="69"/>
      <c r="J28" s="71"/>
      <c r="K28" s="73"/>
      <c r="L28" s="1516"/>
      <c r="M28" s="1516"/>
      <c r="N28" s="1525"/>
      <c r="O28" s="74"/>
      <c r="P28" s="74"/>
      <c r="Q28" s="1460"/>
      <c r="R28" s="1462"/>
      <c r="S28" s="157"/>
      <c r="T28" s="181">
        <f t="shared" si="0"/>
        <v>0</v>
      </c>
      <c r="U28" s="74"/>
      <c r="V28" s="74"/>
      <c r="W28" s="74"/>
      <c r="X28" s="132"/>
      <c r="Y28" s="488"/>
      <c r="Z28" s="488"/>
      <c r="AA28" s="151"/>
      <c r="AB28" s="1522"/>
      <c r="AC28" s="72">
        <f t="shared" si="1"/>
        <v>0</v>
      </c>
      <c r="AD28" s="1522"/>
      <c r="AE28" s="1446"/>
      <c r="AF28" s="1447"/>
      <c r="AG28" s="1447"/>
      <c r="AH28" s="133"/>
    </row>
    <row r="29" spans="1:34" s="134" customFormat="1" ht="30" customHeight="1">
      <c r="A29" s="70">
        <f t="shared" si="2"/>
        <v>19</v>
      </c>
      <c r="B29" s="1520"/>
      <c r="C29" s="1520"/>
      <c r="D29" s="1520"/>
      <c r="E29" s="69"/>
      <c r="F29" s="69"/>
      <c r="G29" s="69"/>
      <c r="H29" s="69"/>
      <c r="I29" s="69"/>
      <c r="J29" s="71"/>
      <c r="K29" s="73"/>
      <c r="L29" s="1516"/>
      <c r="M29" s="1516"/>
      <c r="N29" s="1525"/>
      <c r="O29" s="74"/>
      <c r="P29" s="74"/>
      <c r="Q29" s="1460"/>
      <c r="R29" s="1462"/>
      <c r="S29" s="157"/>
      <c r="T29" s="181">
        <f t="shared" si="0"/>
        <v>0</v>
      </c>
      <c r="U29" s="74"/>
      <c r="V29" s="74"/>
      <c r="W29" s="74"/>
      <c r="X29" s="132"/>
      <c r="Y29" s="488"/>
      <c r="Z29" s="488"/>
      <c r="AA29" s="151"/>
      <c r="AB29" s="1522"/>
      <c r="AC29" s="72">
        <f t="shared" si="1"/>
        <v>0</v>
      </c>
      <c r="AD29" s="1522"/>
      <c r="AE29" s="1446"/>
      <c r="AF29" s="1447"/>
      <c r="AG29" s="1447"/>
      <c r="AH29" s="133"/>
    </row>
    <row r="30" spans="1:34" s="134" customFormat="1" ht="30" customHeight="1">
      <c r="A30" s="70">
        <f t="shared" si="2"/>
        <v>20</v>
      </c>
      <c r="B30" s="1520"/>
      <c r="C30" s="1520"/>
      <c r="D30" s="1520"/>
      <c r="E30" s="69"/>
      <c r="F30" s="69"/>
      <c r="G30" s="69"/>
      <c r="H30" s="69"/>
      <c r="I30" s="69"/>
      <c r="J30" s="71"/>
      <c r="K30" s="73"/>
      <c r="L30" s="1516"/>
      <c r="M30" s="1516"/>
      <c r="N30" s="1525"/>
      <c r="O30" s="74"/>
      <c r="P30" s="74"/>
      <c r="Q30" s="1460"/>
      <c r="R30" s="1462"/>
      <c r="S30" s="157"/>
      <c r="T30" s="181">
        <f t="shared" si="0"/>
        <v>0</v>
      </c>
      <c r="U30" s="74"/>
      <c r="V30" s="74"/>
      <c r="W30" s="74"/>
      <c r="X30" s="132"/>
      <c r="Y30" s="488"/>
      <c r="Z30" s="488"/>
      <c r="AA30" s="151"/>
      <c r="AB30" s="1522"/>
      <c r="AC30" s="72">
        <f t="shared" si="1"/>
        <v>0</v>
      </c>
      <c r="AD30" s="1522"/>
      <c r="AE30" s="1446"/>
      <c r="AF30" s="1447"/>
      <c r="AG30" s="1447"/>
      <c r="AH30" s="133"/>
    </row>
    <row r="31" spans="1:34" s="134" customFormat="1" ht="30" customHeight="1">
      <c r="A31" s="70">
        <f t="shared" si="2"/>
        <v>21</v>
      </c>
      <c r="B31" s="1520"/>
      <c r="C31" s="1520"/>
      <c r="D31" s="1520"/>
      <c r="E31" s="69"/>
      <c r="F31" s="69"/>
      <c r="G31" s="69"/>
      <c r="H31" s="69"/>
      <c r="I31" s="69"/>
      <c r="J31" s="71"/>
      <c r="K31" s="73"/>
      <c r="L31" s="1516"/>
      <c r="M31" s="1516"/>
      <c r="N31" s="1525"/>
      <c r="O31" s="74"/>
      <c r="P31" s="74"/>
      <c r="Q31" s="1460"/>
      <c r="R31" s="1462"/>
      <c r="S31" s="157"/>
      <c r="T31" s="181">
        <f t="shared" si="0"/>
        <v>0</v>
      </c>
      <c r="U31" s="74"/>
      <c r="V31" s="74"/>
      <c r="W31" s="74"/>
      <c r="X31" s="132"/>
      <c r="Y31" s="488"/>
      <c r="Z31" s="488"/>
      <c r="AA31" s="151"/>
      <c r="AB31" s="1522"/>
      <c r="AC31" s="72">
        <f t="shared" si="1"/>
        <v>0</v>
      </c>
      <c r="AD31" s="1522"/>
      <c r="AE31" s="1446"/>
      <c r="AF31" s="1447"/>
      <c r="AG31" s="1447"/>
      <c r="AH31" s="133"/>
    </row>
    <row r="32" spans="1:34" s="134" customFormat="1" ht="30" customHeight="1">
      <c r="A32" s="70">
        <f t="shared" si="2"/>
        <v>22</v>
      </c>
      <c r="B32" s="1520"/>
      <c r="C32" s="1520"/>
      <c r="D32" s="1520"/>
      <c r="E32" s="69"/>
      <c r="F32" s="69"/>
      <c r="G32" s="69"/>
      <c r="H32" s="69"/>
      <c r="I32" s="69"/>
      <c r="J32" s="71"/>
      <c r="K32" s="73"/>
      <c r="L32" s="1516"/>
      <c r="M32" s="1516"/>
      <c r="N32" s="1525"/>
      <c r="O32" s="74"/>
      <c r="P32" s="74"/>
      <c r="Q32" s="1460"/>
      <c r="R32" s="1462"/>
      <c r="S32" s="157"/>
      <c r="T32" s="181">
        <f t="shared" si="0"/>
        <v>0</v>
      </c>
      <c r="U32" s="74"/>
      <c r="V32" s="74"/>
      <c r="W32" s="74"/>
      <c r="X32" s="132"/>
      <c r="Y32" s="488"/>
      <c r="Z32" s="488"/>
      <c r="AA32" s="151"/>
      <c r="AB32" s="1522"/>
      <c r="AC32" s="72">
        <f t="shared" si="1"/>
        <v>0</v>
      </c>
      <c r="AD32" s="1522"/>
      <c r="AE32" s="1446"/>
      <c r="AF32" s="1447"/>
      <c r="AG32" s="1447"/>
      <c r="AH32" s="133"/>
    </row>
    <row r="33" spans="1:34" s="134" customFormat="1" ht="30" customHeight="1">
      <c r="A33" s="70">
        <f t="shared" si="2"/>
        <v>23</v>
      </c>
      <c r="B33" s="1520"/>
      <c r="C33" s="1520"/>
      <c r="D33" s="1520"/>
      <c r="E33" s="69"/>
      <c r="F33" s="69"/>
      <c r="G33" s="69"/>
      <c r="H33" s="69"/>
      <c r="I33" s="69"/>
      <c r="J33" s="71"/>
      <c r="K33" s="73"/>
      <c r="L33" s="1516"/>
      <c r="M33" s="1516"/>
      <c r="N33" s="1525"/>
      <c r="O33" s="74"/>
      <c r="P33" s="74"/>
      <c r="Q33" s="1460"/>
      <c r="R33" s="1462"/>
      <c r="S33" s="157"/>
      <c r="T33" s="181">
        <f t="shared" si="0"/>
        <v>0</v>
      </c>
      <c r="U33" s="74"/>
      <c r="V33" s="74"/>
      <c r="W33" s="74"/>
      <c r="X33" s="132"/>
      <c r="Y33" s="488"/>
      <c r="Z33" s="488"/>
      <c r="AA33" s="151"/>
      <c r="AB33" s="1522"/>
      <c r="AC33" s="72">
        <f t="shared" si="1"/>
        <v>0</v>
      </c>
      <c r="AD33" s="1522"/>
      <c r="AE33" s="1446"/>
      <c r="AF33" s="1447"/>
      <c r="AG33" s="1447"/>
      <c r="AH33" s="133"/>
    </row>
    <row r="34" spans="1:34" s="134" customFormat="1" ht="30" customHeight="1">
      <c r="A34" s="70">
        <f t="shared" si="2"/>
        <v>24</v>
      </c>
      <c r="B34" s="1520"/>
      <c r="C34" s="1520"/>
      <c r="D34" s="1520"/>
      <c r="E34" s="69"/>
      <c r="F34" s="69"/>
      <c r="G34" s="69"/>
      <c r="H34" s="69"/>
      <c r="I34" s="69"/>
      <c r="J34" s="71"/>
      <c r="K34" s="73"/>
      <c r="L34" s="1516"/>
      <c r="M34" s="1516"/>
      <c r="N34" s="1525"/>
      <c r="O34" s="74"/>
      <c r="P34" s="74"/>
      <c r="Q34" s="1460"/>
      <c r="R34" s="1462"/>
      <c r="S34" s="157"/>
      <c r="T34" s="181">
        <f t="shared" si="0"/>
        <v>0</v>
      </c>
      <c r="U34" s="74"/>
      <c r="V34" s="74"/>
      <c r="W34" s="74"/>
      <c r="X34" s="132"/>
      <c r="Y34" s="488"/>
      <c r="Z34" s="488"/>
      <c r="AA34" s="151"/>
      <c r="AB34" s="1522"/>
      <c r="AC34" s="72">
        <f t="shared" si="1"/>
        <v>0</v>
      </c>
      <c r="AD34" s="1522"/>
      <c r="AE34" s="1446"/>
      <c r="AF34" s="1447"/>
      <c r="AG34" s="1447"/>
      <c r="AH34" s="133"/>
    </row>
    <row r="35" spans="1:34" s="134" customFormat="1" ht="30" customHeight="1">
      <c r="A35" s="70">
        <f t="shared" si="2"/>
        <v>25</v>
      </c>
      <c r="B35" s="1520"/>
      <c r="C35" s="1520"/>
      <c r="D35" s="1520"/>
      <c r="E35" s="69"/>
      <c r="F35" s="69"/>
      <c r="G35" s="69"/>
      <c r="H35" s="69"/>
      <c r="I35" s="69"/>
      <c r="J35" s="71"/>
      <c r="K35" s="73"/>
      <c r="L35" s="1516"/>
      <c r="M35" s="1516"/>
      <c r="N35" s="1525"/>
      <c r="O35" s="74"/>
      <c r="P35" s="74"/>
      <c r="Q35" s="1460"/>
      <c r="R35" s="1462"/>
      <c r="S35" s="157"/>
      <c r="T35" s="181">
        <f t="shared" si="0"/>
        <v>0</v>
      </c>
      <c r="U35" s="74"/>
      <c r="V35" s="74"/>
      <c r="W35" s="74"/>
      <c r="X35" s="132"/>
      <c r="Y35" s="488"/>
      <c r="Z35" s="488"/>
      <c r="AA35" s="151"/>
      <c r="AB35" s="1522"/>
      <c r="AC35" s="72">
        <f t="shared" si="1"/>
        <v>0</v>
      </c>
      <c r="AD35" s="1522"/>
      <c r="AE35" s="1446"/>
      <c r="AF35" s="1447"/>
      <c r="AG35" s="1447"/>
      <c r="AH35" s="133"/>
    </row>
    <row r="36" spans="1:34" s="134" customFormat="1" ht="30" customHeight="1">
      <c r="A36" s="70">
        <f t="shared" si="2"/>
        <v>26</v>
      </c>
      <c r="B36" s="1520"/>
      <c r="C36" s="1520"/>
      <c r="D36" s="1520"/>
      <c r="E36" s="69"/>
      <c r="F36" s="69"/>
      <c r="G36" s="69"/>
      <c r="H36" s="69"/>
      <c r="I36" s="69"/>
      <c r="J36" s="71"/>
      <c r="K36" s="73"/>
      <c r="L36" s="1516"/>
      <c r="M36" s="1516"/>
      <c r="N36" s="1525"/>
      <c r="O36" s="74"/>
      <c r="P36" s="74"/>
      <c r="Q36" s="1460"/>
      <c r="R36" s="1462"/>
      <c r="S36" s="157"/>
      <c r="T36" s="181">
        <f t="shared" si="0"/>
        <v>0</v>
      </c>
      <c r="U36" s="74"/>
      <c r="V36" s="74"/>
      <c r="W36" s="74"/>
      <c r="X36" s="132"/>
      <c r="Y36" s="488"/>
      <c r="Z36" s="488"/>
      <c r="AA36" s="151"/>
      <c r="AB36" s="1522"/>
      <c r="AC36" s="72">
        <f t="shared" si="1"/>
        <v>0</v>
      </c>
      <c r="AD36" s="1522"/>
      <c r="AE36" s="1446"/>
      <c r="AF36" s="1447"/>
      <c r="AG36" s="1447"/>
      <c r="AH36" s="133"/>
    </row>
    <row r="37" spans="1:34" s="134" customFormat="1" ht="30" customHeight="1">
      <c r="A37" s="70">
        <f t="shared" si="2"/>
        <v>27</v>
      </c>
      <c r="B37" s="1520"/>
      <c r="C37" s="1520"/>
      <c r="D37" s="1520"/>
      <c r="E37" s="69"/>
      <c r="F37" s="69"/>
      <c r="G37" s="69"/>
      <c r="H37" s="69"/>
      <c r="I37" s="69"/>
      <c r="J37" s="71"/>
      <c r="K37" s="73"/>
      <c r="L37" s="1516"/>
      <c r="M37" s="1516"/>
      <c r="N37" s="1525"/>
      <c r="O37" s="74"/>
      <c r="P37" s="74"/>
      <c r="Q37" s="1460"/>
      <c r="R37" s="1462"/>
      <c r="S37" s="157"/>
      <c r="T37" s="181">
        <f t="shared" si="0"/>
        <v>0</v>
      </c>
      <c r="U37" s="74"/>
      <c r="V37" s="74"/>
      <c r="W37" s="74"/>
      <c r="X37" s="132"/>
      <c r="Y37" s="488"/>
      <c r="Z37" s="488"/>
      <c r="AA37" s="151"/>
      <c r="AB37" s="1522"/>
      <c r="AC37" s="72">
        <f t="shared" si="1"/>
        <v>0</v>
      </c>
      <c r="AD37" s="1522"/>
      <c r="AE37" s="1446"/>
      <c r="AF37" s="1447"/>
      <c r="AG37" s="1447"/>
      <c r="AH37" s="133"/>
    </row>
    <row r="38" spans="1:34" s="134" customFormat="1" ht="30" customHeight="1">
      <c r="A38" s="70">
        <f t="shared" si="2"/>
        <v>28</v>
      </c>
      <c r="B38" s="1520"/>
      <c r="C38" s="1520"/>
      <c r="D38" s="1520"/>
      <c r="E38" s="69"/>
      <c r="F38" s="69"/>
      <c r="G38" s="69"/>
      <c r="H38" s="69"/>
      <c r="I38" s="69"/>
      <c r="J38" s="71"/>
      <c r="K38" s="73"/>
      <c r="L38" s="1516"/>
      <c r="M38" s="1516"/>
      <c r="N38" s="1525"/>
      <c r="O38" s="74"/>
      <c r="P38" s="74"/>
      <c r="Q38" s="1460"/>
      <c r="R38" s="1462"/>
      <c r="S38" s="157"/>
      <c r="T38" s="181">
        <f t="shared" si="0"/>
        <v>0</v>
      </c>
      <c r="U38" s="74"/>
      <c r="V38" s="74"/>
      <c r="W38" s="74"/>
      <c r="X38" s="132"/>
      <c r="Y38" s="488"/>
      <c r="Z38" s="488"/>
      <c r="AA38" s="151"/>
      <c r="AB38" s="1522"/>
      <c r="AC38" s="72">
        <f t="shared" si="1"/>
        <v>0</v>
      </c>
      <c r="AD38" s="1522"/>
      <c r="AE38" s="1446"/>
      <c r="AF38" s="1447"/>
      <c r="AG38" s="1447"/>
      <c r="AH38" s="133"/>
    </row>
    <row r="39" spans="1:34" s="134" customFormat="1" ht="30" customHeight="1">
      <c r="A39" s="70">
        <f t="shared" si="2"/>
        <v>29</v>
      </c>
      <c r="B39" s="1520"/>
      <c r="C39" s="1520"/>
      <c r="D39" s="1520"/>
      <c r="E39" s="69"/>
      <c r="F39" s="69"/>
      <c r="G39" s="69"/>
      <c r="H39" s="69"/>
      <c r="I39" s="69"/>
      <c r="J39" s="71"/>
      <c r="K39" s="73"/>
      <c r="L39" s="1516"/>
      <c r="M39" s="1516"/>
      <c r="N39" s="1525"/>
      <c r="O39" s="74"/>
      <c r="P39" s="74"/>
      <c r="Q39" s="1460"/>
      <c r="R39" s="1462"/>
      <c r="S39" s="157"/>
      <c r="T39" s="181">
        <f t="shared" si="0"/>
        <v>0</v>
      </c>
      <c r="U39" s="74"/>
      <c r="V39" s="74"/>
      <c r="W39" s="74"/>
      <c r="X39" s="132"/>
      <c r="Y39" s="488"/>
      <c r="Z39" s="488"/>
      <c r="AA39" s="151"/>
      <c r="AB39" s="1522"/>
      <c r="AC39" s="72">
        <f t="shared" si="1"/>
        <v>0</v>
      </c>
      <c r="AD39" s="1522"/>
      <c r="AE39" s="1446"/>
      <c r="AF39" s="1447"/>
      <c r="AG39" s="1447"/>
      <c r="AH39" s="133"/>
    </row>
    <row r="40" spans="1:34" s="134" customFormat="1" ht="30" customHeight="1">
      <c r="A40" s="70">
        <f t="shared" si="2"/>
        <v>30</v>
      </c>
      <c r="B40" s="1520"/>
      <c r="C40" s="1520"/>
      <c r="D40" s="1520"/>
      <c r="E40" s="69"/>
      <c r="F40" s="69"/>
      <c r="G40" s="69"/>
      <c r="H40" s="69"/>
      <c r="I40" s="69"/>
      <c r="J40" s="71"/>
      <c r="K40" s="73"/>
      <c r="L40" s="1516"/>
      <c r="M40" s="1516"/>
      <c r="N40" s="1525"/>
      <c r="O40" s="74"/>
      <c r="P40" s="74"/>
      <c r="Q40" s="1460"/>
      <c r="R40" s="1462"/>
      <c r="S40" s="157"/>
      <c r="T40" s="181">
        <f t="shared" si="0"/>
        <v>0</v>
      </c>
      <c r="U40" s="74"/>
      <c r="V40" s="74"/>
      <c r="W40" s="74"/>
      <c r="X40" s="132"/>
      <c r="Y40" s="488"/>
      <c r="Z40" s="488"/>
      <c r="AA40" s="151"/>
      <c r="AB40" s="1522"/>
      <c r="AC40" s="72">
        <f t="shared" si="1"/>
        <v>0</v>
      </c>
      <c r="AD40" s="1522"/>
      <c r="AE40" s="1446"/>
      <c r="AF40" s="1447"/>
      <c r="AG40" s="1447"/>
      <c r="AH40" s="133"/>
    </row>
    <row r="41" spans="1:34" s="134" customFormat="1" ht="30" customHeight="1">
      <c r="A41" s="70">
        <f t="shared" si="2"/>
        <v>31</v>
      </c>
      <c r="B41" s="1520"/>
      <c r="C41" s="1520"/>
      <c r="D41" s="1520"/>
      <c r="E41" s="69"/>
      <c r="F41" s="69"/>
      <c r="G41" s="69"/>
      <c r="H41" s="69"/>
      <c r="I41" s="69"/>
      <c r="J41" s="71"/>
      <c r="K41" s="73"/>
      <c r="L41" s="1516"/>
      <c r="M41" s="1516"/>
      <c r="N41" s="1525"/>
      <c r="O41" s="74"/>
      <c r="P41" s="74"/>
      <c r="Q41" s="1460"/>
      <c r="R41" s="1462"/>
      <c r="S41" s="157"/>
      <c r="T41" s="181">
        <f t="shared" si="0"/>
        <v>0</v>
      </c>
      <c r="U41" s="74"/>
      <c r="V41" s="74"/>
      <c r="W41" s="74"/>
      <c r="X41" s="132"/>
      <c r="Y41" s="488"/>
      <c r="Z41" s="488"/>
      <c r="AA41" s="151"/>
      <c r="AB41" s="1522"/>
      <c r="AC41" s="72">
        <f t="shared" si="1"/>
        <v>0</v>
      </c>
      <c r="AD41" s="1522"/>
      <c r="AE41" s="1446"/>
      <c r="AF41" s="1447"/>
      <c r="AG41" s="1447"/>
      <c r="AH41" s="133"/>
    </row>
    <row r="42" spans="1:34" s="134" customFormat="1" ht="30" customHeight="1">
      <c r="A42" s="70">
        <f t="shared" si="2"/>
        <v>32</v>
      </c>
      <c r="B42" s="1520"/>
      <c r="C42" s="1520"/>
      <c r="D42" s="1520"/>
      <c r="E42" s="69"/>
      <c r="F42" s="69"/>
      <c r="G42" s="69"/>
      <c r="H42" s="69"/>
      <c r="I42" s="69"/>
      <c r="J42" s="71"/>
      <c r="K42" s="73"/>
      <c r="L42" s="1516"/>
      <c r="M42" s="1516"/>
      <c r="N42" s="1525"/>
      <c r="O42" s="74"/>
      <c r="P42" s="74"/>
      <c r="Q42" s="1460"/>
      <c r="R42" s="1462"/>
      <c r="S42" s="157"/>
      <c r="T42" s="181">
        <f t="shared" si="0"/>
        <v>0</v>
      </c>
      <c r="U42" s="74"/>
      <c r="V42" s="74"/>
      <c r="W42" s="74"/>
      <c r="X42" s="132"/>
      <c r="Y42" s="488"/>
      <c r="Z42" s="488"/>
      <c r="AA42" s="151"/>
      <c r="AB42" s="1522"/>
      <c r="AC42" s="72">
        <f t="shared" si="1"/>
        <v>0</v>
      </c>
      <c r="AD42" s="1522"/>
      <c r="AE42" s="1446"/>
      <c r="AF42" s="1447"/>
      <c r="AG42" s="1447"/>
      <c r="AH42" s="133"/>
    </row>
    <row r="43" spans="1:34" s="134" customFormat="1" ht="30" customHeight="1">
      <c r="A43" s="70">
        <f t="shared" si="2"/>
        <v>33</v>
      </c>
      <c r="B43" s="1520"/>
      <c r="C43" s="1520"/>
      <c r="D43" s="1520"/>
      <c r="E43" s="69"/>
      <c r="F43" s="69"/>
      <c r="G43" s="69"/>
      <c r="H43" s="69"/>
      <c r="I43" s="69"/>
      <c r="J43" s="71"/>
      <c r="K43" s="73"/>
      <c r="L43" s="1516"/>
      <c r="M43" s="1516"/>
      <c r="N43" s="1525"/>
      <c r="O43" s="74"/>
      <c r="P43" s="74"/>
      <c r="Q43" s="1460"/>
      <c r="R43" s="1462"/>
      <c r="S43" s="157"/>
      <c r="T43" s="181">
        <f t="shared" si="0"/>
        <v>0</v>
      </c>
      <c r="U43" s="74"/>
      <c r="V43" s="74"/>
      <c r="W43" s="74"/>
      <c r="X43" s="132"/>
      <c r="Y43" s="488"/>
      <c r="Z43" s="488"/>
      <c r="AA43" s="151"/>
      <c r="AB43" s="1522"/>
      <c r="AC43" s="72">
        <f t="shared" si="1"/>
        <v>0</v>
      </c>
      <c r="AD43" s="1522"/>
      <c r="AE43" s="1446"/>
      <c r="AF43" s="1447"/>
      <c r="AG43" s="1447"/>
      <c r="AH43" s="133"/>
    </row>
    <row r="44" spans="1:34" s="134" customFormat="1" ht="30" customHeight="1">
      <c r="A44" s="70">
        <f t="shared" si="2"/>
        <v>34</v>
      </c>
      <c r="B44" s="1520"/>
      <c r="C44" s="1520"/>
      <c r="D44" s="1520"/>
      <c r="E44" s="69"/>
      <c r="F44" s="69"/>
      <c r="G44" s="69"/>
      <c r="H44" s="69"/>
      <c r="I44" s="69"/>
      <c r="J44" s="71"/>
      <c r="K44" s="73"/>
      <c r="L44" s="1516"/>
      <c r="M44" s="1516"/>
      <c r="N44" s="1525"/>
      <c r="O44" s="74"/>
      <c r="P44" s="74"/>
      <c r="Q44" s="1460"/>
      <c r="R44" s="1462"/>
      <c r="S44" s="157"/>
      <c r="T44" s="181">
        <f t="shared" si="0"/>
        <v>0</v>
      </c>
      <c r="U44" s="74"/>
      <c r="V44" s="74"/>
      <c r="W44" s="74"/>
      <c r="X44" s="132"/>
      <c r="Y44" s="488"/>
      <c r="Z44" s="488"/>
      <c r="AA44" s="151"/>
      <c r="AB44" s="1522"/>
      <c r="AC44" s="72">
        <f t="shared" si="1"/>
        <v>0</v>
      </c>
      <c r="AD44" s="1522"/>
      <c r="AE44" s="1446"/>
      <c r="AF44" s="1447"/>
      <c r="AG44" s="1447"/>
      <c r="AH44" s="133"/>
    </row>
    <row r="45" spans="1:34" s="134" customFormat="1" ht="30" customHeight="1">
      <c r="A45" s="70">
        <f t="shared" si="2"/>
        <v>35</v>
      </c>
      <c r="B45" s="1520"/>
      <c r="C45" s="1520"/>
      <c r="D45" s="1520"/>
      <c r="E45" s="69"/>
      <c r="F45" s="69"/>
      <c r="G45" s="69"/>
      <c r="H45" s="69"/>
      <c r="I45" s="69"/>
      <c r="J45" s="71"/>
      <c r="K45" s="73"/>
      <c r="L45" s="1516"/>
      <c r="M45" s="1516"/>
      <c r="N45" s="1525"/>
      <c r="O45" s="74"/>
      <c r="P45" s="74"/>
      <c r="Q45" s="1460"/>
      <c r="R45" s="1462"/>
      <c r="S45" s="157"/>
      <c r="T45" s="181">
        <f t="shared" si="0"/>
        <v>0</v>
      </c>
      <c r="U45" s="74"/>
      <c r="V45" s="74"/>
      <c r="W45" s="74"/>
      <c r="X45" s="132"/>
      <c r="Y45" s="488"/>
      <c r="Z45" s="488"/>
      <c r="AA45" s="151"/>
      <c r="AB45" s="1522"/>
      <c r="AC45" s="72">
        <f t="shared" si="1"/>
        <v>0</v>
      </c>
      <c r="AD45" s="1522"/>
      <c r="AE45" s="1446"/>
      <c r="AF45" s="1447"/>
      <c r="AG45" s="1447"/>
      <c r="AH45" s="133"/>
    </row>
    <row r="46" spans="1:34" s="134" customFormat="1" ht="30" customHeight="1">
      <c r="A46" s="70">
        <f t="shared" si="2"/>
        <v>36</v>
      </c>
      <c r="B46" s="1520"/>
      <c r="C46" s="1520"/>
      <c r="D46" s="1520"/>
      <c r="E46" s="69"/>
      <c r="F46" s="69"/>
      <c r="G46" s="69"/>
      <c r="H46" s="69"/>
      <c r="I46" s="69"/>
      <c r="J46" s="71"/>
      <c r="K46" s="73"/>
      <c r="L46" s="1516"/>
      <c r="M46" s="1516"/>
      <c r="N46" s="1525"/>
      <c r="O46" s="74"/>
      <c r="P46" s="74"/>
      <c r="Q46" s="1460"/>
      <c r="R46" s="1462"/>
      <c r="S46" s="157"/>
      <c r="T46" s="181">
        <f t="shared" si="0"/>
        <v>0</v>
      </c>
      <c r="U46" s="74"/>
      <c r="V46" s="74"/>
      <c r="W46" s="74"/>
      <c r="X46" s="132"/>
      <c r="Y46" s="488"/>
      <c r="Z46" s="488"/>
      <c r="AA46" s="151"/>
      <c r="AB46" s="1522"/>
      <c r="AC46" s="72">
        <f t="shared" si="1"/>
        <v>0</v>
      </c>
      <c r="AD46" s="1522"/>
      <c r="AE46" s="1446"/>
      <c r="AF46" s="1447"/>
      <c r="AG46" s="1447"/>
      <c r="AH46" s="133"/>
    </row>
    <row r="47" spans="1:34" s="134" customFormat="1" ht="30" customHeight="1">
      <c r="A47" s="70">
        <f t="shared" si="2"/>
        <v>37</v>
      </c>
      <c r="B47" s="1520"/>
      <c r="C47" s="1520"/>
      <c r="D47" s="1520"/>
      <c r="E47" s="69"/>
      <c r="F47" s="69"/>
      <c r="G47" s="69"/>
      <c r="H47" s="69"/>
      <c r="I47" s="69"/>
      <c r="J47" s="71"/>
      <c r="K47" s="73"/>
      <c r="L47" s="1516"/>
      <c r="M47" s="1516"/>
      <c r="N47" s="1525"/>
      <c r="O47" s="74"/>
      <c r="P47" s="74"/>
      <c r="Q47" s="1460"/>
      <c r="R47" s="1462"/>
      <c r="S47" s="157"/>
      <c r="T47" s="181">
        <f t="shared" si="0"/>
        <v>0</v>
      </c>
      <c r="U47" s="74"/>
      <c r="V47" s="74"/>
      <c r="W47" s="74"/>
      <c r="X47" s="132"/>
      <c r="Y47" s="488"/>
      <c r="Z47" s="488"/>
      <c r="AA47" s="151"/>
      <c r="AB47" s="1522"/>
      <c r="AC47" s="72">
        <f t="shared" si="1"/>
        <v>0</v>
      </c>
      <c r="AD47" s="1522"/>
      <c r="AE47" s="1446"/>
      <c r="AF47" s="1447"/>
      <c r="AG47" s="1447"/>
      <c r="AH47" s="133"/>
    </row>
    <row r="48" spans="1:34" s="134" customFormat="1" ht="30" customHeight="1">
      <c r="A48" s="70">
        <f t="shared" si="2"/>
        <v>38</v>
      </c>
      <c r="B48" s="1520"/>
      <c r="C48" s="1520"/>
      <c r="D48" s="1520"/>
      <c r="E48" s="69"/>
      <c r="F48" s="69"/>
      <c r="G48" s="69"/>
      <c r="H48" s="69"/>
      <c r="I48" s="69"/>
      <c r="J48" s="71"/>
      <c r="K48" s="73"/>
      <c r="L48" s="1516"/>
      <c r="M48" s="1516"/>
      <c r="N48" s="1525"/>
      <c r="O48" s="74"/>
      <c r="P48" s="74"/>
      <c r="Q48" s="1460"/>
      <c r="R48" s="1462"/>
      <c r="S48" s="157"/>
      <c r="T48" s="181">
        <f t="shared" si="0"/>
        <v>0</v>
      </c>
      <c r="U48" s="74"/>
      <c r="V48" s="74"/>
      <c r="W48" s="74"/>
      <c r="X48" s="132"/>
      <c r="Y48" s="488"/>
      <c r="Z48" s="488"/>
      <c r="AA48" s="151"/>
      <c r="AB48" s="1522"/>
      <c r="AC48" s="72">
        <f t="shared" si="1"/>
        <v>0</v>
      </c>
      <c r="AD48" s="1522"/>
      <c r="AE48" s="1446"/>
      <c r="AF48" s="1447"/>
      <c r="AG48" s="1447"/>
      <c r="AH48" s="133"/>
    </row>
    <row r="49" spans="1:42" s="134" customFormat="1" ht="30" customHeight="1">
      <c r="A49" s="70">
        <f t="shared" si="2"/>
        <v>39</v>
      </c>
      <c r="B49" s="1520"/>
      <c r="C49" s="1520"/>
      <c r="D49" s="1520"/>
      <c r="E49" s="69"/>
      <c r="F49" s="69"/>
      <c r="G49" s="69"/>
      <c r="H49" s="69"/>
      <c r="I49" s="69"/>
      <c r="J49" s="71"/>
      <c r="K49" s="73"/>
      <c r="L49" s="1516"/>
      <c r="M49" s="1516"/>
      <c r="N49" s="1525"/>
      <c r="O49" s="74"/>
      <c r="P49" s="74"/>
      <c r="Q49" s="1460"/>
      <c r="R49" s="1462"/>
      <c r="S49" s="157"/>
      <c r="T49" s="181">
        <f t="shared" si="0"/>
        <v>0</v>
      </c>
      <c r="U49" s="74"/>
      <c r="V49" s="74"/>
      <c r="W49" s="74"/>
      <c r="X49" s="132"/>
      <c r="Y49" s="488"/>
      <c r="Z49" s="488"/>
      <c r="AA49" s="151"/>
      <c r="AB49" s="1522"/>
      <c r="AC49" s="72">
        <f t="shared" si="1"/>
        <v>0</v>
      </c>
      <c r="AD49" s="1522"/>
      <c r="AE49" s="1446"/>
      <c r="AF49" s="1447"/>
      <c r="AG49" s="1447"/>
      <c r="AH49" s="133"/>
    </row>
    <row r="50" spans="1:42" s="134" customFormat="1" ht="30" customHeight="1">
      <c r="A50" s="70">
        <f t="shared" si="2"/>
        <v>40</v>
      </c>
      <c r="B50" s="1520"/>
      <c r="C50" s="1520"/>
      <c r="D50" s="1520"/>
      <c r="E50" s="69"/>
      <c r="F50" s="69"/>
      <c r="G50" s="69"/>
      <c r="H50" s="69"/>
      <c r="I50" s="69"/>
      <c r="J50" s="71"/>
      <c r="K50" s="73"/>
      <c r="L50" s="1516"/>
      <c r="M50" s="1516"/>
      <c r="N50" s="1525"/>
      <c r="O50" s="74"/>
      <c r="P50" s="74"/>
      <c r="Q50" s="1460"/>
      <c r="R50" s="1462"/>
      <c r="S50" s="157"/>
      <c r="T50" s="181">
        <f t="shared" si="0"/>
        <v>0</v>
      </c>
      <c r="U50" s="74"/>
      <c r="V50" s="74"/>
      <c r="W50" s="74"/>
      <c r="X50" s="132"/>
      <c r="Y50" s="488"/>
      <c r="Z50" s="488"/>
      <c r="AA50" s="151"/>
      <c r="AB50" s="1522"/>
      <c r="AC50" s="72">
        <f t="shared" si="1"/>
        <v>0</v>
      </c>
      <c r="AD50" s="1522"/>
      <c r="AE50" s="1446"/>
      <c r="AF50" s="1447"/>
      <c r="AG50" s="1447"/>
      <c r="AH50" s="133"/>
    </row>
    <row r="51" spans="1:42" s="134" customFormat="1" ht="30" customHeight="1">
      <c r="A51" s="70">
        <f t="shared" si="2"/>
        <v>41</v>
      </c>
      <c r="B51" s="1520"/>
      <c r="C51" s="1520"/>
      <c r="D51" s="1520"/>
      <c r="E51" s="69"/>
      <c r="F51" s="69"/>
      <c r="G51" s="69"/>
      <c r="H51" s="69"/>
      <c r="I51" s="69"/>
      <c r="J51" s="71"/>
      <c r="K51" s="73"/>
      <c r="L51" s="1516"/>
      <c r="M51" s="1516"/>
      <c r="N51" s="1525"/>
      <c r="O51" s="74"/>
      <c r="P51" s="74"/>
      <c r="Q51" s="1460"/>
      <c r="R51" s="1462"/>
      <c r="S51" s="157"/>
      <c r="T51" s="181">
        <f t="shared" si="0"/>
        <v>0</v>
      </c>
      <c r="U51" s="74"/>
      <c r="V51" s="74"/>
      <c r="W51" s="74"/>
      <c r="X51" s="132"/>
      <c r="Y51" s="488"/>
      <c r="Z51" s="488"/>
      <c r="AA51" s="151"/>
      <c r="AB51" s="1522"/>
      <c r="AC51" s="72">
        <f t="shared" si="1"/>
        <v>0</v>
      </c>
      <c r="AD51" s="1522"/>
      <c r="AE51" s="1446"/>
      <c r="AF51" s="1447"/>
      <c r="AG51" s="1447"/>
      <c r="AH51" s="133"/>
    </row>
    <row r="52" spans="1:42" s="134" customFormat="1" ht="30" customHeight="1">
      <c r="A52" s="70">
        <f t="shared" si="2"/>
        <v>42</v>
      </c>
      <c r="B52" s="1520"/>
      <c r="C52" s="1520"/>
      <c r="D52" s="1520"/>
      <c r="E52" s="69"/>
      <c r="F52" s="69"/>
      <c r="G52" s="69"/>
      <c r="H52" s="69"/>
      <c r="I52" s="69"/>
      <c r="J52" s="71"/>
      <c r="K52" s="73"/>
      <c r="L52" s="1516"/>
      <c r="M52" s="1516"/>
      <c r="N52" s="1525"/>
      <c r="O52" s="74"/>
      <c r="P52" s="74"/>
      <c r="Q52" s="1460"/>
      <c r="R52" s="1462"/>
      <c r="S52" s="157"/>
      <c r="T52" s="181">
        <f t="shared" si="0"/>
        <v>0</v>
      </c>
      <c r="U52" s="74"/>
      <c r="V52" s="74"/>
      <c r="W52" s="74"/>
      <c r="X52" s="132"/>
      <c r="Y52" s="488"/>
      <c r="Z52" s="488"/>
      <c r="AA52" s="151"/>
      <c r="AB52" s="1522"/>
      <c r="AC52" s="72">
        <f t="shared" si="1"/>
        <v>0</v>
      </c>
      <c r="AD52" s="1522"/>
      <c r="AE52" s="1446"/>
      <c r="AF52" s="1447"/>
      <c r="AG52" s="1447"/>
      <c r="AH52" s="133"/>
    </row>
    <row r="53" spans="1:42" s="134" customFormat="1" ht="30" customHeight="1">
      <c r="A53" s="70">
        <f t="shared" si="2"/>
        <v>43</v>
      </c>
      <c r="B53" s="1520"/>
      <c r="C53" s="1520"/>
      <c r="D53" s="1520"/>
      <c r="E53" s="69"/>
      <c r="F53" s="69"/>
      <c r="G53" s="69"/>
      <c r="H53" s="69"/>
      <c r="I53" s="69"/>
      <c r="J53" s="71"/>
      <c r="K53" s="73"/>
      <c r="L53" s="1516"/>
      <c r="M53" s="1516"/>
      <c r="N53" s="1525"/>
      <c r="O53" s="74"/>
      <c r="P53" s="74"/>
      <c r="Q53" s="1460"/>
      <c r="R53" s="1462"/>
      <c r="S53" s="157"/>
      <c r="T53" s="181">
        <f t="shared" si="0"/>
        <v>0</v>
      </c>
      <c r="U53" s="74"/>
      <c r="V53" s="74"/>
      <c r="W53" s="74"/>
      <c r="X53" s="132"/>
      <c r="Y53" s="488"/>
      <c r="Z53" s="488"/>
      <c r="AA53" s="151"/>
      <c r="AB53" s="1522"/>
      <c r="AC53" s="72">
        <f t="shared" si="1"/>
        <v>0</v>
      </c>
      <c r="AD53" s="1522"/>
      <c r="AE53" s="1446"/>
      <c r="AF53" s="1447"/>
      <c r="AG53" s="1447"/>
      <c r="AH53" s="133"/>
    </row>
    <row r="54" spans="1:42" s="134" customFormat="1" ht="30" customHeight="1">
      <c r="A54" s="70">
        <f t="shared" si="2"/>
        <v>44</v>
      </c>
      <c r="B54" s="1520"/>
      <c r="C54" s="1520"/>
      <c r="D54" s="1520"/>
      <c r="E54" s="69"/>
      <c r="F54" s="69"/>
      <c r="G54" s="69"/>
      <c r="H54" s="69"/>
      <c r="I54" s="69"/>
      <c r="J54" s="71"/>
      <c r="K54" s="73"/>
      <c r="L54" s="1516"/>
      <c r="M54" s="1516"/>
      <c r="N54" s="1525"/>
      <c r="O54" s="74"/>
      <c r="P54" s="74"/>
      <c r="Q54" s="1460"/>
      <c r="R54" s="1462"/>
      <c r="S54" s="157"/>
      <c r="T54" s="181">
        <f t="shared" si="0"/>
        <v>0</v>
      </c>
      <c r="U54" s="74"/>
      <c r="V54" s="74"/>
      <c r="W54" s="74"/>
      <c r="X54" s="132"/>
      <c r="Y54" s="488"/>
      <c r="Z54" s="488"/>
      <c r="AA54" s="151"/>
      <c r="AB54" s="1522"/>
      <c r="AC54" s="72">
        <f t="shared" si="1"/>
        <v>0</v>
      </c>
      <c r="AD54" s="1522"/>
      <c r="AE54" s="1446"/>
      <c r="AF54" s="1447"/>
      <c r="AG54" s="1447"/>
      <c r="AH54" s="133"/>
    </row>
    <row r="55" spans="1:42" s="134" customFormat="1" ht="30" customHeight="1">
      <c r="A55" s="70">
        <f t="shared" si="2"/>
        <v>45</v>
      </c>
      <c r="B55" s="1520"/>
      <c r="C55" s="1520"/>
      <c r="D55" s="1520"/>
      <c r="E55" s="69"/>
      <c r="F55" s="69"/>
      <c r="G55" s="69"/>
      <c r="H55" s="69"/>
      <c r="I55" s="69"/>
      <c r="J55" s="71"/>
      <c r="K55" s="73"/>
      <c r="L55" s="1516"/>
      <c r="M55" s="1516"/>
      <c r="N55" s="1525"/>
      <c r="O55" s="74"/>
      <c r="P55" s="74"/>
      <c r="Q55" s="1460"/>
      <c r="R55" s="1462"/>
      <c r="S55" s="157"/>
      <c r="T55" s="181">
        <f t="shared" si="0"/>
        <v>0</v>
      </c>
      <c r="U55" s="74"/>
      <c r="V55" s="74"/>
      <c r="W55" s="74"/>
      <c r="X55" s="132"/>
      <c r="Y55" s="488"/>
      <c r="Z55" s="488"/>
      <c r="AA55" s="151"/>
      <c r="AB55" s="1522"/>
      <c r="AC55" s="72">
        <f t="shared" si="1"/>
        <v>0</v>
      </c>
      <c r="AD55" s="1522"/>
      <c r="AE55" s="1446"/>
      <c r="AF55" s="1447"/>
      <c r="AG55" s="1447"/>
      <c r="AH55" s="133"/>
    </row>
    <row r="56" spans="1:42" s="134" customFormat="1" ht="30" customHeight="1">
      <c r="A56" s="70">
        <f t="shared" si="2"/>
        <v>46</v>
      </c>
      <c r="B56" s="1520"/>
      <c r="C56" s="1520"/>
      <c r="D56" s="1520"/>
      <c r="E56" s="69"/>
      <c r="F56" s="69"/>
      <c r="G56" s="69"/>
      <c r="H56" s="69"/>
      <c r="I56" s="69"/>
      <c r="J56" s="71"/>
      <c r="K56" s="73"/>
      <c r="L56" s="1516"/>
      <c r="M56" s="1516"/>
      <c r="N56" s="1525"/>
      <c r="O56" s="74"/>
      <c r="P56" s="74"/>
      <c r="Q56" s="1460"/>
      <c r="R56" s="1462"/>
      <c r="S56" s="157"/>
      <c r="T56" s="181">
        <f t="shared" si="0"/>
        <v>0</v>
      </c>
      <c r="U56" s="74"/>
      <c r="V56" s="74"/>
      <c r="W56" s="74"/>
      <c r="X56" s="132"/>
      <c r="Y56" s="488"/>
      <c r="Z56" s="488"/>
      <c r="AA56" s="151"/>
      <c r="AB56" s="1522"/>
      <c r="AC56" s="72">
        <f t="shared" si="1"/>
        <v>0</v>
      </c>
      <c r="AD56" s="1522"/>
      <c r="AE56" s="1446"/>
      <c r="AF56" s="1447"/>
      <c r="AG56" s="1447"/>
      <c r="AH56" s="133"/>
    </row>
    <row r="57" spans="1:42" s="134" customFormat="1" ht="30" customHeight="1">
      <c r="A57" s="70">
        <f t="shared" si="2"/>
        <v>47</v>
      </c>
      <c r="B57" s="1520"/>
      <c r="C57" s="1520"/>
      <c r="D57" s="1520"/>
      <c r="E57" s="69"/>
      <c r="F57" s="69"/>
      <c r="G57" s="69"/>
      <c r="H57" s="69"/>
      <c r="I57" s="69"/>
      <c r="J57" s="71"/>
      <c r="K57" s="73"/>
      <c r="L57" s="1516"/>
      <c r="M57" s="1516"/>
      <c r="N57" s="1525"/>
      <c r="O57" s="74"/>
      <c r="P57" s="74"/>
      <c r="Q57" s="1460"/>
      <c r="R57" s="1462"/>
      <c r="S57" s="157"/>
      <c r="T57" s="181">
        <f t="shared" si="0"/>
        <v>0</v>
      </c>
      <c r="U57" s="74"/>
      <c r="V57" s="74"/>
      <c r="W57" s="74"/>
      <c r="X57" s="132"/>
      <c r="Y57" s="488"/>
      <c r="Z57" s="488"/>
      <c r="AA57" s="151"/>
      <c r="AB57" s="1522"/>
      <c r="AC57" s="72">
        <f t="shared" si="1"/>
        <v>0</v>
      </c>
      <c r="AD57" s="1522"/>
      <c r="AE57" s="1446"/>
      <c r="AF57" s="1447"/>
      <c r="AG57" s="1447"/>
      <c r="AH57" s="133"/>
    </row>
    <row r="58" spans="1:42" s="134" customFormat="1" ht="30" customHeight="1">
      <c r="A58" s="70">
        <f t="shared" si="2"/>
        <v>48</v>
      </c>
      <c r="B58" s="1520"/>
      <c r="C58" s="1520"/>
      <c r="D58" s="1520"/>
      <c r="E58" s="69"/>
      <c r="F58" s="69"/>
      <c r="G58" s="69"/>
      <c r="H58" s="69"/>
      <c r="I58" s="69"/>
      <c r="J58" s="71"/>
      <c r="K58" s="73"/>
      <c r="L58" s="1516"/>
      <c r="M58" s="1516"/>
      <c r="N58" s="1525"/>
      <c r="O58" s="74"/>
      <c r="P58" s="74"/>
      <c r="Q58" s="1460"/>
      <c r="R58" s="1462"/>
      <c r="S58" s="157"/>
      <c r="T58" s="181">
        <f t="shared" si="0"/>
        <v>0</v>
      </c>
      <c r="U58" s="74"/>
      <c r="V58" s="74"/>
      <c r="W58" s="74"/>
      <c r="X58" s="132"/>
      <c r="Y58" s="488"/>
      <c r="Z58" s="488"/>
      <c r="AA58" s="151"/>
      <c r="AB58" s="1522"/>
      <c r="AC58" s="72">
        <f t="shared" si="1"/>
        <v>0</v>
      </c>
      <c r="AD58" s="1522"/>
      <c r="AE58" s="1446"/>
      <c r="AF58" s="1447"/>
      <c r="AG58" s="1447"/>
      <c r="AH58" s="133"/>
    </row>
    <row r="59" spans="1:42" s="134" customFormat="1" ht="30" customHeight="1">
      <c r="A59" s="70">
        <f t="shared" si="2"/>
        <v>49</v>
      </c>
      <c r="B59" s="1520"/>
      <c r="C59" s="1520"/>
      <c r="D59" s="1520"/>
      <c r="E59" s="69"/>
      <c r="F59" s="69"/>
      <c r="G59" s="69"/>
      <c r="H59" s="69"/>
      <c r="I59" s="69"/>
      <c r="J59" s="71"/>
      <c r="K59" s="73"/>
      <c r="L59" s="1516"/>
      <c r="M59" s="1516"/>
      <c r="N59" s="1525"/>
      <c r="O59" s="74"/>
      <c r="P59" s="74"/>
      <c r="Q59" s="1460"/>
      <c r="R59" s="1462"/>
      <c r="S59" s="157"/>
      <c r="T59" s="181">
        <f t="shared" si="0"/>
        <v>0</v>
      </c>
      <c r="U59" s="74"/>
      <c r="V59" s="74"/>
      <c r="W59" s="74"/>
      <c r="X59" s="132"/>
      <c r="Y59" s="488"/>
      <c r="Z59" s="488"/>
      <c r="AA59" s="151"/>
      <c r="AB59" s="1522"/>
      <c r="AC59" s="72">
        <f t="shared" si="1"/>
        <v>0</v>
      </c>
      <c r="AD59" s="1522"/>
      <c r="AE59" s="1446"/>
      <c r="AF59" s="1447"/>
      <c r="AG59" s="1447"/>
      <c r="AH59" s="133"/>
    </row>
    <row r="60" spans="1:42" s="134" customFormat="1" ht="30" customHeight="1">
      <c r="A60" s="70">
        <f t="shared" si="2"/>
        <v>50</v>
      </c>
      <c r="B60" s="1520"/>
      <c r="C60" s="1520"/>
      <c r="D60" s="1520"/>
      <c r="E60" s="69"/>
      <c r="F60" s="69"/>
      <c r="G60" s="69"/>
      <c r="H60" s="69"/>
      <c r="I60" s="69"/>
      <c r="J60" s="71"/>
      <c r="K60" s="73"/>
      <c r="L60" s="1516"/>
      <c r="M60" s="1516"/>
      <c r="N60" s="1526"/>
      <c r="O60" s="74"/>
      <c r="P60" s="74"/>
      <c r="Q60" s="1461"/>
      <c r="R60" s="1462"/>
      <c r="S60" s="157"/>
      <c r="T60" s="181">
        <f t="shared" si="0"/>
        <v>0</v>
      </c>
      <c r="U60" s="74"/>
      <c r="V60" s="74"/>
      <c r="W60" s="74"/>
      <c r="X60" s="132"/>
      <c r="Y60" s="488"/>
      <c r="Z60" s="488"/>
      <c r="AA60" s="151"/>
      <c r="AB60" s="1523"/>
      <c r="AC60" s="72">
        <f t="shared" si="1"/>
        <v>0</v>
      </c>
      <c r="AD60" s="1523"/>
      <c r="AE60" s="1446"/>
      <c r="AF60" s="1447"/>
      <c r="AG60" s="1447"/>
      <c r="AH60" s="133"/>
    </row>
    <row r="61" spans="1:42" s="134" customFormat="1" ht="36.75" customHeight="1" thickBot="1">
      <c r="A61" s="130"/>
      <c r="B61" s="1527" t="s">
        <v>238</v>
      </c>
      <c r="C61" s="1527"/>
      <c r="D61" s="1527"/>
      <c r="E61" s="1527"/>
      <c r="F61" s="1527"/>
      <c r="G61" s="1527"/>
      <c r="H61" s="1527"/>
      <c r="I61" s="1527"/>
      <c r="J61" s="1527"/>
      <c r="K61" s="180">
        <f>SUM(K11:K60)</f>
        <v>0</v>
      </c>
      <c r="L61" s="160"/>
      <c r="M61" s="160"/>
      <c r="N61" s="152"/>
      <c r="O61" s="179">
        <f>SUM(O11:O60)</f>
        <v>0</v>
      </c>
      <c r="P61" s="179">
        <f>SUM(P11:P60)</f>
        <v>0</v>
      </c>
      <c r="Q61" s="179">
        <f>K61-(L61-M61)-N61-O61+P61</f>
        <v>0</v>
      </c>
      <c r="R61" s="154"/>
      <c r="S61" s="180">
        <f>SUM(S11:S60)</f>
        <v>0</v>
      </c>
      <c r="T61" s="179">
        <f>SUM(U61:W61)</f>
        <v>0</v>
      </c>
      <c r="U61" s="179">
        <f>SUM(U11:U60)</f>
        <v>0</v>
      </c>
      <c r="V61" s="179">
        <f>SUM(V11:V60)</f>
        <v>0</v>
      </c>
      <c r="W61" s="179">
        <f>SUM(W11:W60)</f>
        <v>0</v>
      </c>
      <c r="X61" s="179">
        <f>SUM(X11:X60)</f>
        <v>0</v>
      </c>
      <c r="Y61" s="153"/>
      <c r="Z61" s="153"/>
      <c r="AA61" s="179">
        <f>SUM(AA11:AA60)</f>
        <v>0</v>
      </c>
      <c r="AB61" s="154"/>
      <c r="AC61" s="183">
        <f>SUM(AC11:AC60)</f>
        <v>0</v>
      </c>
      <c r="AD61" s="182">
        <f>S61-T61-X61-AA61-AB61-AC61</f>
        <v>0</v>
      </c>
      <c r="AE61" s="1463"/>
      <c r="AF61" s="1464"/>
      <c r="AG61" s="1464"/>
      <c r="AH61" s="133"/>
      <c r="AI61" s="256"/>
      <c r="AJ61" s="256"/>
      <c r="AK61" s="256"/>
    </row>
    <row r="62" spans="1:42" ht="12.75" thickBot="1">
      <c r="P62" s="206"/>
      <c r="AI62" s="257"/>
      <c r="AJ62" s="257"/>
      <c r="AK62" s="257"/>
    </row>
    <row r="63" spans="1:42" s="134" customFormat="1" ht="69.75" customHeight="1" thickBot="1">
      <c r="B63" s="135"/>
      <c r="C63" s="135"/>
      <c r="D63" s="135"/>
      <c r="E63" s="135"/>
      <c r="F63" s="135"/>
      <c r="G63" s="135"/>
      <c r="H63" s="135"/>
      <c r="I63" s="135"/>
      <c r="J63" s="135"/>
      <c r="K63" s="135"/>
      <c r="L63" s="135"/>
      <c r="M63" s="135"/>
      <c r="N63" s="135"/>
      <c r="O63" s="135"/>
      <c r="P63" s="135"/>
      <c r="Q63" s="135"/>
      <c r="R63" s="135"/>
      <c r="S63" s="1465" t="s">
        <v>337</v>
      </c>
      <c r="T63" s="1466"/>
      <c r="U63" s="1466"/>
      <c r="V63" s="1466"/>
      <c r="W63" s="1467"/>
      <c r="X63" s="187" t="e">
        <f>(U61+V61+X61)/(T61+X61)</f>
        <v>#DIV/0!</v>
      </c>
      <c r="Y63" s="184" t="str">
        <f>IFERROR(IF(X63&gt;=1/2,"○","×"),"")</f>
        <v/>
      </c>
      <c r="Z63" s="135"/>
      <c r="AA63" s="1465" t="s">
        <v>319</v>
      </c>
      <c r="AB63" s="1466"/>
      <c r="AC63" s="1466"/>
      <c r="AD63" s="184" t="str">
        <f>IFERROR(IF(AD61&gt;=Q61,"○","×"),"")</f>
        <v>○</v>
      </c>
      <c r="AE63" s="135"/>
      <c r="AF63" s="135"/>
      <c r="AG63" s="136"/>
      <c r="AH63" s="149"/>
      <c r="AI63" s="258"/>
      <c r="AJ63" s="258"/>
      <c r="AK63" s="258"/>
      <c r="AL63" s="158"/>
      <c r="AM63" s="135"/>
    </row>
    <row r="64" spans="1:42" s="134" customFormat="1" ht="36" customHeight="1">
      <c r="B64" s="135"/>
      <c r="C64" s="135"/>
      <c r="D64" s="135"/>
      <c r="E64" s="135"/>
      <c r="F64" s="135"/>
      <c r="G64" s="135"/>
      <c r="H64" s="135"/>
      <c r="I64" s="135"/>
      <c r="J64" s="135"/>
      <c r="K64" s="135"/>
      <c r="L64" s="135"/>
      <c r="M64" s="135"/>
      <c r="N64" s="135"/>
      <c r="O64" s="135"/>
      <c r="P64" s="135"/>
      <c r="Q64" s="135"/>
      <c r="R64" s="135"/>
      <c r="S64" s="135"/>
      <c r="T64" s="135"/>
      <c r="U64" s="135"/>
      <c r="V64" s="135"/>
      <c r="W64" s="135"/>
      <c r="Y64" s="135"/>
      <c r="Z64" s="135"/>
      <c r="AA64" s="135"/>
      <c r="AB64" s="135"/>
      <c r="AC64" s="135"/>
      <c r="AE64" s="135"/>
      <c r="AG64" s="135"/>
      <c r="AH64" s="135"/>
      <c r="AI64" s="259"/>
      <c r="AJ64" s="259"/>
      <c r="AK64" s="259"/>
      <c r="AL64" s="135"/>
      <c r="AM64" s="149"/>
      <c r="AN64" s="149"/>
      <c r="AO64" s="149"/>
      <c r="AP64" s="135"/>
    </row>
    <row r="65" spans="1:42" s="134" customFormat="1" ht="24" customHeight="1">
      <c r="B65" s="135"/>
      <c r="C65" s="135"/>
      <c r="D65" s="135"/>
      <c r="E65" s="135"/>
      <c r="F65" s="135"/>
      <c r="G65" s="135"/>
      <c r="H65" s="135"/>
      <c r="I65" s="135"/>
      <c r="J65" s="135"/>
      <c r="K65" s="161"/>
      <c r="L65" s="161"/>
      <c r="M65" s="161"/>
      <c r="N65" s="135"/>
      <c r="O65" s="135"/>
      <c r="P65" s="135"/>
      <c r="Q65" s="135"/>
      <c r="R65" s="135"/>
      <c r="S65" s="135"/>
      <c r="T65" s="135"/>
      <c r="U65" s="135"/>
      <c r="V65" s="135"/>
      <c r="W65" s="135"/>
      <c r="X65" s="135"/>
      <c r="Y65" s="135"/>
      <c r="Z65" s="135"/>
      <c r="AA65" s="135"/>
      <c r="AB65" s="149"/>
      <c r="AC65" s="149"/>
      <c r="AD65" s="135"/>
      <c r="AI65" s="256"/>
      <c r="AJ65" s="256"/>
      <c r="AK65" s="256"/>
    </row>
    <row r="66" spans="1:42" s="140" customFormat="1" ht="19.5" customHeight="1">
      <c r="A66" s="1471" t="s">
        <v>239</v>
      </c>
      <c r="B66" s="1471"/>
      <c r="C66" s="1471"/>
      <c r="D66" s="1471"/>
      <c r="E66" s="1471"/>
      <c r="F66" s="137"/>
      <c r="G66" s="137"/>
      <c r="H66" s="137"/>
      <c r="I66" s="137"/>
      <c r="J66" s="137"/>
      <c r="K66" s="137"/>
      <c r="L66" s="137"/>
      <c r="M66" s="137"/>
      <c r="N66" s="137"/>
      <c r="O66" s="137"/>
      <c r="P66" s="137"/>
      <c r="Q66" s="137"/>
      <c r="R66" s="137"/>
      <c r="S66" s="137"/>
      <c r="T66" s="137"/>
      <c r="U66" s="137"/>
      <c r="V66" s="137"/>
      <c r="W66" s="137"/>
      <c r="X66" s="137"/>
      <c r="Y66" s="137"/>
      <c r="Z66" s="137"/>
      <c r="AA66" s="137"/>
      <c r="AB66" s="137"/>
      <c r="AC66" s="137"/>
      <c r="AD66" s="137"/>
      <c r="AE66" s="137"/>
      <c r="AF66" s="137"/>
      <c r="AG66" s="137"/>
      <c r="AH66" s="137"/>
      <c r="AI66" s="260"/>
      <c r="AJ66" s="260"/>
      <c r="AK66" s="260"/>
      <c r="AL66" s="137"/>
      <c r="AM66" s="138"/>
      <c r="AN66" s="138"/>
      <c r="AO66" s="138"/>
      <c r="AP66" s="139"/>
    </row>
    <row r="67" spans="1:42" s="140" customFormat="1" ht="19.899999999999999" customHeight="1">
      <c r="A67" s="1471" t="s">
        <v>355</v>
      </c>
      <c r="B67" s="1471"/>
      <c r="C67" s="1471"/>
      <c r="D67" s="1471"/>
      <c r="E67" s="1471"/>
      <c r="F67" s="1471"/>
      <c r="G67" s="1471"/>
      <c r="H67" s="1471"/>
      <c r="I67" s="1471"/>
      <c r="J67" s="1471"/>
      <c r="K67" s="1471"/>
      <c r="L67" s="1471"/>
      <c r="M67" s="1471"/>
      <c r="N67" s="1471"/>
      <c r="O67" s="1471"/>
      <c r="P67" s="1471"/>
      <c r="Q67" s="1471"/>
      <c r="R67" s="1471"/>
      <c r="S67" s="1471"/>
      <c r="T67" s="1471"/>
      <c r="U67" s="1471"/>
      <c r="V67" s="1471"/>
      <c r="W67" s="1471"/>
      <c r="X67" s="1471"/>
      <c r="Y67" s="1471"/>
      <c r="Z67" s="1471"/>
      <c r="AA67" s="252"/>
      <c r="AB67" s="252"/>
      <c r="AC67" s="252"/>
      <c r="AD67" s="141"/>
      <c r="AE67" s="141"/>
      <c r="AF67" s="141"/>
      <c r="AG67" s="141"/>
      <c r="AH67" s="252"/>
      <c r="AI67" s="261"/>
      <c r="AJ67" s="261"/>
      <c r="AK67" s="261"/>
      <c r="AL67" s="141"/>
      <c r="AM67" s="138"/>
      <c r="AN67" s="138"/>
      <c r="AO67" s="138"/>
      <c r="AP67" s="139"/>
    </row>
    <row r="68" spans="1:42" s="140" customFormat="1" ht="19.899999999999999" customHeight="1">
      <c r="A68" s="1471" t="s">
        <v>240</v>
      </c>
      <c r="B68" s="1471"/>
      <c r="C68" s="1471"/>
      <c r="D68" s="1471"/>
      <c r="E68" s="1471"/>
      <c r="F68" s="1471"/>
      <c r="G68" s="1471"/>
      <c r="H68" s="1471"/>
      <c r="I68" s="1471"/>
      <c r="J68" s="1471"/>
      <c r="K68" s="1471"/>
      <c r="L68" s="1471"/>
      <c r="M68" s="1471"/>
      <c r="N68" s="1471"/>
      <c r="O68" s="1471"/>
      <c r="P68" s="1471"/>
      <c r="Q68" s="1471"/>
      <c r="R68" s="1471"/>
      <c r="S68" s="1471"/>
      <c r="T68" s="1471"/>
      <c r="U68" s="1471"/>
      <c r="V68" s="1471"/>
      <c r="W68" s="1471"/>
      <c r="X68" s="1471"/>
      <c r="Y68" s="1471"/>
      <c r="Z68" s="1471"/>
      <c r="AA68" s="252"/>
      <c r="AB68" s="252"/>
      <c r="AC68" s="252"/>
      <c r="AD68" s="137"/>
      <c r="AE68" s="137"/>
      <c r="AF68" s="137"/>
      <c r="AG68" s="137"/>
      <c r="AH68" s="252"/>
      <c r="AI68" s="137"/>
      <c r="AJ68" s="137"/>
      <c r="AK68" s="137"/>
      <c r="AL68" s="137"/>
      <c r="AM68" s="138"/>
      <c r="AN68" s="138"/>
      <c r="AO68" s="138"/>
      <c r="AP68" s="139"/>
    </row>
    <row r="69" spans="1:42" s="140" customFormat="1" ht="19.899999999999999" customHeight="1">
      <c r="A69" s="251" t="s">
        <v>241</v>
      </c>
      <c r="B69" s="1472" t="s">
        <v>356</v>
      </c>
      <c r="C69" s="1472"/>
      <c r="D69" s="1472"/>
      <c r="E69" s="1472"/>
      <c r="F69" s="1472"/>
      <c r="G69" s="1472"/>
      <c r="H69" s="1472"/>
      <c r="I69" s="1472"/>
      <c r="J69" s="1472"/>
      <c r="K69" s="1472"/>
      <c r="L69" s="1472"/>
      <c r="M69" s="1472"/>
      <c r="N69" s="1472"/>
      <c r="O69" s="1472"/>
      <c r="P69" s="1472"/>
      <c r="Q69" s="1472"/>
      <c r="R69" s="1472"/>
      <c r="S69" s="1472"/>
      <c r="T69" s="1472"/>
      <c r="U69" s="1472"/>
      <c r="V69" s="1472"/>
      <c r="W69" s="1472"/>
      <c r="X69" s="1472"/>
      <c r="Y69" s="1472"/>
      <c r="Z69" s="1472"/>
      <c r="AA69" s="253"/>
      <c r="AB69" s="253"/>
      <c r="AC69" s="253"/>
      <c r="AD69" s="137"/>
      <c r="AE69" s="137"/>
      <c r="AF69" s="137"/>
      <c r="AG69" s="137"/>
      <c r="AH69" s="253"/>
      <c r="AI69" s="137"/>
      <c r="AJ69" s="137"/>
      <c r="AK69" s="137"/>
      <c r="AL69" s="137"/>
      <c r="AM69" s="138"/>
      <c r="AN69" s="138"/>
      <c r="AO69" s="138"/>
      <c r="AP69" s="139"/>
    </row>
    <row r="70" spans="1:42" s="142" customFormat="1" ht="19.899999999999999" customHeight="1">
      <c r="A70" s="251" t="s">
        <v>242</v>
      </c>
      <c r="B70" s="1469" t="s">
        <v>243</v>
      </c>
      <c r="C70" s="1469"/>
      <c r="D70" s="1469"/>
      <c r="E70" s="1469"/>
      <c r="F70" s="1469"/>
      <c r="G70" s="1469"/>
      <c r="H70" s="1469"/>
      <c r="I70" s="1469"/>
      <c r="J70" s="1469"/>
      <c r="K70" s="1469"/>
      <c r="L70" s="1469"/>
      <c r="M70" s="1469"/>
      <c r="N70" s="1469"/>
      <c r="O70" s="1469"/>
      <c r="P70" s="1469"/>
      <c r="Q70" s="1469"/>
      <c r="R70" s="1469"/>
      <c r="S70" s="1469"/>
      <c r="T70" s="1469"/>
      <c r="U70" s="1469"/>
      <c r="V70" s="1469"/>
      <c r="W70" s="1469"/>
      <c r="X70" s="1469"/>
      <c r="Y70" s="1469"/>
      <c r="Z70" s="1469"/>
      <c r="AA70" s="250"/>
      <c r="AB70" s="250"/>
      <c r="AC70" s="250"/>
      <c r="AH70" s="250"/>
    </row>
    <row r="71" spans="1:42" s="142" customFormat="1" ht="19.899999999999999" customHeight="1">
      <c r="A71" s="251"/>
      <c r="B71" s="1469" t="s">
        <v>244</v>
      </c>
      <c r="C71" s="1469"/>
      <c r="D71" s="1469"/>
      <c r="E71" s="1469"/>
      <c r="F71" s="1469"/>
      <c r="G71" s="1469"/>
      <c r="H71" s="1469"/>
      <c r="I71" s="1469"/>
      <c r="J71" s="1469"/>
      <c r="K71" s="1469"/>
      <c r="L71" s="1469"/>
      <c r="M71" s="1469"/>
      <c r="N71" s="1469"/>
      <c r="O71" s="1469"/>
      <c r="P71" s="1469"/>
      <c r="Q71" s="1469"/>
      <c r="R71" s="1469"/>
      <c r="S71" s="1469"/>
      <c r="T71" s="1469"/>
      <c r="U71" s="1469"/>
      <c r="V71" s="1469"/>
      <c r="W71" s="1469"/>
      <c r="X71" s="1469"/>
      <c r="Y71" s="1469"/>
      <c r="Z71" s="1469"/>
      <c r="AA71" s="250"/>
      <c r="AB71" s="250"/>
      <c r="AC71" s="250"/>
      <c r="AH71" s="250"/>
      <c r="AM71" s="250"/>
      <c r="AN71" s="250"/>
      <c r="AO71" s="250"/>
      <c r="AP71" s="250"/>
    </row>
    <row r="72" spans="1:42" s="143" customFormat="1" ht="19.899999999999999" customHeight="1">
      <c r="A72" s="251" t="s">
        <v>245</v>
      </c>
      <c r="B72" s="1470" t="s">
        <v>246</v>
      </c>
      <c r="C72" s="1470"/>
      <c r="D72" s="1470"/>
      <c r="E72" s="1470"/>
      <c r="F72" s="1470"/>
      <c r="G72" s="1470"/>
      <c r="H72" s="1470"/>
      <c r="I72" s="1470"/>
      <c r="J72" s="1470"/>
      <c r="K72" s="1470"/>
      <c r="L72" s="1470"/>
      <c r="M72" s="1470"/>
      <c r="N72" s="1470"/>
      <c r="O72" s="1470"/>
      <c r="P72" s="1470"/>
      <c r="Q72" s="1470"/>
      <c r="R72" s="1470"/>
      <c r="S72" s="1470"/>
      <c r="T72" s="1470"/>
      <c r="U72" s="1470"/>
      <c r="V72" s="1470"/>
      <c r="W72" s="1470"/>
      <c r="X72" s="1470"/>
      <c r="Y72" s="1470"/>
      <c r="Z72" s="1470"/>
      <c r="AA72" s="251"/>
      <c r="AB72" s="251"/>
      <c r="AC72" s="251"/>
      <c r="AH72" s="251"/>
    </row>
    <row r="73" spans="1:42" s="140" customFormat="1" ht="19.5" customHeight="1">
      <c r="A73" s="251"/>
      <c r="B73" s="1470" t="s">
        <v>247</v>
      </c>
      <c r="C73" s="1470"/>
      <c r="D73" s="1470"/>
      <c r="E73" s="1470"/>
      <c r="F73" s="1470"/>
      <c r="G73" s="1470"/>
      <c r="H73" s="1470"/>
      <c r="I73" s="1470"/>
      <c r="J73" s="1470"/>
      <c r="K73" s="1470"/>
      <c r="L73" s="1470"/>
      <c r="M73" s="1470"/>
      <c r="N73" s="1470"/>
      <c r="O73" s="1470"/>
      <c r="P73" s="1470"/>
      <c r="Q73" s="1470"/>
      <c r="R73" s="1470"/>
      <c r="S73" s="1470"/>
      <c r="T73" s="1470"/>
      <c r="U73" s="1470"/>
      <c r="V73" s="1470"/>
      <c r="W73" s="1470"/>
      <c r="X73" s="1470"/>
      <c r="Y73" s="1470"/>
      <c r="Z73" s="1470"/>
      <c r="AA73" s="251"/>
      <c r="AB73" s="251"/>
      <c r="AC73" s="251"/>
      <c r="AD73" s="143"/>
      <c r="AE73" s="143"/>
      <c r="AF73" s="143"/>
      <c r="AG73" s="143"/>
      <c r="AH73" s="251"/>
      <c r="AI73" s="143"/>
      <c r="AJ73" s="143"/>
      <c r="AK73" s="143"/>
      <c r="AL73" s="143"/>
      <c r="AM73" s="143"/>
      <c r="AN73" s="143"/>
      <c r="AO73" s="143"/>
      <c r="AP73" s="143"/>
    </row>
    <row r="74" spans="1:42" s="140" customFormat="1" ht="19.899999999999999" customHeight="1">
      <c r="A74" s="205" t="s">
        <v>347</v>
      </c>
      <c r="B74" s="205"/>
      <c r="C74" s="143"/>
      <c r="D74" s="143"/>
      <c r="E74" s="143"/>
      <c r="F74" s="143"/>
      <c r="G74" s="143"/>
      <c r="H74" s="143"/>
      <c r="I74" s="143"/>
      <c r="J74" s="143"/>
      <c r="K74" s="143"/>
      <c r="L74" s="143"/>
      <c r="M74" s="143"/>
      <c r="N74" s="143"/>
      <c r="O74" s="143"/>
      <c r="P74" s="143"/>
      <c r="Q74" s="143"/>
      <c r="R74" s="143"/>
      <c r="S74" s="143"/>
      <c r="T74" s="143"/>
      <c r="U74" s="143"/>
      <c r="V74" s="143"/>
      <c r="W74" s="143"/>
      <c r="X74" s="143"/>
      <c r="Y74" s="143"/>
      <c r="Z74" s="143"/>
      <c r="AA74" s="143"/>
      <c r="AB74" s="143"/>
      <c r="AC74" s="143"/>
      <c r="AD74" s="143"/>
      <c r="AE74" s="143"/>
      <c r="AF74" s="143"/>
      <c r="AG74" s="143"/>
      <c r="AH74" s="143"/>
      <c r="AI74" s="143"/>
      <c r="AJ74" s="143"/>
      <c r="AK74" s="143"/>
      <c r="AL74" s="143"/>
      <c r="AM74" s="143"/>
      <c r="AN74" s="143"/>
      <c r="AO74" s="143"/>
      <c r="AP74" s="143"/>
    </row>
    <row r="75" spans="1:42" s="134" customFormat="1" ht="19.899999999999999" customHeight="1">
      <c r="A75" s="205"/>
      <c r="B75" s="205"/>
      <c r="C75" s="144"/>
      <c r="D75" s="144"/>
      <c r="E75" s="144"/>
      <c r="F75" s="144"/>
      <c r="G75" s="144"/>
      <c r="H75" s="144"/>
      <c r="I75" s="144"/>
      <c r="J75" s="144"/>
      <c r="K75" s="144"/>
      <c r="L75" s="144"/>
      <c r="M75" s="144"/>
      <c r="N75" s="144"/>
      <c r="O75" s="144"/>
      <c r="P75" s="144"/>
      <c r="Q75" s="144"/>
      <c r="R75" s="144"/>
      <c r="S75" s="144"/>
      <c r="T75" s="144"/>
      <c r="U75" s="144"/>
      <c r="V75" s="144"/>
      <c r="W75" s="144"/>
      <c r="X75" s="144"/>
      <c r="Y75" s="144"/>
      <c r="Z75" s="144"/>
      <c r="AA75" s="144"/>
      <c r="AB75" s="144"/>
      <c r="AC75" s="144"/>
      <c r="AD75" s="144"/>
      <c r="AE75" s="144"/>
      <c r="AF75" s="144"/>
      <c r="AG75" s="144"/>
      <c r="AH75" s="144"/>
      <c r="AI75" s="144"/>
      <c r="AJ75" s="144"/>
      <c r="AK75" s="144"/>
      <c r="AL75" s="144"/>
      <c r="AM75" s="144"/>
      <c r="AN75" s="144"/>
      <c r="AO75" s="144"/>
      <c r="AP75" s="144"/>
    </row>
    <row r="76" spans="1:42" ht="12" customHeight="1">
      <c r="B76" s="57"/>
      <c r="C76" s="57"/>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7"/>
      <c r="AL76" s="57"/>
      <c r="AM76" s="57"/>
      <c r="AN76" s="57"/>
      <c r="AO76" s="57"/>
      <c r="AP76" s="57"/>
    </row>
    <row r="77" spans="1:42" ht="12" customHeight="1">
      <c r="B77" s="57"/>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7"/>
      <c r="AO77" s="57"/>
      <c r="AP77" s="57"/>
    </row>
    <row r="78" spans="1:42" ht="12" customHeight="1">
      <c r="B78" s="57"/>
      <c r="C78" s="57"/>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7"/>
      <c r="AI78" s="57"/>
      <c r="AJ78" s="57"/>
      <c r="AK78" s="57"/>
      <c r="AL78" s="57"/>
      <c r="AM78" s="57"/>
      <c r="AN78" s="57"/>
      <c r="AO78" s="57"/>
      <c r="AP78" s="57"/>
    </row>
    <row r="79" spans="1:42" ht="12" customHeight="1">
      <c r="B79" s="58"/>
      <c r="C79" s="57"/>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c r="AO79" s="57"/>
      <c r="AP79" s="57"/>
    </row>
    <row r="80" spans="1:42">
      <c r="B80" s="59"/>
      <c r="C80" s="59"/>
      <c r="D80" s="59"/>
      <c r="E80" s="59"/>
      <c r="F80" s="59"/>
      <c r="G80" s="59"/>
      <c r="H80" s="59"/>
      <c r="I80" s="59"/>
      <c r="J80" s="59"/>
      <c r="K80" s="59"/>
      <c r="L80" s="59"/>
      <c r="M80" s="59"/>
      <c r="N80" s="59"/>
      <c r="O80" s="59"/>
      <c r="P80" s="59"/>
      <c r="Q80" s="59"/>
      <c r="R80" s="59"/>
      <c r="S80" s="59"/>
      <c r="T80" s="59"/>
      <c r="U80" s="59"/>
      <c r="V80" s="59"/>
      <c r="W80" s="59"/>
      <c r="X80" s="59"/>
      <c r="Y80" s="59"/>
      <c r="Z80" s="59"/>
      <c r="AA80" s="59"/>
      <c r="AB80" s="59"/>
      <c r="AC80" s="59"/>
      <c r="AD80" s="59"/>
      <c r="AE80" s="59"/>
      <c r="AF80" s="59"/>
      <c r="AG80" s="59"/>
      <c r="AH80" s="59"/>
      <c r="AI80" s="59"/>
      <c r="AJ80" s="59"/>
      <c r="AK80" s="59"/>
      <c r="AL80" s="59"/>
      <c r="AM80" s="59"/>
      <c r="AN80" s="59"/>
      <c r="AO80" s="59"/>
      <c r="AP80" s="59"/>
    </row>
  </sheetData>
  <sheetProtection formatCells="0" insertColumns="0" insertRows="0" selectLockedCells="1"/>
  <mergeCells count="155">
    <mergeCell ref="AE58:AG58"/>
    <mergeCell ref="AE59:AG59"/>
    <mergeCell ref="AE49:AG49"/>
    <mergeCell ref="AE50:AG50"/>
    <mergeCell ref="AE51:AG51"/>
    <mergeCell ref="AE52:AG52"/>
    <mergeCell ref="AE53:AG53"/>
    <mergeCell ref="AE54:AG54"/>
    <mergeCell ref="AE55:AG55"/>
    <mergeCell ref="AE56:AG56"/>
    <mergeCell ref="AE57:AG57"/>
    <mergeCell ref="AE40:AG40"/>
    <mergeCell ref="AE41:AG41"/>
    <mergeCell ref="AE42:AG42"/>
    <mergeCell ref="AE43:AG43"/>
    <mergeCell ref="AE44:AG44"/>
    <mergeCell ref="AE45:AG45"/>
    <mergeCell ref="AE46:AG46"/>
    <mergeCell ref="AE47:AG47"/>
    <mergeCell ref="AE48:AG48"/>
    <mergeCell ref="AD8:AD10"/>
    <mergeCell ref="S8:S10"/>
    <mergeCell ref="X9:X10"/>
    <mergeCell ref="Q8:Q10"/>
    <mergeCell ref="AC8:AC10"/>
    <mergeCell ref="A5:N5"/>
    <mergeCell ref="B6:D10"/>
    <mergeCell ref="N8:N10"/>
    <mergeCell ref="K6:R6"/>
    <mergeCell ref="I6:I10"/>
    <mergeCell ref="O8:O10"/>
    <mergeCell ref="Y9:Y10"/>
    <mergeCell ref="Z9:Z10"/>
    <mergeCell ref="F6:F10"/>
    <mergeCell ref="G6:G10"/>
    <mergeCell ref="AA8:AA10"/>
    <mergeCell ref="J6:J10"/>
    <mergeCell ref="AE27:AG27"/>
    <mergeCell ref="B28:D28"/>
    <mergeCell ref="AE28:AG28"/>
    <mergeCell ref="L11:L60"/>
    <mergeCell ref="AE29:AG29"/>
    <mergeCell ref="AE30:AG30"/>
    <mergeCell ref="B31:D31"/>
    <mergeCell ref="AE31:AG31"/>
    <mergeCell ref="AE26:AG26"/>
    <mergeCell ref="B27:D27"/>
    <mergeCell ref="B23:D23"/>
    <mergeCell ref="AE17:AG17"/>
    <mergeCell ref="B18:D18"/>
    <mergeCell ref="B40:D40"/>
    <mergeCell ref="B41:D41"/>
    <mergeCell ref="B42:D42"/>
    <mergeCell ref="B43:D43"/>
    <mergeCell ref="B44:D44"/>
    <mergeCell ref="B45:D45"/>
    <mergeCell ref="B46:D46"/>
    <mergeCell ref="B47:D47"/>
    <mergeCell ref="B48:D48"/>
    <mergeCell ref="B49:D49"/>
    <mergeCell ref="B50:D50"/>
    <mergeCell ref="AE6:AG10"/>
    <mergeCell ref="K8:K10"/>
    <mergeCell ref="L8:L10"/>
    <mergeCell ref="AE15:AG15"/>
    <mergeCell ref="B16:D16"/>
    <mergeCell ref="E6:E10"/>
    <mergeCell ref="X8:Z8"/>
    <mergeCell ref="Y7:Z7"/>
    <mergeCell ref="M8:M10"/>
    <mergeCell ref="AE16:AG16"/>
    <mergeCell ref="B11:D11"/>
    <mergeCell ref="AE11:AG11"/>
    <mergeCell ref="AB8:AB10"/>
    <mergeCell ref="S6:AD6"/>
    <mergeCell ref="R9:R10"/>
    <mergeCell ref="R7:R8"/>
    <mergeCell ref="T8:W8"/>
    <mergeCell ref="P8:P10"/>
    <mergeCell ref="AE14:AG14"/>
    <mergeCell ref="AE12:AG12"/>
    <mergeCell ref="B13:D13"/>
    <mergeCell ref="AE13:AG13"/>
    <mergeCell ref="T9:W9"/>
    <mergeCell ref="H6:H10"/>
    <mergeCell ref="AF1:AG3"/>
    <mergeCell ref="A6:A10"/>
    <mergeCell ref="B61:J61"/>
    <mergeCell ref="B32:D32"/>
    <mergeCell ref="B26:D26"/>
    <mergeCell ref="B35:D35"/>
    <mergeCell ref="B29:D29"/>
    <mergeCell ref="AE35:AG35"/>
    <mergeCell ref="B36:D36"/>
    <mergeCell ref="AE36:AG36"/>
    <mergeCell ref="B37:D37"/>
    <mergeCell ref="AE37:AG37"/>
    <mergeCell ref="AE32:AG32"/>
    <mergeCell ref="B33:D33"/>
    <mergeCell ref="AE33:AG33"/>
    <mergeCell ref="B34:D34"/>
    <mergeCell ref="AE34:AG34"/>
    <mergeCell ref="AE18:AG18"/>
    <mergeCell ref="B19:D19"/>
    <mergeCell ref="AE19:AG19"/>
    <mergeCell ref="B20:D20"/>
    <mergeCell ref="AE1:AE3"/>
    <mergeCell ref="B14:D14"/>
    <mergeCell ref="U7:W7"/>
    <mergeCell ref="AE61:AG61"/>
    <mergeCell ref="AE38:AG38"/>
    <mergeCell ref="A67:Z67"/>
    <mergeCell ref="B38:D38"/>
    <mergeCell ref="B39:D39"/>
    <mergeCell ref="B60:D60"/>
    <mergeCell ref="A66:E66"/>
    <mergeCell ref="B72:Z72"/>
    <mergeCell ref="AE20:AG20"/>
    <mergeCell ref="B21:D21"/>
    <mergeCell ref="AE21:AG21"/>
    <mergeCell ref="AE22:AG22"/>
    <mergeCell ref="Q11:Q60"/>
    <mergeCell ref="AB11:AB60"/>
    <mergeCell ref="AE23:AG23"/>
    <mergeCell ref="B24:D24"/>
    <mergeCell ref="AE24:AG24"/>
    <mergeCell ref="AA63:AC63"/>
    <mergeCell ref="AD11:AD60"/>
    <mergeCell ref="R11:R60"/>
    <mergeCell ref="N11:N60"/>
    <mergeCell ref="AE39:AG39"/>
    <mergeCell ref="AE60:AG60"/>
    <mergeCell ref="AE25:AG25"/>
    <mergeCell ref="B73:Z73"/>
    <mergeCell ref="A68:Z68"/>
    <mergeCell ref="B69:Z69"/>
    <mergeCell ref="B70:Z70"/>
    <mergeCell ref="B71:Z71"/>
    <mergeCell ref="M11:M60"/>
    <mergeCell ref="S63:W63"/>
    <mergeCell ref="B15:D15"/>
    <mergeCell ref="B22:D22"/>
    <mergeCell ref="B12:D12"/>
    <mergeCell ref="B17:D17"/>
    <mergeCell ref="B30:D30"/>
    <mergeCell ref="B25:D25"/>
    <mergeCell ref="B51:D51"/>
    <mergeCell ref="B52:D52"/>
    <mergeCell ref="B53:D53"/>
    <mergeCell ref="B54:D54"/>
    <mergeCell ref="B55:D55"/>
    <mergeCell ref="B56:D56"/>
    <mergeCell ref="B57:D57"/>
    <mergeCell ref="B58:D58"/>
    <mergeCell ref="B59:D59"/>
  </mergeCells>
  <phoneticPr fontId="9"/>
  <conditionalFormatting sqref="K11:O11 Q11:W11 P11:P61 B61:L61 K12:M60 O12:P60 Q61:AB61 S12:W60 N61:O61 B11:F60 H11:J60">
    <cfRule type="containsBlanks" dxfId="7" priority="10">
      <formula>LEN(TRIM(B11))=0</formula>
    </cfRule>
  </conditionalFormatting>
  <conditionalFormatting sqref="X11:X60 AA11:AA60">
    <cfRule type="containsBlanks" dxfId="6" priority="9">
      <formula>LEN(TRIM(X11))=0</formula>
    </cfRule>
  </conditionalFormatting>
  <conditionalFormatting sqref="AB11:AD11 AD61 AE11:AG61 AC12:AC60">
    <cfRule type="containsBlanks" dxfId="5" priority="23">
      <formula>LEN(TRIM(AB11))=0</formula>
    </cfRule>
  </conditionalFormatting>
  <conditionalFormatting sqref="AC61">
    <cfRule type="containsBlanks" dxfId="4" priority="6">
      <formula>LEN(TRIM(AC61))=0</formula>
    </cfRule>
  </conditionalFormatting>
  <conditionalFormatting sqref="Z11:Z60">
    <cfRule type="containsBlanks" dxfId="3" priority="5">
      <formula>LEN(TRIM(Z11))=0</formula>
    </cfRule>
  </conditionalFormatting>
  <conditionalFormatting sqref="Y11:Y60">
    <cfRule type="containsBlanks" dxfId="2" priority="4">
      <formula>LEN(TRIM(Y11))=0</formula>
    </cfRule>
  </conditionalFormatting>
  <conditionalFormatting sqref="M61">
    <cfRule type="containsBlanks" dxfId="1" priority="3">
      <formula>LEN(TRIM(M61))=0</formula>
    </cfRule>
  </conditionalFormatting>
  <conditionalFormatting sqref="G11:G60">
    <cfRule type="containsBlanks" dxfId="0" priority="1">
      <formula>LEN(TRIM(G11))=0</formula>
    </cfRule>
  </conditionalFormatting>
  <dataValidations count="9">
    <dataValidation type="list" showErrorMessage="1" sqref="E11:E60">
      <formula1>"○,×"</formula1>
    </dataValidation>
    <dataValidation type="list" allowBlank="1" showInputMessage="1" showErrorMessage="1" sqref="WVM983065:WVM983084 WLQ66:WLQ69 WBU66:WBU69 VRY66:VRY69 VIC66:VIC69 UYG66:UYG69 UOK66:UOK69 UEO66:UEO69 TUS66:TUS69 TKW66:TKW69 TBA66:TBA69 SRE66:SRE69 SHI66:SHI69 RXM66:RXM69 RNQ66:RNQ69 RDU66:RDU69 QTY66:QTY69 QKC66:QKC69 QAG66:QAG69 PQK66:PQK69 PGO66:PGO69 OWS66:OWS69 OMW66:OMW69 ODA66:ODA69 NTE66:NTE69 NJI66:NJI69 MZM66:MZM69 MPQ66:MPQ69 MFU66:MFU69 LVY66:LVY69 LMC66:LMC69 LCG66:LCG69 KSK66:KSK69 KIO66:KIO69 JYS66:JYS69 JOW66:JOW69 JFA66:JFA69 IVE66:IVE69 ILI66:ILI69 IBM66:IBM69 HRQ66:HRQ69 HHU66:HHU69 GXY66:GXY69 GOC66:GOC69 GEG66:GEG69 FUK66:FUK69 FKO66:FKO69 FAS66:FAS69 EQW66:EQW69 EHA66:EHA69 DXE66:DXE69 DNI66:DNI69 DDM66:DDM69 CTQ66:CTQ69 CJU66:CJU69 BZY66:BZY69 BQC66:BQC69 BGG66:BGG69 AWK66:AWK69 AMO66:AMO69 ACS66:ACS69 SW66:SW69 JA66:JA69 JA65561:JA65580 WLQ983065:WLQ983084 WBU983065:WBU983084 VRY983065:VRY983084 VIC983065:VIC983084 UYG983065:UYG983084 UOK983065:UOK983084 UEO983065:UEO983084 TUS983065:TUS983084 TKW983065:TKW983084 TBA983065:TBA983084 SRE983065:SRE983084 SHI983065:SHI983084 RXM983065:RXM983084 RNQ983065:RNQ983084 RDU983065:RDU983084 QTY983065:QTY983084 QKC983065:QKC983084 QAG983065:QAG983084 PQK983065:PQK983084 PGO983065:PGO983084 OWS983065:OWS983084 OMW983065:OMW983084 ODA983065:ODA983084 NTE983065:NTE983084 NJI983065:NJI983084 MZM983065:MZM983084 MPQ983065:MPQ983084 MFU983065:MFU983084 LVY983065:LVY983084 LMC983065:LMC983084 LCG983065:LCG983084 KSK983065:KSK983084 KIO983065:KIO983084 JYS983065:JYS983084 JOW983065:JOW983084 JFA983065:JFA983084 IVE983065:IVE983084 ILI983065:ILI983084 IBM983065:IBM983084 HRQ983065:HRQ983084 HHU983065:HHU983084 GXY983065:GXY983084 GOC983065:GOC983084 GEG983065:GEG983084 FUK983065:FUK983084 FKO983065:FKO983084 FAS983065:FAS983084 EQW983065:EQW983084 EHA983065:EHA983084 DXE983065:DXE983084 DNI983065:DNI983084 DDM983065:DDM983084 CTQ983065:CTQ983084 CJU983065:CJU983084 BZY983065:BZY983084 BQC983065:BQC983084 BGG983065:BGG983084 AWK983065:AWK983084 AMO983065:AMO983084 ACS983065:ACS983084 SW983065:SW983084 JA983065:JA983084 WVM917529:WVM917548 WLQ917529:WLQ917548 WBU917529:WBU917548 VRY917529:VRY917548 VIC917529:VIC917548 UYG917529:UYG917548 UOK917529:UOK917548 UEO917529:UEO917548 TUS917529:TUS917548 TKW917529:TKW917548 TBA917529:TBA917548 SRE917529:SRE917548 SHI917529:SHI917548 RXM917529:RXM917548 RNQ917529:RNQ917548 RDU917529:RDU917548 QTY917529:QTY917548 QKC917529:QKC917548 QAG917529:QAG917548 PQK917529:PQK917548 PGO917529:PGO917548 OWS917529:OWS917548 OMW917529:OMW917548 ODA917529:ODA917548 NTE917529:NTE917548 NJI917529:NJI917548 MZM917529:MZM917548 MPQ917529:MPQ917548 MFU917529:MFU917548 LVY917529:LVY917548 LMC917529:LMC917548 LCG917529:LCG917548 KSK917529:KSK917548 KIO917529:KIO917548 JYS917529:JYS917548 JOW917529:JOW917548 JFA917529:JFA917548 IVE917529:IVE917548 ILI917529:ILI917548 IBM917529:IBM917548 HRQ917529:HRQ917548 HHU917529:HHU917548 GXY917529:GXY917548 GOC917529:GOC917548 GEG917529:GEG917548 FUK917529:FUK917548 FKO917529:FKO917548 FAS917529:FAS917548 EQW917529:EQW917548 EHA917529:EHA917548 DXE917529:DXE917548 DNI917529:DNI917548 DDM917529:DDM917548 CTQ917529:CTQ917548 CJU917529:CJU917548 BZY917529:BZY917548 BQC917529:BQC917548 BGG917529:BGG917548 AWK917529:AWK917548 AMO917529:AMO917548 ACS917529:ACS917548 SW917529:SW917548 JA917529:JA917548 WVM851993:WVM852012 WLQ851993:WLQ852012 WBU851993:WBU852012 VRY851993:VRY852012 VIC851993:VIC852012 UYG851993:UYG852012 UOK851993:UOK852012 UEO851993:UEO852012 TUS851993:TUS852012 TKW851993:TKW852012 TBA851993:TBA852012 SRE851993:SRE852012 SHI851993:SHI852012 RXM851993:RXM852012 RNQ851993:RNQ852012 RDU851993:RDU852012 QTY851993:QTY852012 QKC851993:QKC852012 QAG851993:QAG852012 PQK851993:PQK852012 PGO851993:PGO852012 OWS851993:OWS852012 OMW851993:OMW852012 ODA851993:ODA852012 NTE851993:NTE852012 NJI851993:NJI852012 MZM851993:MZM852012 MPQ851993:MPQ852012 MFU851993:MFU852012 LVY851993:LVY852012 LMC851993:LMC852012 LCG851993:LCG852012 KSK851993:KSK852012 KIO851993:KIO852012 JYS851993:JYS852012 JOW851993:JOW852012 JFA851993:JFA852012 IVE851993:IVE852012 ILI851993:ILI852012 IBM851993:IBM852012 HRQ851993:HRQ852012 HHU851993:HHU852012 GXY851993:GXY852012 GOC851993:GOC852012 GEG851993:GEG852012 FUK851993:FUK852012 FKO851993:FKO852012 FAS851993:FAS852012 EQW851993:EQW852012 EHA851993:EHA852012 DXE851993:DXE852012 DNI851993:DNI852012 DDM851993:DDM852012 CTQ851993:CTQ852012 CJU851993:CJU852012 BZY851993:BZY852012 BQC851993:BQC852012 BGG851993:BGG852012 AWK851993:AWK852012 AMO851993:AMO852012 ACS851993:ACS852012 SW851993:SW852012 JA851993:JA852012 WVM786457:WVM786476 WLQ786457:WLQ786476 WBU786457:WBU786476 VRY786457:VRY786476 VIC786457:VIC786476 UYG786457:UYG786476 UOK786457:UOK786476 UEO786457:UEO786476 TUS786457:TUS786476 TKW786457:TKW786476 TBA786457:TBA786476 SRE786457:SRE786476 SHI786457:SHI786476 RXM786457:RXM786476 RNQ786457:RNQ786476 RDU786457:RDU786476 QTY786457:QTY786476 QKC786457:QKC786476 QAG786457:QAG786476 PQK786457:PQK786476 PGO786457:PGO786476 OWS786457:OWS786476 OMW786457:OMW786476 ODA786457:ODA786476 NTE786457:NTE786476 NJI786457:NJI786476 MZM786457:MZM786476 MPQ786457:MPQ786476 MFU786457:MFU786476 LVY786457:LVY786476 LMC786457:LMC786476 LCG786457:LCG786476 KSK786457:KSK786476 KIO786457:KIO786476 JYS786457:JYS786476 JOW786457:JOW786476 JFA786457:JFA786476 IVE786457:IVE786476 ILI786457:ILI786476 IBM786457:IBM786476 HRQ786457:HRQ786476 HHU786457:HHU786476 GXY786457:GXY786476 GOC786457:GOC786476 GEG786457:GEG786476 FUK786457:FUK786476 FKO786457:FKO786476 FAS786457:FAS786476 EQW786457:EQW786476 EHA786457:EHA786476 DXE786457:DXE786476 DNI786457:DNI786476 DDM786457:DDM786476 CTQ786457:CTQ786476 CJU786457:CJU786476 BZY786457:BZY786476 BQC786457:BQC786476 BGG786457:BGG786476 AWK786457:AWK786476 AMO786457:AMO786476 ACS786457:ACS786476 SW786457:SW786476 JA786457:JA786476 WVM720921:WVM720940 WLQ720921:WLQ720940 WBU720921:WBU720940 VRY720921:VRY720940 VIC720921:VIC720940 UYG720921:UYG720940 UOK720921:UOK720940 UEO720921:UEO720940 TUS720921:TUS720940 TKW720921:TKW720940 TBA720921:TBA720940 SRE720921:SRE720940 SHI720921:SHI720940 RXM720921:RXM720940 RNQ720921:RNQ720940 RDU720921:RDU720940 QTY720921:QTY720940 QKC720921:QKC720940 QAG720921:QAG720940 PQK720921:PQK720940 PGO720921:PGO720940 OWS720921:OWS720940 OMW720921:OMW720940 ODA720921:ODA720940 NTE720921:NTE720940 NJI720921:NJI720940 MZM720921:MZM720940 MPQ720921:MPQ720940 MFU720921:MFU720940 LVY720921:LVY720940 LMC720921:LMC720940 LCG720921:LCG720940 KSK720921:KSK720940 KIO720921:KIO720940 JYS720921:JYS720940 JOW720921:JOW720940 JFA720921:JFA720940 IVE720921:IVE720940 ILI720921:ILI720940 IBM720921:IBM720940 HRQ720921:HRQ720940 HHU720921:HHU720940 GXY720921:GXY720940 GOC720921:GOC720940 GEG720921:GEG720940 FUK720921:FUK720940 FKO720921:FKO720940 FAS720921:FAS720940 EQW720921:EQW720940 EHA720921:EHA720940 DXE720921:DXE720940 DNI720921:DNI720940 DDM720921:DDM720940 CTQ720921:CTQ720940 CJU720921:CJU720940 BZY720921:BZY720940 BQC720921:BQC720940 BGG720921:BGG720940 AWK720921:AWK720940 AMO720921:AMO720940 ACS720921:ACS720940 SW720921:SW720940 JA720921:JA720940 WVM655385:WVM655404 WLQ655385:WLQ655404 WBU655385:WBU655404 VRY655385:VRY655404 VIC655385:VIC655404 UYG655385:UYG655404 UOK655385:UOK655404 UEO655385:UEO655404 TUS655385:TUS655404 TKW655385:TKW655404 TBA655385:TBA655404 SRE655385:SRE655404 SHI655385:SHI655404 RXM655385:RXM655404 RNQ655385:RNQ655404 RDU655385:RDU655404 QTY655385:QTY655404 QKC655385:QKC655404 QAG655385:QAG655404 PQK655385:PQK655404 PGO655385:PGO655404 OWS655385:OWS655404 OMW655385:OMW655404 ODA655385:ODA655404 NTE655385:NTE655404 NJI655385:NJI655404 MZM655385:MZM655404 MPQ655385:MPQ655404 MFU655385:MFU655404 LVY655385:LVY655404 LMC655385:LMC655404 LCG655385:LCG655404 KSK655385:KSK655404 KIO655385:KIO655404 JYS655385:JYS655404 JOW655385:JOW655404 JFA655385:JFA655404 IVE655385:IVE655404 ILI655385:ILI655404 IBM655385:IBM655404 HRQ655385:HRQ655404 HHU655385:HHU655404 GXY655385:GXY655404 GOC655385:GOC655404 GEG655385:GEG655404 FUK655385:FUK655404 FKO655385:FKO655404 FAS655385:FAS655404 EQW655385:EQW655404 EHA655385:EHA655404 DXE655385:DXE655404 DNI655385:DNI655404 DDM655385:DDM655404 CTQ655385:CTQ655404 CJU655385:CJU655404 BZY655385:BZY655404 BQC655385:BQC655404 BGG655385:BGG655404 AWK655385:AWK655404 AMO655385:AMO655404 ACS655385:ACS655404 SW655385:SW655404 JA655385:JA655404 WVM589849:WVM589868 WLQ589849:WLQ589868 WBU589849:WBU589868 VRY589849:VRY589868 VIC589849:VIC589868 UYG589849:UYG589868 UOK589849:UOK589868 UEO589849:UEO589868 TUS589849:TUS589868 TKW589849:TKW589868 TBA589849:TBA589868 SRE589849:SRE589868 SHI589849:SHI589868 RXM589849:RXM589868 RNQ589849:RNQ589868 RDU589849:RDU589868 QTY589849:QTY589868 QKC589849:QKC589868 QAG589849:QAG589868 PQK589849:PQK589868 PGO589849:PGO589868 OWS589849:OWS589868 OMW589849:OMW589868 ODA589849:ODA589868 NTE589849:NTE589868 NJI589849:NJI589868 MZM589849:MZM589868 MPQ589849:MPQ589868 MFU589849:MFU589868 LVY589849:LVY589868 LMC589849:LMC589868 LCG589849:LCG589868 KSK589849:KSK589868 KIO589849:KIO589868 JYS589849:JYS589868 JOW589849:JOW589868 JFA589849:JFA589868 IVE589849:IVE589868 ILI589849:ILI589868 IBM589849:IBM589868 HRQ589849:HRQ589868 HHU589849:HHU589868 GXY589849:GXY589868 GOC589849:GOC589868 GEG589849:GEG589868 FUK589849:FUK589868 FKO589849:FKO589868 FAS589849:FAS589868 EQW589849:EQW589868 EHA589849:EHA589868 DXE589849:DXE589868 DNI589849:DNI589868 DDM589849:DDM589868 CTQ589849:CTQ589868 CJU589849:CJU589868 BZY589849:BZY589868 BQC589849:BQC589868 BGG589849:BGG589868 AWK589849:AWK589868 AMO589849:AMO589868 ACS589849:ACS589868 SW589849:SW589868 JA589849:JA589868 WVM524313:WVM524332 WLQ524313:WLQ524332 WBU524313:WBU524332 VRY524313:VRY524332 VIC524313:VIC524332 UYG524313:UYG524332 UOK524313:UOK524332 UEO524313:UEO524332 TUS524313:TUS524332 TKW524313:TKW524332 TBA524313:TBA524332 SRE524313:SRE524332 SHI524313:SHI524332 RXM524313:RXM524332 RNQ524313:RNQ524332 RDU524313:RDU524332 QTY524313:QTY524332 QKC524313:QKC524332 QAG524313:QAG524332 PQK524313:PQK524332 PGO524313:PGO524332 OWS524313:OWS524332 OMW524313:OMW524332 ODA524313:ODA524332 NTE524313:NTE524332 NJI524313:NJI524332 MZM524313:MZM524332 MPQ524313:MPQ524332 MFU524313:MFU524332 LVY524313:LVY524332 LMC524313:LMC524332 LCG524313:LCG524332 KSK524313:KSK524332 KIO524313:KIO524332 JYS524313:JYS524332 JOW524313:JOW524332 JFA524313:JFA524332 IVE524313:IVE524332 ILI524313:ILI524332 IBM524313:IBM524332 HRQ524313:HRQ524332 HHU524313:HHU524332 GXY524313:GXY524332 GOC524313:GOC524332 GEG524313:GEG524332 FUK524313:FUK524332 FKO524313:FKO524332 FAS524313:FAS524332 EQW524313:EQW524332 EHA524313:EHA524332 DXE524313:DXE524332 DNI524313:DNI524332 DDM524313:DDM524332 CTQ524313:CTQ524332 CJU524313:CJU524332 BZY524313:BZY524332 BQC524313:BQC524332 BGG524313:BGG524332 AWK524313:AWK524332 AMO524313:AMO524332 ACS524313:ACS524332 SW524313:SW524332 JA524313:JA524332 WVM458777:WVM458796 WLQ458777:WLQ458796 WBU458777:WBU458796 VRY458777:VRY458796 VIC458777:VIC458796 UYG458777:UYG458796 UOK458777:UOK458796 UEO458777:UEO458796 TUS458777:TUS458796 TKW458777:TKW458796 TBA458777:TBA458796 SRE458777:SRE458796 SHI458777:SHI458796 RXM458777:RXM458796 RNQ458777:RNQ458796 RDU458777:RDU458796 QTY458777:QTY458796 QKC458777:QKC458796 QAG458777:QAG458796 PQK458777:PQK458796 PGO458777:PGO458796 OWS458777:OWS458796 OMW458777:OMW458796 ODA458777:ODA458796 NTE458777:NTE458796 NJI458777:NJI458796 MZM458777:MZM458796 MPQ458777:MPQ458796 MFU458777:MFU458796 LVY458777:LVY458796 LMC458777:LMC458796 LCG458777:LCG458796 KSK458777:KSK458796 KIO458777:KIO458796 JYS458777:JYS458796 JOW458777:JOW458796 JFA458777:JFA458796 IVE458777:IVE458796 ILI458777:ILI458796 IBM458777:IBM458796 HRQ458777:HRQ458796 HHU458777:HHU458796 GXY458777:GXY458796 GOC458777:GOC458796 GEG458777:GEG458796 FUK458777:FUK458796 FKO458777:FKO458796 FAS458777:FAS458796 EQW458777:EQW458796 EHA458777:EHA458796 DXE458777:DXE458796 DNI458777:DNI458796 DDM458777:DDM458796 CTQ458777:CTQ458796 CJU458777:CJU458796 BZY458777:BZY458796 BQC458777:BQC458796 BGG458777:BGG458796 AWK458777:AWK458796 AMO458777:AMO458796 ACS458777:ACS458796 SW458777:SW458796 JA458777:JA458796 WVM393241:WVM393260 WLQ393241:WLQ393260 WBU393241:WBU393260 VRY393241:VRY393260 VIC393241:VIC393260 UYG393241:UYG393260 UOK393241:UOK393260 UEO393241:UEO393260 TUS393241:TUS393260 TKW393241:TKW393260 TBA393241:TBA393260 SRE393241:SRE393260 SHI393241:SHI393260 RXM393241:RXM393260 RNQ393241:RNQ393260 RDU393241:RDU393260 QTY393241:QTY393260 QKC393241:QKC393260 QAG393241:QAG393260 PQK393241:PQK393260 PGO393241:PGO393260 OWS393241:OWS393260 OMW393241:OMW393260 ODA393241:ODA393260 NTE393241:NTE393260 NJI393241:NJI393260 MZM393241:MZM393260 MPQ393241:MPQ393260 MFU393241:MFU393260 LVY393241:LVY393260 LMC393241:LMC393260 LCG393241:LCG393260 KSK393241:KSK393260 KIO393241:KIO393260 JYS393241:JYS393260 JOW393241:JOW393260 JFA393241:JFA393260 IVE393241:IVE393260 ILI393241:ILI393260 IBM393241:IBM393260 HRQ393241:HRQ393260 HHU393241:HHU393260 GXY393241:GXY393260 GOC393241:GOC393260 GEG393241:GEG393260 FUK393241:FUK393260 FKO393241:FKO393260 FAS393241:FAS393260 EQW393241:EQW393260 EHA393241:EHA393260 DXE393241:DXE393260 DNI393241:DNI393260 DDM393241:DDM393260 CTQ393241:CTQ393260 CJU393241:CJU393260 BZY393241:BZY393260 BQC393241:BQC393260 BGG393241:BGG393260 AWK393241:AWK393260 AMO393241:AMO393260 ACS393241:ACS393260 SW393241:SW393260 JA393241:JA393260 WVM327705:WVM327724 WLQ327705:WLQ327724 WBU327705:WBU327724 VRY327705:VRY327724 VIC327705:VIC327724 UYG327705:UYG327724 UOK327705:UOK327724 UEO327705:UEO327724 TUS327705:TUS327724 TKW327705:TKW327724 TBA327705:TBA327724 SRE327705:SRE327724 SHI327705:SHI327724 RXM327705:RXM327724 RNQ327705:RNQ327724 RDU327705:RDU327724 QTY327705:QTY327724 QKC327705:QKC327724 QAG327705:QAG327724 PQK327705:PQK327724 PGO327705:PGO327724 OWS327705:OWS327724 OMW327705:OMW327724 ODA327705:ODA327724 NTE327705:NTE327724 NJI327705:NJI327724 MZM327705:MZM327724 MPQ327705:MPQ327724 MFU327705:MFU327724 LVY327705:LVY327724 LMC327705:LMC327724 LCG327705:LCG327724 KSK327705:KSK327724 KIO327705:KIO327724 JYS327705:JYS327724 JOW327705:JOW327724 JFA327705:JFA327724 IVE327705:IVE327724 ILI327705:ILI327724 IBM327705:IBM327724 HRQ327705:HRQ327724 HHU327705:HHU327724 GXY327705:GXY327724 GOC327705:GOC327724 GEG327705:GEG327724 FUK327705:FUK327724 FKO327705:FKO327724 FAS327705:FAS327724 EQW327705:EQW327724 EHA327705:EHA327724 DXE327705:DXE327724 DNI327705:DNI327724 DDM327705:DDM327724 CTQ327705:CTQ327724 CJU327705:CJU327724 BZY327705:BZY327724 BQC327705:BQC327724 BGG327705:BGG327724 AWK327705:AWK327724 AMO327705:AMO327724 ACS327705:ACS327724 SW327705:SW327724 JA327705:JA327724 WVM262169:WVM262188 WLQ262169:WLQ262188 WBU262169:WBU262188 VRY262169:VRY262188 VIC262169:VIC262188 UYG262169:UYG262188 UOK262169:UOK262188 UEO262169:UEO262188 TUS262169:TUS262188 TKW262169:TKW262188 TBA262169:TBA262188 SRE262169:SRE262188 SHI262169:SHI262188 RXM262169:RXM262188 RNQ262169:RNQ262188 RDU262169:RDU262188 QTY262169:QTY262188 QKC262169:QKC262188 QAG262169:QAG262188 PQK262169:PQK262188 PGO262169:PGO262188 OWS262169:OWS262188 OMW262169:OMW262188 ODA262169:ODA262188 NTE262169:NTE262188 NJI262169:NJI262188 MZM262169:MZM262188 MPQ262169:MPQ262188 MFU262169:MFU262188 LVY262169:LVY262188 LMC262169:LMC262188 LCG262169:LCG262188 KSK262169:KSK262188 KIO262169:KIO262188 JYS262169:JYS262188 JOW262169:JOW262188 JFA262169:JFA262188 IVE262169:IVE262188 ILI262169:ILI262188 IBM262169:IBM262188 HRQ262169:HRQ262188 HHU262169:HHU262188 GXY262169:GXY262188 GOC262169:GOC262188 GEG262169:GEG262188 FUK262169:FUK262188 FKO262169:FKO262188 FAS262169:FAS262188 EQW262169:EQW262188 EHA262169:EHA262188 DXE262169:DXE262188 DNI262169:DNI262188 DDM262169:DDM262188 CTQ262169:CTQ262188 CJU262169:CJU262188 BZY262169:BZY262188 BQC262169:BQC262188 BGG262169:BGG262188 AWK262169:AWK262188 AMO262169:AMO262188 ACS262169:ACS262188 SW262169:SW262188 JA262169:JA262188 WVM196633:WVM196652 WLQ196633:WLQ196652 WBU196633:WBU196652 VRY196633:VRY196652 VIC196633:VIC196652 UYG196633:UYG196652 UOK196633:UOK196652 UEO196633:UEO196652 TUS196633:TUS196652 TKW196633:TKW196652 TBA196633:TBA196652 SRE196633:SRE196652 SHI196633:SHI196652 RXM196633:RXM196652 RNQ196633:RNQ196652 RDU196633:RDU196652 QTY196633:QTY196652 QKC196633:QKC196652 QAG196633:QAG196652 PQK196633:PQK196652 PGO196633:PGO196652 OWS196633:OWS196652 OMW196633:OMW196652 ODA196633:ODA196652 NTE196633:NTE196652 NJI196633:NJI196652 MZM196633:MZM196652 MPQ196633:MPQ196652 MFU196633:MFU196652 LVY196633:LVY196652 LMC196633:LMC196652 LCG196633:LCG196652 KSK196633:KSK196652 KIO196633:KIO196652 JYS196633:JYS196652 JOW196633:JOW196652 JFA196633:JFA196652 IVE196633:IVE196652 ILI196633:ILI196652 IBM196633:IBM196652 HRQ196633:HRQ196652 HHU196633:HHU196652 GXY196633:GXY196652 GOC196633:GOC196652 GEG196633:GEG196652 FUK196633:FUK196652 FKO196633:FKO196652 FAS196633:FAS196652 EQW196633:EQW196652 EHA196633:EHA196652 DXE196633:DXE196652 DNI196633:DNI196652 DDM196633:DDM196652 CTQ196633:CTQ196652 CJU196633:CJU196652 BZY196633:BZY196652 BQC196633:BQC196652 BGG196633:BGG196652 AWK196633:AWK196652 AMO196633:AMO196652 ACS196633:ACS196652 SW196633:SW196652 JA196633:JA196652 WVM131097:WVM131116 WLQ131097:WLQ131116 WBU131097:WBU131116 VRY131097:VRY131116 VIC131097:VIC131116 UYG131097:UYG131116 UOK131097:UOK131116 UEO131097:UEO131116 TUS131097:TUS131116 TKW131097:TKW131116 TBA131097:TBA131116 SRE131097:SRE131116 SHI131097:SHI131116 RXM131097:RXM131116 RNQ131097:RNQ131116 RDU131097:RDU131116 QTY131097:QTY131116 QKC131097:QKC131116 QAG131097:QAG131116 PQK131097:PQK131116 PGO131097:PGO131116 OWS131097:OWS131116 OMW131097:OMW131116 ODA131097:ODA131116 NTE131097:NTE131116 NJI131097:NJI131116 MZM131097:MZM131116 MPQ131097:MPQ131116 MFU131097:MFU131116 LVY131097:LVY131116 LMC131097:LMC131116 LCG131097:LCG131116 KSK131097:KSK131116 KIO131097:KIO131116 JYS131097:JYS131116 JOW131097:JOW131116 JFA131097:JFA131116 IVE131097:IVE131116 ILI131097:ILI131116 IBM131097:IBM131116 HRQ131097:HRQ131116 HHU131097:HHU131116 GXY131097:GXY131116 GOC131097:GOC131116 GEG131097:GEG131116 FUK131097:FUK131116 FKO131097:FKO131116 FAS131097:FAS131116 EQW131097:EQW131116 EHA131097:EHA131116 DXE131097:DXE131116 DNI131097:DNI131116 DDM131097:DDM131116 CTQ131097:CTQ131116 CJU131097:CJU131116 BZY131097:BZY131116 BQC131097:BQC131116 BGG131097:BGG131116 AWK131097:AWK131116 AMO131097:AMO131116 ACS131097:ACS131116 SW131097:SW131116 JA131097:JA131116 WVM65561:WVM65580 WLQ65561:WLQ65580 WBU65561:WBU65580 VRY65561:VRY65580 VIC65561:VIC65580 UYG65561:UYG65580 UOK65561:UOK65580 UEO65561:UEO65580 TUS65561:TUS65580 TKW65561:TKW65580 TBA65561:TBA65580 SRE65561:SRE65580 SHI65561:SHI65580 RXM65561:RXM65580 RNQ65561:RNQ65580 RDU65561:RDU65580 QTY65561:QTY65580 QKC65561:QKC65580 QAG65561:QAG65580 PQK65561:PQK65580 PGO65561:PGO65580 OWS65561:OWS65580 OMW65561:OMW65580 ODA65561:ODA65580 NTE65561:NTE65580 NJI65561:NJI65580 MZM65561:MZM65580 MPQ65561:MPQ65580 MFU65561:MFU65580 LVY65561:LVY65580 LMC65561:LMC65580 LCG65561:LCG65580 KSK65561:KSK65580 KIO65561:KIO65580 JYS65561:JYS65580 JOW65561:JOW65580 JFA65561:JFA65580 IVE65561:IVE65580 ILI65561:ILI65580 IBM65561:IBM65580 HRQ65561:HRQ65580 HHU65561:HHU65580 GXY65561:GXY65580 GOC65561:GOC65580 GEG65561:GEG65580 FUK65561:FUK65580 FKO65561:FKO65580 FAS65561:FAS65580 EQW65561:EQW65580 EHA65561:EHA65580 DXE65561:DXE65580 DNI65561:DNI65580 DDM65561:DDM65580 CTQ65561:CTQ65580 CJU65561:CJU65580 BZY65561:BZY65580 BQC65561:BQC65580 BGG65561:BGG65580 AWK65561:AWK65580 AMO65561:AMO65580 ACS65561:ACS65580 SW65561:SW65580 SO11:SO61 ACK11:ACK61 AMG11:AMG61 AWC11:AWC61 BFY11:BFY61 BPU11:BPU61 BZQ11:BZQ61 CJM11:CJM61 CTI11:CTI61 DDE11:DDE61 DNA11:DNA61 DWW11:DWW61 EGS11:EGS61 EQO11:EQO61 FAK11:FAK61 FKG11:FKG61 FUC11:FUC61 GDY11:GDY61 GNU11:GNU61 GXQ11:GXQ61 HHM11:HHM61 HRI11:HRI61 IBE11:IBE61 ILA11:ILA61 IUW11:IUW61 JES11:JES61 JOO11:JOO61 JYK11:JYK61 KIG11:KIG61 KSC11:KSC61 LBY11:LBY61 LLU11:LLU61 LVQ11:LVQ61 MFM11:MFM61 MPI11:MPI61 MZE11:MZE61 NJA11:NJA61 NSW11:NSW61 OCS11:OCS61 OMO11:OMO61 OWK11:OWK61 PGG11:PGG61 PQC11:PQC61 PZY11:PZY61 QJU11:QJU61 QTQ11:QTQ61 RDM11:RDM61 RNI11:RNI61 RXE11:RXE61 SHA11:SHA61 SQW11:SQW61 TAS11:TAS61 TKO11:TKO61 TUK11:TUK61 UEG11:UEG61 UOC11:UOC61 UXY11:UXY61 VHU11:VHU61 VRQ11:VRQ61 WBM11:WBM61 WLI11:WLI61 WVE11:WVE61 WVM66:WVM69 IS11:IS61">
      <formula1>$B$78:$B$79</formula1>
    </dataValidation>
    <dataValidation type="list" showInputMessage="1" showErrorMessage="1" prompt="空白にする時は、「Delete」キーを押してください。" sqref="WVK983065:WVK983084 IY65561:IY65580 SU65561:SU65580 ACQ65561:ACQ65580 AMM65561:AMM65580 AWI65561:AWI65580 BGE65561:BGE65580 BQA65561:BQA65580 BZW65561:BZW65580 CJS65561:CJS65580 CTO65561:CTO65580 DDK65561:DDK65580 DNG65561:DNG65580 DXC65561:DXC65580 EGY65561:EGY65580 EQU65561:EQU65580 FAQ65561:FAQ65580 FKM65561:FKM65580 FUI65561:FUI65580 GEE65561:GEE65580 GOA65561:GOA65580 GXW65561:GXW65580 HHS65561:HHS65580 HRO65561:HRO65580 IBK65561:IBK65580 ILG65561:ILG65580 IVC65561:IVC65580 JEY65561:JEY65580 JOU65561:JOU65580 JYQ65561:JYQ65580 KIM65561:KIM65580 KSI65561:KSI65580 LCE65561:LCE65580 LMA65561:LMA65580 LVW65561:LVW65580 MFS65561:MFS65580 MPO65561:MPO65580 MZK65561:MZK65580 NJG65561:NJG65580 NTC65561:NTC65580 OCY65561:OCY65580 OMU65561:OMU65580 OWQ65561:OWQ65580 PGM65561:PGM65580 PQI65561:PQI65580 QAE65561:QAE65580 QKA65561:QKA65580 QTW65561:QTW65580 RDS65561:RDS65580 RNO65561:RNO65580 RXK65561:RXK65580 SHG65561:SHG65580 SRC65561:SRC65580 TAY65561:TAY65580 TKU65561:TKU65580 TUQ65561:TUQ65580 UEM65561:UEM65580 UOI65561:UOI65580 UYE65561:UYE65580 VIA65561:VIA65580 VRW65561:VRW65580 WBS65561:WBS65580 WLO65561:WLO65580 WVK65561:WVK65580 IY131097:IY131116 SU131097:SU131116 ACQ131097:ACQ131116 AMM131097:AMM131116 AWI131097:AWI131116 BGE131097:BGE131116 BQA131097:BQA131116 BZW131097:BZW131116 CJS131097:CJS131116 CTO131097:CTO131116 DDK131097:DDK131116 DNG131097:DNG131116 DXC131097:DXC131116 EGY131097:EGY131116 EQU131097:EQU131116 FAQ131097:FAQ131116 FKM131097:FKM131116 FUI131097:FUI131116 GEE131097:GEE131116 GOA131097:GOA131116 GXW131097:GXW131116 HHS131097:HHS131116 HRO131097:HRO131116 IBK131097:IBK131116 ILG131097:ILG131116 IVC131097:IVC131116 JEY131097:JEY131116 JOU131097:JOU131116 JYQ131097:JYQ131116 KIM131097:KIM131116 KSI131097:KSI131116 LCE131097:LCE131116 LMA131097:LMA131116 LVW131097:LVW131116 MFS131097:MFS131116 MPO131097:MPO131116 MZK131097:MZK131116 NJG131097:NJG131116 NTC131097:NTC131116 OCY131097:OCY131116 OMU131097:OMU131116 OWQ131097:OWQ131116 PGM131097:PGM131116 PQI131097:PQI131116 QAE131097:QAE131116 QKA131097:QKA131116 QTW131097:QTW131116 RDS131097:RDS131116 RNO131097:RNO131116 RXK131097:RXK131116 SHG131097:SHG131116 SRC131097:SRC131116 TAY131097:TAY131116 TKU131097:TKU131116 TUQ131097:TUQ131116 UEM131097:UEM131116 UOI131097:UOI131116 UYE131097:UYE131116 VIA131097:VIA131116 VRW131097:VRW131116 WBS131097:WBS131116 WLO131097:WLO131116 WVK131097:WVK131116 IY196633:IY196652 SU196633:SU196652 ACQ196633:ACQ196652 AMM196633:AMM196652 AWI196633:AWI196652 BGE196633:BGE196652 BQA196633:BQA196652 BZW196633:BZW196652 CJS196633:CJS196652 CTO196633:CTO196652 DDK196633:DDK196652 DNG196633:DNG196652 DXC196633:DXC196652 EGY196633:EGY196652 EQU196633:EQU196652 FAQ196633:FAQ196652 FKM196633:FKM196652 FUI196633:FUI196652 GEE196633:GEE196652 GOA196633:GOA196652 GXW196633:GXW196652 HHS196633:HHS196652 HRO196633:HRO196652 IBK196633:IBK196652 ILG196633:ILG196652 IVC196633:IVC196652 JEY196633:JEY196652 JOU196633:JOU196652 JYQ196633:JYQ196652 KIM196633:KIM196652 KSI196633:KSI196652 LCE196633:LCE196652 LMA196633:LMA196652 LVW196633:LVW196652 MFS196633:MFS196652 MPO196633:MPO196652 MZK196633:MZK196652 NJG196633:NJG196652 NTC196633:NTC196652 OCY196633:OCY196652 OMU196633:OMU196652 OWQ196633:OWQ196652 PGM196633:PGM196652 PQI196633:PQI196652 QAE196633:QAE196652 QKA196633:QKA196652 QTW196633:QTW196652 RDS196633:RDS196652 RNO196633:RNO196652 RXK196633:RXK196652 SHG196633:SHG196652 SRC196633:SRC196652 TAY196633:TAY196652 TKU196633:TKU196652 TUQ196633:TUQ196652 UEM196633:UEM196652 UOI196633:UOI196652 UYE196633:UYE196652 VIA196633:VIA196652 VRW196633:VRW196652 WBS196633:WBS196652 WLO196633:WLO196652 WVK196633:WVK196652 IY262169:IY262188 SU262169:SU262188 ACQ262169:ACQ262188 AMM262169:AMM262188 AWI262169:AWI262188 BGE262169:BGE262188 BQA262169:BQA262188 BZW262169:BZW262188 CJS262169:CJS262188 CTO262169:CTO262188 DDK262169:DDK262188 DNG262169:DNG262188 DXC262169:DXC262188 EGY262169:EGY262188 EQU262169:EQU262188 FAQ262169:FAQ262188 FKM262169:FKM262188 FUI262169:FUI262188 GEE262169:GEE262188 GOA262169:GOA262188 GXW262169:GXW262188 HHS262169:HHS262188 HRO262169:HRO262188 IBK262169:IBK262188 ILG262169:ILG262188 IVC262169:IVC262188 JEY262169:JEY262188 JOU262169:JOU262188 JYQ262169:JYQ262188 KIM262169:KIM262188 KSI262169:KSI262188 LCE262169:LCE262188 LMA262169:LMA262188 LVW262169:LVW262188 MFS262169:MFS262188 MPO262169:MPO262188 MZK262169:MZK262188 NJG262169:NJG262188 NTC262169:NTC262188 OCY262169:OCY262188 OMU262169:OMU262188 OWQ262169:OWQ262188 PGM262169:PGM262188 PQI262169:PQI262188 QAE262169:QAE262188 QKA262169:QKA262188 QTW262169:QTW262188 RDS262169:RDS262188 RNO262169:RNO262188 RXK262169:RXK262188 SHG262169:SHG262188 SRC262169:SRC262188 TAY262169:TAY262188 TKU262169:TKU262188 TUQ262169:TUQ262188 UEM262169:UEM262188 UOI262169:UOI262188 UYE262169:UYE262188 VIA262169:VIA262188 VRW262169:VRW262188 WBS262169:WBS262188 WLO262169:WLO262188 WVK262169:WVK262188 IY327705:IY327724 SU327705:SU327724 ACQ327705:ACQ327724 AMM327705:AMM327724 AWI327705:AWI327724 BGE327705:BGE327724 BQA327705:BQA327724 BZW327705:BZW327724 CJS327705:CJS327724 CTO327705:CTO327724 DDK327705:DDK327724 DNG327705:DNG327724 DXC327705:DXC327724 EGY327705:EGY327724 EQU327705:EQU327724 FAQ327705:FAQ327724 FKM327705:FKM327724 FUI327705:FUI327724 GEE327705:GEE327724 GOA327705:GOA327724 GXW327705:GXW327724 HHS327705:HHS327724 HRO327705:HRO327724 IBK327705:IBK327724 ILG327705:ILG327724 IVC327705:IVC327724 JEY327705:JEY327724 JOU327705:JOU327724 JYQ327705:JYQ327724 KIM327705:KIM327724 KSI327705:KSI327724 LCE327705:LCE327724 LMA327705:LMA327724 LVW327705:LVW327724 MFS327705:MFS327724 MPO327705:MPO327724 MZK327705:MZK327724 NJG327705:NJG327724 NTC327705:NTC327724 OCY327705:OCY327724 OMU327705:OMU327724 OWQ327705:OWQ327724 PGM327705:PGM327724 PQI327705:PQI327724 QAE327705:QAE327724 QKA327705:QKA327724 QTW327705:QTW327724 RDS327705:RDS327724 RNO327705:RNO327724 RXK327705:RXK327724 SHG327705:SHG327724 SRC327705:SRC327724 TAY327705:TAY327724 TKU327705:TKU327724 TUQ327705:TUQ327724 UEM327705:UEM327724 UOI327705:UOI327724 UYE327705:UYE327724 VIA327705:VIA327724 VRW327705:VRW327724 WBS327705:WBS327724 WLO327705:WLO327724 WVK327705:WVK327724 IY393241:IY393260 SU393241:SU393260 ACQ393241:ACQ393260 AMM393241:AMM393260 AWI393241:AWI393260 BGE393241:BGE393260 BQA393241:BQA393260 BZW393241:BZW393260 CJS393241:CJS393260 CTO393241:CTO393260 DDK393241:DDK393260 DNG393241:DNG393260 DXC393241:DXC393260 EGY393241:EGY393260 EQU393241:EQU393260 FAQ393241:FAQ393260 FKM393241:FKM393260 FUI393241:FUI393260 GEE393241:GEE393260 GOA393241:GOA393260 GXW393241:GXW393260 HHS393241:HHS393260 HRO393241:HRO393260 IBK393241:IBK393260 ILG393241:ILG393260 IVC393241:IVC393260 JEY393241:JEY393260 JOU393241:JOU393260 JYQ393241:JYQ393260 KIM393241:KIM393260 KSI393241:KSI393260 LCE393241:LCE393260 LMA393241:LMA393260 LVW393241:LVW393260 MFS393241:MFS393260 MPO393241:MPO393260 MZK393241:MZK393260 NJG393241:NJG393260 NTC393241:NTC393260 OCY393241:OCY393260 OMU393241:OMU393260 OWQ393241:OWQ393260 PGM393241:PGM393260 PQI393241:PQI393260 QAE393241:QAE393260 QKA393241:QKA393260 QTW393241:QTW393260 RDS393241:RDS393260 RNO393241:RNO393260 RXK393241:RXK393260 SHG393241:SHG393260 SRC393241:SRC393260 TAY393241:TAY393260 TKU393241:TKU393260 TUQ393241:TUQ393260 UEM393241:UEM393260 UOI393241:UOI393260 UYE393241:UYE393260 VIA393241:VIA393260 VRW393241:VRW393260 WBS393241:WBS393260 WLO393241:WLO393260 WVK393241:WVK393260 IY458777:IY458796 SU458777:SU458796 ACQ458777:ACQ458796 AMM458777:AMM458796 AWI458777:AWI458796 BGE458777:BGE458796 BQA458777:BQA458796 BZW458777:BZW458796 CJS458777:CJS458796 CTO458777:CTO458796 DDK458777:DDK458796 DNG458777:DNG458796 DXC458777:DXC458796 EGY458777:EGY458796 EQU458777:EQU458796 FAQ458777:FAQ458796 FKM458777:FKM458796 FUI458777:FUI458796 GEE458777:GEE458796 GOA458777:GOA458796 GXW458777:GXW458796 HHS458777:HHS458796 HRO458777:HRO458796 IBK458777:IBK458796 ILG458777:ILG458796 IVC458777:IVC458796 JEY458777:JEY458796 JOU458777:JOU458796 JYQ458777:JYQ458796 KIM458777:KIM458796 KSI458777:KSI458796 LCE458777:LCE458796 LMA458777:LMA458796 LVW458777:LVW458796 MFS458777:MFS458796 MPO458777:MPO458796 MZK458777:MZK458796 NJG458777:NJG458796 NTC458777:NTC458796 OCY458777:OCY458796 OMU458777:OMU458796 OWQ458777:OWQ458796 PGM458777:PGM458796 PQI458777:PQI458796 QAE458777:QAE458796 QKA458777:QKA458796 QTW458777:QTW458796 RDS458777:RDS458796 RNO458777:RNO458796 RXK458777:RXK458796 SHG458777:SHG458796 SRC458777:SRC458796 TAY458777:TAY458796 TKU458777:TKU458796 TUQ458777:TUQ458796 UEM458777:UEM458796 UOI458777:UOI458796 UYE458777:UYE458796 VIA458777:VIA458796 VRW458777:VRW458796 WBS458777:WBS458796 WLO458777:WLO458796 WVK458777:WVK458796 IY524313:IY524332 SU524313:SU524332 ACQ524313:ACQ524332 AMM524313:AMM524332 AWI524313:AWI524332 BGE524313:BGE524332 BQA524313:BQA524332 BZW524313:BZW524332 CJS524313:CJS524332 CTO524313:CTO524332 DDK524313:DDK524332 DNG524313:DNG524332 DXC524313:DXC524332 EGY524313:EGY524332 EQU524313:EQU524332 FAQ524313:FAQ524332 FKM524313:FKM524332 FUI524313:FUI524332 GEE524313:GEE524332 GOA524313:GOA524332 GXW524313:GXW524332 HHS524313:HHS524332 HRO524313:HRO524332 IBK524313:IBK524332 ILG524313:ILG524332 IVC524313:IVC524332 JEY524313:JEY524332 JOU524313:JOU524332 JYQ524313:JYQ524332 KIM524313:KIM524332 KSI524313:KSI524332 LCE524313:LCE524332 LMA524313:LMA524332 LVW524313:LVW524332 MFS524313:MFS524332 MPO524313:MPO524332 MZK524313:MZK524332 NJG524313:NJG524332 NTC524313:NTC524332 OCY524313:OCY524332 OMU524313:OMU524332 OWQ524313:OWQ524332 PGM524313:PGM524332 PQI524313:PQI524332 QAE524313:QAE524332 QKA524313:QKA524332 QTW524313:QTW524332 RDS524313:RDS524332 RNO524313:RNO524332 RXK524313:RXK524332 SHG524313:SHG524332 SRC524313:SRC524332 TAY524313:TAY524332 TKU524313:TKU524332 TUQ524313:TUQ524332 UEM524313:UEM524332 UOI524313:UOI524332 UYE524313:UYE524332 VIA524313:VIA524332 VRW524313:VRW524332 WBS524313:WBS524332 WLO524313:WLO524332 WVK524313:WVK524332 IY589849:IY589868 SU589849:SU589868 ACQ589849:ACQ589868 AMM589849:AMM589868 AWI589849:AWI589868 BGE589849:BGE589868 BQA589849:BQA589868 BZW589849:BZW589868 CJS589849:CJS589868 CTO589849:CTO589868 DDK589849:DDK589868 DNG589849:DNG589868 DXC589849:DXC589868 EGY589849:EGY589868 EQU589849:EQU589868 FAQ589849:FAQ589868 FKM589849:FKM589868 FUI589849:FUI589868 GEE589849:GEE589868 GOA589849:GOA589868 GXW589849:GXW589868 HHS589849:HHS589868 HRO589849:HRO589868 IBK589849:IBK589868 ILG589849:ILG589868 IVC589849:IVC589868 JEY589849:JEY589868 JOU589849:JOU589868 JYQ589849:JYQ589868 KIM589849:KIM589868 KSI589849:KSI589868 LCE589849:LCE589868 LMA589849:LMA589868 LVW589849:LVW589868 MFS589849:MFS589868 MPO589849:MPO589868 MZK589849:MZK589868 NJG589849:NJG589868 NTC589849:NTC589868 OCY589849:OCY589868 OMU589849:OMU589868 OWQ589849:OWQ589868 PGM589849:PGM589868 PQI589849:PQI589868 QAE589849:QAE589868 QKA589849:QKA589868 QTW589849:QTW589868 RDS589849:RDS589868 RNO589849:RNO589868 RXK589849:RXK589868 SHG589849:SHG589868 SRC589849:SRC589868 TAY589849:TAY589868 TKU589849:TKU589868 TUQ589849:TUQ589868 UEM589849:UEM589868 UOI589849:UOI589868 UYE589849:UYE589868 VIA589849:VIA589868 VRW589849:VRW589868 WBS589849:WBS589868 WLO589849:WLO589868 WVK589849:WVK589868 IY655385:IY655404 SU655385:SU655404 ACQ655385:ACQ655404 AMM655385:AMM655404 AWI655385:AWI655404 BGE655385:BGE655404 BQA655385:BQA655404 BZW655385:BZW655404 CJS655385:CJS655404 CTO655385:CTO655404 DDK655385:DDK655404 DNG655385:DNG655404 DXC655385:DXC655404 EGY655385:EGY655404 EQU655385:EQU655404 FAQ655385:FAQ655404 FKM655385:FKM655404 FUI655385:FUI655404 GEE655385:GEE655404 GOA655385:GOA655404 GXW655385:GXW655404 HHS655385:HHS655404 HRO655385:HRO655404 IBK655385:IBK655404 ILG655385:ILG655404 IVC655385:IVC655404 JEY655385:JEY655404 JOU655385:JOU655404 JYQ655385:JYQ655404 KIM655385:KIM655404 KSI655385:KSI655404 LCE655385:LCE655404 LMA655385:LMA655404 LVW655385:LVW655404 MFS655385:MFS655404 MPO655385:MPO655404 MZK655385:MZK655404 NJG655385:NJG655404 NTC655385:NTC655404 OCY655385:OCY655404 OMU655385:OMU655404 OWQ655385:OWQ655404 PGM655385:PGM655404 PQI655385:PQI655404 QAE655385:QAE655404 QKA655385:QKA655404 QTW655385:QTW655404 RDS655385:RDS655404 RNO655385:RNO655404 RXK655385:RXK655404 SHG655385:SHG655404 SRC655385:SRC655404 TAY655385:TAY655404 TKU655385:TKU655404 TUQ655385:TUQ655404 UEM655385:UEM655404 UOI655385:UOI655404 UYE655385:UYE655404 VIA655385:VIA655404 VRW655385:VRW655404 WBS655385:WBS655404 WLO655385:WLO655404 WVK655385:WVK655404 IY720921:IY720940 SU720921:SU720940 ACQ720921:ACQ720940 AMM720921:AMM720940 AWI720921:AWI720940 BGE720921:BGE720940 BQA720921:BQA720940 BZW720921:BZW720940 CJS720921:CJS720940 CTO720921:CTO720940 DDK720921:DDK720940 DNG720921:DNG720940 DXC720921:DXC720940 EGY720921:EGY720940 EQU720921:EQU720940 FAQ720921:FAQ720940 FKM720921:FKM720940 FUI720921:FUI720940 GEE720921:GEE720940 GOA720921:GOA720940 GXW720921:GXW720940 HHS720921:HHS720940 HRO720921:HRO720940 IBK720921:IBK720940 ILG720921:ILG720940 IVC720921:IVC720940 JEY720921:JEY720940 JOU720921:JOU720940 JYQ720921:JYQ720940 KIM720921:KIM720940 KSI720921:KSI720940 LCE720921:LCE720940 LMA720921:LMA720940 LVW720921:LVW720940 MFS720921:MFS720940 MPO720921:MPO720940 MZK720921:MZK720940 NJG720921:NJG720940 NTC720921:NTC720940 OCY720921:OCY720940 OMU720921:OMU720940 OWQ720921:OWQ720940 PGM720921:PGM720940 PQI720921:PQI720940 QAE720921:QAE720940 QKA720921:QKA720940 QTW720921:QTW720940 RDS720921:RDS720940 RNO720921:RNO720940 RXK720921:RXK720940 SHG720921:SHG720940 SRC720921:SRC720940 TAY720921:TAY720940 TKU720921:TKU720940 TUQ720921:TUQ720940 UEM720921:UEM720940 UOI720921:UOI720940 UYE720921:UYE720940 VIA720921:VIA720940 VRW720921:VRW720940 WBS720921:WBS720940 WLO720921:WLO720940 WVK720921:WVK720940 IY786457:IY786476 SU786457:SU786476 ACQ786457:ACQ786476 AMM786457:AMM786476 AWI786457:AWI786476 BGE786457:BGE786476 BQA786457:BQA786476 BZW786457:BZW786476 CJS786457:CJS786476 CTO786457:CTO786476 DDK786457:DDK786476 DNG786457:DNG786476 DXC786457:DXC786476 EGY786457:EGY786476 EQU786457:EQU786476 FAQ786457:FAQ786476 FKM786457:FKM786476 FUI786457:FUI786476 GEE786457:GEE786476 GOA786457:GOA786476 GXW786457:GXW786476 HHS786457:HHS786476 HRO786457:HRO786476 IBK786457:IBK786476 ILG786457:ILG786476 IVC786457:IVC786476 JEY786457:JEY786476 JOU786457:JOU786476 JYQ786457:JYQ786476 KIM786457:KIM786476 KSI786457:KSI786476 LCE786457:LCE786476 LMA786457:LMA786476 LVW786457:LVW786476 MFS786457:MFS786476 MPO786457:MPO786476 MZK786457:MZK786476 NJG786457:NJG786476 NTC786457:NTC786476 OCY786457:OCY786476 OMU786457:OMU786476 OWQ786457:OWQ786476 PGM786457:PGM786476 PQI786457:PQI786476 QAE786457:QAE786476 QKA786457:QKA786476 QTW786457:QTW786476 RDS786457:RDS786476 RNO786457:RNO786476 RXK786457:RXK786476 SHG786457:SHG786476 SRC786457:SRC786476 TAY786457:TAY786476 TKU786457:TKU786476 TUQ786457:TUQ786476 UEM786457:UEM786476 UOI786457:UOI786476 UYE786457:UYE786476 VIA786457:VIA786476 VRW786457:VRW786476 WBS786457:WBS786476 WLO786457:WLO786476 WVK786457:WVK786476 IY851993:IY852012 SU851993:SU852012 ACQ851993:ACQ852012 AMM851993:AMM852012 AWI851993:AWI852012 BGE851993:BGE852012 BQA851993:BQA852012 BZW851993:BZW852012 CJS851993:CJS852012 CTO851993:CTO852012 DDK851993:DDK852012 DNG851993:DNG852012 DXC851993:DXC852012 EGY851993:EGY852012 EQU851993:EQU852012 FAQ851993:FAQ852012 FKM851993:FKM852012 FUI851993:FUI852012 GEE851993:GEE852012 GOA851993:GOA852012 GXW851993:GXW852012 HHS851993:HHS852012 HRO851993:HRO852012 IBK851993:IBK852012 ILG851993:ILG852012 IVC851993:IVC852012 JEY851993:JEY852012 JOU851993:JOU852012 JYQ851993:JYQ852012 KIM851993:KIM852012 KSI851993:KSI852012 LCE851993:LCE852012 LMA851993:LMA852012 LVW851993:LVW852012 MFS851993:MFS852012 MPO851993:MPO852012 MZK851993:MZK852012 NJG851993:NJG852012 NTC851993:NTC852012 OCY851993:OCY852012 OMU851993:OMU852012 OWQ851993:OWQ852012 PGM851993:PGM852012 PQI851993:PQI852012 QAE851993:QAE852012 QKA851993:QKA852012 QTW851993:QTW852012 RDS851993:RDS852012 RNO851993:RNO852012 RXK851993:RXK852012 SHG851993:SHG852012 SRC851993:SRC852012 TAY851993:TAY852012 TKU851993:TKU852012 TUQ851993:TUQ852012 UEM851993:UEM852012 UOI851993:UOI852012 UYE851993:UYE852012 VIA851993:VIA852012 VRW851993:VRW852012 WBS851993:WBS852012 WLO851993:WLO852012 WVK851993:WVK852012 IY917529:IY917548 SU917529:SU917548 ACQ917529:ACQ917548 AMM917529:AMM917548 AWI917529:AWI917548 BGE917529:BGE917548 BQA917529:BQA917548 BZW917529:BZW917548 CJS917529:CJS917548 CTO917529:CTO917548 DDK917529:DDK917548 DNG917529:DNG917548 DXC917529:DXC917548 EGY917529:EGY917548 EQU917529:EQU917548 FAQ917529:FAQ917548 FKM917529:FKM917548 FUI917529:FUI917548 GEE917529:GEE917548 GOA917529:GOA917548 GXW917529:GXW917548 HHS917529:HHS917548 HRO917529:HRO917548 IBK917529:IBK917548 ILG917529:ILG917548 IVC917529:IVC917548 JEY917529:JEY917548 JOU917529:JOU917548 JYQ917529:JYQ917548 KIM917529:KIM917548 KSI917529:KSI917548 LCE917529:LCE917548 LMA917529:LMA917548 LVW917529:LVW917548 MFS917529:MFS917548 MPO917529:MPO917548 MZK917529:MZK917548 NJG917529:NJG917548 NTC917529:NTC917548 OCY917529:OCY917548 OMU917529:OMU917548 OWQ917529:OWQ917548 PGM917529:PGM917548 PQI917529:PQI917548 QAE917529:QAE917548 QKA917529:QKA917548 QTW917529:QTW917548 RDS917529:RDS917548 RNO917529:RNO917548 RXK917529:RXK917548 SHG917529:SHG917548 SRC917529:SRC917548 TAY917529:TAY917548 TKU917529:TKU917548 TUQ917529:TUQ917548 UEM917529:UEM917548 UOI917529:UOI917548 UYE917529:UYE917548 VIA917529:VIA917548 VRW917529:VRW917548 WBS917529:WBS917548 WLO917529:WLO917548 WVK917529:WVK917548 IY983065:IY983084 SU983065:SU983084 ACQ983065:ACQ983084 AMM983065:AMM983084 AWI983065:AWI983084 BGE983065:BGE983084 BQA983065:BQA983084 BZW983065:BZW983084 CJS983065:CJS983084 CTO983065:CTO983084 DDK983065:DDK983084 DNG983065:DNG983084 DXC983065:DXC983084 EGY983065:EGY983084 EQU983065:EQU983084 FAQ983065:FAQ983084 FKM983065:FKM983084 FUI983065:FUI983084 GEE983065:GEE983084 GOA983065:GOA983084 GXW983065:GXW983084 HHS983065:HHS983084 HRO983065:HRO983084 IBK983065:IBK983084 ILG983065:ILG983084 IVC983065:IVC983084 JEY983065:JEY983084 JOU983065:JOU983084 JYQ983065:JYQ983084 KIM983065:KIM983084 KSI983065:KSI983084 LCE983065:LCE983084 LMA983065:LMA983084 LVW983065:LVW983084 MFS983065:MFS983084 MPO983065:MPO983084 MZK983065:MZK983084 NJG983065:NJG983084 NTC983065:NTC983084 OCY983065:OCY983084 OMU983065:OMU983084 OWQ983065:OWQ983084 PGM983065:PGM983084 PQI983065:PQI983084 QAE983065:QAE983084 QKA983065:QKA983084 QTW983065:QTW983084 RDS983065:RDS983084 RNO983065:RNO983084 RXK983065:RXK983084 SHG983065:SHG983084 SRC983065:SRC983084 TAY983065:TAY983084 TKU983065:TKU983084 TUQ983065:TUQ983084 UEM983065:UEM983084 UOI983065:UOI983084 UYE983065:UYE983084 VIA983065:VIA983084 VRW983065:VRW983084 WBS983065:WBS983084 WLO983065:WLO983084 SU66:SU69 ACQ66:ACQ69 AMM66:AMM69 AWI66:AWI69 BGE66:BGE69 BQA66:BQA69 BZW66:BZW69 CJS66:CJS69 CTO66:CTO69 DDK66:DDK69 DNG66:DNG69 DXC66:DXC69 EGY66:EGY69 EQU66:EQU69 FAQ66:FAQ69 FKM66:FKM69 FUI66:FUI69 GEE66:GEE69 GOA66:GOA69 GXW66:GXW69 HHS66:HHS69 HRO66:HRO69 IBK66:IBK69 ILG66:ILG69 IVC66:IVC69 JEY66:JEY69 JOU66:JOU69 JYQ66:JYQ69 KIM66:KIM69 KSI66:KSI69 LCE66:LCE69 LMA66:LMA69 LVW66:LVW69 MFS66:MFS69 MPO66:MPO69 MZK66:MZK69 NJG66:NJG69 NTC66:NTC69 OCY66:OCY69 OMU66:OMU69 OWQ66:OWQ69 PGM66:PGM69 PQI66:PQI69 QAE66:QAE69 QKA66:QKA69 QTW66:QTW69 RDS66:RDS69 RNO66:RNO69 RXK66:RXK69 SHG66:SHG69 SRC66:SRC69 TAY66:TAY69 TKU66:TKU69 TUQ66:TUQ69 UEM66:UEM69 UOI66:UOI69 UYE66:UYE69 VIA66:VIA69 VRW66:VRW69 WBS66:WBS69 WLO66:WLO69 WVK66:WVK69 WLG11:WLG61 WBK11:WBK61 VRO11:VRO61 VHS11:VHS61 UXW11:UXW61 UOA11:UOA61 UEE11:UEE61 TUI11:TUI61 TKM11:TKM61 TAQ11:TAQ61 SQU11:SQU61 SGY11:SGY61 RXC11:RXC61 RNG11:RNG61 RDK11:RDK61 QTO11:QTO61 QJS11:QJS61 PZW11:PZW61 PQA11:PQA61 PGE11:PGE61 OWI11:OWI61 OMM11:OMM61 OCQ11:OCQ61 NSU11:NSU61 NIY11:NIY61 MZC11:MZC61 MPG11:MPG61 MFK11:MFK61 LVO11:LVO61 LLS11:LLS61 LBW11:LBW61 KSA11:KSA61 KIE11:KIE61 JYI11:JYI61 JOM11:JOM61 JEQ11:JEQ61 IUU11:IUU61 IKY11:IKY61 IBC11:IBC61 HRG11:HRG61 HHK11:HHK61 GXO11:GXO61 GNS11:GNS61 GDW11:GDW61 FUA11:FUA61 FKE11:FKE61 FAI11:FAI61 EQM11:EQM61 EGQ11:EGQ61 DWU11:DWU61 DMY11:DMY61 DDC11:DDC61 CTG11:CTG61 CJK11:CJK61 BZO11:BZO61 BPS11:BPS61 BFW11:BFW61 AWA11:AWA61 AME11:AME61 ACI11:ACI61 SM11:SM61 IQ11:IQ61 IY66:IY69 WVC11:WVC61">
      <formula1>",×"</formula1>
    </dataValidation>
    <dataValidation type="list" allowBlank="1" showInputMessage="1" showErrorMessage="1" sqref="WVI983065:WVI983084 I131098:I131117 IW65561:IW65580 SS65561:SS65580 ACO65561:ACO65580 AMK65561:AMK65580 AWG65561:AWG65580 BGC65561:BGC65580 BPY65561:BPY65580 BZU65561:BZU65580 CJQ65561:CJQ65580 CTM65561:CTM65580 DDI65561:DDI65580 DNE65561:DNE65580 DXA65561:DXA65580 EGW65561:EGW65580 EQS65561:EQS65580 FAO65561:FAO65580 FKK65561:FKK65580 FUG65561:FUG65580 GEC65561:GEC65580 GNY65561:GNY65580 GXU65561:GXU65580 HHQ65561:HHQ65580 HRM65561:HRM65580 IBI65561:IBI65580 ILE65561:ILE65580 IVA65561:IVA65580 JEW65561:JEW65580 JOS65561:JOS65580 JYO65561:JYO65580 KIK65561:KIK65580 KSG65561:KSG65580 LCC65561:LCC65580 LLY65561:LLY65580 LVU65561:LVU65580 MFQ65561:MFQ65580 MPM65561:MPM65580 MZI65561:MZI65580 NJE65561:NJE65580 NTA65561:NTA65580 OCW65561:OCW65580 OMS65561:OMS65580 OWO65561:OWO65580 PGK65561:PGK65580 PQG65561:PQG65580 QAC65561:QAC65580 QJY65561:QJY65580 QTU65561:QTU65580 RDQ65561:RDQ65580 RNM65561:RNM65580 RXI65561:RXI65580 SHE65561:SHE65580 SRA65561:SRA65580 TAW65561:TAW65580 TKS65561:TKS65580 TUO65561:TUO65580 UEK65561:UEK65580 UOG65561:UOG65580 UYC65561:UYC65580 VHY65561:VHY65580 VRU65561:VRU65580 WBQ65561:WBQ65580 WLM65561:WLM65580 WVI65561:WVI65580 I196634:I196653 IW131097:IW131116 SS131097:SS131116 ACO131097:ACO131116 AMK131097:AMK131116 AWG131097:AWG131116 BGC131097:BGC131116 BPY131097:BPY131116 BZU131097:BZU131116 CJQ131097:CJQ131116 CTM131097:CTM131116 DDI131097:DDI131116 DNE131097:DNE131116 DXA131097:DXA131116 EGW131097:EGW131116 EQS131097:EQS131116 FAO131097:FAO131116 FKK131097:FKK131116 FUG131097:FUG131116 GEC131097:GEC131116 GNY131097:GNY131116 GXU131097:GXU131116 HHQ131097:HHQ131116 HRM131097:HRM131116 IBI131097:IBI131116 ILE131097:ILE131116 IVA131097:IVA131116 JEW131097:JEW131116 JOS131097:JOS131116 JYO131097:JYO131116 KIK131097:KIK131116 KSG131097:KSG131116 LCC131097:LCC131116 LLY131097:LLY131116 LVU131097:LVU131116 MFQ131097:MFQ131116 MPM131097:MPM131116 MZI131097:MZI131116 NJE131097:NJE131116 NTA131097:NTA131116 OCW131097:OCW131116 OMS131097:OMS131116 OWO131097:OWO131116 PGK131097:PGK131116 PQG131097:PQG131116 QAC131097:QAC131116 QJY131097:QJY131116 QTU131097:QTU131116 RDQ131097:RDQ131116 RNM131097:RNM131116 RXI131097:RXI131116 SHE131097:SHE131116 SRA131097:SRA131116 TAW131097:TAW131116 TKS131097:TKS131116 TUO131097:TUO131116 UEK131097:UEK131116 UOG131097:UOG131116 UYC131097:UYC131116 VHY131097:VHY131116 VRU131097:VRU131116 WBQ131097:WBQ131116 WLM131097:WLM131116 WVI131097:WVI131116 I262170:I262189 IW196633:IW196652 SS196633:SS196652 ACO196633:ACO196652 AMK196633:AMK196652 AWG196633:AWG196652 BGC196633:BGC196652 BPY196633:BPY196652 BZU196633:BZU196652 CJQ196633:CJQ196652 CTM196633:CTM196652 DDI196633:DDI196652 DNE196633:DNE196652 DXA196633:DXA196652 EGW196633:EGW196652 EQS196633:EQS196652 FAO196633:FAO196652 FKK196633:FKK196652 FUG196633:FUG196652 GEC196633:GEC196652 GNY196633:GNY196652 GXU196633:GXU196652 HHQ196633:HHQ196652 HRM196633:HRM196652 IBI196633:IBI196652 ILE196633:ILE196652 IVA196633:IVA196652 JEW196633:JEW196652 JOS196633:JOS196652 JYO196633:JYO196652 KIK196633:KIK196652 KSG196633:KSG196652 LCC196633:LCC196652 LLY196633:LLY196652 LVU196633:LVU196652 MFQ196633:MFQ196652 MPM196633:MPM196652 MZI196633:MZI196652 NJE196633:NJE196652 NTA196633:NTA196652 OCW196633:OCW196652 OMS196633:OMS196652 OWO196633:OWO196652 PGK196633:PGK196652 PQG196633:PQG196652 QAC196633:QAC196652 QJY196633:QJY196652 QTU196633:QTU196652 RDQ196633:RDQ196652 RNM196633:RNM196652 RXI196633:RXI196652 SHE196633:SHE196652 SRA196633:SRA196652 TAW196633:TAW196652 TKS196633:TKS196652 TUO196633:TUO196652 UEK196633:UEK196652 UOG196633:UOG196652 UYC196633:UYC196652 VHY196633:VHY196652 VRU196633:VRU196652 WBQ196633:WBQ196652 WLM196633:WLM196652 WVI196633:WVI196652 I327706:I327725 IW262169:IW262188 SS262169:SS262188 ACO262169:ACO262188 AMK262169:AMK262188 AWG262169:AWG262188 BGC262169:BGC262188 BPY262169:BPY262188 BZU262169:BZU262188 CJQ262169:CJQ262188 CTM262169:CTM262188 DDI262169:DDI262188 DNE262169:DNE262188 DXA262169:DXA262188 EGW262169:EGW262188 EQS262169:EQS262188 FAO262169:FAO262188 FKK262169:FKK262188 FUG262169:FUG262188 GEC262169:GEC262188 GNY262169:GNY262188 GXU262169:GXU262188 HHQ262169:HHQ262188 HRM262169:HRM262188 IBI262169:IBI262188 ILE262169:ILE262188 IVA262169:IVA262188 JEW262169:JEW262188 JOS262169:JOS262188 JYO262169:JYO262188 KIK262169:KIK262188 KSG262169:KSG262188 LCC262169:LCC262188 LLY262169:LLY262188 LVU262169:LVU262188 MFQ262169:MFQ262188 MPM262169:MPM262188 MZI262169:MZI262188 NJE262169:NJE262188 NTA262169:NTA262188 OCW262169:OCW262188 OMS262169:OMS262188 OWO262169:OWO262188 PGK262169:PGK262188 PQG262169:PQG262188 QAC262169:QAC262188 QJY262169:QJY262188 QTU262169:QTU262188 RDQ262169:RDQ262188 RNM262169:RNM262188 RXI262169:RXI262188 SHE262169:SHE262188 SRA262169:SRA262188 TAW262169:TAW262188 TKS262169:TKS262188 TUO262169:TUO262188 UEK262169:UEK262188 UOG262169:UOG262188 UYC262169:UYC262188 VHY262169:VHY262188 VRU262169:VRU262188 WBQ262169:WBQ262188 WLM262169:WLM262188 WVI262169:WVI262188 I393242:I393261 IW327705:IW327724 SS327705:SS327724 ACO327705:ACO327724 AMK327705:AMK327724 AWG327705:AWG327724 BGC327705:BGC327724 BPY327705:BPY327724 BZU327705:BZU327724 CJQ327705:CJQ327724 CTM327705:CTM327724 DDI327705:DDI327724 DNE327705:DNE327724 DXA327705:DXA327724 EGW327705:EGW327724 EQS327705:EQS327724 FAO327705:FAO327724 FKK327705:FKK327724 FUG327705:FUG327724 GEC327705:GEC327724 GNY327705:GNY327724 GXU327705:GXU327724 HHQ327705:HHQ327724 HRM327705:HRM327724 IBI327705:IBI327724 ILE327705:ILE327724 IVA327705:IVA327724 JEW327705:JEW327724 JOS327705:JOS327724 JYO327705:JYO327724 KIK327705:KIK327724 KSG327705:KSG327724 LCC327705:LCC327724 LLY327705:LLY327724 LVU327705:LVU327724 MFQ327705:MFQ327724 MPM327705:MPM327724 MZI327705:MZI327724 NJE327705:NJE327724 NTA327705:NTA327724 OCW327705:OCW327724 OMS327705:OMS327724 OWO327705:OWO327724 PGK327705:PGK327724 PQG327705:PQG327724 QAC327705:QAC327724 QJY327705:QJY327724 QTU327705:QTU327724 RDQ327705:RDQ327724 RNM327705:RNM327724 RXI327705:RXI327724 SHE327705:SHE327724 SRA327705:SRA327724 TAW327705:TAW327724 TKS327705:TKS327724 TUO327705:TUO327724 UEK327705:UEK327724 UOG327705:UOG327724 UYC327705:UYC327724 VHY327705:VHY327724 VRU327705:VRU327724 WBQ327705:WBQ327724 WLM327705:WLM327724 WVI327705:WVI327724 I458778:I458797 IW393241:IW393260 SS393241:SS393260 ACO393241:ACO393260 AMK393241:AMK393260 AWG393241:AWG393260 BGC393241:BGC393260 BPY393241:BPY393260 BZU393241:BZU393260 CJQ393241:CJQ393260 CTM393241:CTM393260 DDI393241:DDI393260 DNE393241:DNE393260 DXA393241:DXA393260 EGW393241:EGW393260 EQS393241:EQS393260 FAO393241:FAO393260 FKK393241:FKK393260 FUG393241:FUG393260 GEC393241:GEC393260 GNY393241:GNY393260 GXU393241:GXU393260 HHQ393241:HHQ393260 HRM393241:HRM393260 IBI393241:IBI393260 ILE393241:ILE393260 IVA393241:IVA393260 JEW393241:JEW393260 JOS393241:JOS393260 JYO393241:JYO393260 KIK393241:KIK393260 KSG393241:KSG393260 LCC393241:LCC393260 LLY393241:LLY393260 LVU393241:LVU393260 MFQ393241:MFQ393260 MPM393241:MPM393260 MZI393241:MZI393260 NJE393241:NJE393260 NTA393241:NTA393260 OCW393241:OCW393260 OMS393241:OMS393260 OWO393241:OWO393260 PGK393241:PGK393260 PQG393241:PQG393260 QAC393241:QAC393260 QJY393241:QJY393260 QTU393241:QTU393260 RDQ393241:RDQ393260 RNM393241:RNM393260 RXI393241:RXI393260 SHE393241:SHE393260 SRA393241:SRA393260 TAW393241:TAW393260 TKS393241:TKS393260 TUO393241:TUO393260 UEK393241:UEK393260 UOG393241:UOG393260 UYC393241:UYC393260 VHY393241:VHY393260 VRU393241:VRU393260 WBQ393241:WBQ393260 WLM393241:WLM393260 WVI393241:WVI393260 I524314:I524333 IW458777:IW458796 SS458777:SS458796 ACO458777:ACO458796 AMK458777:AMK458796 AWG458777:AWG458796 BGC458777:BGC458796 BPY458777:BPY458796 BZU458777:BZU458796 CJQ458777:CJQ458796 CTM458777:CTM458796 DDI458777:DDI458796 DNE458777:DNE458796 DXA458777:DXA458796 EGW458777:EGW458796 EQS458777:EQS458796 FAO458777:FAO458796 FKK458777:FKK458796 FUG458777:FUG458796 GEC458777:GEC458796 GNY458777:GNY458796 GXU458777:GXU458796 HHQ458777:HHQ458796 HRM458777:HRM458796 IBI458777:IBI458796 ILE458777:ILE458796 IVA458777:IVA458796 JEW458777:JEW458796 JOS458777:JOS458796 JYO458777:JYO458796 KIK458777:KIK458796 KSG458777:KSG458796 LCC458777:LCC458796 LLY458777:LLY458796 LVU458777:LVU458796 MFQ458777:MFQ458796 MPM458777:MPM458796 MZI458777:MZI458796 NJE458777:NJE458796 NTA458777:NTA458796 OCW458777:OCW458796 OMS458777:OMS458796 OWO458777:OWO458796 PGK458777:PGK458796 PQG458777:PQG458796 QAC458777:QAC458796 QJY458777:QJY458796 QTU458777:QTU458796 RDQ458777:RDQ458796 RNM458777:RNM458796 RXI458777:RXI458796 SHE458777:SHE458796 SRA458777:SRA458796 TAW458777:TAW458796 TKS458777:TKS458796 TUO458777:TUO458796 UEK458777:UEK458796 UOG458777:UOG458796 UYC458777:UYC458796 VHY458777:VHY458796 VRU458777:VRU458796 WBQ458777:WBQ458796 WLM458777:WLM458796 WVI458777:WVI458796 I589850:I589869 IW524313:IW524332 SS524313:SS524332 ACO524313:ACO524332 AMK524313:AMK524332 AWG524313:AWG524332 BGC524313:BGC524332 BPY524313:BPY524332 BZU524313:BZU524332 CJQ524313:CJQ524332 CTM524313:CTM524332 DDI524313:DDI524332 DNE524313:DNE524332 DXA524313:DXA524332 EGW524313:EGW524332 EQS524313:EQS524332 FAO524313:FAO524332 FKK524313:FKK524332 FUG524313:FUG524332 GEC524313:GEC524332 GNY524313:GNY524332 GXU524313:GXU524332 HHQ524313:HHQ524332 HRM524313:HRM524332 IBI524313:IBI524332 ILE524313:ILE524332 IVA524313:IVA524332 JEW524313:JEW524332 JOS524313:JOS524332 JYO524313:JYO524332 KIK524313:KIK524332 KSG524313:KSG524332 LCC524313:LCC524332 LLY524313:LLY524332 LVU524313:LVU524332 MFQ524313:MFQ524332 MPM524313:MPM524332 MZI524313:MZI524332 NJE524313:NJE524332 NTA524313:NTA524332 OCW524313:OCW524332 OMS524313:OMS524332 OWO524313:OWO524332 PGK524313:PGK524332 PQG524313:PQG524332 QAC524313:QAC524332 QJY524313:QJY524332 QTU524313:QTU524332 RDQ524313:RDQ524332 RNM524313:RNM524332 RXI524313:RXI524332 SHE524313:SHE524332 SRA524313:SRA524332 TAW524313:TAW524332 TKS524313:TKS524332 TUO524313:TUO524332 UEK524313:UEK524332 UOG524313:UOG524332 UYC524313:UYC524332 VHY524313:VHY524332 VRU524313:VRU524332 WBQ524313:WBQ524332 WLM524313:WLM524332 WVI524313:WVI524332 I655386:I655405 IW589849:IW589868 SS589849:SS589868 ACO589849:ACO589868 AMK589849:AMK589868 AWG589849:AWG589868 BGC589849:BGC589868 BPY589849:BPY589868 BZU589849:BZU589868 CJQ589849:CJQ589868 CTM589849:CTM589868 DDI589849:DDI589868 DNE589849:DNE589868 DXA589849:DXA589868 EGW589849:EGW589868 EQS589849:EQS589868 FAO589849:FAO589868 FKK589849:FKK589868 FUG589849:FUG589868 GEC589849:GEC589868 GNY589849:GNY589868 GXU589849:GXU589868 HHQ589849:HHQ589868 HRM589849:HRM589868 IBI589849:IBI589868 ILE589849:ILE589868 IVA589849:IVA589868 JEW589849:JEW589868 JOS589849:JOS589868 JYO589849:JYO589868 KIK589849:KIK589868 KSG589849:KSG589868 LCC589849:LCC589868 LLY589849:LLY589868 LVU589849:LVU589868 MFQ589849:MFQ589868 MPM589849:MPM589868 MZI589849:MZI589868 NJE589849:NJE589868 NTA589849:NTA589868 OCW589849:OCW589868 OMS589849:OMS589868 OWO589849:OWO589868 PGK589849:PGK589868 PQG589849:PQG589868 QAC589849:QAC589868 QJY589849:QJY589868 QTU589849:QTU589868 RDQ589849:RDQ589868 RNM589849:RNM589868 RXI589849:RXI589868 SHE589849:SHE589868 SRA589849:SRA589868 TAW589849:TAW589868 TKS589849:TKS589868 TUO589849:TUO589868 UEK589849:UEK589868 UOG589849:UOG589868 UYC589849:UYC589868 VHY589849:VHY589868 VRU589849:VRU589868 WBQ589849:WBQ589868 WLM589849:WLM589868 WVI589849:WVI589868 I720922:I720941 IW655385:IW655404 SS655385:SS655404 ACO655385:ACO655404 AMK655385:AMK655404 AWG655385:AWG655404 BGC655385:BGC655404 BPY655385:BPY655404 BZU655385:BZU655404 CJQ655385:CJQ655404 CTM655385:CTM655404 DDI655385:DDI655404 DNE655385:DNE655404 DXA655385:DXA655404 EGW655385:EGW655404 EQS655385:EQS655404 FAO655385:FAO655404 FKK655385:FKK655404 FUG655385:FUG655404 GEC655385:GEC655404 GNY655385:GNY655404 GXU655385:GXU655404 HHQ655385:HHQ655404 HRM655385:HRM655404 IBI655385:IBI655404 ILE655385:ILE655404 IVA655385:IVA655404 JEW655385:JEW655404 JOS655385:JOS655404 JYO655385:JYO655404 KIK655385:KIK655404 KSG655385:KSG655404 LCC655385:LCC655404 LLY655385:LLY655404 LVU655385:LVU655404 MFQ655385:MFQ655404 MPM655385:MPM655404 MZI655385:MZI655404 NJE655385:NJE655404 NTA655385:NTA655404 OCW655385:OCW655404 OMS655385:OMS655404 OWO655385:OWO655404 PGK655385:PGK655404 PQG655385:PQG655404 QAC655385:QAC655404 QJY655385:QJY655404 QTU655385:QTU655404 RDQ655385:RDQ655404 RNM655385:RNM655404 RXI655385:RXI655404 SHE655385:SHE655404 SRA655385:SRA655404 TAW655385:TAW655404 TKS655385:TKS655404 TUO655385:TUO655404 UEK655385:UEK655404 UOG655385:UOG655404 UYC655385:UYC655404 VHY655385:VHY655404 VRU655385:VRU655404 WBQ655385:WBQ655404 WLM655385:WLM655404 WVI655385:WVI655404 I786458:I786477 IW720921:IW720940 SS720921:SS720940 ACO720921:ACO720940 AMK720921:AMK720940 AWG720921:AWG720940 BGC720921:BGC720940 BPY720921:BPY720940 BZU720921:BZU720940 CJQ720921:CJQ720940 CTM720921:CTM720940 DDI720921:DDI720940 DNE720921:DNE720940 DXA720921:DXA720940 EGW720921:EGW720940 EQS720921:EQS720940 FAO720921:FAO720940 FKK720921:FKK720940 FUG720921:FUG720940 GEC720921:GEC720940 GNY720921:GNY720940 GXU720921:GXU720940 HHQ720921:HHQ720940 HRM720921:HRM720940 IBI720921:IBI720940 ILE720921:ILE720940 IVA720921:IVA720940 JEW720921:JEW720940 JOS720921:JOS720940 JYO720921:JYO720940 KIK720921:KIK720940 KSG720921:KSG720940 LCC720921:LCC720940 LLY720921:LLY720940 LVU720921:LVU720940 MFQ720921:MFQ720940 MPM720921:MPM720940 MZI720921:MZI720940 NJE720921:NJE720940 NTA720921:NTA720940 OCW720921:OCW720940 OMS720921:OMS720940 OWO720921:OWO720940 PGK720921:PGK720940 PQG720921:PQG720940 QAC720921:QAC720940 QJY720921:QJY720940 QTU720921:QTU720940 RDQ720921:RDQ720940 RNM720921:RNM720940 RXI720921:RXI720940 SHE720921:SHE720940 SRA720921:SRA720940 TAW720921:TAW720940 TKS720921:TKS720940 TUO720921:TUO720940 UEK720921:UEK720940 UOG720921:UOG720940 UYC720921:UYC720940 VHY720921:VHY720940 VRU720921:VRU720940 WBQ720921:WBQ720940 WLM720921:WLM720940 WVI720921:WVI720940 I851994:I852013 IW786457:IW786476 SS786457:SS786476 ACO786457:ACO786476 AMK786457:AMK786476 AWG786457:AWG786476 BGC786457:BGC786476 BPY786457:BPY786476 BZU786457:BZU786476 CJQ786457:CJQ786476 CTM786457:CTM786476 DDI786457:DDI786476 DNE786457:DNE786476 DXA786457:DXA786476 EGW786457:EGW786476 EQS786457:EQS786476 FAO786457:FAO786476 FKK786457:FKK786476 FUG786457:FUG786476 GEC786457:GEC786476 GNY786457:GNY786476 GXU786457:GXU786476 HHQ786457:HHQ786476 HRM786457:HRM786476 IBI786457:IBI786476 ILE786457:ILE786476 IVA786457:IVA786476 JEW786457:JEW786476 JOS786457:JOS786476 JYO786457:JYO786476 KIK786457:KIK786476 KSG786457:KSG786476 LCC786457:LCC786476 LLY786457:LLY786476 LVU786457:LVU786476 MFQ786457:MFQ786476 MPM786457:MPM786476 MZI786457:MZI786476 NJE786457:NJE786476 NTA786457:NTA786476 OCW786457:OCW786476 OMS786457:OMS786476 OWO786457:OWO786476 PGK786457:PGK786476 PQG786457:PQG786476 QAC786457:QAC786476 QJY786457:QJY786476 QTU786457:QTU786476 RDQ786457:RDQ786476 RNM786457:RNM786476 RXI786457:RXI786476 SHE786457:SHE786476 SRA786457:SRA786476 TAW786457:TAW786476 TKS786457:TKS786476 TUO786457:TUO786476 UEK786457:UEK786476 UOG786457:UOG786476 UYC786457:UYC786476 VHY786457:VHY786476 VRU786457:VRU786476 WBQ786457:WBQ786476 WLM786457:WLM786476 WVI786457:WVI786476 I917530:I917549 IW851993:IW852012 SS851993:SS852012 ACO851993:ACO852012 AMK851993:AMK852012 AWG851993:AWG852012 BGC851993:BGC852012 BPY851993:BPY852012 BZU851993:BZU852012 CJQ851993:CJQ852012 CTM851993:CTM852012 DDI851993:DDI852012 DNE851993:DNE852012 DXA851993:DXA852012 EGW851993:EGW852012 EQS851993:EQS852012 FAO851993:FAO852012 FKK851993:FKK852012 FUG851993:FUG852012 GEC851993:GEC852012 GNY851993:GNY852012 GXU851993:GXU852012 HHQ851993:HHQ852012 HRM851993:HRM852012 IBI851993:IBI852012 ILE851993:ILE852012 IVA851993:IVA852012 JEW851993:JEW852012 JOS851993:JOS852012 JYO851993:JYO852012 KIK851993:KIK852012 KSG851993:KSG852012 LCC851993:LCC852012 LLY851993:LLY852012 LVU851993:LVU852012 MFQ851993:MFQ852012 MPM851993:MPM852012 MZI851993:MZI852012 NJE851993:NJE852012 NTA851993:NTA852012 OCW851993:OCW852012 OMS851993:OMS852012 OWO851993:OWO852012 PGK851993:PGK852012 PQG851993:PQG852012 QAC851993:QAC852012 QJY851993:QJY852012 QTU851993:QTU852012 RDQ851993:RDQ852012 RNM851993:RNM852012 RXI851993:RXI852012 SHE851993:SHE852012 SRA851993:SRA852012 TAW851993:TAW852012 TKS851993:TKS852012 TUO851993:TUO852012 UEK851993:UEK852012 UOG851993:UOG852012 UYC851993:UYC852012 VHY851993:VHY852012 VRU851993:VRU852012 WBQ851993:WBQ852012 WLM851993:WLM852012 WVI851993:WVI852012 I983066:I983085 IW917529:IW917548 SS917529:SS917548 ACO917529:ACO917548 AMK917529:AMK917548 AWG917529:AWG917548 BGC917529:BGC917548 BPY917529:BPY917548 BZU917529:BZU917548 CJQ917529:CJQ917548 CTM917529:CTM917548 DDI917529:DDI917548 DNE917529:DNE917548 DXA917529:DXA917548 EGW917529:EGW917548 EQS917529:EQS917548 FAO917529:FAO917548 FKK917529:FKK917548 FUG917529:FUG917548 GEC917529:GEC917548 GNY917529:GNY917548 GXU917529:GXU917548 HHQ917529:HHQ917548 HRM917529:HRM917548 IBI917529:IBI917548 ILE917529:ILE917548 IVA917529:IVA917548 JEW917529:JEW917548 JOS917529:JOS917548 JYO917529:JYO917548 KIK917529:KIK917548 KSG917529:KSG917548 LCC917529:LCC917548 LLY917529:LLY917548 LVU917529:LVU917548 MFQ917529:MFQ917548 MPM917529:MPM917548 MZI917529:MZI917548 NJE917529:NJE917548 NTA917529:NTA917548 OCW917529:OCW917548 OMS917529:OMS917548 OWO917529:OWO917548 PGK917529:PGK917548 PQG917529:PQG917548 QAC917529:QAC917548 QJY917529:QJY917548 QTU917529:QTU917548 RDQ917529:RDQ917548 RNM917529:RNM917548 RXI917529:RXI917548 SHE917529:SHE917548 SRA917529:SRA917548 TAW917529:TAW917548 TKS917529:TKS917548 TUO917529:TUO917548 UEK917529:UEK917548 UOG917529:UOG917548 UYC917529:UYC917548 VHY917529:VHY917548 VRU917529:VRU917548 WBQ917529:WBQ917548 WLM917529:WLM917548 WVI917529:WVI917548 I65562:I65581 IW983065:IW983084 SS983065:SS983084 ACO983065:ACO983084 AMK983065:AMK983084 AWG983065:AWG983084 BGC983065:BGC983084 BPY983065:BPY983084 BZU983065:BZU983084 CJQ983065:CJQ983084 CTM983065:CTM983084 DDI983065:DDI983084 DNE983065:DNE983084 DXA983065:DXA983084 EGW983065:EGW983084 EQS983065:EQS983084 FAO983065:FAO983084 FKK983065:FKK983084 FUG983065:FUG983084 GEC983065:GEC983084 GNY983065:GNY983084 GXU983065:GXU983084 HHQ983065:HHQ983084 HRM983065:HRM983084 IBI983065:IBI983084 ILE983065:ILE983084 IVA983065:IVA983084 JEW983065:JEW983084 JOS983065:JOS983084 JYO983065:JYO983084 KIK983065:KIK983084 KSG983065:KSG983084 LCC983065:LCC983084 LLY983065:LLY983084 LVU983065:LVU983084 MFQ983065:MFQ983084 MPM983065:MPM983084 MZI983065:MZI983084 NJE983065:NJE983084 NTA983065:NTA983084 OCW983065:OCW983084 OMS983065:OMS983084 OWO983065:OWO983084 PGK983065:PGK983084 PQG983065:PQG983084 QAC983065:QAC983084 QJY983065:QJY983084 QTU983065:QTU983084 RDQ983065:RDQ983084 RNM983065:RNM983084 RXI983065:RXI983084 SHE983065:SHE983084 SRA983065:SRA983084 TAW983065:TAW983084 TKS983065:TKS983084 TUO983065:TUO983084 UEK983065:UEK983084 UOG983065:UOG983084 UYC983065:UYC983084 VHY983065:VHY983084 VRU983065:VRU983084 WBQ983065:WBQ983084 WLM983065:WLM983084 WLM66:WLM69 IW66:IW69 SS66:SS69 ACO66:ACO69 AMK66:AMK69 AWG66:AWG69 BGC66:BGC69 BPY66:BPY69 BZU66:BZU69 CJQ66:CJQ69 CTM66:CTM69 DDI66:DDI69 DNE66:DNE69 DXA66:DXA69 EGW66:EGW69 EQS66:EQS69 FAO66:FAO69 FKK66:FKK69 FUG66:FUG69 GEC66:GEC69 GNY66:GNY69 GXU66:GXU69 HHQ66:HHQ69 HRM66:HRM69 IBI66:IBI69 ILE66:ILE69 IVA66:IVA69 JEW66:JEW69 JOS66:JOS69 JYO66:JYO69 KIK66:KIK69 KSG66:KSG69 LCC66:LCC69 LLY66:LLY69 LVU66:LVU69 MFQ66:MFQ69 MPM66:MPM69 MZI66:MZI69 NJE66:NJE69 NTA66:NTA69 OCW66:OCW69 OMS66:OMS69 OWO66:OWO69 PGK66:PGK69 PQG66:PQG69 QAC66:QAC69 QJY66:QJY69 QTU66:QTU69 RDQ66:RDQ69 RNM66:RNM69 RXI66:RXI69 SHE66:SHE69 SRA66:SRA69 TAW66:TAW69 TKS66:TKS69 TUO66:TUO69 UEK66:UEK69 UOG66:UOG69 UYC66:UYC69 VHY66:VHY69 VRU66:VRU69 WBQ66:WBQ69 WBI11:WBI61 VRM11:VRM61 VHQ11:VHQ61 UXU11:UXU61 UNY11:UNY61 UEC11:UEC61 TUG11:TUG61 TKK11:TKK61 TAO11:TAO61 SQS11:SQS61 SGW11:SGW61 RXA11:RXA61 RNE11:RNE61 RDI11:RDI61 QTM11:QTM61 QJQ11:QJQ61 PZU11:PZU61 PPY11:PPY61 PGC11:PGC61 OWG11:OWG61 OMK11:OMK61 OCO11:OCO61 NSS11:NSS61 NIW11:NIW61 MZA11:MZA61 MPE11:MPE61 MFI11:MFI61 LVM11:LVM61 LLQ11:LLQ61 LBU11:LBU61 KRY11:KRY61 KIC11:KIC61 JYG11:JYG61 JOK11:JOK61 JEO11:JEO61 IUS11:IUS61 IKW11:IKW61 IBA11:IBA61 HRE11:HRE61 HHI11:HHI61 GXM11:GXM61 GNQ11:GNQ61 GDU11:GDU61 FTY11:FTY61 FKC11:FKC61 FAG11:FAG61 EQK11:EQK61 EGO11:EGO61 DWS11:DWS61 DMW11:DMW61 DDA11:DDA61 CTE11:CTE61 CJI11:CJI61 BZM11:BZM61 BPQ11:BPQ61 BFU11:BFU61 AVY11:AVY61 AMC11:AMC61 ACG11:ACG61 SK11:SK61 IO11:IO61 WLE11:WLE61 WVA11:WVA61 WVI66:WVI69 I11:I60">
      <formula1>"常勤,非常勤"</formula1>
    </dataValidation>
    <dataValidation type="list" allowBlank="1" showInputMessage="1" showErrorMessage="1" sqref="WVJ983065:WVJ983084 J65562:J65581 IX65561:IX65580 ST65561:ST65580 ACP65561:ACP65580 AML65561:AML65580 AWH65561:AWH65580 BGD65561:BGD65580 BPZ65561:BPZ65580 BZV65561:BZV65580 CJR65561:CJR65580 CTN65561:CTN65580 DDJ65561:DDJ65580 DNF65561:DNF65580 DXB65561:DXB65580 EGX65561:EGX65580 EQT65561:EQT65580 FAP65561:FAP65580 FKL65561:FKL65580 FUH65561:FUH65580 GED65561:GED65580 GNZ65561:GNZ65580 GXV65561:GXV65580 HHR65561:HHR65580 HRN65561:HRN65580 IBJ65561:IBJ65580 ILF65561:ILF65580 IVB65561:IVB65580 JEX65561:JEX65580 JOT65561:JOT65580 JYP65561:JYP65580 KIL65561:KIL65580 KSH65561:KSH65580 LCD65561:LCD65580 LLZ65561:LLZ65580 LVV65561:LVV65580 MFR65561:MFR65580 MPN65561:MPN65580 MZJ65561:MZJ65580 NJF65561:NJF65580 NTB65561:NTB65580 OCX65561:OCX65580 OMT65561:OMT65580 OWP65561:OWP65580 PGL65561:PGL65580 PQH65561:PQH65580 QAD65561:QAD65580 QJZ65561:QJZ65580 QTV65561:QTV65580 RDR65561:RDR65580 RNN65561:RNN65580 RXJ65561:RXJ65580 SHF65561:SHF65580 SRB65561:SRB65580 TAX65561:TAX65580 TKT65561:TKT65580 TUP65561:TUP65580 UEL65561:UEL65580 UOH65561:UOH65580 UYD65561:UYD65580 VHZ65561:VHZ65580 VRV65561:VRV65580 WBR65561:WBR65580 WLN65561:WLN65580 WVJ65561:WVJ65580 J131098:J131117 IX131097:IX131116 ST131097:ST131116 ACP131097:ACP131116 AML131097:AML131116 AWH131097:AWH131116 BGD131097:BGD131116 BPZ131097:BPZ131116 BZV131097:BZV131116 CJR131097:CJR131116 CTN131097:CTN131116 DDJ131097:DDJ131116 DNF131097:DNF131116 DXB131097:DXB131116 EGX131097:EGX131116 EQT131097:EQT131116 FAP131097:FAP131116 FKL131097:FKL131116 FUH131097:FUH131116 GED131097:GED131116 GNZ131097:GNZ131116 GXV131097:GXV131116 HHR131097:HHR131116 HRN131097:HRN131116 IBJ131097:IBJ131116 ILF131097:ILF131116 IVB131097:IVB131116 JEX131097:JEX131116 JOT131097:JOT131116 JYP131097:JYP131116 KIL131097:KIL131116 KSH131097:KSH131116 LCD131097:LCD131116 LLZ131097:LLZ131116 LVV131097:LVV131116 MFR131097:MFR131116 MPN131097:MPN131116 MZJ131097:MZJ131116 NJF131097:NJF131116 NTB131097:NTB131116 OCX131097:OCX131116 OMT131097:OMT131116 OWP131097:OWP131116 PGL131097:PGL131116 PQH131097:PQH131116 QAD131097:QAD131116 QJZ131097:QJZ131116 QTV131097:QTV131116 RDR131097:RDR131116 RNN131097:RNN131116 RXJ131097:RXJ131116 SHF131097:SHF131116 SRB131097:SRB131116 TAX131097:TAX131116 TKT131097:TKT131116 TUP131097:TUP131116 UEL131097:UEL131116 UOH131097:UOH131116 UYD131097:UYD131116 VHZ131097:VHZ131116 VRV131097:VRV131116 WBR131097:WBR131116 WLN131097:WLN131116 WVJ131097:WVJ131116 J196634:J196653 IX196633:IX196652 ST196633:ST196652 ACP196633:ACP196652 AML196633:AML196652 AWH196633:AWH196652 BGD196633:BGD196652 BPZ196633:BPZ196652 BZV196633:BZV196652 CJR196633:CJR196652 CTN196633:CTN196652 DDJ196633:DDJ196652 DNF196633:DNF196652 DXB196633:DXB196652 EGX196633:EGX196652 EQT196633:EQT196652 FAP196633:FAP196652 FKL196633:FKL196652 FUH196633:FUH196652 GED196633:GED196652 GNZ196633:GNZ196652 GXV196633:GXV196652 HHR196633:HHR196652 HRN196633:HRN196652 IBJ196633:IBJ196652 ILF196633:ILF196652 IVB196633:IVB196652 JEX196633:JEX196652 JOT196633:JOT196652 JYP196633:JYP196652 KIL196633:KIL196652 KSH196633:KSH196652 LCD196633:LCD196652 LLZ196633:LLZ196652 LVV196633:LVV196652 MFR196633:MFR196652 MPN196633:MPN196652 MZJ196633:MZJ196652 NJF196633:NJF196652 NTB196633:NTB196652 OCX196633:OCX196652 OMT196633:OMT196652 OWP196633:OWP196652 PGL196633:PGL196652 PQH196633:PQH196652 QAD196633:QAD196652 QJZ196633:QJZ196652 QTV196633:QTV196652 RDR196633:RDR196652 RNN196633:RNN196652 RXJ196633:RXJ196652 SHF196633:SHF196652 SRB196633:SRB196652 TAX196633:TAX196652 TKT196633:TKT196652 TUP196633:TUP196652 UEL196633:UEL196652 UOH196633:UOH196652 UYD196633:UYD196652 VHZ196633:VHZ196652 VRV196633:VRV196652 WBR196633:WBR196652 WLN196633:WLN196652 WVJ196633:WVJ196652 J262170:J262189 IX262169:IX262188 ST262169:ST262188 ACP262169:ACP262188 AML262169:AML262188 AWH262169:AWH262188 BGD262169:BGD262188 BPZ262169:BPZ262188 BZV262169:BZV262188 CJR262169:CJR262188 CTN262169:CTN262188 DDJ262169:DDJ262188 DNF262169:DNF262188 DXB262169:DXB262188 EGX262169:EGX262188 EQT262169:EQT262188 FAP262169:FAP262188 FKL262169:FKL262188 FUH262169:FUH262188 GED262169:GED262188 GNZ262169:GNZ262188 GXV262169:GXV262188 HHR262169:HHR262188 HRN262169:HRN262188 IBJ262169:IBJ262188 ILF262169:ILF262188 IVB262169:IVB262188 JEX262169:JEX262188 JOT262169:JOT262188 JYP262169:JYP262188 KIL262169:KIL262188 KSH262169:KSH262188 LCD262169:LCD262188 LLZ262169:LLZ262188 LVV262169:LVV262188 MFR262169:MFR262188 MPN262169:MPN262188 MZJ262169:MZJ262188 NJF262169:NJF262188 NTB262169:NTB262188 OCX262169:OCX262188 OMT262169:OMT262188 OWP262169:OWP262188 PGL262169:PGL262188 PQH262169:PQH262188 QAD262169:QAD262188 QJZ262169:QJZ262188 QTV262169:QTV262188 RDR262169:RDR262188 RNN262169:RNN262188 RXJ262169:RXJ262188 SHF262169:SHF262188 SRB262169:SRB262188 TAX262169:TAX262188 TKT262169:TKT262188 TUP262169:TUP262188 UEL262169:UEL262188 UOH262169:UOH262188 UYD262169:UYD262188 VHZ262169:VHZ262188 VRV262169:VRV262188 WBR262169:WBR262188 WLN262169:WLN262188 WVJ262169:WVJ262188 J327706:J327725 IX327705:IX327724 ST327705:ST327724 ACP327705:ACP327724 AML327705:AML327724 AWH327705:AWH327724 BGD327705:BGD327724 BPZ327705:BPZ327724 BZV327705:BZV327724 CJR327705:CJR327724 CTN327705:CTN327724 DDJ327705:DDJ327724 DNF327705:DNF327724 DXB327705:DXB327724 EGX327705:EGX327724 EQT327705:EQT327724 FAP327705:FAP327724 FKL327705:FKL327724 FUH327705:FUH327724 GED327705:GED327724 GNZ327705:GNZ327724 GXV327705:GXV327724 HHR327705:HHR327724 HRN327705:HRN327724 IBJ327705:IBJ327724 ILF327705:ILF327724 IVB327705:IVB327724 JEX327705:JEX327724 JOT327705:JOT327724 JYP327705:JYP327724 KIL327705:KIL327724 KSH327705:KSH327724 LCD327705:LCD327724 LLZ327705:LLZ327724 LVV327705:LVV327724 MFR327705:MFR327724 MPN327705:MPN327724 MZJ327705:MZJ327724 NJF327705:NJF327724 NTB327705:NTB327724 OCX327705:OCX327724 OMT327705:OMT327724 OWP327705:OWP327724 PGL327705:PGL327724 PQH327705:PQH327724 QAD327705:QAD327724 QJZ327705:QJZ327724 QTV327705:QTV327724 RDR327705:RDR327724 RNN327705:RNN327724 RXJ327705:RXJ327724 SHF327705:SHF327724 SRB327705:SRB327724 TAX327705:TAX327724 TKT327705:TKT327724 TUP327705:TUP327724 UEL327705:UEL327724 UOH327705:UOH327724 UYD327705:UYD327724 VHZ327705:VHZ327724 VRV327705:VRV327724 WBR327705:WBR327724 WLN327705:WLN327724 WVJ327705:WVJ327724 J393242:J393261 IX393241:IX393260 ST393241:ST393260 ACP393241:ACP393260 AML393241:AML393260 AWH393241:AWH393260 BGD393241:BGD393260 BPZ393241:BPZ393260 BZV393241:BZV393260 CJR393241:CJR393260 CTN393241:CTN393260 DDJ393241:DDJ393260 DNF393241:DNF393260 DXB393241:DXB393260 EGX393241:EGX393260 EQT393241:EQT393260 FAP393241:FAP393260 FKL393241:FKL393260 FUH393241:FUH393260 GED393241:GED393260 GNZ393241:GNZ393260 GXV393241:GXV393260 HHR393241:HHR393260 HRN393241:HRN393260 IBJ393241:IBJ393260 ILF393241:ILF393260 IVB393241:IVB393260 JEX393241:JEX393260 JOT393241:JOT393260 JYP393241:JYP393260 KIL393241:KIL393260 KSH393241:KSH393260 LCD393241:LCD393260 LLZ393241:LLZ393260 LVV393241:LVV393260 MFR393241:MFR393260 MPN393241:MPN393260 MZJ393241:MZJ393260 NJF393241:NJF393260 NTB393241:NTB393260 OCX393241:OCX393260 OMT393241:OMT393260 OWP393241:OWP393260 PGL393241:PGL393260 PQH393241:PQH393260 QAD393241:QAD393260 QJZ393241:QJZ393260 QTV393241:QTV393260 RDR393241:RDR393260 RNN393241:RNN393260 RXJ393241:RXJ393260 SHF393241:SHF393260 SRB393241:SRB393260 TAX393241:TAX393260 TKT393241:TKT393260 TUP393241:TUP393260 UEL393241:UEL393260 UOH393241:UOH393260 UYD393241:UYD393260 VHZ393241:VHZ393260 VRV393241:VRV393260 WBR393241:WBR393260 WLN393241:WLN393260 WVJ393241:WVJ393260 J458778:J458797 IX458777:IX458796 ST458777:ST458796 ACP458777:ACP458796 AML458777:AML458796 AWH458777:AWH458796 BGD458777:BGD458796 BPZ458777:BPZ458796 BZV458777:BZV458796 CJR458777:CJR458796 CTN458777:CTN458796 DDJ458777:DDJ458796 DNF458777:DNF458796 DXB458777:DXB458796 EGX458777:EGX458796 EQT458777:EQT458796 FAP458777:FAP458796 FKL458777:FKL458796 FUH458777:FUH458796 GED458777:GED458796 GNZ458777:GNZ458796 GXV458777:GXV458796 HHR458777:HHR458796 HRN458777:HRN458796 IBJ458777:IBJ458796 ILF458777:ILF458796 IVB458777:IVB458796 JEX458777:JEX458796 JOT458777:JOT458796 JYP458777:JYP458796 KIL458777:KIL458796 KSH458777:KSH458796 LCD458777:LCD458796 LLZ458777:LLZ458796 LVV458777:LVV458796 MFR458777:MFR458796 MPN458777:MPN458796 MZJ458777:MZJ458796 NJF458777:NJF458796 NTB458777:NTB458796 OCX458777:OCX458796 OMT458777:OMT458796 OWP458777:OWP458796 PGL458777:PGL458796 PQH458777:PQH458796 QAD458777:QAD458796 QJZ458777:QJZ458796 QTV458777:QTV458796 RDR458777:RDR458796 RNN458777:RNN458796 RXJ458777:RXJ458796 SHF458777:SHF458796 SRB458777:SRB458796 TAX458777:TAX458796 TKT458777:TKT458796 TUP458777:TUP458796 UEL458777:UEL458796 UOH458777:UOH458796 UYD458777:UYD458796 VHZ458777:VHZ458796 VRV458777:VRV458796 WBR458777:WBR458796 WLN458777:WLN458796 WVJ458777:WVJ458796 J524314:J524333 IX524313:IX524332 ST524313:ST524332 ACP524313:ACP524332 AML524313:AML524332 AWH524313:AWH524332 BGD524313:BGD524332 BPZ524313:BPZ524332 BZV524313:BZV524332 CJR524313:CJR524332 CTN524313:CTN524332 DDJ524313:DDJ524332 DNF524313:DNF524332 DXB524313:DXB524332 EGX524313:EGX524332 EQT524313:EQT524332 FAP524313:FAP524332 FKL524313:FKL524332 FUH524313:FUH524332 GED524313:GED524332 GNZ524313:GNZ524332 GXV524313:GXV524332 HHR524313:HHR524332 HRN524313:HRN524332 IBJ524313:IBJ524332 ILF524313:ILF524332 IVB524313:IVB524332 JEX524313:JEX524332 JOT524313:JOT524332 JYP524313:JYP524332 KIL524313:KIL524332 KSH524313:KSH524332 LCD524313:LCD524332 LLZ524313:LLZ524332 LVV524313:LVV524332 MFR524313:MFR524332 MPN524313:MPN524332 MZJ524313:MZJ524332 NJF524313:NJF524332 NTB524313:NTB524332 OCX524313:OCX524332 OMT524313:OMT524332 OWP524313:OWP524332 PGL524313:PGL524332 PQH524313:PQH524332 QAD524313:QAD524332 QJZ524313:QJZ524332 QTV524313:QTV524332 RDR524313:RDR524332 RNN524313:RNN524332 RXJ524313:RXJ524332 SHF524313:SHF524332 SRB524313:SRB524332 TAX524313:TAX524332 TKT524313:TKT524332 TUP524313:TUP524332 UEL524313:UEL524332 UOH524313:UOH524332 UYD524313:UYD524332 VHZ524313:VHZ524332 VRV524313:VRV524332 WBR524313:WBR524332 WLN524313:WLN524332 WVJ524313:WVJ524332 J589850:J589869 IX589849:IX589868 ST589849:ST589868 ACP589849:ACP589868 AML589849:AML589868 AWH589849:AWH589868 BGD589849:BGD589868 BPZ589849:BPZ589868 BZV589849:BZV589868 CJR589849:CJR589868 CTN589849:CTN589868 DDJ589849:DDJ589868 DNF589849:DNF589868 DXB589849:DXB589868 EGX589849:EGX589868 EQT589849:EQT589868 FAP589849:FAP589868 FKL589849:FKL589868 FUH589849:FUH589868 GED589849:GED589868 GNZ589849:GNZ589868 GXV589849:GXV589868 HHR589849:HHR589868 HRN589849:HRN589868 IBJ589849:IBJ589868 ILF589849:ILF589868 IVB589849:IVB589868 JEX589849:JEX589868 JOT589849:JOT589868 JYP589849:JYP589868 KIL589849:KIL589868 KSH589849:KSH589868 LCD589849:LCD589868 LLZ589849:LLZ589868 LVV589849:LVV589868 MFR589849:MFR589868 MPN589849:MPN589868 MZJ589849:MZJ589868 NJF589849:NJF589868 NTB589849:NTB589868 OCX589849:OCX589868 OMT589849:OMT589868 OWP589849:OWP589868 PGL589849:PGL589868 PQH589849:PQH589868 QAD589849:QAD589868 QJZ589849:QJZ589868 QTV589849:QTV589868 RDR589849:RDR589868 RNN589849:RNN589868 RXJ589849:RXJ589868 SHF589849:SHF589868 SRB589849:SRB589868 TAX589849:TAX589868 TKT589849:TKT589868 TUP589849:TUP589868 UEL589849:UEL589868 UOH589849:UOH589868 UYD589849:UYD589868 VHZ589849:VHZ589868 VRV589849:VRV589868 WBR589849:WBR589868 WLN589849:WLN589868 WVJ589849:WVJ589868 J655386:J655405 IX655385:IX655404 ST655385:ST655404 ACP655385:ACP655404 AML655385:AML655404 AWH655385:AWH655404 BGD655385:BGD655404 BPZ655385:BPZ655404 BZV655385:BZV655404 CJR655385:CJR655404 CTN655385:CTN655404 DDJ655385:DDJ655404 DNF655385:DNF655404 DXB655385:DXB655404 EGX655385:EGX655404 EQT655385:EQT655404 FAP655385:FAP655404 FKL655385:FKL655404 FUH655385:FUH655404 GED655385:GED655404 GNZ655385:GNZ655404 GXV655385:GXV655404 HHR655385:HHR655404 HRN655385:HRN655404 IBJ655385:IBJ655404 ILF655385:ILF655404 IVB655385:IVB655404 JEX655385:JEX655404 JOT655385:JOT655404 JYP655385:JYP655404 KIL655385:KIL655404 KSH655385:KSH655404 LCD655385:LCD655404 LLZ655385:LLZ655404 LVV655385:LVV655404 MFR655385:MFR655404 MPN655385:MPN655404 MZJ655385:MZJ655404 NJF655385:NJF655404 NTB655385:NTB655404 OCX655385:OCX655404 OMT655385:OMT655404 OWP655385:OWP655404 PGL655385:PGL655404 PQH655385:PQH655404 QAD655385:QAD655404 QJZ655385:QJZ655404 QTV655385:QTV655404 RDR655385:RDR655404 RNN655385:RNN655404 RXJ655385:RXJ655404 SHF655385:SHF655404 SRB655385:SRB655404 TAX655385:TAX655404 TKT655385:TKT655404 TUP655385:TUP655404 UEL655385:UEL655404 UOH655385:UOH655404 UYD655385:UYD655404 VHZ655385:VHZ655404 VRV655385:VRV655404 WBR655385:WBR655404 WLN655385:WLN655404 WVJ655385:WVJ655404 J720922:J720941 IX720921:IX720940 ST720921:ST720940 ACP720921:ACP720940 AML720921:AML720940 AWH720921:AWH720940 BGD720921:BGD720940 BPZ720921:BPZ720940 BZV720921:BZV720940 CJR720921:CJR720940 CTN720921:CTN720940 DDJ720921:DDJ720940 DNF720921:DNF720940 DXB720921:DXB720940 EGX720921:EGX720940 EQT720921:EQT720940 FAP720921:FAP720940 FKL720921:FKL720940 FUH720921:FUH720940 GED720921:GED720940 GNZ720921:GNZ720940 GXV720921:GXV720940 HHR720921:HHR720940 HRN720921:HRN720940 IBJ720921:IBJ720940 ILF720921:ILF720940 IVB720921:IVB720940 JEX720921:JEX720940 JOT720921:JOT720940 JYP720921:JYP720940 KIL720921:KIL720940 KSH720921:KSH720940 LCD720921:LCD720940 LLZ720921:LLZ720940 LVV720921:LVV720940 MFR720921:MFR720940 MPN720921:MPN720940 MZJ720921:MZJ720940 NJF720921:NJF720940 NTB720921:NTB720940 OCX720921:OCX720940 OMT720921:OMT720940 OWP720921:OWP720940 PGL720921:PGL720940 PQH720921:PQH720940 QAD720921:QAD720940 QJZ720921:QJZ720940 QTV720921:QTV720940 RDR720921:RDR720940 RNN720921:RNN720940 RXJ720921:RXJ720940 SHF720921:SHF720940 SRB720921:SRB720940 TAX720921:TAX720940 TKT720921:TKT720940 TUP720921:TUP720940 UEL720921:UEL720940 UOH720921:UOH720940 UYD720921:UYD720940 VHZ720921:VHZ720940 VRV720921:VRV720940 WBR720921:WBR720940 WLN720921:WLN720940 WVJ720921:WVJ720940 J786458:J786477 IX786457:IX786476 ST786457:ST786476 ACP786457:ACP786476 AML786457:AML786476 AWH786457:AWH786476 BGD786457:BGD786476 BPZ786457:BPZ786476 BZV786457:BZV786476 CJR786457:CJR786476 CTN786457:CTN786476 DDJ786457:DDJ786476 DNF786457:DNF786476 DXB786457:DXB786476 EGX786457:EGX786476 EQT786457:EQT786476 FAP786457:FAP786476 FKL786457:FKL786476 FUH786457:FUH786476 GED786457:GED786476 GNZ786457:GNZ786476 GXV786457:GXV786476 HHR786457:HHR786476 HRN786457:HRN786476 IBJ786457:IBJ786476 ILF786457:ILF786476 IVB786457:IVB786476 JEX786457:JEX786476 JOT786457:JOT786476 JYP786457:JYP786476 KIL786457:KIL786476 KSH786457:KSH786476 LCD786457:LCD786476 LLZ786457:LLZ786476 LVV786457:LVV786476 MFR786457:MFR786476 MPN786457:MPN786476 MZJ786457:MZJ786476 NJF786457:NJF786476 NTB786457:NTB786476 OCX786457:OCX786476 OMT786457:OMT786476 OWP786457:OWP786476 PGL786457:PGL786476 PQH786457:PQH786476 QAD786457:QAD786476 QJZ786457:QJZ786476 QTV786457:QTV786476 RDR786457:RDR786476 RNN786457:RNN786476 RXJ786457:RXJ786476 SHF786457:SHF786476 SRB786457:SRB786476 TAX786457:TAX786476 TKT786457:TKT786476 TUP786457:TUP786476 UEL786457:UEL786476 UOH786457:UOH786476 UYD786457:UYD786476 VHZ786457:VHZ786476 VRV786457:VRV786476 WBR786457:WBR786476 WLN786457:WLN786476 WVJ786457:WVJ786476 J851994:J852013 IX851993:IX852012 ST851993:ST852012 ACP851993:ACP852012 AML851993:AML852012 AWH851993:AWH852012 BGD851993:BGD852012 BPZ851993:BPZ852012 BZV851993:BZV852012 CJR851993:CJR852012 CTN851993:CTN852012 DDJ851993:DDJ852012 DNF851993:DNF852012 DXB851993:DXB852012 EGX851993:EGX852012 EQT851993:EQT852012 FAP851993:FAP852012 FKL851993:FKL852012 FUH851993:FUH852012 GED851993:GED852012 GNZ851993:GNZ852012 GXV851993:GXV852012 HHR851993:HHR852012 HRN851993:HRN852012 IBJ851993:IBJ852012 ILF851993:ILF852012 IVB851993:IVB852012 JEX851993:JEX852012 JOT851993:JOT852012 JYP851993:JYP852012 KIL851993:KIL852012 KSH851993:KSH852012 LCD851993:LCD852012 LLZ851993:LLZ852012 LVV851993:LVV852012 MFR851993:MFR852012 MPN851993:MPN852012 MZJ851993:MZJ852012 NJF851993:NJF852012 NTB851993:NTB852012 OCX851993:OCX852012 OMT851993:OMT852012 OWP851993:OWP852012 PGL851993:PGL852012 PQH851993:PQH852012 QAD851993:QAD852012 QJZ851993:QJZ852012 QTV851993:QTV852012 RDR851993:RDR852012 RNN851993:RNN852012 RXJ851993:RXJ852012 SHF851993:SHF852012 SRB851993:SRB852012 TAX851993:TAX852012 TKT851993:TKT852012 TUP851993:TUP852012 UEL851993:UEL852012 UOH851993:UOH852012 UYD851993:UYD852012 VHZ851993:VHZ852012 VRV851993:VRV852012 WBR851993:WBR852012 WLN851993:WLN852012 WVJ851993:WVJ852012 J917530:J917549 IX917529:IX917548 ST917529:ST917548 ACP917529:ACP917548 AML917529:AML917548 AWH917529:AWH917548 BGD917529:BGD917548 BPZ917529:BPZ917548 BZV917529:BZV917548 CJR917529:CJR917548 CTN917529:CTN917548 DDJ917529:DDJ917548 DNF917529:DNF917548 DXB917529:DXB917548 EGX917529:EGX917548 EQT917529:EQT917548 FAP917529:FAP917548 FKL917529:FKL917548 FUH917529:FUH917548 GED917529:GED917548 GNZ917529:GNZ917548 GXV917529:GXV917548 HHR917529:HHR917548 HRN917529:HRN917548 IBJ917529:IBJ917548 ILF917529:ILF917548 IVB917529:IVB917548 JEX917529:JEX917548 JOT917529:JOT917548 JYP917529:JYP917548 KIL917529:KIL917548 KSH917529:KSH917548 LCD917529:LCD917548 LLZ917529:LLZ917548 LVV917529:LVV917548 MFR917529:MFR917548 MPN917529:MPN917548 MZJ917529:MZJ917548 NJF917529:NJF917548 NTB917529:NTB917548 OCX917529:OCX917548 OMT917529:OMT917548 OWP917529:OWP917548 PGL917529:PGL917548 PQH917529:PQH917548 QAD917529:QAD917548 QJZ917529:QJZ917548 QTV917529:QTV917548 RDR917529:RDR917548 RNN917529:RNN917548 RXJ917529:RXJ917548 SHF917529:SHF917548 SRB917529:SRB917548 TAX917529:TAX917548 TKT917529:TKT917548 TUP917529:TUP917548 UEL917529:UEL917548 UOH917529:UOH917548 UYD917529:UYD917548 VHZ917529:VHZ917548 VRV917529:VRV917548 WBR917529:WBR917548 WLN917529:WLN917548 WVJ917529:WVJ917548 J983066:J983085 IX983065:IX983084 ST983065:ST983084 ACP983065:ACP983084 AML983065:AML983084 AWH983065:AWH983084 BGD983065:BGD983084 BPZ983065:BPZ983084 BZV983065:BZV983084 CJR983065:CJR983084 CTN983065:CTN983084 DDJ983065:DDJ983084 DNF983065:DNF983084 DXB983065:DXB983084 EGX983065:EGX983084 EQT983065:EQT983084 FAP983065:FAP983084 FKL983065:FKL983084 FUH983065:FUH983084 GED983065:GED983084 GNZ983065:GNZ983084 GXV983065:GXV983084 HHR983065:HHR983084 HRN983065:HRN983084 IBJ983065:IBJ983084 ILF983065:ILF983084 IVB983065:IVB983084 JEX983065:JEX983084 JOT983065:JOT983084 JYP983065:JYP983084 KIL983065:KIL983084 KSH983065:KSH983084 LCD983065:LCD983084 LLZ983065:LLZ983084 LVV983065:LVV983084 MFR983065:MFR983084 MPN983065:MPN983084 MZJ983065:MZJ983084 NJF983065:NJF983084 NTB983065:NTB983084 OCX983065:OCX983084 OMT983065:OMT983084 OWP983065:OWP983084 PGL983065:PGL983084 PQH983065:PQH983084 QAD983065:QAD983084 QJZ983065:QJZ983084 QTV983065:QTV983084 RDR983065:RDR983084 RNN983065:RNN983084 RXJ983065:RXJ983084 SHF983065:SHF983084 SRB983065:SRB983084 TAX983065:TAX983084 TKT983065:TKT983084 TUP983065:TUP983084 UEL983065:UEL983084 UOH983065:UOH983084 UYD983065:UYD983084 VHZ983065:VHZ983084 VRV983065:VRV983084 WBR983065:WBR983084 WLN983065:WLN983084 ST66:ST69 ACP66:ACP69 AML66:AML69 AWH66:AWH69 BGD66:BGD69 BPZ66:BPZ69 BZV66:BZV69 CJR66:CJR69 CTN66:CTN69 DDJ66:DDJ69 DNF66:DNF69 DXB66:DXB69 EGX66:EGX69 EQT66:EQT69 FAP66:FAP69 FKL66:FKL69 FUH66:FUH69 GED66:GED69 GNZ66:GNZ69 GXV66:GXV69 HHR66:HHR69 HRN66:HRN69 IBJ66:IBJ69 ILF66:ILF69 IVB66:IVB69 JEX66:JEX69 JOT66:JOT69 JYP66:JYP69 KIL66:KIL69 KSH66:KSH69 LCD66:LCD69 LLZ66:LLZ69 LVV66:LVV69 MFR66:MFR69 MPN66:MPN69 MZJ66:MZJ69 NJF66:NJF69 NTB66:NTB69 OCX66:OCX69 OMT66:OMT69 OWP66:OWP69 PGL66:PGL69 PQH66:PQH69 QAD66:QAD69 QJZ66:QJZ69 QTV66:QTV69 RDR66:RDR69 RNN66:RNN69 RXJ66:RXJ69 SHF66:SHF69 SRB66:SRB69 TAX66:TAX69 TKT66:TKT69 TUP66:TUP69 UEL66:UEL69 UOH66:UOH69 UYD66:UYD69 VHZ66:VHZ69 VRV66:VRV69 WBR66:WBR69 WLN66:WLN69 WVJ66:WVJ69 WLF11:WLF61 WBJ11:WBJ61 VRN11:VRN61 VHR11:VHR61 UXV11:UXV61 UNZ11:UNZ61 UED11:UED61 TUH11:TUH61 TKL11:TKL61 TAP11:TAP61 SQT11:SQT61 SGX11:SGX61 RXB11:RXB61 RNF11:RNF61 RDJ11:RDJ61 QTN11:QTN61 QJR11:QJR61 PZV11:PZV61 PPZ11:PPZ61 PGD11:PGD61 OWH11:OWH61 OML11:OML61 OCP11:OCP61 NST11:NST61 NIX11:NIX61 MZB11:MZB61 MPF11:MPF61 MFJ11:MFJ61 LVN11:LVN61 LLR11:LLR61 LBV11:LBV61 KRZ11:KRZ61 KID11:KID61 JYH11:JYH61 JOL11:JOL61 JEP11:JEP61 IUT11:IUT61 IKX11:IKX61 IBB11:IBB61 HRF11:HRF61 HHJ11:HHJ61 GXN11:GXN61 GNR11:GNR61 GDV11:GDV61 FTZ11:FTZ61 FKD11:FKD61 FAH11:FAH61 EQL11:EQL61 EGP11:EGP61 DWT11:DWT61 DMX11:DMX61 DDB11:DDB61 CTF11:CTF61 CJJ11:CJJ61 BZN11:BZN61 BPR11:BPR61 BFV11:BFV61 AVZ11:AVZ61 AMD11:AMD61 ACH11:ACH61 SL11:SL61 IP11:IP61 IX66:IX69 WVB11:WVB61">
      <formula1>"教育・保育従事者,教育・保育従事者以外"</formula1>
    </dataValidation>
    <dataValidation type="custom" allowBlank="1" showInputMessage="1" showErrorMessage="1" sqref="AP65561:AP65580 AP131097:AP131116 AP196633:AP196652 AP262169:AP262188 AP327705:AP327724 AP393241:AP393260 AP458777:AP458796 AP524313:AP524332 AP589849:AP589868 AP655385:AP655404 AP720921:AP720940 AP786457:AP786476 AP851993:AP852012 AP917529:AP917548 AP983065:AP983084 WVN983065:WWO983084 VRZ983065:VTA983084 WBV983065:WCW983084 JB65561:KC65580 SX65561:TY65580 ACT65561:ADU65580 AMP65561:ANQ65580 AWL65561:AXM65580 BGH65561:BHI65580 BQD65561:BRE65580 BZZ65561:CBA65580 CJV65561:CKW65580 CTR65561:CUS65580 DDN65561:DEO65580 DNJ65561:DOK65580 DXF65561:DYG65580 EHB65561:EIC65580 EQX65561:ERY65580 FAT65561:FBU65580 FKP65561:FLQ65580 FUL65561:FVM65580 GEH65561:GFI65580 GOD65561:GPE65580 GXZ65561:GZA65580 HHV65561:HIW65580 HRR65561:HSS65580 IBN65561:ICO65580 ILJ65561:IMK65580 IVF65561:IWG65580 JFB65561:JGC65580 JOX65561:JPY65580 JYT65561:JZU65580 KIP65561:KJQ65580 KSL65561:KTM65580 LCH65561:LDI65580 LMD65561:LNE65580 LVZ65561:LXA65580 MFV65561:MGW65580 MPR65561:MQS65580 MZN65561:NAO65580 NJJ65561:NKK65580 NTF65561:NUG65580 ODB65561:OEC65580 OMX65561:ONY65580 OWT65561:OXU65580 PGP65561:PHQ65580 PQL65561:PRM65580 QAH65561:QBI65580 QKD65561:QLE65580 QTZ65561:QVA65580 RDV65561:REW65580 RNR65561:ROS65580 RXN65561:RYO65580 SHJ65561:SIK65580 SRF65561:SSG65580 TBB65561:TCC65580 TKX65561:TLY65580 TUT65561:TVU65580 UEP65561:UFQ65580 UOL65561:UPM65580 UYH65561:UZI65580 VID65561:VJE65580 VRZ65561:VTA65580 WBV65561:WCW65580 WLR65561:WMS65580 WVN65561:WWO65580 JB131097:KC131116 SX131097:TY131116 ACT131097:ADU131116 AMP131097:ANQ131116 AWL131097:AXM131116 BGH131097:BHI131116 BQD131097:BRE131116 BZZ131097:CBA131116 CJV131097:CKW131116 CTR131097:CUS131116 DDN131097:DEO131116 DNJ131097:DOK131116 DXF131097:DYG131116 EHB131097:EIC131116 EQX131097:ERY131116 FAT131097:FBU131116 FKP131097:FLQ131116 FUL131097:FVM131116 GEH131097:GFI131116 GOD131097:GPE131116 GXZ131097:GZA131116 HHV131097:HIW131116 HRR131097:HSS131116 IBN131097:ICO131116 ILJ131097:IMK131116 IVF131097:IWG131116 JFB131097:JGC131116 JOX131097:JPY131116 JYT131097:JZU131116 KIP131097:KJQ131116 KSL131097:KTM131116 LCH131097:LDI131116 LMD131097:LNE131116 LVZ131097:LXA131116 MFV131097:MGW131116 MPR131097:MQS131116 MZN131097:NAO131116 NJJ131097:NKK131116 NTF131097:NUG131116 ODB131097:OEC131116 OMX131097:ONY131116 OWT131097:OXU131116 PGP131097:PHQ131116 PQL131097:PRM131116 QAH131097:QBI131116 QKD131097:QLE131116 QTZ131097:QVA131116 RDV131097:REW131116 RNR131097:ROS131116 RXN131097:RYO131116 SHJ131097:SIK131116 SRF131097:SSG131116 TBB131097:TCC131116 TKX131097:TLY131116 TUT131097:TVU131116 UEP131097:UFQ131116 UOL131097:UPM131116 UYH131097:UZI131116 VID131097:VJE131116 VRZ131097:VTA131116 WBV131097:WCW131116 WLR131097:WMS131116 WVN131097:WWO131116 JB196633:KC196652 SX196633:TY196652 ACT196633:ADU196652 AMP196633:ANQ196652 AWL196633:AXM196652 BGH196633:BHI196652 BQD196633:BRE196652 BZZ196633:CBA196652 CJV196633:CKW196652 CTR196633:CUS196652 DDN196633:DEO196652 DNJ196633:DOK196652 DXF196633:DYG196652 EHB196633:EIC196652 EQX196633:ERY196652 FAT196633:FBU196652 FKP196633:FLQ196652 FUL196633:FVM196652 GEH196633:GFI196652 GOD196633:GPE196652 GXZ196633:GZA196652 HHV196633:HIW196652 HRR196633:HSS196652 IBN196633:ICO196652 ILJ196633:IMK196652 IVF196633:IWG196652 JFB196633:JGC196652 JOX196633:JPY196652 JYT196633:JZU196652 KIP196633:KJQ196652 KSL196633:KTM196652 LCH196633:LDI196652 LMD196633:LNE196652 LVZ196633:LXA196652 MFV196633:MGW196652 MPR196633:MQS196652 MZN196633:NAO196652 NJJ196633:NKK196652 NTF196633:NUG196652 ODB196633:OEC196652 OMX196633:ONY196652 OWT196633:OXU196652 PGP196633:PHQ196652 PQL196633:PRM196652 QAH196633:QBI196652 QKD196633:QLE196652 QTZ196633:QVA196652 RDV196633:REW196652 RNR196633:ROS196652 RXN196633:RYO196652 SHJ196633:SIK196652 SRF196633:SSG196652 TBB196633:TCC196652 TKX196633:TLY196652 TUT196633:TVU196652 UEP196633:UFQ196652 UOL196633:UPM196652 UYH196633:UZI196652 VID196633:VJE196652 VRZ196633:VTA196652 WBV196633:WCW196652 WLR196633:WMS196652 WVN196633:WWO196652 JB262169:KC262188 SX262169:TY262188 ACT262169:ADU262188 AMP262169:ANQ262188 AWL262169:AXM262188 BGH262169:BHI262188 BQD262169:BRE262188 BZZ262169:CBA262188 CJV262169:CKW262188 CTR262169:CUS262188 DDN262169:DEO262188 DNJ262169:DOK262188 DXF262169:DYG262188 EHB262169:EIC262188 EQX262169:ERY262188 FAT262169:FBU262188 FKP262169:FLQ262188 FUL262169:FVM262188 GEH262169:GFI262188 GOD262169:GPE262188 GXZ262169:GZA262188 HHV262169:HIW262188 HRR262169:HSS262188 IBN262169:ICO262188 ILJ262169:IMK262188 IVF262169:IWG262188 JFB262169:JGC262188 JOX262169:JPY262188 JYT262169:JZU262188 KIP262169:KJQ262188 KSL262169:KTM262188 LCH262169:LDI262188 LMD262169:LNE262188 LVZ262169:LXA262188 MFV262169:MGW262188 MPR262169:MQS262188 MZN262169:NAO262188 NJJ262169:NKK262188 NTF262169:NUG262188 ODB262169:OEC262188 OMX262169:ONY262188 OWT262169:OXU262188 PGP262169:PHQ262188 PQL262169:PRM262188 QAH262169:QBI262188 QKD262169:QLE262188 QTZ262169:QVA262188 RDV262169:REW262188 RNR262169:ROS262188 RXN262169:RYO262188 SHJ262169:SIK262188 SRF262169:SSG262188 TBB262169:TCC262188 TKX262169:TLY262188 TUT262169:TVU262188 UEP262169:UFQ262188 UOL262169:UPM262188 UYH262169:UZI262188 VID262169:VJE262188 VRZ262169:VTA262188 WBV262169:WCW262188 WLR262169:WMS262188 WVN262169:WWO262188 JB327705:KC327724 SX327705:TY327724 ACT327705:ADU327724 AMP327705:ANQ327724 AWL327705:AXM327724 BGH327705:BHI327724 BQD327705:BRE327724 BZZ327705:CBA327724 CJV327705:CKW327724 CTR327705:CUS327724 DDN327705:DEO327724 DNJ327705:DOK327724 DXF327705:DYG327724 EHB327705:EIC327724 EQX327705:ERY327724 FAT327705:FBU327724 FKP327705:FLQ327724 FUL327705:FVM327724 GEH327705:GFI327724 GOD327705:GPE327724 GXZ327705:GZA327724 HHV327705:HIW327724 HRR327705:HSS327724 IBN327705:ICO327724 ILJ327705:IMK327724 IVF327705:IWG327724 JFB327705:JGC327724 JOX327705:JPY327724 JYT327705:JZU327724 KIP327705:KJQ327724 KSL327705:KTM327724 LCH327705:LDI327724 LMD327705:LNE327724 LVZ327705:LXA327724 MFV327705:MGW327724 MPR327705:MQS327724 MZN327705:NAO327724 NJJ327705:NKK327724 NTF327705:NUG327724 ODB327705:OEC327724 OMX327705:ONY327724 OWT327705:OXU327724 PGP327705:PHQ327724 PQL327705:PRM327724 QAH327705:QBI327724 QKD327705:QLE327724 QTZ327705:QVA327724 RDV327705:REW327724 RNR327705:ROS327724 RXN327705:RYO327724 SHJ327705:SIK327724 SRF327705:SSG327724 TBB327705:TCC327724 TKX327705:TLY327724 TUT327705:TVU327724 UEP327705:UFQ327724 UOL327705:UPM327724 UYH327705:UZI327724 VID327705:VJE327724 VRZ327705:VTA327724 WBV327705:WCW327724 WLR327705:WMS327724 WVN327705:WWO327724 JB393241:KC393260 SX393241:TY393260 ACT393241:ADU393260 AMP393241:ANQ393260 AWL393241:AXM393260 BGH393241:BHI393260 BQD393241:BRE393260 BZZ393241:CBA393260 CJV393241:CKW393260 CTR393241:CUS393260 DDN393241:DEO393260 DNJ393241:DOK393260 DXF393241:DYG393260 EHB393241:EIC393260 EQX393241:ERY393260 FAT393241:FBU393260 FKP393241:FLQ393260 FUL393241:FVM393260 GEH393241:GFI393260 GOD393241:GPE393260 GXZ393241:GZA393260 HHV393241:HIW393260 HRR393241:HSS393260 IBN393241:ICO393260 ILJ393241:IMK393260 IVF393241:IWG393260 JFB393241:JGC393260 JOX393241:JPY393260 JYT393241:JZU393260 KIP393241:KJQ393260 KSL393241:KTM393260 LCH393241:LDI393260 LMD393241:LNE393260 LVZ393241:LXA393260 MFV393241:MGW393260 MPR393241:MQS393260 MZN393241:NAO393260 NJJ393241:NKK393260 NTF393241:NUG393260 ODB393241:OEC393260 OMX393241:ONY393260 OWT393241:OXU393260 PGP393241:PHQ393260 PQL393241:PRM393260 QAH393241:QBI393260 QKD393241:QLE393260 QTZ393241:QVA393260 RDV393241:REW393260 RNR393241:ROS393260 RXN393241:RYO393260 SHJ393241:SIK393260 SRF393241:SSG393260 TBB393241:TCC393260 TKX393241:TLY393260 TUT393241:TVU393260 UEP393241:UFQ393260 UOL393241:UPM393260 UYH393241:UZI393260 VID393241:VJE393260 VRZ393241:VTA393260 WBV393241:WCW393260 WLR393241:WMS393260 WVN393241:WWO393260 JB458777:KC458796 SX458777:TY458796 ACT458777:ADU458796 AMP458777:ANQ458796 AWL458777:AXM458796 BGH458777:BHI458796 BQD458777:BRE458796 BZZ458777:CBA458796 CJV458777:CKW458796 CTR458777:CUS458796 DDN458777:DEO458796 DNJ458777:DOK458796 DXF458777:DYG458796 EHB458777:EIC458796 EQX458777:ERY458796 FAT458777:FBU458796 FKP458777:FLQ458796 FUL458777:FVM458796 GEH458777:GFI458796 GOD458777:GPE458796 GXZ458777:GZA458796 HHV458777:HIW458796 HRR458777:HSS458796 IBN458777:ICO458796 ILJ458777:IMK458796 IVF458777:IWG458796 JFB458777:JGC458796 JOX458777:JPY458796 JYT458777:JZU458796 KIP458777:KJQ458796 KSL458777:KTM458796 LCH458777:LDI458796 LMD458777:LNE458796 LVZ458777:LXA458796 MFV458777:MGW458796 MPR458777:MQS458796 MZN458777:NAO458796 NJJ458777:NKK458796 NTF458777:NUG458796 ODB458777:OEC458796 OMX458777:ONY458796 OWT458777:OXU458796 PGP458777:PHQ458796 PQL458777:PRM458796 QAH458777:QBI458796 QKD458777:QLE458796 QTZ458777:QVA458796 RDV458777:REW458796 RNR458777:ROS458796 RXN458777:RYO458796 SHJ458777:SIK458796 SRF458777:SSG458796 TBB458777:TCC458796 TKX458777:TLY458796 TUT458777:TVU458796 UEP458777:UFQ458796 UOL458777:UPM458796 UYH458777:UZI458796 VID458777:VJE458796 VRZ458777:VTA458796 WBV458777:WCW458796 WLR458777:WMS458796 WVN458777:WWO458796 JB524313:KC524332 SX524313:TY524332 ACT524313:ADU524332 AMP524313:ANQ524332 AWL524313:AXM524332 BGH524313:BHI524332 BQD524313:BRE524332 BZZ524313:CBA524332 CJV524313:CKW524332 CTR524313:CUS524332 DDN524313:DEO524332 DNJ524313:DOK524332 DXF524313:DYG524332 EHB524313:EIC524332 EQX524313:ERY524332 FAT524313:FBU524332 FKP524313:FLQ524332 FUL524313:FVM524332 GEH524313:GFI524332 GOD524313:GPE524332 GXZ524313:GZA524332 HHV524313:HIW524332 HRR524313:HSS524332 IBN524313:ICO524332 ILJ524313:IMK524332 IVF524313:IWG524332 JFB524313:JGC524332 JOX524313:JPY524332 JYT524313:JZU524332 KIP524313:KJQ524332 KSL524313:KTM524332 LCH524313:LDI524332 LMD524313:LNE524332 LVZ524313:LXA524332 MFV524313:MGW524332 MPR524313:MQS524332 MZN524313:NAO524332 NJJ524313:NKK524332 NTF524313:NUG524332 ODB524313:OEC524332 OMX524313:ONY524332 OWT524313:OXU524332 PGP524313:PHQ524332 PQL524313:PRM524332 QAH524313:QBI524332 QKD524313:QLE524332 QTZ524313:QVA524332 RDV524313:REW524332 RNR524313:ROS524332 RXN524313:RYO524332 SHJ524313:SIK524332 SRF524313:SSG524332 TBB524313:TCC524332 TKX524313:TLY524332 TUT524313:TVU524332 UEP524313:UFQ524332 UOL524313:UPM524332 UYH524313:UZI524332 VID524313:VJE524332 VRZ524313:VTA524332 WBV524313:WCW524332 WLR524313:WMS524332 WVN524313:WWO524332 JB589849:KC589868 SX589849:TY589868 ACT589849:ADU589868 AMP589849:ANQ589868 AWL589849:AXM589868 BGH589849:BHI589868 BQD589849:BRE589868 BZZ589849:CBA589868 CJV589849:CKW589868 CTR589849:CUS589868 DDN589849:DEO589868 DNJ589849:DOK589868 DXF589849:DYG589868 EHB589849:EIC589868 EQX589849:ERY589868 FAT589849:FBU589868 FKP589849:FLQ589868 FUL589849:FVM589868 GEH589849:GFI589868 GOD589849:GPE589868 GXZ589849:GZA589868 HHV589849:HIW589868 HRR589849:HSS589868 IBN589849:ICO589868 ILJ589849:IMK589868 IVF589849:IWG589868 JFB589849:JGC589868 JOX589849:JPY589868 JYT589849:JZU589868 KIP589849:KJQ589868 KSL589849:KTM589868 LCH589849:LDI589868 LMD589849:LNE589868 LVZ589849:LXA589868 MFV589849:MGW589868 MPR589849:MQS589868 MZN589849:NAO589868 NJJ589849:NKK589868 NTF589849:NUG589868 ODB589849:OEC589868 OMX589849:ONY589868 OWT589849:OXU589868 PGP589849:PHQ589868 PQL589849:PRM589868 QAH589849:QBI589868 QKD589849:QLE589868 QTZ589849:QVA589868 RDV589849:REW589868 RNR589849:ROS589868 RXN589849:RYO589868 SHJ589849:SIK589868 SRF589849:SSG589868 TBB589849:TCC589868 TKX589849:TLY589868 TUT589849:TVU589868 UEP589849:UFQ589868 UOL589849:UPM589868 UYH589849:UZI589868 VID589849:VJE589868 VRZ589849:VTA589868 WBV589849:WCW589868 WLR589849:WMS589868 WVN589849:WWO589868 JB655385:KC655404 SX655385:TY655404 ACT655385:ADU655404 AMP655385:ANQ655404 AWL655385:AXM655404 BGH655385:BHI655404 BQD655385:BRE655404 BZZ655385:CBA655404 CJV655385:CKW655404 CTR655385:CUS655404 DDN655385:DEO655404 DNJ655385:DOK655404 DXF655385:DYG655404 EHB655385:EIC655404 EQX655385:ERY655404 FAT655385:FBU655404 FKP655385:FLQ655404 FUL655385:FVM655404 GEH655385:GFI655404 GOD655385:GPE655404 GXZ655385:GZA655404 HHV655385:HIW655404 HRR655385:HSS655404 IBN655385:ICO655404 ILJ655385:IMK655404 IVF655385:IWG655404 JFB655385:JGC655404 JOX655385:JPY655404 JYT655385:JZU655404 KIP655385:KJQ655404 KSL655385:KTM655404 LCH655385:LDI655404 LMD655385:LNE655404 LVZ655385:LXA655404 MFV655385:MGW655404 MPR655385:MQS655404 MZN655385:NAO655404 NJJ655385:NKK655404 NTF655385:NUG655404 ODB655385:OEC655404 OMX655385:ONY655404 OWT655385:OXU655404 PGP655385:PHQ655404 PQL655385:PRM655404 QAH655385:QBI655404 QKD655385:QLE655404 QTZ655385:QVA655404 RDV655385:REW655404 RNR655385:ROS655404 RXN655385:RYO655404 SHJ655385:SIK655404 SRF655385:SSG655404 TBB655385:TCC655404 TKX655385:TLY655404 TUT655385:TVU655404 UEP655385:UFQ655404 UOL655385:UPM655404 UYH655385:UZI655404 VID655385:VJE655404 VRZ655385:VTA655404 WBV655385:WCW655404 WLR655385:WMS655404 WVN655385:WWO655404 JB720921:KC720940 SX720921:TY720940 ACT720921:ADU720940 AMP720921:ANQ720940 AWL720921:AXM720940 BGH720921:BHI720940 BQD720921:BRE720940 BZZ720921:CBA720940 CJV720921:CKW720940 CTR720921:CUS720940 DDN720921:DEO720940 DNJ720921:DOK720940 DXF720921:DYG720940 EHB720921:EIC720940 EQX720921:ERY720940 FAT720921:FBU720940 FKP720921:FLQ720940 FUL720921:FVM720940 GEH720921:GFI720940 GOD720921:GPE720940 GXZ720921:GZA720940 HHV720921:HIW720940 HRR720921:HSS720940 IBN720921:ICO720940 ILJ720921:IMK720940 IVF720921:IWG720940 JFB720921:JGC720940 JOX720921:JPY720940 JYT720921:JZU720940 KIP720921:KJQ720940 KSL720921:KTM720940 LCH720921:LDI720940 LMD720921:LNE720940 LVZ720921:LXA720940 MFV720921:MGW720940 MPR720921:MQS720940 MZN720921:NAO720940 NJJ720921:NKK720940 NTF720921:NUG720940 ODB720921:OEC720940 OMX720921:ONY720940 OWT720921:OXU720940 PGP720921:PHQ720940 PQL720921:PRM720940 QAH720921:QBI720940 QKD720921:QLE720940 QTZ720921:QVA720940 RDV720921:REW720940 RNR720921:ROS720940 RXN720921:RYO720940 SHJ720921:SIK720940 SRF720921:SSG720940 TBB720921:TCC720940 TKX720921:TLY720940 TUT720921:TVU720940 UEP720921:UFQ720940 UOL720921:UPM720940 UYH720921:UZI720940 VID720921:VJE720940 VRZ720921:VTA720940 WBV720921:WCW720940 WLR720921:WMS720940 WVN720921:WWO720940 JB786457:KC786476 SX786457:TY786476 ACT786457:ADU786476 AMP786457:ANQ786476 AWL786457:AXM786476 BGH786457:BHI786476 BQD786457:BRE786476 BZZ786457:CBA786476 CJV786457:CKW786476 CTR786457:CUS786476 DDN786457:DEO786476 DNJ786457:DOK786476 DXF786457:DYG786476 EHB786457:EIC786476 EQX786457:ERY786476 FAT786457:FBU786476 FKP786457:FLQ786476 FUL786457:FVM786476 GEH786457:GFI786476 GOD786457:GPE786476 GXZ786457:GZA786476 HHV786457:HIW786476 HRR786457:HSS786476 IBN786457:ICO786476 ILJ786457:IMK786476 IVF786457:IWG786476 JFB786457:JGC786476 JOX786457:JPY786476 JYT786457:JZU786476 KIP786457:KJQ786476 KSL786457:KTM786476 LCH786457:LDI786476 LMD786457:LNE786476 LVZ786457:LXA786476 MFV786457:MGW786476 MPR786457:MQS786476 MZN786457:NAO786476 NJJ786457:NKK786476 NTF786457:NUG786476 ODB786457:OEC786476 OMX786457:ONY786476 OWT786457:OXU786476 PGP786457:PHQ786476 PQL786457:PRM786476 QAH786457:QBI786476 QKD786457:QLE786476 QTZ786457:QVA786476 RDV786457:REW786476 RNR786457:ROS786476 RXN786457:RYO786476 SHJ786457:SIK786476 SRF786457:SSG786476 TBB786457:TCC786476 TKX786457:TLY786476 TUT786457:TVU786476 UEP786457:UFQ786476 UOL786457:UPM786476 UYH786457:UZI786476 VID786457:VJE786476 VRZ786457:VTA786476 WBV786457:WCW786476 WLR786457:WMS786476 WVN786457:WWO786476 JB851993:KC852012 SX851993:TY852012 ACT851993:ADU852012 AMP851993:ANQ852012 AWL851993:AXM852012 BGH851993:BHI852012 BQD851993:BRE852012 BZZ851993:CBA852012 CJV851993:CKW852012 CTR851993:CUS852012 DDN851993:DEO852012 DNJ851993:DOK852012 DXF851993:DYG852012 EHB851993:EIC852012 EQX851993:ERY852012 FAT851993:FBU852012 FKP851993:FLQ852012 FUL851993:FVM852012 GEH851993:GFI852012 GOD851993:GPE852012 GXZ851993:GZA852012 HHV851993:HIW852012 HRR851993:HSS852012 IBN851993:ICO852012 ILJ851993:IMK852012 IVF851993:IWG852012 JFB851993:JGC852012 JOX851993:JPY852012 JYT851993:JZU852012 KIP851993:KJQ852012 KSL851993:KTM852012 LCH851993:LDI852012 LMD851993:LNE852012 LVZ851993:LXA852012 MFV851993:MGW852012 MPR851993:MQS852012 MZN851993:NAO852012 NJJ851993:NKK852012 NTF851993:NUG852012 ODB851993:OEC852012 OMX851993:ONY852012 OWT851993:OXU852012 PGP851993:PHQ852012 PQL851993:PRM852012 QAH851993:QBI852012 QKD851993:QLE852012 QTZ851993:QVA852012 RDV851993:REW852012 RNR851993:ROS852012 RXN851993:RYO852012 SHJ851993:SIK852012 SRF851993:SSG852012 TBB851993:TCC852012 TKX851993:TLY852012 TUT851993:TVU852012 UEP851993:UFQ852012 UOL851993:UPM852012 UYH851993:UZI852012 VID851993:VJE852012 VRZ851993:VTA852012 WBV851993:WCW852012 WLR851993:WMS852012 WVN851993:WWO852012 JB917529:KC917548 SX917529:TY917548 ACT917529:ADU917548 AMP917529:ANQ917548 AWL917529:AXM917548 BGH917529:BHI917548 BQD917529:BRE917548 BZZ917529:CBA917548 CJV917529:CKW917548 CTR917529:CUS917548 DDN917529:DEO917548 DNJ917529:DOK917548 DXF917529:DYG917548 EHB917529:EIC917548 EQX917529:ERY917548 FAT917529:FBU917548 FKP917529:FLQ917548 FUL917529:FVM917548 GEH917529:GFI917548 GOD917529:GPE917548 GXZ917529:GZA917548 HHV917529:HIW917548 HRR917529:HSS917548 IBN917529:ICO917548 ILJ917529:IMK917548 IVF917529:IWG917548 JFB917529:JGC917548 JOX917529:JPY917548 JYT917529:JZU917548 KIP917529:KJQ917548 KSL917529:KTM917548 LCH917529:LDI917548 LMD917529:LNE917548 LVZ917529:LXA917548 MFV917529:MGW917548 MPR917529:MQS917548 MZN917529:NAO917548 NJJ917529:NKK917548 NTF917529:NUG917548 ODB917529:OEC917548 OMX917529:ONY917548 OWT917529:OXU917548 PGP917529:PHQ917548 PQL917529:PRM917548 QAH917529:QBI917548 QKD917529:QLE917548 QTZ917529:QVA917548 RDV917529:REW917548 RNR917529:ROS917548 RXN917529:RYO917548 SHJ917529:SIK917548 SRF917529:SSG917548 TBB917529:TCC917548 TKX917529:TLY917548 TUT917529:TVU917548 UEP917529:UFQ917548 UOL917529:UPM917548 UYH917529:UZI917548 VID917529:VJE917548 VRZ917529:VTA917548 WBV917529:WCW917548 WLR917529:WMS917548 WVN917529:WWO917548 JB983065:KC983084 SX983065:TY983084 ACT983065:ADU983084 AMP983065:ANQ983084 AWL983065:AXM983084 BGH983065:BHI983084 BQD983065:BRE983084 BZZ983065:CBA983084 CJV983065:CKW983084 CTR983065:CUS983084 DDN983065:DEO983084 DNJ983065:DOK983084 DXF983065:DYG983084 EHB983065:EIC983084 EQX983065:ERY983084 FAT983065:FBU983084 FKP983065:FLQ983084 FUL983065:FVM983084 GEH983065:GFI983084 GOD983065:GPE983084 GXZ983065:GZA983084 HHV983065:HIW983084 HRR983065:HSS983084 IBN983065:ICO983084 ILJ983065:IMK983084 IVF983065:IWG983084 JFB983065:JGC983084 JOX983065:JPY983084 JYT983065:JZU983084 KIP983065:KJQ983084 KSL983065:KTM983084 LCH983065:LDI983084 LMD983065:LNE983084 LVZ983065:LXA983084 MFV983065:MGW983084 MPR983065:MQS983084 MZN983065:NAO983084 NJJ983065:NKK983084 NTF983065:NUG983084 ODB983065:OEC983084 OMX983065:ONY983084 OWT983065:OXU983084 PGP983065:PHQ983084 PQL983065:PRM983084 QAH983065:QBI983084 QKD983065:QLE983084 QTZ983065:QVA983084 RDV983065:REW983084 RNR983065:ROS983084 RXN983065:RYO983084 SHJ983065:SIK983084 SRF983065:SSG983084 TBB983065:TCC983084 TKX983065:TLY983084 TUT983065:TVU983084 UEP983065:UFQ983084 UOL983065:UPM983084 UYH983065:UZI983084 VID983065:VJE983084 WLR983065:WMS983084 SX66:TY69 ACT66:ADU69 AMP66:ANQ69 AWL66:AXM69 BGH66:BHI69 BQD66:BRE69 BZZ66:CBA69 CJV66:CKW69 CTR66:CUS69 DDN66:DEO69 DNJ66:DOK69 DXF66:DYG69 EHB66:EIC69 EQX66:ERY69 FAT66:FBU69 FKP66:FLQ69 FUL66:FVM69 GEH66:GFI69 GOD66:GPE69 GXZ66:GZA69 HHV66:HIW69 HRR66:HSS69 IBN66:ICO69 ILJ66:IMK69 IVF66:IWG69 JFB66:JGC69 JOX66:JPY69 JYT66:JZU69 KIP66:KJQ69 KSL66:KTM69 LCH66:LDI69 LMD66:LNE69 LVZ66:LXA69 MFV66:MGW69 MPR66:MQS69 MZN66:NAO69 NJJ66:NKK69 NTF66:NUG69 ODB66:OEC69 OMX66:ONY69 OWT66:OXU69 PGP66:PHQ69 PQL66:PRM69 QAH66:QBI69 QKD66:QLE69 QTZ66:QVA69 RDV66:REW69 RNR66:ROS69 RXN66:RYO69 SHJ66:SIK69 SRF66:SSG69 TBB66:TCC69 TKX66:TLY69 TUT66:TVU69 UEP66:UFQ69 UOL66:UPM69 UYH66:UZI69 VID66:VJE69 VRZ66:VTA69 WBV66:WCW69 WLR66:WMS69 WVN66:WWO69 JB66:KC69 AP66:AP69 WVF11:WWG61 WLJ11:WMK61 WBN11:WCO61 VRR11:VSS61 VHV11:VIW61 UXZ11:UZA61 UOD11:UPE61 UEH11:UFI61 TUL11:TVM61 TKP11:TLQ61 TAT11:TBU61 SQX11:SRY61 SHB11:SIC61 RXF11:RYG61 RNJ11:ROK61 RDN11:REO61 QTR11:QUS61 QJV11:QKW61 PZZ11:QBA61 PQD11:PRE61 PGH11:PHI61 OWL11:OXM61 OMP11:ONQ61 OCT11:ODU61 NSX11:NTY61 NJB11:NKC61 MZF11:NAG61 MPJ11:MQK61 MFN11:MGO61 LVR11:LWS61 LLV11:LMW61 LBZ11:LDA61 KSD11:KTE61 KIH11:KJI61 JYL11:JZM61 JOP11:JPQ61 JET11:JFU61 IUX11:IVY61 ILB11:IMC61 IBF11:ICG61 HRJ11:HSK61 HHN11:HIO61 GXR11:GYS61 GNV11:GOW61 GDZ11:GFA61 FUD11:FVE61 FKH11:FLI61 FAL11:FBM61 EQP11:ERQ61 EGT11:EHU61 DWX11:DXY61 DNB11:DOC61 DDF11:DEG61 CTJ11:CUK61 CJN11:CKO61 BZR11:CAS61 BPV11:BQW61 BFZ11:BHA61 AWD11:AXE61 AMH11:ANI61 ACL11:ADM61 SP11:TQ61 AH11:AH61 AD917530:AG917549 AI983066:AO983085 AI917530:AO917549 AI851994:AO852013 AI786458:AO786477 AI720922:AO720941 AI655386:AO655405 AI589850:AO589869 AI524314:AO524333 AI458778:AO458797 AI393242:AO393261 AI327706:AO327725 AI262170:AO262189 AI196634:AO196653 AI131098:AO131117 AI65562:AO65581 S262170:W262189 S327706:W327725 S393242:W393261 S458778:W458797 S524314:W524333 S589850:W589869 S655386:W655405 S720922:W720941 S786458:W786477 S851994:W852013 S917530:W917549 S983066:W983085 S65562:W65581 S131098:W131117 S196634:W196653 AD983066:AG983085 AD65562:AG65581 AD131098:AG131117 AD196634:AG196653 AD262170:AG262189 AD327706:AG327725 AD393242:AG393261 AD458778:AG458797 AD524314:AG524333 AD589850:AG589869 AD655386:AG655405 AD720922:AG720941 AD786458:AG786477 AD851994:AG852013 IT11:JU61">
      <formula1>IF(#REF!="×","")</formula1>
    </dataValidation>
    <dataValidation type="list" allowBlank="1" showInputMessage="1" showErrorMessage="1" sqref="Z11:Z60">
      <formula1>"基本給,手当"</formula1>
    </dataValidation>
    <dataValidation type="list" allowBlank="1" showInputMessage="1" showErrorMessage="1" sqref="Y11:Y60">
      <formula1>"副主任保育士等（人数Ａ）,職務分野別リーダー等（人数Ｂ）"</formula1>
    </dataValidation>
    <dataValidation type="list" allowBlank="1" showInputMessage="1" showErrorMessage="1" sqref="G11:G60">
      <formula1>"保育教諭,保育士,幼稚園教諭,子育て支援員,看護師"</formula1>
    </dataValidation>
  </dataValidations>
  <printOptions horizontalCentered="1"/>
  <pageMargins left="0.78740157480314965" right="0.78740157480314965" top="0.59055118110236227" bottom="0.59055118110236227" header="0.51181102362204722" footer="0.51181102362204722"/>
  <pageSetup paperSize="8" scale="31" orientation="landscape" r:id="rId1"/>
  <headerFooter alignWithMargins="0"/>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F21"/>
  <sheetViews>
    <sheetView showGridLines="0" view="pageBreakPreview" zoomScale="87" zoomScaleNormal="100" zoomScaleSheetLayoutView="100" workbookViewId="0">
      <selection activeCell="D9" sqref="D9"/>
    </sheetView>
  </sheetViews>
  <sheetFormatPr defaultColWidth="9" defaultRowHeight="18" customHeight="1"/>
  <cols>
    <col min="1" max="1" width="5" style="1" customWidth="1"/>
    <col min="2" max="2" width="15.625" style="1" customWidth="1"/>
    <col min="3" max="3" width="14.625" style="1" customWidth="1"/>
    <col min="4" max="4" width="22" style="1" customWidth="1"/>
    <col min="5" max="6" width="29.25" style="1" customWidth="1"/>
    <col min="7" max="7" width="2.5" style="1" customWidth="1"/>
    <col min="8" max="19" width="3" style="1" customWidth="1"/>
    <col min="20" max="16384" width="9" style="1"/>
  </cols>
  <sheetData>
    <row r="1" spans="1:6" ht="18" customHeight="1" thickBot="1">
      <c r="A1" s="49" t="s">
        <v>290</v>
      </c>
    </row>
    <row r="2" spans="1:6" ht="18" customHeight="1" thickBot="1">
      <c r="D2" s="113" t="s">
        <v>190</v>
      </c>
      <c r="E2" s="869">
        <f>①平均年齢別児童数計算表!N3</f>
        <v>0</v>
      </c>
      <c r="F2" s="1289"/>
    </row>
    <row r="4" spans="1:6" ht="18" customHeight="1">
      <c r="A4" s="1134" t="s">
        <v>291</v>
      </c>
      <c r="B4" s="1134"/>
      <c r="C4" s="1134"/>
      <c r="D4" s="1134"/>
      <c r="E4" s="1134"/>
      <c r="F4" s="1134"/>
    </row>
    <row r="5" spans="1:6" ht="18" customHeight="1" thickBot="1">
      <c r="A5" s="3"/>
      <c r="B5" s="3"/>
      <c r="C5" s="3"/>
      <c r="D5" s="3"/>
      <c r="E5" s="3"/>
      <c r="F5" s="3"/>
    </row>
    <row r="6" spans="1:6" ht="40.15" customHeight="1">
      <c r="A6" s="1481" t="s">
        <v>250</v>
      </c>
      <c r="B6" s="1483" t="s">
        <v>251</v>
      </c>
      <c r="C6" s="1483" t="s">
        <v>252</v>
      </c>
      <c r="D6" s="1483" t="s">
        <v>253</v>
      </c>
      <c r="E6" s="1485" t="s">
        <v>254</v>
      </c>
      <c r="F6" s="1487" t="s">
        <v>255</v>
      </c>
    </row>
    <row r="7" spans="1:6" ht="56.1" customHeight="1" thickBot="1">
      <c r="A7" s="1482"/>
      <c r="B7" s="1484"/>
      <c r="C7" s="1484"/>
      <c r="D7" s="1484"/>
      <c r="E7" s="1486"/>
      <c r="F7" s="1488"/>
    </row>
    <row r="8" spans="1:6" ht="21.75" customHeight="1">
      <c r="A8" s="107" t="s">
        <v>256</v>
      </c>
      <c r="B8" s="108" t="s">
        <v>257</v>
      </c>
      <c r="C8" s="108" t="s">
        <v>258</v>
      </c>
      <c r="D8" s="108" t="s">
        <v>259</v>
      </c>
      <c r="E8" s="119">
        <v>200000</v>
      </c>
      <c r="F8" s="295"/>
    </row>
    <row r="9" spans="1:6" ht="21.75" customHeight="1">
      <c r="A9" s="48"/>
      <c r="B9" s="77"/>
      <c r="C9" s="77"/>
      <c r="D9" s="77"/>
      <c r="E9" s="120"/>
      <c r="F9" s="296"/>
    </row>
    <row r="10" spans="1:6" ht="21.75" customHeight="1">
      <c r="A10" s="48"/>
      <c r="B10" s="77"/>
      <c r="C10" s="77"/>
      <c r="D10" s="77"/>
      <c r="E10" s="120"/>
      <c r="F10" s="296"/>
    </row>
    <row r="11" spans="1:6" ht="21.75" customHeight="1">
      <c r="A11" s="48"/>
      <c r="B11" s="77"/>
      <c r="C11" s="77"/>
      <c r="D11" s="77"/>
      <c r="E11" s="120"/>
      <c r="F11" s="296"/>
    </row>
    <row r="12" spans="1:6" ht="21.75" customHeight="1">
      <c r="A12" s="48"/>
      <c r="B12" s="77"/>
      <c r="C12" s="77"/>
      <c r="D12" s="77"/>
      <c r="E12" s="120"/>
      <c r="F12" s="296"/>
    </row>
    <row r="13" spans="1:6" ht="21.75" customHeight="1">
      <c r="A13" s="48"/>
      <c r="B13" s="77"/>
      <c r="C13" s="77"/>
      <c r="D13" s="77"/>
      <c r="E13" s="120"/>
      <c r="F13" s="296"/>
    </row>
    <row r="14" spans="1:6" ht="21.75" customHeight="1">
      <c r="A14" s="48"/>
      <c r="B14" s="77"/>
      <c r="C14" s="77"/>
      <c r="D14" s="77"/>
      <c r="E14" s="120"/>
      <c r="F14" s="296"/>
    </row>
    <row r="15" spans="1:6" ht="21.75" customHeight="1">
      <c r="A15" s="48"/>
      <c r="B15" s="77"/>
      <c r="C15" s="77"/>
      <c r="D15" s="77"/>
      <c r="E15" s="120"/>
      <c r="F15" s="296"/>
    </row>
    <row r="16" spans="1:6" ht="21.75" customHeight="1">
      <c r="A16" s="48"/>
      <c r="B16" s="77"/>
      <c r="C16" s="77"/>
      <c r="D16" s="77"/>
      <c r="E16" s="120"/>
      <c r="F16" s="296"/>
    </row>
    <row r="17" spans="1:6" ht="21.75" customHeight="1">
      <c r="A17" s="53"/>
      <c r="B17" s="52"/>
      <c r="C17" s="52"/>
      <c r="D17" s="52"/>
      <c r="E17" s="121"/>
      <c r="F17" s="297"/>
    </row>
    <row r="18" spans="1:6" ht="21.75" customHeight="1" thickBot="1">
      <c r="A18" s="1475" t="s">
        <v>260</v>
      </c>
      <c r="B18" s="1476"/>
      <c r="C18" s="1476"/>
      <c r="D18" s="1477"/>
      <c r="E18" s="122">
        <f>SUM(E9:E17)</f>
        <v>0</v>
      </c>
      <c r="F18" s="298">
        <f>SUM(F9:F17)</f>
        <v>0</v>
      </c>
    </row>
    <row r="19" spans="1:6" ht="19.5" customHeight="1">
      <c r="A19" s="294" t="s">
        <v>241</v>
      </c>
      <c r="B19" s="1478" t="s">
        <v>261</v>
      </c>
      <c r="C19" s="1478"/>
      <c r="D19" s="1478"/>
      <c r="E19" s="1478"/>
      <c r="F19" s="1478"/>
    </row>
    <row r="20" spans="1:6" ht="19.5" customHeight="1">
      <c r="A20" s="109"/>
      <c r="B20" s="1479"/>
      <c r="C20" s="1479"/>
      <c r="D20" s="1479"/>
      <c r="E20" s="1479"/>
      <c r="F20" s="1479"/>
    </row>
    <row r="21" spans="1:6" ht="18" customHeight="1">
      <c r="A21" s="110"/>
      <c r="B21" s="1480"/>
      <c r="C21" s="1480"/>
      <c r="D21" s="1480"/>
      <c r="E21" s="1480"/>
      <c r="F21" s="1480"/>
    </row>
  </sheetData>
  <sheetProtection insertColumns="0" insertRows="0"/>
  <mergeCells count="11">
    <mergeCell ref="E2:F2"/>
    <mergeCell ref="A18:D18"/>
    <mergeCell ref="B19:F20"/>
    <mergeCell ref="B21:F21"/>
    <mergeCell ref="A4:F4"/>
    <mergeCell ref="A6:A7"/>
    <mergeCell ref="B6:B7"/>
    <mergeCell ref="C6:C7"/>
    <mergeCell ref="D6:D7"/>
    <mergeCell ref="E6:E7"/>
    <mergeCell ref="F6:F7"/>
  </mergeCells>
  <phoneticPr fontId="9"/>
  <printOptions horizontalCentered="1"/>
  <pageMargins left="0.78740157480314965" right="0.78740157480314965" top="0.59055118110236227" bottom="0.59055118110236227" header="0.51181102362204722" footer="0.51181102362204722"/>
  <pageSetup paperSize="9" scale="75" fitToHeight="0" orientation="portrait" r:id="rId1"/>
  <headerFooter alignWithMargins="0"/>
  <ignoredErrors>
    <ignoredError sqref="E18" formulaRang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L39"/>
  <sheetViews>
    <sheetView view="pageBreakPreview" zoomScaleNormal="70" zoomScaleSheetLayoutView="100" workbookViewId="0">
      <selection activeCell="AT11" sqref="AT11"/>
    </sheetView>
  </sheetViews>
  <sheetFormatPr defaultColWidth="2.375" defaultRowHeight="13.5"/>
  <cols>
    <col min="1" max="1" width="2.375" style="175"/>
    <col min="2" max="37" width="2.375" style="177"/>
    <col min="38" max="16384" width="2.375" style="175"/>
  </cols>
  <sheetData>
    <row r="1" spans="1:38">
      <c r="B1" s="267" t="s">
        <v>292</v>
      </c>
      <c r="C1" s="173"/>
      <c r="D1" s="173"/>
      <c r="E1" s="173"/>
      <c r="F1" s="173"/>
      <c r="G1" s="173"/>
      <c r="H1" s="173"/>
      <c r="I1" s="173"/>
      <c r="J1" s="173"/>
      <c r="K1" s="173"/>
      <c r="L1" s="173"/>
      <c r="M1" s="173"/>
      <c r="N1" s="173"/>
      <c r="O1" s="173"/>
      <c r="P1" s="173"/>
      <c r="Q1" s="173"/>
      <c r="R1" s="173"/>
      <c r="S1" s="173"/>
      <c r="T1" s="173"/>
      <c r="U1" s="173"/>
      <c r="V1" s="173"/>
      <c r="W1" s="173"/>
      <c r="X1" s="173"/>
      <c r="Y1" s="173"/>
      <c r="Z1" s="174"/>
      <c r="AA1" s="174"/>
      <c r="AB1" s="174"/>
      <c r="AC1" s="174"/>
      <c r="AD1" s="174"/>
      <c r="AE1" s="174"/>
      <c r="AF1" s="174"/>
      <c r="AG1" s="174"/>
      <c r="AH1" s="174"/>
      <c r="AI1" s="174"/>
      <c r="AJ1" s="174"/>
      <c r="AK1" s="174"/>
    </row>
    <row r="2" spans="1:38">
      <c r="B2" s="173"/>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73"/>
      <c r="AJ2" s="173"/>
      <c r="AK2" s="173"/>
    </row>
    <row r="3" spans="1:38" ht="17.25">
      <c r="B3" s="1530" t="s">
        <v>293</v>
      </c>
      <c r="C3" s="1530"/>
      <c r="D3" s="1530"/>
      <c r="E3" s="1530"/>
      <c r="F3" s="1530"/>
      <c r="G3" s="1530"/>
      <c r="H3" s="1530"/>
      <c r="I3" s="1530"/>
      <c r="J3" s="1530"/>
      <c r="K3" s="1530"/>
      <c r="L3" s="1530"/>
      <c r="M3" s="1530"/>
      <c r="N3" s="1530"/>
      <c r="O3" s="1530"/>
      <c r="P3" s="1530"/>
      <c r="Q3" s="1530"/>
      <c r="R3" s="1530"/>
      <c r="S3" s="1530"/>
      <c r="T3" s="1530"/>
      <c r="U3" s="1530"/>
      <c r="V3" s="1530"/>
      <c r="W3" s="1530"/>
      <c r="X3" s="1531">
        <v>7</v>
      </c>
      <c r="Y3" s="1531"/>
      <c r="Z3" s="209" t="s">
        <v>294</v>
      </c>
      <c r="AA3" s="209"/>
      <c r="AB3" s="209"/>
      <c r="AC3" s="210"/>
      <c r="AD3" s="176"/>
      <c r="AE3" s="176"/>
      <c r="AF3" s="176"/>
      <c r="AG3" s="173"/>
      <c r="AH3" s="173"/>
      <c r="AI3" s="173"/>
      <c r="AJ3" s="173"/>
      <c r="AK3" s="173"/>
    </row>
    <row r="4" spans="1:38">
      <c r="B4" s="173"/>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73"/>
    </row>
    <row r="5" spans="1:38" s="1" customFormat="1" ht="17.25" customHeight="1">
      <c r="A5" s="145"/>
      <c r="B5" s="145"/>
      <c r="C5" s="468"/>
      <c r="D5" s="468"/>
      <c r="E5" s="863" t="s">
        <v>470</v>
      </c>
      <c r="F5" s="863"/>
      <c r="G5" s="863"/>
      <c r="H5" s="863"/>
      <c r="I5" s="863"/>
      <c r="J5" s="863"/>
      <c r="K5" s="863"/>
      <c r="L5" s="203"/>
      <c r="M5" s="203"/>
      <c r="N5" s="203"/>
      <c r="O5" s="203"/>
      <c r="P5" s="203"/>
      <c r="Q5" s="145"/>
      <c r="R5" s="145"/>
      <c r="S5" s="145"/>
      <c r="T5" s="145"/>
      <c r="U5" s="145"/>
      <c r="V5" s="145"/>
      <c r="W5" s="145"/>
      <c r="X5" s="145"/>
      <c r="Y5" s="145"/>
      <c r="Z5" s="145"/>
      <c r="AA5" s="145"/>
      <c r="AB5" s="145"/>
      <c r="AC5" s="145"/>
      <c r="AD5" s="145"/>
      <c r="AE5" s="145"/>
      <c r="AF5" s="145"/>
      <c r="AG5" s="145"/>
      <c r="AH5" s="145"/>
      <c r="AI5" s="145"/>
      <c r="AJ5" s="145"/>
      <c r="AK5" s="145"/>
      <c r="AL5" s="145"/>
    </row>
    <row r="6" spans="1:38" s="1" customFormat="1" ht="17.25" customHeight="1">
      <c r="A6" s="145"/>
      <c r="B6" s="145"/>
      <c r="C6" s="468"/>
      <c r="D6" s="468"/>
      <c r="E6" s="863" t="s">
        <v>471</v>
      </c>
      <c r="F6" s="863"/>
      <c r="G6" s="863"/>
      <c r="H6" s="863"/>
      <c r="I6" s="863"/>
      <c r="J6" s="863"/>
      <c r="K6" s="863"/>
      <c r="L6" s="203"/>
      <c r="M6" s="203"/>
      <c r="N6" s="203"/>
      <c r="O6" s="203"/>
      <c r="P6" s="145"/>
      <c r="Q6" s="145"/>
      <c r="R6" s="145"/>
      <c r="S6" s="145"/>
      <c r="T6" s="145"/>
      <c r="U6" s="145"/>
      <c r="V6" s="145"/>
      <c r="W6" s="145"/>
      <c r="X6" s="145"/>
      <c r="Y6" s="145"/>
      <c r="Z6" s="145"/>
      <c r="AA6" s="145"/>
      <c r="AB6" s="145"/>
      <c r="AC6" s="145"/>
      <c r="AD6" s="145"/>
      <c r="AE6" s="145"/>
      <c r="AF6" s="145"/>
      <c r="AG6" s="145"/>
      <c r="AH6" s="145"/>
      <c r="AI6" s="145"/>
      <c r="AJ6" s="145"/>
      <c r="AK6" s="145"/>
      <c r="AL6" s="145"/>
    </row>
    <row r="7" spans="1:38" s="1" customFormat="1" ht="17.25" customHeight="1" thickBot="1">
      <c r="A7" s="145"/>
      <c r="B7" s="145"/>
      <c r="C7" s="145"/>
      <c r="D7" s="145"/>
      <c r="E7" s="145"/>
      <c r="F7" s="203"/>
      <c r="G7" s="203"/>
      <c r="H7" s="203"/>
      <c r="I7" s="203"/>
      <c r="J7" s="203"/>
      <c r="K7" s="203"/>
      <c r="L7" s="203"/>
      <c r="M7" s="203"/>
      <c r="N7" s="203"/>
      <c r="O7" s="203"/>
      <c r="P7" s="203"/>
      <c r="Q7" s="203"/>
      <c r="R7" s="203"/>
      <c r="S7" s="203"/>
      <c r="T7" s="145"/>
      <c r="U7" s="145"/>
      <c r="V7" s="145"/>
      <c r="W7" s="145"/>
      <c r="X7" s="145"/>
      <c r="Y7" s="178"/>
      <c r="Z7" s="1532" t="s">
        <v>2</v>
      </c>
      <c r="AA7" s="1533"/>
      <c r="AB7" s="1533"/>
      <c r="AC7" s="1533"/>
      <c r="AD7" s="1533"/>
      <c r="AE7" s="1533"/>
      <c r="AF7" s="1533"/>
      <c r="AG7" s="1533"/>
      <c r="AH7" s="1533"/>
      <c r="AI7" s="1533"/>
      <c r="AJ7" s="1533"/>
      <c r="AK7" s="1533"/>
      <c r="AL7" s="145"/>
    </row>
    <row r="8" spans="1:38" s="1" customFormat="1" ht="17.25" customHeight="1">
      <c r="A8" s="145"/>
      <c r="B8" s="145"/>
      <c r="C8" s="145"/>
      <c r="D8" s="145"/>
      <c r="E8" s="145"/>
      <c r="F8" s="203"/>
      <c r="G8" s="203"/>
      <c r="H8" s="145"/>
      <c r="I8" s="145"/>
      <c r="J8" s="145"/>
      <c r="K8" s="145"/>
      <c r="L8" s="145"/>
      <c r="M8" s="145"/>
      <c r="N8" s="145"/>
      <c r="O8" s="145"/>
      <c r="P8" s="145"/>
      <c r="Q8" s="1537" t="s">
        <v>4</v>
      </c>
      <c r="R8" s="1538"/>
      <c r="S8" s="1538"/>
      <c r="T8" s="1538"/>
      <c r="U8" s="1538"/>
      <c r="V8" s="1538"/>
      <c r="W8" s="1538"/>
      <c r="X8" s="1538"/>
      <c r="Y8" s="1161">
        <f>【様式１】加算率!V12</f>
        <v>0</v>
      </c>
      <c r="Z8" s="1162"/>
      <c r="AA8" s="1162"/>
      <c r="AB8" s="1162"/>
      <c r="AC8" s="1162"/>
      <c r="AD8" s="1162"/>
      <c r="AE8" s="1162"/>
      <c r="AF8" s="1162"/>
      <c r="AG8" s="1162"/>
      <c r="AH8" s="1162"/>
      <c r="AI8" s="1162"/>
      <c r="AJ8" s="1162"/>
      <c r="AK8" s="1163"/>
      <c r="AL8" s="145"/>
    </row>
    <row r="9" spans="1:38" s="1" customFormat="1" ht="17.25" customHeight="1">
      <c r="A9" s="145"/>
      <c r="B9" s="145"/>
      <c r="C9" s="145"/>
      <c r="D9" s="145"/>
      <c r="E9" s="145"/>
      <c r="F9" s="203"/>
      <c r="G9" s="203"/>
      <c r="H9" s="145"/>
      <c r="I9" s="145"/>
      <c r="J9" s="145"/>
      <c r="K9" s="145"/>
      <c r="L9" s="145"/>
      <c r="M9" s="145"/>
      <c r="N9" s="145"/>
      <c r="O9" s="145"/>
      <c r="P9" s="145"/>
      <c r="Q9" s="1539" t="s">
        <v>6</v>
      </c>
      <c r="R9" s="1540"/>
      <c r="S9" s="1540"/>
      <c r="T9" s="1540"/>
      <c r="U9" s="1540"/>
      <c r="V9" s="1540"/>
      <c r="W9" s="1540"/>
      <c r="X9" s="1540"/>
      <c r="Y9" s="1363">
        <f>【様式１】加算率!V13</f>
        <v>0</v>
      </c>
      <c r="Z9" s="1364"/>
      <c r="AA9" s="1364"/>
      <c r="AB9" s="1364"/>
      <c r="AC9" s="1364"/>
      <c r="AD9" s="1364"/>
      <c r="AE9" s="1364"/>
      <c r="AF9" s="1364"/>
      <c r="AG9" s="1364"/>
      <c r="AH9" s="1364"/>
      <c r="AI9" s="1364"/>
      <c r="AJ9" s="1364"/>
      <c r="AK9" s="1365"/>
      <c r="AL9" s="145"/>
    </row>
    <row r="10" spans="1:38" s="1" customFormat="1" ht="17.25" customHeight="1">
      <c r="A10" s="145"/>
      <c r="B10" s="145"/>
      <c r="C10" s="145"/>
      <c r="D10" s="145"/>
      <c r="E10" s="145"/>
      <c r="F10" s="203"/>
      <c r="G10" s="203"/>
      <c r="H10" s="145"/>
      <c r="I10" s="145"/>
      <c r="J10" s="145"/>
      <c r="K10" s="145"/>
      <c r="L10" s="145"/>
      <c r="M10" s="145"/>
      <c r="N10" s="145"/>
      <c r="O10" s="145"/>
      <c r="P10" s="145"/>
      <c r="Q10" s="1539" t="s">
        <v>8</v>
      </c>
      <c r="R10" s="1540"/>
      <c r="S10" s="1540"/>
      <c r="T10" s="1540"/>
      <c r="U10" s="1540"/>
      <c r="V10" s="1540"/>
      <c r="W10" s="1540"/>
      <c r="X10" s="1540"/>
      <c r="Y10" s="1363">
        <f>【様式１】加算率!V14</f>
        <v>0</v>
      </c>
      <c r="Z10" s="1364"/>
      <c r="AA10" s="1364"/>
      <c r="AB10" s="1364"/>
      <c r="AC10" s="1364"/>
      <c r="AD10" s="1364"/>
      <c r="AE10" s="1364"/>
      <c r="AF10" s="1364"/>
      <c r="AG10" s="1364"/>
      <c r="AH10" s="1364"/>
      <c r="AI10" s="1364"/>
      <c r="AJ10" s="1364"/>
      <c r="AK10" s="1365"/>
      <c r="AL10" s="145"/>
    </row>
    <row r="11" spans="1:38" s="1" customFormat="1" ht="17.25" customHeight="1">
      <c r="A11" s="145"/>
      <c r="B11" s="145"/>
      <c r="C11" s="145"/>
      <c r="D11" s="145"/>
      <c r="E11" s="145"/>
      <c r="F11" s="203"/>
      <c r="G11" s="203"/>
      <c r="H11" s="145"/>
      <c r="I11" s="145"/>
      <c r="J11" s="145"/>
      <c r="K11" s="145"/>
      <c r="L11" s="145"/>
      <c r="M11" s="145"/>
      <c r="N11" s="145"/>
      <c r="O11" s="145"/>
      <c r="P11" s="145"/>
      <c r="Q11" s="1539" t="s">
        <v>10</v>
      </c>
      <c r="R11" s="1540"/>
      <c r="S11" s="1540"/>
      <c r="T11" s="1540"/>
      <c r="U11" s="1540"/>
      <c r="V11" s="1540"/>
      <c r="W11" s="1540"/>
      <c r="X11" s="1540"/>
      <c r="Y11" s="469">
        <f>【様式１】加算率!V15</f>
        <v>0</v>
      </c>
      <c r="Z11" s="470">
        <f>【様式１】加算率!W15</f>
        <v>0</v>
      </c>
      <c r="AA11" s="471">
        <f>【様式１】加算率!X15</f>
        <v>0</v>
      </c>
      <c r="AB11" s="472">
        <f>【様式１】加算率!Y15</f>
        <v>0</v>
      </c>
      <c r="AC11" s="470">
        <f>【様式１】加算率!Z15</f>
        <v>0</v>
      </c>
      <c r="AD11" s="471">
        <f>【様式１】加算率!AA15</f>
        <v>0</v>
      </c>
      <c r="AE11" s="470">
        <f>【様式１】加算率!AB15</f>
        <v>0</v>
      </c>
      <c r="AF11" s="471">
        <f>【様式１】加算率!AC15</f>
        <v>0</v>
      </c>
      <c r="AG11" s="472">
        <f>【様式１】加算率!AD15</f>
        <v>0</v>
      </c>
      <c r="AH11" s="472">
        <f>【様式１】加算率!AE15</f>
        <v>0</v>
      </c>
      <c r="AI11" s="472">
        <f>【様式１】加算率!AF15</f>
        <v>0</v>
      </c>
      <c r="AJ11" s="470">
        <f>【様式１】加算率!AG15</f>
        <v>0</v>
      </c>
      <c r="AK11" s="473">
        <f>【様式１】加算率!AH15</f>
        <v>0</v>
      </c>
      <c r="AL11" s="145"/>
    </row>
    <row r="12" spans="1:38" s="1" customFormat="1" ht="17.25" customHeight="1">
      <c r="A12" s="145"/>
      <c r="B12" s="145"/>
      <c r="C12" s="145"/>
      <c r="D12" s="145"/>
      <c r="E12" s="145"/>
      <c r="F12" s="203"/>
      <c r="G12" s="203"/>
      <c r="H12" s="145"/>
      <c r="I12" s="145"/>
      <c r="J12" s="145"/>
      <c r="K12" s="145"/>
      <c r="L12" s="145"/>
      <c r="M12" s="145"/>
      <c r="N12" s="145"/>
      <c r="O12" s="145"/>
      <c r="P12" s="145"/>
      <c r="Q12" s="1539" t="s">
        <v>351</v>
      </c>
      <c r="R12" s="1540"/>
      <c r="S12" s="1540"/>
      <c r="T12" s="1540"/>
      <c r="U12" s="1540"/>
      <c r="V12" s="1540"/>
      <c r="W12" s="1540"/>
      <c r="X12" s="1540"/>
      <c r="Y12" s="1550">
        <f>①平均年齢別児童数計算表!N5</f>
        <v>0</v>
      </c>
      <c r="Z12" s="1551"/>
      <c r="AA12" s="1551"/>
      <c r="AB12" s="1551"/>
      <c r="AC12" s="1551"/>
      <c r="AD12" s="1551"/>
      <c r="AE12" s="1551"/>
      <c r="AF12" s="1551"/>
      <c r="AG12" s="1551"/>
      <c r="AH12" s="1551"/>
      <c r="AI12" s="1551"/>
      <c r="AJ12" s="1551"/>
      <c r="AK12" s="1552"/>
      <c r="AL12" s="145"/>
    </row>
    <row r="13" spans="1:38" s="1" customFormat="1" ht="17.25" customHeight="1" thickBot="1">
      <c r="A13" s="145"/>
      <c r="B13" s="145"/>
      <c r="C13" s="145"/>
      <c r="D13" s="145"/>
      <c r="E13" s="145"/>
      <c r="F13" s="203"/>
      <c r="G13" s="203"/>
      <c r="H13" s="145"/>
      <c r="I13" s="145"/>
      <c r="J13" s="145"/>
      <c r="K13" s="145"/>
      <c r="L13" s="145"/>
      <c r="M13" s="145"/>
      <c r="N13" s="145"/>
      <c r="O13" s="145"/>
      <c r="P13" s="145"/>
      <c r="Q13" s="1553" t="s">
        <v>122</v>
      </c>
      <c r="R13" s="1554"/>
      <c r="S13" s="1554"/>
      <c r="T13" s="1554"/>
      <c r="U13" s="1554"/>
      <c r="V13" s="1554"/>
      <c r="W13" s="1554"/>
      <c r="X13" s="1554"/>
      <c r="Y13" s="1555">
        <f>①平均年齢別児童数計算表!N6</f>
        <v>0</v>
      </c>
      <c r="Z13" s="1556"/>
      <c r="AA13" s="1556"/>
      <c r="AB13" s="1556"/>
      <c r="AC13" s="1556"/>
      <c r="AD13" s="1556"/>
      <c r="AE13" s="1556"/>
      <c r="AF13" s="1556"/>
      <c r="AG13" s="1556"/>
      <c r="AH13" s="1556"/>
      <c r="AI13" s="1556"/>
      <c r="AJ13" s="1556"/>
      <c r="AK13" s="1557"/>
      <c r="AL13" s="145"/>
    </row>
    <row r="14" spans="1:38">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c r="AB14" s="173"/>
      <c r="AC14" s="173"/>
      <c r="AD14" s="173"/>
      <c r="AE14" s="173"/>
      <c r="AF14" s="173"/>
      <c r="AG14" s="173"/>
      <c r="AH14" s="173"/>
      <c r="AI14" s="173"/>
      <c r="AJ14" s="173"/>
      <c r="AK14" s="173"/>
    </row>
    <row r="15" spans="1:38" ht="22.5" customHeight="1">
      <c r="B15" s="207" t="s">
        <v>295</v>
      </c>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8"/>
    </row>
    <row r="16" spans="1:38" ht="46.5" customHeight="1">
      <c r="B16" s="1534" t="s">
        <v>296</v>
      </c>
      <c r="C16" s="1535"/>
      <c r="D16" s="1535"/>
      <c r="E16" s="1535"/>
      <c r="F16" s="1535"/>
      <c r="G16" s="1535"/>
      <c r="H16" s="1535"/>
      <c r="I16" s="1535"/>
      <c r="J16" s="1535"/>
      <c r="K16" s="1535"/>
      <c r="L16" s="1535"/>
      <c r="M16" s="1535"/>
      <c r="N16" s="1535"/>
      <c r="O16" s="1535"/>
      <c r="P16" s="1535"/>
      <c r="Q16" s="1535"/>
      <c r="R16" s="1535"/>
      <c r="S16" s="1535"/>
      <c r="T16" s="1535"/>
      <c r="U16" s="1535"/>
      <c r="V16" s="1535"/>
      <c r="W16" s="1535"/>
      <c r="X16" s="1535"/>
      <c r="Y16" s="1535"/>
      <c r="Z16" s="1535"/>
      <c r="AA16" s="1535"/>
      <c r="AB16" s="1535"/>
      <c r="AC16" s="1535"/>
      <c r="AD16" s="1535"/>
      <c r="AE16" s="1535"/>
      <c r="AF16" s="1535"/>
      <c r="AG16" s="1535"/>
      <c r="AH16" s="1535"/>
      <c r="AI16" s="1535"/>
      <c r="AJ16" s="1535"/>
      <c r="AK16" s="1536"/>
      <c r="AL16" s="208"/>
    </row>
    <row r="17" spans="2:38" ht="86.25" customHeight="1">
      <c r="B17" s="1541"/>
      <c r="C17" s="1542"/>
      <c r="D17" s="1542"/>
      <c r="E17" s="1542"/>
      <c r="F17" s="1542"/>
      <c r="G17" s="1542"/>
      <c r="H17" s="1542"/>
      <c r="I17" s="1542"/>
      <c r="J17" s="1542"/>
      <c r="K17" s="1542"/>
      <c r="L17" s="1542"/>
      <c r="M17" s="1542"/>
      <c r="N17" s="1542"/>
      <c r="O17" s="1542"/>
      <c r="P17" s="1542"/>
      <c r="Q17" s="1542"/>
      <c r="R17" s="1542"/>
      <c r="S17" s="1542"/>
      <c r="T17" s="1542"/>
      <c r="U17" s="1542"/>
      <c r="V17" s="1542"/>
      <c r="W17" s="1542"/>
      <c r="X17" s="1542"/>
      <c r="Y17" s="1542"/>
      <c r="Z17" s="1542"/>
      <c r="AA17" s="1542"/>
      <c r="AB17" s="1542"/>
      <c r="AC17" s="1542"/>
      <c r="AD17" s="1542"/>
      <c r="AE17" s="1542"/>
      <c r="AF17" s="1542"/>
      <c r="AG17" s="1542"/>
      <c r="AH17" s="1542"/>
      <c r="AI17" s="1542"/>
      <c r="AJ17" s="1542"/>
      <c r="AK17" s="1543"/>
      <c r="AL17" s="208"/>
    </row>
    <row r="18" spans="2:38">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8"/>
    </row>
    <row r="19" spans="2:38" ht="22.5" customHeight="1">
      <c r="B19" s="207" t="s">
        <v>297</v>
      </c>
      <c r="C19" s="207"/>
      <c r="D19" s="207"/>
      <c r="E19" s="207"/>
      <c r="F19" s="207"/>
      <c r="G19" s="207"/>
      <c r="H19" s="207"/>
      <c r="I19" s="207"/>
      <c r="J19" s="207"/>
      <c r="K19" s="207"/>
      <c r="L19" s="207"/>
      <c r="M19" s="207"/>
      <c r="N19" s="207"/>
      <c r="O19" s="207"/>
      <c r="P19" s="207"/>
      <c r="Q19" s="207"/>
      <c r="R19" s="207"/>
      <c r="S19" s="207"/>
      <c r="T19" s="207"/>
      <c r="U19" s="207"/>
      <c r="V19" s="207"/>
      <c r="W19" s="207"/>
      <c r="X19" s="207"/>
      <c r="Y19" s="207"/>
      <c r="Z19" s="207"/>
      <c r="AA19" s="207"/>
      <c r="AB19" s="207"/>
      <c r="AC19" s="207"/>
      <c r="AD19" s="207"/>
      <c r="AE19" s="207"/>
      <c r="AF19" s="207"/>
      <c r="AG19" s="207"/>
      <c r="AH19" s="207"/>
      <c r="AI19" s="207"/>
      <c r="AJ19" s="207"/>
      <c r="AK19" s="207"/>
      <c r="AL19" s="208"/>
    </row>
    <row r="20" spans="2:38" ht="86.25" customHeight="1">
      <c r="B20" s="1544"/>
      <c r="C20" s="1545"/>
      <c r="D20" s="1545"/>
      <c r="E20" s="1545"/>
      <c r="F20" s="1545"/>
      <c r="G20" s="1545"/>
      <c r="H20" s="1545"/>
      <c r="I20" s="1545"/>
      <c r="J20" s="1545"/>
      <c r="K20" s="1545"/>
      <c r="L20" s="1545"/>
      <c r="M20" s="1545"/>
      <c r="N20" s="1545"/>
      <c r="O20" s="1545"/>
      <c r="P20" s="1545"/>
      <c r="Q20" s="1545"/>
      <c r="R20" s="1545"/>
      <c r="S20" s="1545"/>
      <c r="T20" s="1545"/>
      <c r="U20" s="1545"/>
      <c r="V20" s="1545"/>
      <c r="W20" s="1545"/>
      <c r="X20" s="1545"/>
      <c r="Y20" s="1545"/>
      <c r="Z20" s="1545"/>
      <c r="AA20" s="1545"/>
      <c r="AB20" s="1545"/>
      <c r="AC20" s="1545"/>
      <c r="AD20" s="1545"/>
      <c r="AE20" s="1545"/>
      <c r="AF20" s="1545"/>
      <c r="AG20" s="1545"/>
      <c r="AH20" s="1545"/>
      <c r="AI20" s="1545"/>
      <c r="AJ20" s="1545"/>
      <c r="AK20" s="1546"/>
      <c r="AL20" s="208"/>
    </row>
    <row r="21" spans="2:38">
      <c r="B21" s="207"/>
      <c r="C21" s="207"/>
      <c r="D21" s="207"/>
      <c r="E21" s="207"/>
      <c r="F21" s="207"/>
      <c r="G21" s="207"/>
      <c r="H21" s="207"/>
      <c r="I21" s="207"/>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7"/>
      <c r="AK21" s="207"/>
      <c r="AL21" s="208"/>
    </row>
    <row r="22" spans="2:38" ht="22.5" customHeight="1">
      <c r="B22" s="207" t="s">
        <v>298</v>
      </c>
      <c r="C22" s="207"/>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08"/>
    </row>
    <row r="23" spans="2:38" ht="86.25" customHeight="1">
      <c r="B23" s="1544"/>
      <c r="C23" s="1545"/>
      <c r="D23" s="1545"/>
      <c r="E23" s="1545"/>
      <c r="F23" s="1545"/>
      <c r="G23" s="1545"/>
      <c r="H23" s="1545"/>
      <c r="I23" s="1545"/>
      <c r="J23" s="1545"/>
      <c r="K23" s="1545"/>
      <c r="L23" s="1545"/>
      <c r="M23" s="1545"/>
      <c r="N23" s="1545"/>
      <c r="O23" s="1545"/>
      <c r="P23" s="1545"/>
      <c r="Q23" s="1545"/>
      <c r="R23" s="1545"/>
      <c r="S23" s="1545"/>
      <c r="T23" s="1545"/>
      <c r="U23" s="1545"/>
      <c r="V23" s="1545"/>
      <c r="W23" s="1545"/>
      <c r="X23" s="1545"/>
      <c r="Y23" s="1545"/>
      <c r="Z23" s="1545"/>
      <c r="AA23" s="1545"/>
      <c r="AB23" s="1545"/>
      <c r="AC23" s="1545"/>
      <c r="AD23" s="1545"/>
      <c r="AE23" s="1545"/>
      <c r="AF23" s="1545"/>
      <c r="AG23" s="1545"/>
      <c r="AH23" s="1545"/>
      <c r="AI23" s="1545"/>
      <c r="AJ23" s="1545"/>
      <c r="AK23" s="1546"/>
      <c r="AL23" s="208"/>
    </row>
    <row r="24" spans="2:38">
      <c r="B24" s="207" t="s">
        <v>17</v>
      </c>
      <c r="C24" s="207" t="s">
        <v>299</v>
      </c>
      <c r="D24" s="207"/>
      <c r="E24" s="207"/>
      <c r="F24" s="207"/>
      <c r="G24" s="207"/>
      <c r="H24" s="207"/>
      <c r="I24" s="207"/>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207"/>
      <c r="AK24" s="207"/>
      <c r="AL24" s="208"/>
    </row>
    <row r="25" spans="2:38">
      <c r="B25" s="207"/>
      <c r="C25" s="207"/>
      <c r="D25" s="207"/>
      <c r="E25" s="207"/>
      <c r="F25" s="207"/>
      <c r="G25" s="207"/>
      <c r="H25" s="207"/>
      <c r="I25" s="207"/>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7"/>
      <c r="AK25" s="207"/>
      <c r="AL25" s="208"/>
    </row>
    <row r="26" spans="2:38" ht="22.5" customHeight="1">
      <c r="B26" s="207" t="s">
        <v>300</v>
      </c>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7"/>
      <c r="AK26" s="207"/>
      <c r="AL26" s="208"/>
    </row>
    <row r="27" spans="2:38">
      <c r="B27" s="1547" t="s">
        <v>301</v>
      </c>
      <c r="C27" s="1548"/>
      <c r="D27" s="1548"/>
      <c r="E27" s="1548"/>
      <c r="F27" s="1548"/>
      <c r="G27" s="1548"/>
      <c r="H27" s="1548"/>
      <c r="I27" s="1548"/>
      <c r="J27" s="1548"/>
      <c r="K27" s="1548"/>
      <c r="L27" s="1548"/>
      <c r="M27" s="1548"/>
      <c r="N27" s="1548"/>
      <c r="O27" s="1548"/>
      <c r="P27" s="1548"/>
      <c r="Q27" s="1548"/>
      <c r="R27" s="1548"/>
      <c r="S27" s="1548"/>
      <c r="T27" s="1548"/>
      <c r="U27" s="1548"/>
      <c r="V27" s="1548"/>
      <c r="W27" s="1548"/>
      <c r="X27" s="1548"/>
      <c r="Y27" s="1548"/>
      <c r="Z27" s="1548"/>
      <c r="AA27" s="1548"/>
      <c r="AB27" s="1548"/>
      <c r="AC27" s="1548"/>
      <c r="AD27" s="1548"/>
      <c r="AE27" s="1548"/>
      <c r="AF27" s="1548"/>
      <c r="AG27" s="1548"/>
      <c r="AH27" s="1548"/>
      <c r="AI27" s="1548"/>
      <c r="AJ27" s="1548"/>
      <c r="AK27" s="1549"/>
      <c r="AL27" s="208"/>
    </row>
    <row r="28" spans="2:38" ht="86.25" customHeight="1">
      <c r="B28" s="1541"/>
      <c r="C28" s="1542"/>
      <c r="D28" s="1542"/>
      <c r="E28" s="1542"/>
      <c r="F28" s="1542"/>
      <c r="G28" s="1542"/>
      <c r="H28" s="1542"/>
      <c r="I28" s="1542"/>
      <c r="J28" s="1542"/>
      <c r="K28" s="1542"/>
      <c r="L28" s="1542"/>
      <c r="M28" s="1542"/>
      <c r="N28" s="1542"/>
      <c r="O28" s="1542"/>
      <c r="P28" s="1542"/>
      <c r="Q28" s="1542"/>
      <c r="R28" s="1542"/>
      <c r="S28" s="1542"/>
      <c r="T28" s="1542"/>
      <c r="U28" s="1542"/>
      <c r="V28" s="1542"/>
      <c r="W28" s="1542"/>
      <c r="X28" s="1542"/>
      <c r="Y28" s="1542"/>
      <c r="Z28" s="1542"/>
      <c r="AA28" s="1542"/>
      <c r="AB28" s="1542"/>
      <c r="AC28" s="1542"/>
      <c r="AD28" s="1542"/>
      <c r="AE28" s="1542"/>
      <c r="AF28" s="1542"/>
      <c r="AG28" s="1542"/>
      <c r="AH28" s="1542"/>
      <c r="AI28" s="1542"/>
      <c r="AJ28" s="1542"/>
      <c r="AK28" s="1543"/>
      <c r="AL28" s="208"/>
    </row>
    <row r="29" spans="2:38" ht="21" customHeight="1">
      <c r="B29" s="207"/>
      <c r="C29" s="207"/>
      <c r="D29" s="207"/>
      <c r="E29" s="207"/>
      <c r="F29" s="207"/>
      <c r="G29" s="207"/>
      <c r="H29" s="207"/>
      <c r="I29" s="207"/>
      <c r="J29" s="207"/>
      <c r="K29" s="207"/>
      <c r="L29" s="207"/>
      <c r="M29" s="207"/>
      <c r="N29" s="207"/>
      <c r="O29" s="207"/>
      <c r="P29" s="207"/>
      <c r="Q29" s="207"/>
      <c r="R29" s="207"/>
      <c r="S29" s="207"/>
      <c r="T29" s="207"/>
      <c r="U29" s="207"/>
      <c r="V29" s="207"/>
      <c r="W29" s="207"/>
      <c r="X29" s="207"/>
      <c r="Y29" s="207"/>
      <c r="Z29" s="207"/>
      <c r="AA29" s="207"/>
      <c r="AB29" s="207"/>
      <c r="AC29" s="207"/>
      <c r="AD29" s="207"/>
      <c r="AE29" s="207"/>
      <c r="AF29" s="207"/>
      <c r="AG29" s="207"/>
      <c r="AH29" s="207"/>
      <c r="AI29" s="207"/>
      <c r="AJ29" s="207"/>
      <c r="AK29" s="207"/>
      <c r="AL29" s="208"/>
    </row>
    <row r="30" spans="2:38" ht="6" customHeight="1">
      <c r="B30" s="207"/>
      <c r="C30" s="207"/>
      <c r="D30" s="207"/>
      <c r="E30" s="207"/>
      <c r="F30" s="207"/>
      <c r="G30" s="207"/>
      <c r="H30" s="207"/>
      <c r="I30" s="207"/>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7"/>
      <c r="AK30" s="207"/>
      <c r="AL30" s="208"/>
    </row>
    <row r="37" ht="3.6" customHeight="1"/>
    <row r="38" hidden="1"/>
    <row r="39" hidden="1"/>
  </sheetData>
  <mergeCells count="22">
    <mergeCell ref="B28:AK28"/>
    <mergeCell ref="Q11:X11"/>
    <mergeCell ref="B20:AK20"/>
    <mergeCell ref="B23:AK23"/>
    <mergeCell ref="B27:AK27"/>
    <mergeCell ref="Q12:X12"/>
    <mergeCell ref="Y12:AK12"/>
    <mergeCell ref="Q13:X13"/>
    <mergeCell ref="Y13:AK13"/>
    <mergeCell ref="B17:AK17"/>
    <mergeCell ref="E6:K6"/>
    <mergeCell ref="B3:W3"/>
    <mergeCell ref="X3:Y3"/>
    <mergeCell ref="Z7:AK7"/>
    <mergeCell ref="B16:AK16"/>
    <mergeCell ref="E5:K5"/>
    <mergeCell ref="Y8:AK8"/>
    <mergeCell ref="Y9:AK9"/>
    <mergeCell ref="Y10:AK10"/>
    <mergeCell ref="Q8:X8"/>
    <mergeCell ref="Q9:X9"/>
    <mergeCell ref="Q10:X10"/>
  </mergeCells>
  <phoneticPr fontId="9"/>
  <pageMargins left="0.7" right="0.7" top="0.75" bottom="0.75" header="0.3" footer="0.3"/>
  <pageSetup paperSize="9" scale="9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156"/>
  <sheetViews>
    <sheetView view="pageBreakPreview" zoomScale="115" zoomScaleNormal="100" zoomScaleSheetLayoutView="115" workbookViewId="0">
      <selection activeCell="Y6" sqref="Y6"/>
    </sheetView>
  </sheetViews>
  <sheetFormatPr defaultRowHeight="13.5"/>
  <cols>
    <col min="1" max="1" width="3.625" style="512" customWidth="1"/>
    <col min="2" max="2" width="5.5" style="512" customWidth="1"/>
    <col min="3" max="3" width="7.375" style="512" customWidth="1"/>
    <col min="4" max="10" width="3.625" style="512" customWidth="1"/>
    <col min="11" max="11" width="6.375" style="512" customWidth="1"/>
    <col min="12" max="12" width="11.25" style="512" customWidth="1"/>
    <col min="13" max="13" width="22.5" style="512" customWidth="1"/>
    <col min="14" max="16" width="3.625" style="512" hidden="1" customWidth="1"/>
    <col min="17" max="18" width="7.25" style="512" hidden="1" customWidth="1"/>
    <col min="19" max="20" width="3.625" style="512" hidden="1" customWidth="1"/>
    <col min="21" max="55" width="3.625" style="512" customWidth="1"/>
    <col min="56" max="16384" width="9" style="512"/>
  </cols>
  <sheetData>
    <row r="1" spans="1:19" s="511" customFormat="1" ht="20.25" customHeight="1">
      <c r="A1" s="786" t="str">
        <f>"Ⅰ　総括表（令和　"&amp;①平均年齢別児童数計算表!E3&amp;"　年度分)"</f>
        <v>Ⅰ　総括表（令和　7　年度分)</v>
      </c>
      <c r="B1" s="787"/>
      <c r="C1" s="787"/>
      <c r="D1" s="787"/>
      <c r="E1" s="787"/>
      <c r="F1" s="787"/>
      <c r="G1" s="787"/>
      <c r="H1" s="787"/>
      <c r="I1" s="787"/>
      <c r="J1" s="787"/>
      <c r="K1" s="787"/>
      <c r="L1" s="787"/>
      <c r="M1" s="787"/>
      <c r="N1" s="510"/>
      <c r="O1" s="510"/>
      <c r="P1" s="510"/>
      <c r="Q1" s="510"/>
    </row>
    <row r="2" spans="1:19" ht="3" customHeight="1"/>
    <row r="3" spans="1:19" ht="25.5" customHeight="1">
      <c r="A3" s="788" t="s">
        <v>423</v>
      </c>
      <c r="B3" s="788"/>
      <c r="C3" s="788"/>
      <c r="D3" s="788"/>
      <c r="E3" s="789">
        <f>①平均年齢別児童数計算表!N3</f>
        <v>0</v>
      </c>
      <c r="F3" s="789"/>
      <c r="G3" s="789"/>
      <c r="H3" s="789"/>
      <c r="I3" s="789"/>
      <c r="J3" s="789"/>
      <c r="K3" s="789"/>
      <c r="L3" s="789"/>
      <c r="M3" s="789"/>
    </row>
    <row r="4" spans="1:19" ht="41.25" customHeight="1">
      <c r="A4" s="790" t="s">
        <v>510</v>
      </c>
      <c r="B4" s="791"/>
      <c r="C4" s="791"/>
      <c r="D4" s="791"/>
      <c r="E4" s="791"/>
      <c r="F4" s="791"/>
      <c r="G4" s="791"/>
      <c r="H4" s="791"/>
      <c r="I4" s="791"/>
      <c r="J4" s="791"/>
      <c r="K4" s="791"/>
      <c r="L4" s="791"/>
      <c r="M4" s="791"/>
    </row>
    <row r="5" spans="1:19" ht="21">
      <c r="A5" s="513"/>
      <c r="B5" s="514" t="s">
        <v>424</v>
      </c>
      <c r="C5" s="514" t="s">
        <v>511</v>
      </c>
      <c r="D5" s="792" t="s">
        <v>425</v>
      </c>
      <c r="E5" s="792"/>
      <c r="F5" s="792"/>
      <c r="G5" s="792"/>
      <c r="H5" s="792"/>
      <c r="I5" s="792"/>
      <c r="J5" s="792"/>
      <c r="K5" s="792"/>
      <c r="L5" s="792"/>
      <c r="M5" s="792"/>
      <c r="N5" s="510"/>
      <c r="O5" s="510"/>
      <c r="P5" s="510"/>
      <c r="Q5" s="510"/>
      <c r="R5" s="515"/>
      <c r="S5" s="515"/>
    </row>
    <row r="6" spans="1:19" ht="18" customHeight="1">
      <c r="A6" s="784" t="s">
        <v>426</v>
      </c>
      <c r="B6" s="785"/>
      <c r="C6" s="785"/>
      <c r="D6" s="785"/>
      <c r="E6" s="785"/>
      <c r="F6" s="785"/>
      <c r="G6" s="785"/>
      <c r="H6" s="785"/>
      <c r="I6" s="785"/>
      <c r="J6" s="785"/>
      <c r="K6" s="785"/>
      <c r="L6" s="785"/>
      <c r="M6" s="785"/>
      <c r="N6" s="510"/>
      <c r="O6" s="510"/>
      <c r="P6" s="510"/>
      <c r="Q6" s="510"/>
      <c r="R6" s="510"/>
    </row>
    <row r="7" spans="1:19" ht="20.100000000000001" customHeight="1">
      <c r="A7" s="513">
        <v>1</v>
      </c>
      <c r="B7" s="516"/>
      <c r="C7" s="517" t="s">
        <v>512</v>
      </c>
      <c r="D7" s="796" t="s">
        <v>589</v>
      </c>
      <c r="E7" s="797"/>
      <c r="F7" s="797"/>
      <c r="G7" s="797"/>
      <c r="H7" s="797"/>
      <c r="I7" s="797"/>
      <c r="J7" s="797"/>
      <c r="K7" s="797"/>
      <c r="L7" s="797"/>
      <c r="M7" s="797"/>
      <c r="Q7" s="512" t="b">
        <v>1</v>
      </c>
      <c r="S7" s="512">
        <f>IF(Q7=TRUE,1,0)</f>
        <v>1</v>
      </c>
    </row>
    <row r="8" spans="1:19" ht="20.100000000000001" customHeight="1">
      <c r="A8" s="513">
        <v>2</v>
      </c>
      <c r="B8" s="518"/>
      <c r="C8" s="519" t="s">
        <v>512</v>
      </c>
      <c r="D8" s="798" t="s">
        <v>513</v>
      </c>
      <c r="E8" s="799"/>
      <c r="F8" s="799"/>
      <c r="G8" s="799"/>
      <c r="H8" s="799"/>
      <c r="I8" s="799"/>
      <c r="J8" s="799"/>
      <c r="K8" s="799"/>
      <c r="L8" s="799"/>
      <c r="M8" s="799"/>
      <c r="Q8" s="512" t="b">
        <v>0</v>
      </c>
      <c r="S8" s="512">
        <f t="shared" ref="S8:S30" si="0">IF(Q8=TRUE,1,0)</f>
        <v>0</v>
      </c>
    </row>
    <row r="9" spans="1:19" ht="20.100000000000001" customHeight="1">
      <c r="A9" s="513">
        <v>3</v>
      </c>
      <c r="B9" s="520"/>
      <c r="C9" s="517" t="s">
        <v>512</v>
      </c>
      <c r="D9" s="796" t="s">
        <v>514</v>
      </c>
      <c r="E9" s="797"/>
      <c r="F9" s="797"/>
      <c r="G9" s="797"/>
      <c r="H9" s="797"/>
      <c r="I9" s="797"/>
      <c r="J9" s="797"/>
      <c r="K9" s="797"/>
      <c r="L9" s="797"/>
      <c r="M9" s="797"/>
      <c r="Q9" s="512" t="b">
        <v>0</v>
      </c>
      <c r="S9" s="512">
        <f t="shared" si="0"/>
        <v>0</v>
      </c>
    </row>
    <row r="10" spans="1:19" ht="20.100000000000001" customHeight="1">
      <c r="A10" s="513">
        <v>4</v>
      </c>
      <c r="B10" s="520"/>
      <c r="C10" s="517" t="s">
        <v>512</v>
      </c>
      <c r="D10" s="800" t="s">
        <v>522</v>
      </c>
      <c r="E10" s="801"/>
      <c r="F10" s="801"/>
      <c r="G10" s="801"/>
      <c r="H10" s="801"/>
      <c r="I10" s="801"/>
      <c r="J10" s="801"/>
      <c r="K10" s="801"/>
      <c r="L10" s="801"/>
      <c r="M10" s="802"/>
      <c r="Q10" s="512" t="b">
        <v>1</v>
      </c>
      <c r="S10" s="512">
        <f>IF(Q10=TRUE,1,0)</f>
        <v>1</v>
      </c>
    </row>
    <row r="11" spans="1:19" ht="20.100000000000001" customHeight="1">
      <c r="A11" s="513">
        <v>4</v>
      </c>
      <c r="B11" s="520"/>
      <c r="C11" s="521"/>
      <c r="D11" s="796" t="s">
        <v>515</v>
      </c>
      <c r="E11" s="797"/>
      <c r="F11" s="797"/>
      <c r="G11" s="797"/>
      <c r="H11" s="797"/>
      <c r="I11" s="797"/>
      <c r="J11" s="797"/>
      <c r="K11" s="797"/>
      <c r="L11" s="797"/>
      <c r="M11" s="797"/>
      <c r="Q11" s="512" t="b">
        <v>0</v>
      </c>
      <c r="S11" s="512">
        <f t="shared" si="0"/>
        <v>0</v>
      </c>
    </row>
    <row r="12" spans="1:19" ht="20.100000000000001" customHeight="1">
      <c r="A12" s="513">
        <v>5</v>
      </c>
      <c r="B12" s="518"/>
      <c r="C12" s="519" t="s">
        <v>512</v>
      </c>
      <c r="D12" s="798" t="s">
        <v>427</v>
      </c>
      <c r="E12" s="799"/>
      <c r="F12" s="799"/>
      <c r="G12" s="799"/>
      <c r="H12" s="799"/>
      <c r="I12" s="799"/>
      <c r="J12" s="799"/>
      <c r="K12" s="799"/>
      <c r="L12" s="799"/>
      <c r="M12" s="799"/>
      <c r="Q12" s="512" t="b">
        <v>0</v>
      </c>
      <c r="S12" s="512">
        <f t="shared" si="0"/>
        <v>0</v>
      </c>
    </row>
    <row r="13" spans="1:19" ht="20.100000000000001" customHeight="1">
      <c r="A13" s="513">
        <v>6</v>
      </c>
      <c r="B13" s="520"/>
      <c r="C13" s="517" t="s">
        <v>512</v>
      </c>
      <c r="D13" s="796" t="s">
        <v>428</v>
      </c>
      <c r="E13" s="797"/>
      <c r="F13" s="797"/>
      <c r="G13" s="797"/>
      <c r="H13" s="797"/>
      <c r="I13" s="797"/>
      <c r="J13" s="797"/>
      <c r="K13" s="797"/>
      <c r="L13" s="797"/>
      <c r="M13" s="797"/>
      <c r="Q13" s="512" t="b">
        <v>0</v>
      </c>
      <c r="S13" s="512">
        <f t="shared" si="0"/>
        <v>0</v>
      </c>
    </row>
    <row r="14" spans="1:19" ht="20.100000000000001" customHeight="1">
      <c r="A14" s="513">
        <v>7</v>
      </c>
      <c r="B14" s="520"/>
      <c r="C14" s="517" t="s">
        <v>512</v>
      </c>
      <c r="D14" s="796" t="s">
        <v>516</v>
      </c>
      <c r="E14" s="797"/>
      <c r="F14" s="797"/>
      <c r="G14" s="797"/>
      <c r="H14" s="797"/>
      <c r="I14" s="797"/>
      <c r="J14" s="797"/>
      <c r="K14" s="797"/>
      <c r="L14" s="797"/>
      <c r="M14" s="797"/>
      <c r="Q14" s="512" t="b">
        <v>1</v>
      </c>
      <c r="S14" s="512">
        <f t="shared" si="0"/>
        <v>1</v>
      </c>
    </row>
    <row r="15" spans="1:19" ht="17.100000000000001" customHeight="1">
      <c r="A15" s="784" t="s">
        <v>429</v>
      </c>
      <c r="B15" s="785"/>
      <c r="C15" s="785"/>
      <c r="D15" s="785"/>
      <c r="E15" s="785"/>
      <c r="F15" s="785"/>
      <c r="G15" s="785"/>
      <c r="H15" s="785"/>
      <c r="I15" s="785"/>
      <c r="J15" s="785"/>
      <c r="K15" s="785"/>
      <c r="L15" s="785"/>
      <c r="M15" s="785"/>
      <c r="N15" s="510"/>
      <c r="O15" s="510"/>
      <c r="P15" s="510"/>
      <c r="Q15" s="510"/>
      <c r="R15" s="510"/>
    </row>
    <row r="16" spans="1:19" ht="21.75" customHeight="1">
      <c r="A16" s="513">
        <v>8</v>
      </c>
      <c r="B16" s="522"/>
      <c r="C16" s="517" t="s">
        <v>512</v>
      </c>
      <c r="D16" s="803" t="s">
        <v>517</v>
      </c>
      <c r="E16" s="796"/>
      <c r="F16" s="796"/>
      <c r="G16" s="796"/>
      <c r="H16" s="796"/>
      <c r="I16" s="796"/>
      <c r="J16" s="796"/>
      <c r="K16" s="796"/>
      <c r="L16" s="796"/>
      <c r="M16" s="796"/>
      <c r="Q16" s="512" t="b">
        <v>0</v>
      </c>
      <c r="S16" s="512">
        <f t="shared" si="0"/>
        <v>0</v>
      </c>
    </row>
    <row r="17" spans="1:20" ht="21.75" customHeight="1">
      <c r="A17" s="513">
        <v>9</v>
      </c>
      <c r="B17" s="522"/>
      <c r="C17" s="517" t="s">
        <v>512</v>
      </c>
      <c r="D17" s="803" t="s">
        <v>518</v>
      </c>
      <c r="E17" s="804"/>
      <c r="F17" s="804"/>
      <c r="G17" s="804"/>
      <c r="H17" s="804"/>
      <c r="I17" s="804"/>
      <c r="J17" s="804"/>
      <c r="K17" s="804"/>
      <c r="L17" s="804"/>
      <c r="M17" s="804"/>
      <c r="Q17" s="512" t="b">
        <v>0</v>
      </c>
      <c r="S17" s="512">
        <f t="shared" si="0"/>
        <v>0</v>
      </c>
    </row>
    <row r="18" spans="1:20" ht="21.75" customHeight="1">
      <c r="A18" s="513">
        <v>10</v>
      </c>
      <c r="B18" s="522"/>
      <c r="C18" s="517" t="s">
        <v>512</v>
      </c>
      <c r="D18" s="803" t="s">
        <v>519</v>
      </c>
      <c r="E18" s="797"/>
      <c r="F18" s="797"/>
      <c r="G18" s="797"/>
      <c r="H18" s="797"/>
      <c r="I18" s="797"/>
      <c r="J18" s="797"/>
      <c r="K18" s="797"/>
      <c r="L18" s="797"/>
      <c r="M18" s="797"/>
      <c r="Q18" s="512" t="b">
        <v>0</v>
      </c>
      <c r="S18" s="512">
        <f t="shared" si="0"/>
        <v>0</v>
      </c>
    </row>
    <row r="19" spans="1:20" ht="21.75" customHeight="1">
      <c r="A19" s="513">
        <v>11</v>
      </c>
      <c r="B19" s="522"/>
      <c r="C19" s="521" t="s">
        <v>520</v>
      </c>
      <c r="D19" s="803" t="s">
        <v>430</v>
      </c>
      <c r="E19" s="803"/>
      <c r="F19" s="803"/>
      <c r="G19" s="803"/>
      <c r="H19" s="803"/>
      <c r="I19" s="803"/>
      <c r="J19" s="803"/>
      <c r="K19" s="803"/>
      <c r="L19" s="803"/>
      <c r="M19" s="803"/>
      <c r="N19" s="523"/>
      <c r="O19" s="524"/>
      <c r="P19" s="524"/>
      <c r="Q19" s="524" t="b">
        <v>1</v>
      </c>
      <c r="R19" s="524"/>
      <c r="S19" s="512">
        <f t="shared" si="0"/>
        <v>1</v>
      </c>
      <c r="T19" s="524"/>
    </row>
    <row r="20" spans="1:20" ht="17.100000000000001" customHeight="1">
      <c r="A20" s="784" t="s">
        <v>431</v>
      </c>
      <c r="B20" s="785"/>
      <c r="C20" s="785"/>
      <c r="D20" s="785"/>
      <c r="E20" s="785"/>
      <c r="F20" s="785"/>
      <c r="G20" s="785"/>
      <c r="H20" s="785"/>
      <c r="I20" s="785"/>
      <c r="J20" s="785"/>
      <c r="K20" s="785"/>
      <c r="L20" s="785"/>
      <c r="M20" s="785"/>
      <c r="N20" s="510"/>
      <c r="O20" s="510"/>
      <c r="P20" s="510"/>
      <c r="Q20" s="510"/>
      <c r="R20" s="510"/>
      <c r="T20" s="510"/>
    </row>
    <row r="21" spans="1:20" ht="23.25" customHeight="1">
      <c r="A21" s="513">
        <v>12</v>
      </c>
      <c r="B21" s="522"/>
      <c r="C21" s="517" t="s">
        <v>521</v>
      </c>
      <c r="D21" s="803" t="s">
        <v>432</v>
      </c>
      <c r="E21" s="797"/>
      <c r="F21" s="797"/>
      <c r="G21" s="797"/>
      <c r="H21" s="797"/>
      <c r="I21" s="797"/>
      <c r="J21" s="797"/>
      <c r="K21" s="797"/>
      <c r="L21" s="797"/>
      <c r="M21" s="797"/>
      <c r="N21" s="510"/>
      <c r="O21" s="510"/>
      <c r="P21" s="510"/>
      <c r="Q21" s="510" t="b">
        <v>0</v>
      </c>
      <c r="R21" s="510"/>
      <c r="S21" s="512">
        <f t="shared" si="0"/>
        <v>0</v>
      </c>
      <c r="T21" s="510"/>
    </row>
    <row r="22" spans="1:20" ht="17.100000000000001" customHeight="1">
      <c r="A22" s="784" t="s">
        <v>433</v>
      </c>
      <c r="B22" s="785"/>
      <c r="C22" s="785"/>
      <c r="D22" s="785"/>
      <c r="E22" s="785"/>
      <c r="F22" s="785"/>
      <c r="G22" s="785"/>
      <c r="H22" s="785"/>
      <c r="I22" s="785"/>
      <c r="J22" s="785"/>
      <c r="K22" s="785"/>
      <c r="L22" s="785"/>
      <c r="M22" s="785"/>
      <c r="N22" s="510"/>
      <c r="O22" s="510"/>
      <c r="P22" s="510"/>
      <c r="Q22" s="510"/>
      <c r="R22" s="510"/>
      <c r="T22" s="510"/>
    </row>
    <row r="23" spans="1:20" ht="20.100000000000001" customHeight="1">
      <c r="A23" s="513">
        <v>13</v>
      </c>
      <c r="B23" s="522"/>
      <c r="C23" s="517" t="s">
        <v>521</v>
      </c>
      <c r="D23" s="793" t="s">
        <v>590</v>
      </c>
      <c r="E23" s="794"/>
      <c r="F23" s="794"/>
      <c r="G23" s="794"/>
      <c r="H23" s="794"/>
      <c r="I23" s="794"/>
      <c r="J23" s="794"/>
      <c r="K23" s="794"/>
      <c r="L23" s="794"/>
      <c r="M23" s="795"/>
      <c r="N23" s="510"/>
      <c r="O23" s="510"/>
      <c r="P23" s="510"/>
      <c r="Q23" s="510" t="b">
        <v>0</v>
      </c>
      <c r="R23" s="510"/>
      <c r="S23" s="512">
        <f t="shared" si="0"/>
        <v>0</v>
      </c>
      <c r="T23" s="510"/>
    </row>
    <row r="24" spans="1:20" ht="20.100000000000001" customHeight="1">
      <c r="A24" s="513">
        <v>14</v>
      </c>
      <c r="B24" s="522"/>
      <c r="C24" s="517" t="s">
        <v>521</v>
      </c>
      <c r="D24" s="793" t="s">
        <v>591</v>
      </c>
      <c r="E24" s="794"/>
      <c r="F24" s="794"/>
      <c r="G24" s="794"/>
      <c r="H24" s="794"/>
      <c r="I24" s="794"/>
      <c r="J24" s="794"/>
      <c r="K24" s="794"/>
      <c r="L24" s="794"/>
      <c r="M24" s="795"/>
      <c r="N24" s="510"/>
      <c r="O24" s="510"/>
      <c r="P24" s="510"/>
      <c r="Q24" s="510" t="b">
        <v>0</v>
      </c>
      <c r="R24" s="510"/>
      <c r="S24" s="512">
        <f t="shared" si="0"/>
        <v>0</v>
      </c>
      <c r="T24" s="510"/>
    </row>
    <row r="25" spans="1:20" ht="20.100000000000001" customHeight="1">
      <c r="A25" s="513">
        <v>15</v>
      </c>
      <c r="B25" s="525"/>
      <c r="C25" s="517" t="s">
        <v>521</v>
      </c>
      <c r="D25" s="796" t="s">
        <v>434</v>
      </c>
      <c r="E25" s="797"/>
      <c r="F25" s="797"/>
      <c r="G25" s="797"/>
      <c r="H25" s="797"/>
      <c r="I25" s="797"/>
      <c r="J25" s="797"/>
      <c r="K25" s="797"/>
      <c r="L25" s="797"/>
      <c r="M25" s="797"/>
      <c r="N25" s="510"/>
      <c r="O25" s="510"/>
      <c r="P25" s="510"/>
      <c r="Q25" s="510" t="b">
        <v>1</v>
      </c>
      <c r="R25" s="510"/>
      <c r="S25" s="512">
        <f t="shared" si="0"/>
        <v>1</v>
      </c>
      <c r="T25" s="510"/>
    </row>
    <row r="26" spans="1:20" ht="20.100000000000001" customHeight="1">
      <c r="A26" s="513">
        <v>16</v>
      </c>
      <c r="B26" s="526"/>
      <c r="C26" s="519" t="s">
        <v>521</v>
      </c>
      <c r="D26" s="798" t="s">
        <v>435</v>
      </c>
      <c r="E26" s="799"/>
      <c r="F26" s="799"/>
      <c r="G26" s="799"/>
      <c r="H26" s="799"/>
      <c r="I26" s="799"/>
      <c r="J26" s="799"/>
      <c r="K26" s="799"/>
      <c r="L26" s="799"/>
      <c r="M26" s="799"/>
      <c r="N26" s="510"/>
      <c r="O26" s="510"/>
      <c r="P26" s="510"/>
      <c r="Q26" s="510" t="b">
        <v>0</v>
      </c>
      <c r="R26" s="510"/>
      <c r="S26" s="512">
        <f t="shared" si="0"/>
        <v>0</v>
      </c>
      <c r="T26" s="510"/>
    </row>
    <row r="27" spans="1:20" ht="20.100000000000001" customHeight="1">
      <c r="A27" s="513">
        <v>17</v>
      </c>
      <c r="B27" s="526"/>
      <c r="C27" s="519" t="s">
        <v>521</v>
      </c>
      <c r="D27" s="798" t="s">
        <v>436</v>
      </c>
      <c r="E27" s="799"/>
      <c r="F27" s="799"/>
      <c r="G27" s="799"/>
      <c r="H27" s="799"/>
      <c r="I27" s="799"/>
      <c r="J27" s="799"/>
      <c r="K27" s="799"/>
      <c r="L27" s="799"/>
      <c r="M27" s="799"/>
      <c r="N27" s="510"/>
      <c r="O27" s="510"/>
      <c r="P27" s="510"/>
      <c r="Q27" s="510" t="b">
        <v>0</v>
      </c>
      <c r="R27" s="510"/>
      <c r="S27" s="512">
        <f t="shared" si="0"/>
        <v>0</v>
      </c>
      <c r="T27" s="510"/>
    </row>
    <row r="28" spans="1:20" ht="20.100000000000001" customHeight="1">
      <c r="A28" s="513">
        <v>18</v>
      </c>
      <c r="B28" s="522"/>
      <c r="C28" s="517" t="s">
        <v>521</v>
      </c>
      <c r="D28" s="796" t="s">
        <v>437</v>
      </c>
      <c r="E28" s="797"/>
      <c r="F28" s="797"/>
      <c r="G28" s="797"/>
      <c r="H28" s="797"/>
      <c r="I28" s="797"/>
      <c r="J28" s="797"/>
      <c r="K28" s="797"/>
      <c r="L28" s="797"/>
      <c r="M28" s="797"/>
      <c r="N28" s="510"/>
      <c r="O28" s="510"/>
      <c r="P28" s="510"/>
      <c r="Q28" s="510" t="b">
        <v>1</v>
      </c>
      <c r="R28" s="510"/>
      <c r="S28" s="512">
        <f t="shared" si="0"/>
        <v>1</v>
      </c>
      <c r="T28" s="510"/>
    </row>
    <row r="29" spans="1:20" ht="20.100000000000001" customHeight="1">
      <c r="A29" s="513">
        <v>19</v>
      </c>
      <c r="B29" s="522"/>
      <c r="C29" s="527" t="s">
        <v>523</v>
      </c>
      <c r="D29" s="796" t="s">
        <v>438</v>
      </c>
      <c r="E29" s="797"/>
      <c r="F29" s="797"/>
      <c r="G29" s="797"/>
      <c r="H29" s="797"/>
      <c r="I29" s="797"/>
      <c r="J29" s="797"/>
      <c r="K29" s="797"/>
      <c r="L29" s="797"/>
      <c r="M29" s="797"/>
      <c r="Q29" s="512" t="b">
        <v>1</v>
      </c>
      <c r="S29" s="512">
        <f t="shared" si="0"/>
        <v>1</v>
      </c>
      <c r="T29" s="528" t="str">
        <f>$S$29&amp;$C$29</f>
        <v>1C</v>
      </c>
    </row>
    <row r="30" spans="1:20" ht="20.100000000000001" customHeight="1">
      <c r="A30" s="513">
        <v>20</v>
      </c>
      <c r="B30" s="522"/>
      <c r="C30" s="517" t="s">
        <v>521</v>
      </c>
      <c r="D30" s="796" t="s">
        <v>439</v>
      </c>
      <c r="E30" s="797"/>
      <c r="F30" s="797"/>
      <c r="G30" s="797"/>
      <c r="H30" s="797"/>
      <c r="I30" s="797"/>
      <c r="J30" s="797"/>
      <c r="K30" s="797"/>
      <c r="L30" s="797"/>
      <c r="M30" s="797"/>
      <c r="N30" s="529"/>
      <c r="Q30" s="512" t="b">
        <v>0</v>
      </c>
      <c r="S30" s="512">
        <f t="shared" si="0"/>
        <v>0</v>
      </c>
    </row>
    <row r="31" spans="1:20" ht="18" customHeight="1"/>
    <row r="32" spans="1:20" ht="18"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sheetData>
  <mergeCells count="30">
    <mergeCell ref="D30:M30"/>
    <mergeCell ref="D13:M13"/>
    <mergeCell ref="D26:M26"/>
    <mergeCell ref="D27:M27"/>
    <mergeCell ref="D28:M28"/>
    <mergeCell ref="D29:M29"/>
    <mergeCell ref="D24:M24"/>
    <mergeCell ref="D25:M25"/>
    <mergeCell ref="D14:M14"/>
    <mergeCell ref="A15:M15"/>
    <mergeCell ref="D16:M16"/>
    <mergeCell ref="D17:M17"/>
    <mergeCell ref="D18:M18"/>
    <mergeCell ref="D19:M19"/>
    <mergeCell ref="A20:M20"/>
    <mergeCell ref="D21:M21"/>
    <mergeCell ref="A22:M22"/>
    <mergeCell ref="D23:M23"/>
    <mergeCell ref="D7:M7"/>
    <mergeCell ref="D8:M8"/>
    <mergeCell ref="D9:M9"/>
    <mergeCell ref="D11:M11"/>
    <mergeCell ref="D12:M12"/>
    <mergeCell ref="D10:M10"/>
    <mergeCell ref="A6:M6"/>
    <mergeCell ref="A1:M1"/>
    <mergeCell ref="A3:D3"/>
    <mergeCell ref="E3:M3"/>
    <mergeCell ref="A4:M4"/>
    <mergeCell ref="D5:M5"/>
  </mergeCells>
  <phoneticPr fontId="9"/>
  <dataValidations count="3">
    <dataValidation type="list" allowBlank="1" showInputMessage="1" showErrorMessage="1" sqref="C11">
      <formula1>"～210人,211人～279人,280人～349人,350人～419人,420人～489人,490人～559人,560人～629人,630人～699人,700人～769人,770人～839人,840人～909人,910人～979人,980人～1,049人,1,050人～"</formula1>
    </dataValidation>
    <dataValidation type="list" allowBlank="1" showInputMessage="1" showErrorMessage="1" sqref="C19">
      <formula1>"月1回,月2回,月3回以上,全土曜日"</formula1>
    </dataValidation>
    <dataValidation type="list" allowBlank="1" showInputMessage="1" showErrorMessage="1" sqref="C29">
      <formula1>"A,B,C"</formula1>
    </dataValidation>
  </dataValidations>
  <pageMargins left="0.70866141732283472" right="0.70866141732283472" top="0.55118110236220474" bottom="0.35433070866141736"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Check Box 1">
              <controlPr defaultSize="0" autoFill="0" autoLine="0" autoPict="0">
                <anchor moveWithCells="1">
                  <from>
                    <xdr:col>1</xdr:col>
                    <xdr:colOff>95250</xdr:colOff>
                    <xdr:row>6</xdr:row>
                    <xdr:rowOff>0</xdr:rowOff>
                  </from>
                  <to>
                    <xdr:col>1</xdr:col>
                    <xdr:colOff>381000</xdr:colOff>
                    <xdr:row>6</xdr:row>
                    <xdr:rowOff>238125</xdr:rowOff>
                  </to>
                </anchor>
              </controlPr>
            </control>
          </mc:Choice>
        </mc:AlternateContent>
        <mc:AlternateContent xmlns:mc="http://schemas.openxmlformats.org/markup-compatibility/2006">
          <mc:Choice Requires="x14">
            <control shapeId="58370" r:id="rId5" name="Check Box 2">
              <controlPr defaultSize="0" autoFill="0" autoLine="0" autoPict="0">
                <anchor moveWithCells="1">
                  <from>
                    <xdr:col>1</xdr:col>
                    <xdr:colOff>95250</xdr:colOff>
                    <xdr:row>8</xdr:row>
                    <xdr:rowOff>0</xdr:rowOff>
                  </from>
                  <to>
                    <xdr:col>1</xdr:col>
                    <xdr:colOff>381000</xdr:colOff>
                    <xdr:row>8</xdr:row>
                    <xdr:rowOff>238125</xdr:rowOff>
                  </to>
                </anchor>
              </controlPr>
            </control>
          </mc:Choice>
        </mc:AlternateContent>
        <mc:AlternateContent xmlns:mc="http://schemas.openxmlformats.org/markup-compatibility/2006">
          <mc:Choice Requires="x14">
            <control shapeId="58371" r:id="rId6" name="Check Box 3">
              <controlPr defaultSize="0" autoFill="0" autoLine="0" autoPict="0">
                <anchor moveWithCells="1">
                  <from>
                    <xdr:col>1</xdr:col>
                    <xdr:colOff>95250</xdr:colOff>
                    <xdr:row>7</xdr:row>
                    <xdr:rowOff>0</xdr:rowOff>
                  </from>
                  <to>
                    <xdr:col>1</xdr:col>
                    <xdr:colOff>381000</xdr:colOff>
                    <xdr:row>7</xdr:row>
                    <xdr:rowOff>238125</xdr:rowOff>
                  </to>
                </anchor>
              </controlPr>
            </control>
          </mc:Choice>
        </mc:AlternateContent>
        <mc:AlternateContent xmlns:mc="http://schemas.openxmlformats.org/markup-compatibility/2006">
          <mc:Choice Requires="x14">
            <control shapeId="58372" r:id="rId7" name="Check Box 4">
              <controlPr defaultSize="0" autoFill="0" autoLine="0" autoPict="0">
                <anchor moveWithCells="1">
                  <from>
                    <xdr:col>1</xdr:col>
                    <xdr:colOff>95250</xdr:colOff>
                    <xdr:row>10</xdr:row>
                    <xdr:rowOff>0</xdr:rowOff>
                  </from>
                  <to>
                    <xdr:col>1</xdr:col>
                    <xdr:colOff>381000</xdr:colOff>
                    <xdr:row>10</xdr:row>
                    <xdr:rowOff>238125</xdr:rowOff>
                  </to>
                </anchor>
              </controlPr>
            </control>
          </mc:Choice>
        </mc:AlternateContent>
        <mc:AlternateContent xmlns:mc="http://schemas.openxmlformats.org/markup-compatibility/2006">
          <mc:Choice Requires="x14">
            <control shapeId="58373" r:id="rId8" name="Check Box 5">
              <controlPr defaultSize="0" autoFill="0" autoLine="0" autoPict="0">
                <anchor moveWithCells="1">
                  <from>
                    <xdr:col>1</xdr:col>
                    <xdr:colOff>95250</xdr:colOff>
                    <xdr:row>11</xdr:row>
                    <xdr:rowOff>0</xdr:rowOff>
                  </from>
                  <to>
                    <xdr:col>1</xdr:col>
                    <xdr:colOff>381000</xdr:colOff>
                    <xdr:row>11</xdr:row>
                    <xdr:rowOff>238125</xdr:rowOff>
                  </to>
                </anchor>
              </controlPr>
            </control>
          </mc:Choice>
        </mc:AlternateContent>
        <mc:AlternateContent xmlns:mc="http://schemas.openxmlformats.org/markup-compatibility/2006">
          <mc:Choice Requires="x14">
            <control shapeId="58374" r:id="rId9" name="Check Box 6">
              <controlPr defaultSize="0" autoFill="0" autoLine="0" autoPict="0">
                <anchor moveWithCells="1">
                  <from>
                    <xdr:col>1</xdr:col>
                    <xdr:colOff>95250</xdr:colOff>
                    <xdr:row>12</xdr:row>
                    <xdr:rowOff>0</xdr:rowOff>
                  </from>
                  <to>
                    <xdr:col>1</xdr:col>
                    <xdr:colOff>381000</xdr:colOff>
                    <xdr:row>12</xdr:row>
                    <xdr:rowOff>238125</xdr:rowOff>
                  </to>
                </anchor>
              </controlPr>
            </control>
          </mc:Choice>
        </mc:AlternateContent>
        <mc:AlternateContent xmlns:mc="http://schemas.openxmlformats.org/markup-compatibility/2006">
          <mc:Choice Requires="x14">
            <control shapeId="58375" r:id="rId10" name="Check Box 7">
              <controlPr defaultSize="0" autoFill="0" autoLine="0" autoPict="0">
                <anchor moveWithCells="1">
                  <from>
                    <xdr:col>1</xdr:col>
                    <xdr:colOff>95250</xdr:colOff>
                    <xdr:row>13</xdr:row>
                    <xdr:rowOff>0</xdr:rowOff>
                  </from>
                  <to>
                    <xdr:col>1</xdr:col>
                    <xdr:colOff>381000</xdr:colOff>
                    <xdr:row>13</xdr:row>
                    <xdr:rowOff>238125</xdr:rowOff>
                  </to>
                </anchor>
              </controlPr>
            </control>
          </mc:Choice>
        </mc:AlternateContent>
        <mc:AlternateContent xmlns:mc="http://schemas.openxmlformats.org/markup-compatibility/2006">
          <mc:Choice Requires="x14">
            <control shapeId="58376" r:id="rId11" name="Check Box 8">
              <controlPr defaultSize="0" autoFill="0" autoLine="0" autoPict="0">
                <anchor moveWithCells="1">
                  <from>
                    <xdr:col>1</xdr:col>
                    <xdr:colOff>95250</xdr:colOff>
                    <xdr:row>15</xdr:row>
                    <xdr:rowOff>19050</xdr:rowOff>
                  </from>
                  <to>
                    <xdr:col>1</xdr:col>
                    <xdr:colOff>381000</xdr:colOff>
                    <xdr:row>15</xdr:row>
                    <xdr:rowOff>257175</xdr:rowOff>
                  </to>
                </anchor>
              </controlPr>
            </control>
          </mc:Choice>
        </mc:AlternateContent>
        <mc:AlternateContent xmlns:mc="http://schemas.openxmlformats.org/markup-compatibility/2006">
          <mc:Choice Requires="x14">
            <control shapeId="58377" r:id="rId12" name="Check Box 9">
              <controlPr defaultSize="0" autoFill="0" autoLine="0" autoPict="0">
                <anchor moveWithCells="1">
                  <from>
                    <xdr:col>1</xdr:col>
                    <xdr:colOff>95250</xdr:colOff>
                    <xdr:row>16</xdr:row>
                    <xdr:rowOff>28575</xdr:rowOff>
                  </from>
                  <to>
                    <xdr:col>1</xdr:col>
                    <xdr:colOff>381000</xdr:colOff>
                    <xdr:row>16</xdr:row>
                    <xdr:rowOff>257175</xdr:rowOff>
                  </to>
                </anchor>
              </controlPr>
            </control>
          </mc:Choice>
        </mc:AlternateContent>
        <mc:AlternateContent xmlns:mc="http://schemas.openxmlformats.org/markup-compatibility/2006">
          <mc:Choice Requires="x14">
            <control shapeId="58378" r:id="rId13" name="Check Box 10">
              <controlPr defaultSize="0" autoFill="0" autoLine="0" autoPict="0">
                <anchor moveWithCells="1">
                  <from>
                    <xdr:col>1</xdr:col>
                    <xdr:colOff>95250</xdr:colOff>
                    <xdr:row>17</xdr:row>
                    <xdr:rowOff>28575</xdr:rowOff>
                  </from>
                  <to>
                    <xdr:col>1</xdr:col>
                    <xdr:colOff>381000</xdr:colOff>
                    <xdr:row>18</xdr:row>
                    <xdr:rowOff>0</xdr:rowOff>
                  </to>
                </anchor>
              </controlPr>
            </control>
          </mc:Choice>
        </mc:AlternateContent>
        <mc:AlternateContent xmlns:mc="http://schemas.openxmlformats.org/markup-compatibility/2006">
          <mc:Choice Requires="x14">
            <control shapeId="58379" r:id="rId14" name="Check Box 11">
              <controlPr defaultSize="0" autoFill="0" autoLine="0" autoPict="0">
                <anchor moveWithCells="1">
                  <from>
                    <xdr:col>1</xdr:col>
                    <xdr:colOff>95250</xdr:colOff>
                    <xdr:row>20</xdr:row>
                    <xdr:rowOff>38100</xdr:rowOff>
                  </from>
                  <to>
                    <xdr:col>1</xdr:col>
                    <xdr:colOff>381000</xdr:colOff>
                    <xdr:row>20</xdr:row>
                    <xdr:rowOff>276225</xdr:rowOff>
                  </to>
                </anchor>
              </controlPr>
            </control>
          </mc:Choice>
        </mc:AlternateContent>
        <mc:AlternateContent xmlns:mc="http://schemas.openxmlformats.org/markup-compatibility/2006">
          <mc:Choice Requires="x14">
            <control shapeId="58380" r:id="rId15" name="Check Box 12">
              <controlPr defaultSize="0" autoFill="0" autoLine="0" autoPict="0">
                <anchor moveWithCells="1">
                  <from>
                    <xdr:col>1</xdr:col>
                    <xdr:colOff>95250</xdr:colOff>
                    <xdr:row>22</xdr:row>
                    <xdr:rowOff>0</xdr:rowOff>
                  </from>
                  <to>
                    <xdr:col>1</xdr:col>
                    <xdr:colOff>381000</xdr:colOff>
                    <xdr:row>22</xdr:row>
                    <xdr:rowOff>238125</xdr:rowOff>
                  </to>
                </anchor>
              </controlPr>
            </control>
          </mc:Choice>
        </mc:AlternateContent>
        <mc:AlternateContent xmlns:mc="http://schemas.openxmlformats.org/markup-compatibility/2006">
          <mc:Choice Requires="x14">
            <control shapeId="58381" r:id="rId16" name="Check Box 13">
              <controlPr defaultSize="0" autoFill="0" autoLine="0" autoPict="0">
                <anchor moveWithCells="1">
                  <from>
                    <xdr:col>1</xdr:col>
                    <xdr:colOff>95250</xdr:colOff>
                    <xdr:row>22</xdr:row>
                    <xdr:rowOff>0</xdr:rowOff>
                  </from>
                  <to>
                    <xdr:col>1</xdr:col>
                    <xdr:colOff>381000</xdr:colOff>
                    <xdr:row>22</xdr:row>
                    <xdr:rowOff>238125</xdr:rowOff>
                  </to>
                </anchor>
              </controlPr>
            </control>
          </mc:Choice>
        </mc:AlternateContent>
        <mc:AlternateContent xmlns:mc="http://schemas.openxmlformats.org/markup-compatibility/2006">
          <mc:Choice Requires="x14">
            <control shapeId="58382" r:id="rId17" name="Check Box 14">
              <controlPr defaultSize="0" autoFill="0" autoLine="0" autoPict="0">
                <anchor moveWithCells="1">
                  <from>
                    <xdr:col>1</xdr:col>
                    <xdr:colOff>95250</xdr:colOff>
                    <xdr:row>22</xdr:row>
                    <xdr:rowOff>0</xdr:rowOff>
                  </from>
                  <to>
                    <xdr:col>1</xdr:col>
                    <xdr:colOff>381000</xdr:colOff>
                    <xdr:row>22</xdr:row>
                    <xdr:rowOff>238125</xdr:rowOff>
                  </to>
                </anchor>
              </controlPr>
            </control>
          </mc:Choice>
        </mc:AlternateContent>
        <mc:AlternateContent xmlns:mc="http://schemas.openxmlformats.org/markup-compatibility/2006">
          <mc:Choice Requires="x14">
            <control shapeId="58383" r:id="rId18" name="Check Box 15">
              <controlPr defaultSize="0" autoFill="0" autoLine="0" autoPict="0">
                <anchor moveWithCells="1">
                  <from>
                    <xdr:col>1</xdr:col>
                    <xdr:colOff>95250</xdr:colOff>
                    <xdr:row>22</xdr:row>
                    <xdr:rowOff>0</xdr:rowOff>
                  </from>
                  <to>
                    <xdr:col>1</xdr:col>
                    <xdr:colOff>381000</xdr:colOff>
                    <xdr:row>22</xdr:row>
                    <xdr:rowOff>238125</xdr:rowOff>
                  </to>
                </anchor>
              </controlPr>
            </control>
          </mc:Choice>
        </mc:AlternateContent>
        <mc:AlternateContent xmlns:mc="http://schemas.openxmlformats.org/markup-compatibility/2006">
          <mc:Choice Requires="x14">
            <control shapeId="58384" r:id="rId19" name="Check Box 16">
              <controlPr defaultSize="0" autoFill="0" autoLine="0" autoPict="0">
                <anchor moveWithCells="1">
                  <from>
                    <xdr:col>1</xdr:col>
                    <xdr:colOff>95250</xdr:colOff>
                    <xdr:row>22</xdr:row>
                    <xdr:rowOff>0</xdr:rowOff>
                  </from>
                  <to>
                    <xdr:col>1</xdr:col>
                    <xdr:colOff>381000</xdr:colOff>
                    <xdr:row>22</xdr:row>
                    <xdr:rowOff>238125</xdr:rowOff>
                  </to>
                </anchor>
              </controlPr>
            </control>
          </mc:Choice>
        </mc:AlternateContent>
        <mc:AlternateContent xmlns:mc="http://schemas.openxmlformats.org/markup-compatibility/2006">
          <mc:Choice Requires="x14">
            <control shapeId="58385" r:id="rId20" name="Check Box 17">
              <controlPr defaultSize="0" autoFill="0" autoLine="0" autoPict="0">
                <anchor moveWithCells="1">
                  <from>
                    <xdr:col>1</xdr:col>
                    <xdr:colOff>95250</xdr:colOff>
                    <xdr:row>24</xdr:row>
                    <xdr:rowOff>0</xdr:rowOff>
                  </from>
                  <to>
                    <xdr:col>1</xdr:col>
                    <xdr:colOff>381000</xdr:colOff>
                    <xdr:row>24</xdr:row>
                    <xdr:rowOff>238125</xdr:rowOff>
                  </to>
                </anchor>
              </controlPr>
            </control>
          </mc:Choice>
        </mc:AlternateContent>
        <mc:AlternateContent xmlns:mc="http://schemas.openxmlformats.org/markup-compatibility/2006">
          <mc:Choice Requires="x14">
            <control shapeId="58386" r:id="rId21" name="Check Box 18">
              <controlPr defaultSize="0" autoFill="0" autoLine="0" autoPict="0">
                <anchor moveWithCells="1">
                  <from>
                    <xdr:col>1</xdr:col>
                    <xdr:colOff>95250</xdr:colOff>
                    <xdr:row>25</xdr:row>
                    <xdr:rowOff>0</xdr:rowOff>
                  </from>
                  <to>
                    <xdr:col>1</xdr:col>
                    <xdr:colOff>381000</xdr:colOff>
                    <xdr:row>25</xdr:row>
                    <xdr:rowOff>238125</xdr:rowOff>
                  </to>
                </anchor>
              </controlPr>
            </control>
          </mc:Choice>
        </mc:AlternateContent>
        <mc:AlternateContent xmlns:mc="http://schemas.openxmlformats.org/markup-compatibility/2006">
          <mc:Choice Requires="x14">
            <control shapeId="58387" r:id="rId22" name="Check Box 19">
              <controlPr defaultSize="0" autoFill="0" autoLine="0" autoPict="0">
                <anchor moveWithCells="1">
                  <from>
                    <xdr:col>1</xdr:col>
                    <xdr:colOff>95250</xdr:colOff>
                    <xdr:row>25</xdr:row>
                    <xdr:rowOff>0</xdr:rowOff>
                  </from>
                  <to>
                    <xdr:col>1</xdr:col>
                    <xdr:colOff>381000</xdr:colOff>
                    <xdr:row>25</xdr:row>
                    <xdr:rowOff>238125</xdr:rowOff>
                  </to>
                </anchor>
              </controlPr>
            </control>
          </mc:Choice>
        </mc:AlternateContent>
        <mc:AlternateContent xmlns:mc="http://schemas.openxmlformats.org/markup-compatibility/2006">
          <mc:Choice Requires="x14">
            <control shapeId="58388" r:id="rId23" name="Check Box 20">
              <controlPr defaultSize="0" autoFill="0" autoLine="0" autoPict="0">
                <anchor moveWithCells="1">
                  <from>
                    <xdr:col>1</xdr:col>
                    <xdr:colOff>95250</xdr:colOff>
                    <xdr:row>26</xdr:row>
                    <xdr:rowOff>0</xdr:rowOff>
                  </from>
                  <to>
                    <xdr:col>1</xdr:col>
                    <xdr:colOff>381000</xdr:colOff>
                    <xdr:row>26</xdr:row>
                    <xdr:rowOff>238125</xdr:rowOff>
                  </to>
                </anchor>
              </controlPr>
            </control>
          </mc:Choice>
        </mc:AlternateContent>
        <mc:AlternateContent xmlns:mc="http://schemas.openxmlformats.org/markup-compatibility/2006">
          <mc:Choice Requires="x14">
            <control shapeId="58389" r:id="rId24" name="Check Box 21">
              <controlPr defaultSize="0" autoFill="0" autoLine="0" autoPict="0">
                <anchor moveWithCells="1">
                  <from>
                    <xdr:col>1</xdr:col>
                    <xdr:colOff>95250</xdr:colOff>
                    <xdr:row>27</xdr:row>
                    <xdr:rowOff>0</xdr:rowOff>
                  </from>
                  <to>
                    <xdr:col>1</xdr:col>
                    <xdr:colOff>381000</xdr:colOff>
                    <xdr:row>27</xdr:row>
                    <xdr:rowOff>238125</xdr:rowOff>
                  </to>
                </anchor>
              </controlPr>
            </control>
          </mc:Choice>
        </mc:AlternateContent>
        <mc:AlternateContent xmlns:mc="http://schemas.openxmlformats.org/markup-compatibility/2006">
          <mc:Choice Requires="x14">
            <control shapeId="58390" r:id="rId25" name="Check Box 22">
              <controlPr defaultSize="0" autoFill="0" autoLine="0" autoPict="0">
                <anchor moveWithCells="1">
                  <from>
                    <xdr:col>1</xdr:col>
                    <xdr:colOff>95250</xdr:colOff>
                    <xdr:row>27</xdr:row>
                    <xdr:rowOff>0</xdr:rowOff>
                  </from>
                  <to>
                    <xdr:col>1</xdr:col>
                    <xdr:colOff>381000</xdr:colOff>
                    <xdr:row>27</xdr:row>
                    <xdr:rowOff>238125</xdr:rowOff>
                  </to>
                </anchor>
              </controlPr>
            </control>
          </mc:Choice>
        </mc:AlternateContent>
        <mc:AlternateContent xmlns:mc="http://schemas.openxmlformats.org/markup-compatibility/2006">
          <mc:Choice Requires="x14">
            <control shapeId="58391" r:id="rId26" name="Check Box 23">
              <controlPr defaultSize="0" autoFill="0" autoLine="0" autoPict="0">
                <anchor moveWithCells="1">
                  <from>
                    <xdr:col>1</xdr:col>
                    <xdr:colOff>95250</xdr:colOff>
                    <xdr:row>28</xdr:row>
                    <xdr:rowOff>0</xdr:rowOff>
                  </from>
                  <to>
                    <xdr:col>1</xdr:col>
                    <xdr:colOff>381000</xdr:colOff>
                    <xdr:row>28</xdr:row>
                    <xdr:rowOff>238125</xdr:rowOff>
                  </to>
                </anchor>
              </controlPr>
            </control>
          </mc:Choice>
        </mc:AlternateContent>
        <mc:AlternateContent xmlns:mc="http://schemas.openxmlformats.org/markup-compatibility/2006">
          <mc:Choice Requires="x14">
            <control shapeId="58392" r:id="rId27" name="Check Box 24">
              <controlPr defaultSize="0" autoFill="0" autoLine="0" autoPict="0">
                <anchor moveWithCells="1">
                  <from>
                    <xdr:col>1</xdr:col>
                    <xdr:colOff>95250</xdr:colOff>
                    <xdr:row>29</xdr:row>
                    <xdr:rowOff>0</xdr:rowOff>
                  </from>
                  <to>
                    <xdr:col>1</xdr:col>
                    <xdr:colOff>381000</xdr:colOff>
                    <xdr:row>29</xdr:row>
                    <xdr:rowOff>238125</xdr:rowOff>
                  </to>
                </anchor>
              </controlPr>
            </control>
          </mc:Choice>
        </mc:AlternateContent>
        <mc:AlternateContent xmlns:mc="http://schemas.openxmlformats.org/markup-compatibility/2006">
          <mc:Choice Requires="x14">
            <control shapeId="58393" r:id="rId28" name="Check Box 25">
              <controlPr defaultSize="0" autoFill="0" autoLine="0" autoPict="0">
                <anchor moveWithCells="1">
                  <from>
                    <xdr:col>1</xdr:col>
                    <xdr:colOff>95250</xdr:colOff>
                    <xdr:row>28</xdr:row>
                    <xdr:rowOff>0</xdr:rowOff>
                  </from>
                  <to>
                    <xdr:col>1</xdr:col>
                    <xdr:colOff>381000</xdr:colOff>
                    <xdr:row>28</xdr:row>
                    <xdr:rowOff>238125</xdr:rowOff>
                  </to>
                </anchor>
              </controlPr>
            </control>
          </mc:Choice>
        </mc:AlternateContent>
        <mc:AlternateContent xmlns:mc="http://schemas.openxmlformats.org/markup-compatibility/2006">
          <mc:Choice Requires="x14">
            <control shapeId="58394" r:id="rId29" name="Check Box 26">
              <controlPr defaultSize="0" autoFill="0" autoLine="0" autoPict="0">
                <anchor moveWithCells="1">
                  <from>
                    <xdr:col>1</xdr:col>
                    <xdr:colOff>95250</xdr:colOff>
                    <xdr:row>18</xdr:row>
                    <xdr:rowOff>9525</xdr:rowOff>
                  </from>
                  <to>
                    <xdr:col>1</xdr:col>
                    <xdr:colOff>381000</xdr:colOff>
                    <xdr:row>18</xdr:row>
                    <xdr:rowOff>247650</xdr:rowOff>
                  </to>
                </anchor>
              </controlPr>
            </control>
          </mc:Choice>
        </mc:AlternateContent>
        <mc:AlternateContent xmlns:mc="http://schemas.openxmlformats.org/markup-compatibility/2006">
          <mc:Choice Requires="x14">
            <control shapeId="58395" r:id="rId30" name="Check Box 27">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58396" r:id="rId31" name="Check Box 28">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58397" r:id="rId32" name="Check Box 29">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58398" r:id="rId33" name="Check Box 30">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58399" r:id="rId34" name="Check Box 31">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58401" r:id="rId35" name="Check Box 33">
              <controlPr defaultSize="0" autoFill="0" autoLine="0" autoPict="0">
                <anchor moveWithCells="1">
                  <from>
                    <xdr:col>1</xdr:col>
                    <xdr:colOff>95250</xdr:colOff>
                    <xdr:row>9</xdr:row>
                    <xdr:rowOff>0</xdr:rowOff>
                  </from>
                  <to>
                    <xdr:col>1</xdr:col>
                    <xdr:colOff>381000</xdr:colOff>
                    <xdr:row>9</xdr:row>
                    <xdr:rowOff>238125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B2:AV199"/>
  <sheetViews>
    <sheetView showGridLines="0" view="pageBreakPreview" zoomScaleNormal="100" zoomScaleSheetLayoutView="100" workbookViewId="0">
      <selection activeCell="H159" sqref="H159"/>
    </sheetView>
  </sheetViews>
  <sheetFormatPr defaultColWidth="9" defaultRowHeight="18" customHeight="1"/>
  <cols>
    <col min="1" max="1" width="2" style="1" customWidth="1"/>
    <col min="2" max="2" width="2.5" style="1" customWidth="1"/>
    <col min="3" max="7" width="3" style="1" customWidth="1"/>
    <col min="8" max="21" width="3.75" style="1" customWidth="1"/>
    <col min="22" max="25" width="3" style="1" customWidth="1"/>
    <col min="26" max="26" width="3" style="211" customWidth="1"/>
    <col min="27" max="30" width="3" style="1" customWidth="1"/>
    <col min="31" max="33" width="3.25" style="1" customWidth="1"/>
    <col min="34" max="34" width="3.875" style="1" customWidth="1"/>
    <col min="35" max="52" width="3.375" style="1" customWidth="1"/>
    <col min="53" max="16384" width="9" style="1"/>
  </cols>
  <sheetData>
    <row r="2" spans="2:43" ht="18" customHeight="1">
      <c r="B2" s="868" t="s">
        <v>469</v>
      </c>
      <c r="C2" s="868"/>
      <c r="D2" s="868"/>
      <c r="E2" s="868"/>
      <c r="F2" s="868"/>
      <c r="G2" s="868"/>
      <c r="H2" s="868"/>
      <c r="I2" s="868"/>
      <c r="J2" s="868"/>
      <c r="K2" s="868"/>
      <c r="L2" s="868"/>
      <c r="M2" s="868"/>
      <c r="N2" s="868"/>
      <c r="O2" s="868"/>
      <c r="P2" s="868"/>
      <c r="Q2" s="868"/>
      <c r="R2" s="868"/>
      <c r="S2" s="868"/>
      <c r="T2" s="868"/>
      <c r="U2" s="868"/>
      <c r="V2" s="868"/>
      <c r="W2" s="868"/>
      <c r="X2" s="868"/>
      <c r="Y2" s="868"/>
      <c r="Z2" s="868"/>
      <c r="AA2" s="868"/>
      <c r="AB2" s="868"/>
      <c r="AC2" s="868"/>
      <c r="AD2" s="868"/>
      <c r="AE2" s="868"/>
      <c r="AF2" s="868"/>
      <c r="AG2" s="868"/>
      <c r="AH2" s="868"/>
      <c r="AI2" s="868"/>
      <c r="AJ2" s="868"/>
      <c r="AK2" s="868"/>
    </row>
    <row r="3" spans="2:43" ht="9.75" customHeight="1">
      <c r="C3" s="3"/>
      <c r="D3" s="3"/>
      <c r="E3" s="3"/>
      <c r="F3" s="3"/>
      <c r="G3" s="3"/>
      <c r="H3" s="3"/>
      <c r="I3" s="3"/>
      <c r="J3" s="3"/>
      <c r="K3" s="3"/>
      <c r="L3" s="3"/>
      <c r="M3" s="3"/>
      <c r="N3" s="3"/>
      <c r="O3" s="3"/>
      <c r="P3" s="3"/>
      <c r="Q3" s="3"/>
      <c r="R3" s="3"/>
      <c r="S3" s="3"/>
      <c r="T3" s="3"/>
      <c r="U3" s="3"/>
      <c r="V3" s="3"/>
      <c r="W3" s="3"/>
      <c r="X3" s="3"/>
      <c r="Y3" s="3"/>
      <c r="Z3" s="212"/>
      <c r="AA3" s="3"/>
      <c r="AB3" s="3"/>
      <c r="AC3" s="3"/>
      <c r="AD3" s="3"/>
      <c r="AE3" s="3"/>
      <c r="AF3" s="3"/>
      <c r="AG3" s="3"/>
    </row>
    <row r="4" spans="2:43" ht="18" customHeight="1">
      <c r="F4" s="863" t="s">
        <v>470</v>
      </c>
      <c r="G4" s="863"/>
      <c r="H4" s="863"/>
      <c r="I4" s="863"/>
      <c r="J4" s="863"/>
      <c r="K4" s="863"/>
      <c r="L4" s="863"/>
      <c r="M4" s="4"/>
      <c r="N4" s="4"/>
      <c r="O4" s="4"/>
      <c r="AQ4" s="1" t="s">
        <v>0</v>
      </c>
    </row>
    <row r="5" spans="2:43" ht="17.25" customHeight="1">
      <c r="F5" s="863" t="s">
        <v>471</v>
      </c>
      <c r="G5" s="863"/>
      <c r="H5" s="863"/>
      <c r="I5" s="863"/>
      <c r="J5" s="863"/>
      <c r="K5" s="863"/>
      <c r="L5" s="863"/>
      <c r="M5" s="4"/>
      <c r="N5" s="4"/>
      <c r="O5" s="4"/>
      <c r="AQ5" s="1" t="s">
        <v>1</v>
      </c>
    </row>
    <row r="6" spans="2:43" ht="17.25" customHeight="1" thickBot="1">
      <c r="F6" s="4"/>
      <c r="G6" s="4"/>
      <c r="H6" s="4"/>
      <c r="I6" s="4"/>
      <c r="J6" s="4"/>
      <c r="K6" s="4"/>
      <c r="L6" s="4"/>
      <c r="M6" s="4"/>
      <c r="N6" s="4"/>
      <c r="O6" s="4"/>
      <c r="U6" s="864" t="str">
        <f>"令和 "&amp;①平均年齢別児童数計算表!$M$2&amp;" 年 "&amp;①平均年齢別児童数計算表!$O$2&amp;" 月 "&amp;①平均年齢別児童数計算表!$Q$2&amp;" 日"</f>
        <v>令和 7 年 9 月 1 日</v>
      </c>
      <c r="V6" s="864"/>
      <c r="W6" s="864"/>
      <c r="X6" s="864"/>
      <c r="Y6" s="864"/>
      <c r="Z6" s="864"/>
      <c r="AA6" s="864"/>
      <c r="AB6" s="864"/>
      <c r="AC6" s="864"/>
      <c r="AD6" s="864"/>
      <c r="AE6" s="864"/>
      <c r="AF6" s="864"/>
      <c r="AG6" s="864"/>
      <c r="AQ6" s="1" t="s">
        <v>3</v>
      </c>
    </row>
    <row r="7" spans="2:43" ht="17.25" customHeight="1">
      <c r="F7" s="4"/>
      <c r="G7" s="4"/>
      <c r="N7" s="4"/>
      <c r="O7" s="865" t="s">
        <v>4</v>
      </c>
      <c r="P7" s="865"/>
      <c r="Q7" s="865"/>
      <c r="R7" s="865"/>
      <c r="S7" s="865"/>
      <c r="T7" s="865"/>
      <c r="U7" s="866" t="s">
        <v>472</v>
      </c>
      <c r="V7" s="866"/>
      <c r="W7" s="866"/>
      <c r="X7" s="866"/>
      <c r="Y7" s="866"/>
      <c r="Z7" s="866"/>
      <c r="AA7" s="866"/>
      <c r="AB7" s="866"/>
      <c r="AC7" s="866"/>
      <c r="AD7" s="866"/>
      <c r="AE7" s="866"/>
      <c r="AF7" s="866"/>
      <c r="AG7" s="867"/>
      <c r="AQ7" s="1" t="s">
        <v>5</v>
      </c>
    </row>
    <row r="8" spans="2:43" ht="17.25" customHeight="1">
      <c r="N8" s="4"/>
      <c r="O8" s="857" t="s">
        <v>6</v>
      </c>
      <c r="P8" s="857"/>
      <c r="Q8" s="857"/>
      <c r="R8" s="857"/>
      <c r="S8" s="857"/>
      <c r="T8" s="857"/>
      <c r="U8" s="858">
        <f>①平均年齢別児童数計算表!N3</f>
        <v>0</v>
      </c>
      <c r="V8" s="858"/>
      <c r="W8" s="858"/>
      <c r="X8" s="858"/>
      <c r="Y8" s="858"/>
      <c r="Z8" s="858"/>
      <c r="AA8" s="858"/>
      <c r="AB8" s="858"/>
      <c r="AC8" s="858"/>
      <c r="AD8" s="858"/>
      <c r="AE8" s="858"/>
      <c r="AF8" s="858"/>
      <c r="AG8" s="859"/>
      <c r="AQ8" s="1" t="s">
        <v>7</v>
      </c>
    </row>
    <row r="9" spans="2:43" ht="17.25" customHeight="1">
      <c r="N9" s="4"/>
      <c r="O9" s="857" t="s">
        <v>8</v>
      </c>
      <c r="P9" s="857"/>
      <c r="Q9" s="857"/>
      <c r="R9" s="857"/>
      <c r="S9" s="857"/>
      <c r="T9" s="857"/>
      <c r="U9" s="858" t="str">
        <f>①平均年齢別児童数計算表!N4</f>
        <v>小規模保育事業所Ａ型</v>
      </c>
      <c r="V9" s="858"/>
      <c r="W9" s="858"/>
      <c r="X9" s="858"/>
      <c r="Y9" s="858"/>
      <c r="Z9" s="858"/>
      <c r="AA9" s="858"/>
      <c r="AB9" s="858"/>
      <c r="AC9" s="858"/>
      <c r="AD9" s="858"/>
      <c r="AE9" s="858"/>
      <c r="AF9" s="858"/>
      <c r="AG9" s="859"/>
      <c r="AQ9" s="1" t="s">
        <v>9</v>
      </c>
    </row>
    <row r="10" spans="2:43" ht="17.25" customHeight="1">
      <c r="N10" s="4"/>
      <c r="O10" s="857" t="s">
        <v>10</v>
      </c>
      <c r="P10" s="857"/>
      <c r="Q10" s="857"/>
      <c r="R10" s="857"/>
      <c r="S10" s="857"/>
      <c r="T10" s="857"/>
      <c r="U10" s="474"/>
      <c r="V10" s="470"/>
      <c r="W10" s="475"/>
      <c r="X10" s="476"/>
      <c r="Y10" s="470"/>
      <c r="Z10" s="475"/>
      <c r="AA10" s="470"/>
      <c r="AB10" s="475"/>
      <c r="AC10" s="476"/>
      <c r="AD10" s="476"/>
      <c r="AE10" s="476"/>
      <c r="AF10" s="470"/>
      <c r="AG10" s="477"/>
      <c r="AQ10" s="1" t="s">
        <v>11</v>
      </c>
    </row>
    <row r="11" spans="2:43" ht="17.25" customHeight="1" thickBot="1">
      <c r="O11" s="860" t="s">
        <v>12</v>
      </c>
      <c r="P11" s="860"/>
      <c r="Q11" s="860"/>
      <c r="R11" s="860"/>
      <c r="S11" s="860"/>
      <c r="T11" s="860"/>
      <c r="U11" s="861">
        <f>①平均年齢別児童数計算表!N5</f>
        <v>0</v>
      </c>
      <c r="V11" s="861"/>
      <c r="W11" s="861"/>
      <c r="X11" s="861"/>
      <c r="Y11" s="861"/>
      <c r="Z11" s="861"/>
      <c r="AA11" s="861"/>
      <c r="AB11" s="861"/>
      <c r="AC11" s="861"/>
      <c r="AD11" s="861"/>
      <c r="AE11" s="861"/>
      <c r="AF11" s="861"/>
      <c r="AG11" s="862"/>
      <c r="AQ11" s="1" t="s">
        <v>13</v>
      </c>
    </row>
    <row r="12" spans="2:43" ht="9.75" customHeight="1">
      <c r="Q12" s="78"/>
      <c r="R12" s="78"/>
      <c r="S12" s="78"/>
      <c r="T12" s="78"/>
      <c r="U12" s="80"/>
      <c r="V12" s="78"/>
      <c r="W12" s="78"/>
      <c r="X12" s="78"/>
      <c r="Y12" s="78"/>
      <c r="AQ12" s="1" t="s">
        <v>14</v>
      </c>
    </row>
    <row r="13" spans="2:43" ht="9.75" customHeight="1">
      <c r="Q13" s="78"/>
      <c r="R13" s="78"/>
      <c r="S13" s="78"/>
      <c r="T13" s="78"/>
      <c r="U13" s="78"/>
      <c r="V13" s="78"/>
      <c r="W13" s="78"/>
      <c r="X13" s="78"/>
      <c r="Y13" s="78"/>
    </row>
    <row r="14" spans="2:43" ht="18.75" customHeight="1" thickBot="1">
      <c r="B14" s="81" t="s">
        <v>364</v>
      </c>
      <c r="D14" s="42"/>
      <c r="E14" s="42"/>
      <c r="F14" s="42"/>
      <c r="G14" s="42"/>
      <c r="H14" s="42"/>
      <c r="I14" s="42"/>
      <c r="J14" s="42"/>
      <c r="K14" s="42"/>
      <c r="L14" s="42"/>
      <c r="M14" s="42"/>
      <c r="N14" s="42"/>
      <c r="O14" s="42"/>
      <c r="P14" s="42"/>
      <c r="Q14" s="42"/>
      <c r="R14" s="42"/>
      <c r="S14" s="42"/>
      <c r="T14" s="42"/>
      <c r="U14" s="42"/>
      <c r="V14" s="42"/>
      <c r="W14" s="42"/>
      <c r="X14" s="42"/>
      <c r="Y14" s="42"/>
      <c r="Z14" s="6"/>
      <c r="AA14" s="42"/>
      <c r="AB14" s="42"/>
      <c r="AC14" s="42"/>
      <c r="AD14" s="42"/>
      <c r="AE14" s="42"/>
      <c r="AF14" s="42"/>
      <c r="AG14" s="42"/>
      <c r="AH14" s="42"/>
      <c r="AI14" s="42"/>
      <c r="AJ14" s="42"/>
      <c r="AK14" s="42"/>
      <c r="AL14" s="42"/>
      <c r="AM14" s="42"/>
      <c r="AN14" s="42"/>
    </row>
    <row r="15" spans="2:43" ht="10.5" customHeight="1">
      <c r="B15" s="42"/>
      <c r="C15" s="845" t="s">
        <v>15</v>
      </c>
      <c r="D15" s="845"/>
      <c r="E15" s="845"/>
      <c r="F15" s="845"/>
      <c r="G15" s="845"/>
      <c r="H15" s="845"/>
      <c r="I15" s="845"/>
      <c r="J15" s="845"/>
      <c r="K15" s="845"/>
      <c r="L15" s="846"/>
      <c r="AA15" s="42"/>
    </row>
    <row r="16" spans="2:43" ht="34.5" customHeight="1">
      <c r="B16" s="42"/>
      <c r="C16" s="845"/>
      <c r="D16" s="845"/>
      <c r="E16" s="845"/>
      <c r="F16" s="845"/>
      <c r="G16" s="845"/>
      <c r="H16" s="845"/>
      <c r="I16" s="845"/>
      <c r="J16" s="845"/>
      <c r="K16" s="845"/>
      <c r="L16" s="846"/>
      <c r="AA16" s="42"/>
    </row>
    <row r="17" spans="2:34" ht="18.75" customHeight="1" thickBot="1">
      <c r="B17" s="42"/>
      <c r="C17" s="851"/>
      <c r="D17" s="851"/>
      <c r="E17" s="851"/>
      <c r="F17" s="852"/>
      <c r="G17" s="852"/>
      <c r="H17" s="852"/>
      <c r="I17" s="852"/>
      <c r="J17" s="852"/>
      <c r="K17" s="852"/>
      <c r="L17" s="223" t="s">
        <v>16</v>
      </c>
      <c r="AA17" s="42"/>
    </row>
    <row r="18" spans="2:34" ht="14.25">
      <c r="B18" s="42"/>
      <c r="C18" s="84" t="s">
        <v>17</v>
      </c>
      <c r="D18" s="85" t="s">
        <v>340</v>
      </c>
      <c r="E18" s="60"/>
      <c r="F18" s="60"/>
      <c r="G18" s="60"/>
      <c r="H18" s="60"/>
      <c r="I18" s="60"/>
      <c r="J18" s="60"/>
      <c r="K18" s="60"/>
      <c r="L18" s="60"/>
      <c r="M18" s="60"/>
      <c r="N18" s="60"/>
      <c r="O18" s="60"/>
      <c r="P18" s="60"/>
      <c r="Q18" s="60"/>
      <c r="R18" s="60"/>
      <c r="S18" s="60"/>
      <c r="T18" s="60"/>
      <c r="U18" s="60"/>
      <c r="V18" s="60"/>
      <c r="W18" s="60"/>
      <c r="X18" s="60"/>
      <c r="Y18" s="60"/>
      <c r="Z18" s="213"/>
      <c r="AA18" s="60"/>
      <c r="AB18" s="60"/>
      <c r="AC18" s="60"/>
      <c r="AD18" s="60"/>
      <c r="AE18" s="60"/>
      <c r="AF18" s="60"/>
      <c r="AG18" s="60"/>
      <c r="AH18" s="42"/>
    </row>
    <row r="19" spans="2:34" ht="14.25">
      <c r="B19" s="42"/>
      <c r="C19" s="84"/>
      <c r="D19" s="85"/>
      <c r="G19" s="60"/>
      <c r="H19" s="60"/>
      <c r="I19" s="60"/>
      <c r="J19" s="60"/>
      <c r="K19" s="60"/>
      <c r="L19" s="60"/>
      <c r="M19" s="60"/>
      <c r="N19" s="60"/>
      <c r="O19" s="60"/>
      <c r="P19" s="60"/>
      <c r="Q19" s="60"/>
      <c r="R19" s="60"/>
      <c r="S19" s="60"/>
      <c r="T19" s="60"/>
      <c r="U19" s="60"/>
      <c r="V19" s="60"/>
      <c r="W19" s="60"/>
      <c r="X19" s="60"/>
      <c r="Y19" s="60"/>
      <c r="Z19" s="213"/>
      <c r="AA19" s="60"/>
      <c r="AB19" s="60"/>
      <c r="AC19" s="60"/>
      <c r="AD19" s="60"/>
      <c r="AE19" s="60"/>
      <c r="AF19" s="60"/>
      <c r="AG19" s="60"/>
      <c r="AH19" s="42"/>
    </row>
    <row r="20" spans="2:34" ht="18.75" customHeight="1" thickBot="1">
      <c r="B20" s="81" t="s">
        <v>18</v>
      </c>
      <c r="C20" s="87"/>
      <c r="D20" s="87"/>
      <c r="E20" s="87"/>
      <c r="F20" s="87"/>
      <c r="G20" s="87"/>
      <c r="H20" s="87"/>
      <c r="I20" s="87"/>
      <c r="J20" s="87"/>
      <c r="K20" s="88"/>
      <c r="L20" s="88"/>
      <c r="M20" s="88"/>
      <c r="N20" s="87"/>
      <c r="O20" s="87"/>
      <c r="P20" s="87"/>
      <c r="Q20" s="87"/>
      <c r="R20" s="87"/>
      <c r="S20" s="87"/>
      <c r="T20" s="87"/>
      <c r="U20" s="88"/>
    </row>
    <row r="21" spans="2:34" ht="33.75" customHeight="1" thickBot="1">
      <c r="C21" s="855" t="s">
        <v>19</v>
      </c>
      <c r="D21" s="855"/>
      <c r="E21" s="855"/>
      <c r="F21" s="855"/>
      <c r="G21" s="856">
        <f>①平均年齢別児童数計算表!R8</f>
        <v>0</v>
      </c>
      <c r="H21" s="856"/>
      <c r="I21" s="856"/>
      <c r="J21" s="856"/>
      <c r="K21" s="856"/>
      <c r="L21" s="820" t="s">
        <v>0</v>
      </c>
      <c r="M21" s="820"/>
      <c r="N21" s="820"/>
      <c r="O21" s="820"/>
      <c r="P21" s="820"/>
      <c r="Q21" s="819" t="s">
        <v>13</v>
      </c>
      <c r="R21" s="819"/>
      <c r="S21" s="819"/>
      <c r="T21" s="819"/>
      <c r="U21" s="819"/>
      <c r="V21" s="820" t="s">
        <v>20</v>
      </c>
      <c r="W21" s="820"/>
      <c r="X21" s="820"/>
      <c r="Y21" s="820"/>
      <c r="Z21" s="820"/>
      <c r="AA21" s="820"/>
      <c r="AB21" s="823" t="s">
        <v>21</v>
      </c>
      <c r="AC21" s="823"/>
      <c r="AD21" s="823"/>
      <c r="AE21" s="823"/>
      <c r="AF21" s="823"/>
      <c r="AG21" s="824"/>
    </row>
    <row r="22" spans="2:34" ht="14.25" customHeight="1" thickBot="1">
      <c r="C22" s="838" t="s">
        <v>22</v>
      </c>
      <c r="D22" s="840" t="s">
        <v>23</v>
      </c>
      <c r="E22" s="840"/>
      <c r="F22" s="840"/>
      <c r="G22" s="840"/>
      <c r="H22" s="841" t="s">
        <v>24</v>
      </c>
      <c r="I22" s="841"/>
      <c r="J22" s="842"/>
      <c r="K22" s="825" t="s">
        <v>25</v>
      </c>
      <c r="L22" s="825"/>
      <c r="M22" s="825"/>
      <c r="N22" s="825"/>
      <c r="O22" s="825"/>
      <c r="P22" s="825"/>
      <c r="Q22" s="825"/>
      <c r="R22" s="825"/>
      <c r="S22" s="825"/>
      <c r="T22" s="825"/>
      <c r="U22" s="825"/>
      <c r="V22" s="825"/>
      <c r="W22" s="825" t="s">
        <v>26</v>
      </c>
      <c r="X22" s="825"/>
      <c r="Y22" s="825"/>
      <c r="Z22" s="825"/>
      <c r="AA22" s="825" t="s">
        <v>27</v>
      </c>
      <c r="AB22" s="825"/>
      <c r="AC22" s="825"/>
      <c r="AD22" s="825"/>
      <c r="AE22" s="825"/>
      <c r="AF22" s="825"/>
      <c r="AG22" s="828"/>
    </row>
    <row r="23" spans="2:34" ht="47.25" customHeight="1" thickBot="1">
      <c r="C23" s="838"/>
      <c r="D23" s="840"/>
      <c r="E23" s="840"/>
      <c r="F23" s="840"/>
      <c r="G23" s="840"/>
      <c r="H23" s="843"/>
      <c r="I23" s="843"/>
      <c r="J23" s="844"/>
      <c r="K23" s="255" t="s">
        <v>28</v>
      </c>
      <c r="L23" s="831" t="s">
        <v>29</v>
      </c>
      <c r="M23" s="831"/>
      <c r="N23" s="831"/>
      <c r="O23" s="831"/>
      <c r="P23" s="831"/>
      <c r="Q23" s="255" t="s">
        <v>30</v>
      </c>
      <c r="R23" s="831" t="s">
        <v>31</v>
      </c>
      <c r="S23" s="831"/>
      <c r="T23" s="831"/>
      <c r="U23" s="831"/>
      <c r="V23" s="831"/>
      <c r="W23" s="825"/>
      <c r="X23" s="825"/>
      <c r="Y23" s="825"/>
      <c r="Z23" s="825"/>
      <c r="AA23" s="829"/>
      <c r="AB23" s="829"/>
      <c r="AC23" s="829"/>
      <c r="AD23" s="829"/>
      <c r="AE23" s="829"/>
      <c r="AF23" s="829"/>
      <c r="AG23" s="830"/>
    </row>
    <row r="24" spans="2:34" ht="15" thickBot="1">
      <c r="C24" s="838"/>
      <c r="D24" s="89"/>
      <c r="E24" s="90"/>
      <c r="F24" s="61"/>
      <c r="G24" s="62"/>
      <c r="H24" s="60"/>
      <c r="I24" s="60"/>
      <c r="J24" s="91"/>
      <c r="K24" s="454"/>
      <c r="L24" s="455"/>
      <c r="M24" s="90" t="s">
        <v>144</v>
      </c>
      <c r="N24" s="894"/>
      <c r="O24" s="894"/>
      <c r="P24" s="299" t="s">
        <v>466</v>
      </c>
      <c r="Q24" s="454"/>
      <c r="R24" s="455"/>
      <c r="S24" s="90" t="s">
        <v>144</v>
      </c>
      <c r="T24" s="894"/>
      <c r="U24" s="894"/>
      <c r="V24" s="299" t="s">
        <v>466</v>
      </c>
      <c r="W24" s="454"/>
      <c r="X24" s="90" t="s">
        <v>467</v>
      </c>
      <c r="Y24" s="455"/>
      <c r="Z24" s="299" t="s">
        <v>466</v>
      </c>
      <c r="AA24" s="60"/>
      <c r="AB24" s="60"/>
      <c r="AC24" s="90" t="s">
        <v>467</v>
      </c>
      <c r="AD24" s="60"/>
      <c r="AE24" s="90" t="s">
        <v>466</v>
      </c>
      <c r="AF24" s="460"/>
      <c r="AG24" s="224" t="s">
        <v>468</v>
      </c>
    </row>
    <row r="25" spans="2:34" ht="15" customHeight="1" thickBot="1">
      <c r="C25" s="838"/>
      <c r="D25" s="821"/>
      <c r="E25" s="821"/>
      <c r="F25" s="821"/>
      <c r="G25" s="821"/>
      <c r="H25" s="822"/>
      <c r="I25" s="822"/>
      <c r="J25" s="822"/>
      <c r="K25" s="832"/>
      <c r="L25" s="833"/>
      <c r="M25" s="458" t="s">
        <v>144</v>
      </c>
      <c r="N25" s="833"/>
      <c r="O25" s="833"/>
      <c r="P25" s="300" t="s">
        <v>466</v>
      </c>
      <c r="Q25" s="832"/>
      <c r="R25" s="833"/>
      <c r="S25" s="458" t="s">
        <v>144</v>
      </c>
      <c r="T25" s="833"/>
      <c r="U25" s="833"/>
      <c r="V25" s="300" t="s">
        <v>466</v>
      </c>
      <c r="W25" s="461">
        <f>SUM(K25,Q25,((SUM(N25,T25)-Y25)/12))</f>
        <v>0</v>
      </c>
      <c r="X25" s="462" t="s">
        <v>467</v>
      </c>
      <c r="Y25" s="463">
        <f>IF(SUM(N25,T25)&gt;=12,(SUM(N25,T25)-12),SUM(N25,T25))</f>
        <v>0</v>
      </c>
      <c r="Z25" s="300" t="s">
        <v>466</v>
      </c>
      <c r="AA25" s="905"/>
      <c r="AB25" s="906"/>
      <c r="AC25" s="906"/>
      <c r="AD25" s="906"/>
      <c r="AE25" s="906"/>
      <c r="AF25" s="906"/>
      <c r="AG25" s="907"/>
    </row>
    <row r="26" spans="2:34" ht="15" customHeight="1" thickBot="1">
      <c r="C26" s="838"/>
      <c r="D26" s="821"/>
      <c r="E26" s="821"/>
      <c r="F26" s="821"/>
      <c r="G26" s="821"/>
      <c r="H26" s="822"/>
      <c r="I26" s="822"/>
      <c r="J26" s="822"/>
      <c r="K26" s="832"/>
      <c r="L26" s="833"/>
      <c r="M26" s="458" t="s">
        <v>144</v>
      </c>
      <c r="N26" s="833"/>
      <c r="O26" s="833"/>
      <c r="P26" s="456" t="s">
        <v>465</v>
      </c>
      <c r="Q26" s="832"/>
      <c r="R26" s="833"/>
      <c r="S26" s="458" t="s">
        <v>144</v>
      </c>
      <c r="T26" s="833"/>
      <c r="U26" s="833"/>
      <c r="V26" s="456" t="s">
        <v>465</v>
      </c>
      <c r="W26" s="461">
        <f>SUM(K26,Q26,((SUM(N26,T26)-Y26)/12))</f>
        <v>0</v>
      </c>
      <c r="X26" s="462" t="s">
        <v>467</v>
      </c>
      <c r="Y26" s="463">
        <f>IF(SUM(N26,T26)&gt;=12,(SUM(N26,T26)-12),SUM(N26,T26))</f>
        <v>0</v>
      </c>
      <c r="Z26" s="300" t="s">
        <v>466</v>
      </c>
      <c r="AA26" s="905"/>
      <c r="AB26" s="906"/>
      <c r="AC26" s="906"/>
      <c r="AD26" s="906"/>
      <c r="AE26" s="906"/>
      <c r="AF26" s="906"/>
      <c r="AG26" s="907"/>
    </row>
    <row r="27" spans="2:34" ht="15" customHeight="1" thickBot="1">
      <c r="C27" s="838"/>
      <c r="D27" s="821"/>
      <c r="E27" s="821"/>
      <c r="F27" s="821"/>
      <c r="G27" s="821"/>
      <c r="H27" s="822"/>
      <c r="I27" s="822"/>
      <c r="J27" s="822"/>
      <c r="K27" s="832"/>
      <c r="L27" s="833"/>
      <c r="M27" s="458" t="s">
        <v>144</v>
      </c>
      <c r="N27" s="833"/>
      <c r="O27" s="833"/>
      <c r="P27" s="456" t="s">
        <v>465</v>
      </c>
      <c r="Q27" s="832"/>
      <c r="R27" s="833"/>
      <c r="S27" s="458" t="s">
        <v>144</v>
      </c>
      <c r="T27" s="833"/>
      <c r="U27" s="833"/>
      <c r="V27" s="456" t="s">
        <v>465</v>
      </c>
      <c r="W27" s="461">
        <f t="shared" ref="W27:W36" si="0">SUM(K27,Q27,((SUM(N27,T27)-Y27)/12))</f>
        <v>0</v>
      </c>
      <c r="X27" s="462" t="s">
        <v>467</v>
      </c>
      <c r="Y27" s="463">
        <f t="shared" ref="Y27:Y36" si="1">IF(SUM(N27,T27)&gt;=12,(SUM(N27,T27)-12),SUM(N27,T27))</f>
        <v>0</v>
      </c>
      <c r="Z27" s="300" t="s">
        <v>465</v>
      </c>
      <c r="AA27" s="905"/>
      <c r="AB27" s="906"/>
      <c r="AC27" s="906"/>
      <c r="AD27" s="906"/>
      <c r="AE27" s="906"/>
      <c r="AF27" s="906"/>
      <c r="AG27" s="907"/>
    </row>
    <row r="28" spans="2:34" ht="15" customHeight="1" thickBot="1">
      <c r="C28" s="838"/>
      <c r="D28" s="821"/>
      <c r="E28" s="821"/>
      <c r="F28" s="821"/>
      <c r="G28" s="821"/>
      <c r="H28" s="822"/>
      <c r="I28" s="822"/>
      <c r="J28" s="822"/>
      <c r="K28" s="832"/>
      <c r="L28" s="833"/>
      <c r="M28" s="458" t="s">
        <v>144</v>
      </c>
      <c r="N28" s="833"/>
      <c r="O28" s="833"/>
      <c r="P28" s="456" t="s">
        <v>465</v>
      </c>
      <c r="Q28" s="832"/>
      <c r="R28" s="833"/>
      <c r="S28" s="458" t="s">
        <v>144</v>
      </c>
      <c r="T28" s="833"/>
      <c r="U28" s="833"/>
      <c r="V28" s="456" t="s">
        <v>465</v>
      </c>
      <c r="W28" s="461">
        <f t="shared" si="0"/>
        <v>0</v>
      </c>
      <c r="X28" s="462" t="s">
        <v>467</v>
      </c>
      <c r="Y28" s="463">
        <f t="shared" si="1"/>
        <v>0</v>
      </c>
      <c r="Z28" s="300" t="s">
        <v>465</v>
      </c>
      <c r="AA28" s="905"/>
      <c r="AB28" s="906"/>
      <c r="AC28" s="906"/>
      <c r="AD28" s="906"/>
      <c r="AE28" s="906"/>
      <c r="AF28" s="906"/>
      <c r="AG28" s="907"/>
    </row>
    <row r="29" spans="2:34" ht="15" customHeight="1" thickBot="1">
      <c r="C29" s="838"/>
      <c r="D29" s="821"/>
      <c r="E29" s="821"/>
      <c r="F29" s="821"/>
      <c r="G29" s="821"/>
      <c r="H29" s="822"/>
      <c r="I29" s="822"/>
      <c r="J29" s="822"/>
      <c r="K29" s="832"/>
      <c r="L29" s="833"/>
      <c r="M29" s="458" t="s">
        <v>144</v>
      </c>
      <c r="N29" s="833"/>
      <c r="O29" s="833"/>
      <c r="P29" s="456" t="s">
        <v>465</v>
      </c>
      <c r="Q29" s="832"/>
      <c r="R29" s="833"/>
      <c r="S29" s="458" t="s">
        <v>144</v>
      </c>
      <c r="T29" s="833"/>
      <c r="U29" s="833"/>
      <c r="V29" s="456" t="s">
        <v>465</v>
      </c>
      <c r="W29" s="461">
        <f t="shared" si="0"/>
        <v>0</v>
      </c>
      <c r="X29" s="462" t="s">
        <v>467</v>
      </c>
      <c r="Y29" s="463">
        <f t="shared" si="1"/>
        <v>0</v>
      </c>
      <c r="Z29" s="300" t="s">
        <v>465</v>
      </c>
      <c r="AA29" s="905"/>
      <c r="AB29" s="906"/>
      <c r="AC29" s="906"/>
      <c r="AD29" s="906"/>
      <c r="AE29" s="906"/>
      <c r="AF29" s="906"/>
      <c r="AG29" s="907"/>
    </row>
    <row r="30" spans="2:34" ht="15" customHeight="1" thickBot="1">
      <c r="C30" s="838"/>
      <c r="D30" s="821"/>
      <c r="E30" s="821"/>
      <c r="F30" s="821"/>
      <c r="G30" s="821"/>
      <c r="H30" s="822"/>
      <c r="I30" s="822"/>
      <c r="J30" s="822"/>
      <c r="K30" s="832"/>
      <c r="L30" s="833"/>
      <c r="M30" s="458" t="s">
        <v>144</v>
      </c>
      <c r="N30" s="833"/>
      <c r="O30" s="833"/>
      <c r="P30" s="456" t="s">
        <v>465</v>
      </c>
      <c r="Q30" s="832"/>
      <c r="R30" s="833"/>
      <c r="S30" s="458" t="s">
        <v>144</v>
      </c>
      <c r="T30" s="833"/>
      <c r="U30" s="833"/>
      <c r="V30" s="456" t="s">
        <v>465</v>
      </c>
      <c r="W30" s="461">
        <f t="shared" si="0"/>
        <v>0</v>
      </c>
      <c r="X30" s="462" t="s">
        <v>467</v>
      </c>
      <c r="Y30" s="463">
        <f t="shared" si="1"/>
        <v>0</v>
      </c>
      <c r="Z30" s="300" t="s">
        <v>465</v>
      </c>
      <c r="AA30" s="905"/>
      <c r="AB30" s="906"/>
      <c r="AC30" s="906"/>
      <c r="AD30" s="906"/>
      <c r="AE30" s="906"/>
      <c r="AF30" s="906"/>
      <c r="AG30" s="907"/>
    </row>
    <row r="31" spans="2:34" ht="15" customHeight="1" thickBot="1">
      <c r="C31" s="838"/>
      <c r="D31" s="821"/>
      <c r="E31" s="821"/>
      <c r="F31" s="821"/>
      <c r="G31" s="821"/>
      <c r="H31" s="822"/>
      <c r="I31" s="822"/>
      <c r="J31" s="822"/>
      <c r="K31" s="832"/>
      <c r="L31" s="833"/>
      <c r="M31" s="458" t="s">
        <v>144</v>
      </c>
      <c r="N31" s="833"/>
      <c r="O31" s="833"/>
      <c r="P31" s="456" t="s">
        <v>465</v>
      </c>
      <c r="Q31" s="832"/>
      <c r="R31" s="833"/>
      <c r="S31" s="458" t="s">
        <v>144</v>
      </c>
      <c r="T31" s="833"/>
      <c r="U31" s="833"/>
      <c r="V31" s="456" t="s">
        <v>465</v>
      </c>
      <c r="W31" s="461">
        <f t="shared" si="0"/>
        <v>0</v>
      </c>
      <c r="X31" s="462" t="s">
        <v>467</v>
      </c>
      <c r="Y31" s="463">
        <f t="shared" si="1"/>
        <v>0</v>
      </c>
      <c r="Z31" s="300" t="s">
        <v>465</v>
      </c>
      <c r="AA31" s="905"/>
      <c r="AB31" s="906"/>
      <c r="AC31" s="906"/>
      <c r="AD31" s="906"/>
      <c r="AE31" s="906"/>
      <c r="AF31" s="906"/>
      <c r="AG31" s="907"/>
    </row>
    <row r="32" spans="2:34" ht="15" customHeight="1" thickBot="1">
      <c r="C32" s="838"/>
      <c r="D32" s="821"/>
      <c r="E32" s="821"/>
      <c r="F32" s="821"/>
      <c r="G32" s="821"/>
      <c r="H32" s="822"/>
      <c r="I32" s="822"/>
      <c r="J32" s="822"/>
      <c r="K32" s="832"/>
      <c r="L32" s="833"/>
      <c r="M32" s="458" t="s">
        <v>144</v>
      </c>
      <c r="N32" s="833"/>
      <c r="O32" s="833"/>
      <c r="P32" s="456" t="s">
        <v>465</v>
      </c>
      <c r="Q32" s="832"/>
      <c r="R32" s="833"/>
      <c r="S32" s="458" t="s">
        <v>144</v>
      </c>
      <c r="T32" s="833"/>
      <c r="U32" s="833"/>
      <c r="V32" s="456" t="s">
        <v>465</v>
      </c>
      <c r="W32" s="461">
        <f t="shared" si="0"/>
        <v>0</v>
      </c>
      <c r="X32" s="462" t="s">
        <v>467</v>
      </c>
      <c r="Y32" s="463">
        <f t="shared" si="1"/>
        <v>0</v>
      </c>
      <c r="Z32" s="300" t="s">
        <v>465</v>
      </c>
      <c r="AA32" s="905"/>
      <c r="AB32" s="906"/>
      <c r="AC32" s="906"/>
      <c r="AD32" s="906"/>
      <c r="AE32" s="906"/>
      <c r="AF32" s="906"/>
      <c r="AG32" s="907"/>
    </row>
    <row r="33" spans="3:33" ht="15" customHeight="1" thickBot="1">
      <c r="C33" s="838"/>
      <c r="D33" s="821"/>
      <c r="E33" s="821"/>
      <c r="F33" s="821"/>
      <c r="G33" s="821"/>
      <c r="H33" s="822"/>
      <c r="I33" s="822"/>
      <c r="J33" s="822"/>
      <c r="K33" s="832"/>
      <c r="L33" s="833"/>
      <c r="M33" s="458" t="s">
        <v>144</v>
      </c>
      <c r="N33" s="833"/>
      <c r="O33" s="833"/>
      <c r="P33" s="456" t="s">
        <v>465</v>
      </c>
      <c r="Q33" s="832"/>
      <c r="R33" s="833"/>
      <c r="S33" s="458" t="s">
        <v>144</v>
      </c>
      <c r="T33" s="833"/>
      <c r="U33" s="833"/>
      <c r="V33" s="456" t="s">
        <v>465</v>
      </c>
      <c r="W33" s="461">
        <f t="shared" si="0"/>
        <v>0</v>
      </c>
      <c r="X33" s="462" t="s">
        <v>467</v>
      </c>
      <c r="Y33" s="463">
        <f t="shared" si="1"/>
        <v>0</v>
      </c>
      <c r="Z33" s="300" t="s">
        <v>465</v>
      </c>
      <c r="AA33" s="905"/>
      <c r="AB33" s="906"/>
      <c r="AC33" s="906"/>
      <c r="AD33" s="906"/>
      <c r="AE33" s="906"/>
      <c r="AF33" s="906"/>
      <c r="AG33" s="907"/>
    </row>
    <row r="34" spans="3:33" ht="15" customHeight="1" thickBot="1">
      <c r="C34" s="838"/>
      <c r="D34" s="821"/>
      <c r="E34" s="821"/>
      <c r="F34" s="821"/>
      <c r="G34" s="821"/>
      <c r="H34" s="822"/>
      <c r="I34" s="822"/>
      <c r="J34" s="822"/>
      <c r="K34" s="832"/>
      <c r="L34" s="833"/>
      <c r="M34" s="458" t="s">
        <v>144</v>
      </c>
      <c r="N34" s="833"/>
      <c r="O34" s="833"/>
      <c r="P34" s="456" t="s">
        <v>465</v>
      </c>
      <c r="Q34" s="832"/>
      <c r="R34" s="833"/>
      <c r="S34" s="458" t="s">
        <v>144</v>
      </c>
      <c r="T34" s="833"/>
      <c r="U34" s="833"/>
      <c r="V34" s="456" t="s">
        <v>465</v>
      </c>
      <c r="W34" s="461">
        <f t="shared" si="0"/>
        <v>0</v>
      </c>
      <c r="X34" s="462" t="s">
        <v>467</v>
      </c>
      <c r="Y34" s="463">
        <f t="shared" si="1"/>
        <v>0</v>
      </c>
      <c r="Z34" s="300" t="s">
        <v>465</v>
      </c>
      <c r="AA34" s="905"/>
      <c r="AB34" s="906"/>
      <c r="AC34" s="906"/>
      <c r="AD34" s="906"/>
      <c r="AE34" s="906"/>
      <c r="AF34" s="906"/>
      <c r="AG34" s="907"/>
    </row>
    <row r="35" spans="3:33" ht="15" customHeight="1" thickBot="1">
      <c r="C35" s="838"/>
      <c r="D35" s="821"/>
      <c r="E35" s="821"/>
      <c r="F35" s="821"/>
      <c r="G35" s="821"/>
      <c r="H35" s="822"/>
      <c r="I35" s="822"/>
      <c r="J35" s="822"/>
      <c r="K35" s="832"/>
      <c r="L35" s="833"/>
      <c r="M35" s="458" t="s">
        <v>144</v>
      </c>
      <c r="N35" s="833"/>
      <c r="O35" s="833"/>
      <c r="P35" s="456" t="s">
        <v>465</v>
      </c>
      <c r="Q35" s="832"/>
      <c r="R35" s="833"/>
      <c r="S35" s="458" t="s">
        <v>144</v>
      </c>
      <c r="T35" s="833"/>
      <c r="U35" s="833"/>
      <c r="V35" s="456" t="s">
        <v>465</v>
      </c>
      <c r="W35" s="461">
        <f t="shared" si="0"/>
        <v>0</v>
      </c>
      <c r="X35" s="462" t="s">
        <v>467</v>
      </c>
      <c r="Y35" s="463">
        <f t="shared" si="1"/>
        <v>0</v>
      </c>
      <c r="Z35" s="300" t="s">
        <v>465</v>
      </c>
      <c r="AA35" s="905"/>
      <c r="AB35" s="906"/>
      <c r="AC35" s="906"/>
      <c r="AD35" s="906"/>
      <c r="AE35" s="906"/>
      <c r="AF35" s="906"/>
      <c r="AG35" s="907"/>
    </row>
    <row r="36" spans="3:33" ht="15" customHeight="1" thickBot="1">
      <c r="C36" s="838"/>
      <c r="D36" s="821"/>
      <c r="E36" s="821"/>
      <c r="F36" s="821"/>
      <c r="G36" s="821"/>
      <c r="H36" s="822"/>
      <c r="I36" s="822"/>
      <c r="J36" s="822"/>
      <c r="K36" s="832"/>
      <c r="L36" s="833"/>
      <c r="M36" s="458" t="s">
        <v>144</v>
      </c>
      <c r="N36" s="833"/>
      <c r="O36" s="833"/>
      <c r="P36" s="456" t="s">
        <v>465</v>
      </c>
      <c r="Q36" s="832"/>
      <c r="R36" s="833"/>
      <c r="S36" s="458" t="s">
        <v>144</v>
      </c>
      <c r="T36" s="833"/>
      <c r="U36" s="833"/>
      <c r="V36" s="456" t="s">
        <v>465</v>
      </c>
      <c r="W36" s="461">
        <f t="shared" si="0"/>
        <v>0</v>
      </c>
      <c r="X36" s="462" t="s">
        <v>467</v>
      </c>
      <c r="Y36" s="463">
        <f t="shared" si="1"/>
        <v>0</v>
      </c>
      <c r="Z36" s="300" t="s">
        <v>465</v>
      </c>
      <c r="AA36" s="905"/>
      <c r="AB36" s="906"/>
      <c r="AC36" s="906"/>
      <c r="AD36" s="906"/>
      <c r="AE36" s="906"/>
      <c r="AF36" s="906"/>
      <c r="AG36" s="907"/>
    </row>
    <row r="37" spans="3:33" ht="15" customHeight="1" thickBot="1">
      <c r="C37" s="838"/>
      <c r="D37" s="821"/>
      <c r="E37" s="821"/>
      <c r="F37" s="821"/>
      <c r="G37" s="821"/>
      <c r="H37" s="822"/>
      <c r="I37" s="822"/>
      <c r="J37" s="822"/>
      <c r="K37" s="832"/>
      <c r="L37" s="833"/>
      <c r="M37" s="458" t="s">
        <v>144</v>
      </c>
      <c r="N37" s="833"/>
      <c r="O37" s="833"/>
      <c r="P37" s="456" t="s">
        <v>465</v>
      </c>
      <c r="Q37" s="832"/>
      <c r="R37" s="833"/>
      <c r="S37" s="458" t="s">
        <v>144</v>
      </c>
      <c r="T37" s="833"/>
      <c r="U37" s="833"/>
      <c r="V37" s="456" t="s">
        <v>465</v>
      </c>
      <c r="W37" s="461">
        <f t="shared" ref="W37:W45" si="2">SUM(K37,Q37,((SUM(N37,T37)-Y37)/12))</f>
        <v>0</v>
      </c>
      <c r="X37" s="462" t="s">
        <v>467</v>
      </c>
      <c r="Y37" s="463">
        <f t="shared" ref="Y37:Y45" si="3">IF(SUM(N37,T37)&gt;=12,(SUM(N37,T37)-12),SUM(N37,T37))</f>
        <v>0</v>
      </c>
      <c r="Z37" s="300" t="s">
        <v>465</v>
      </c>
      <c r="AA37" s="905"/>
      <c r="AB37" s="906"/>
      <c r="AC37" s="906"/>
      <c r="AD37" s="906"/>
      <c r="AE37" s="906"/>
      <c r="AF37" s="906"/>
      <c r="AG37" s="907"/>
    </row>
    <row r="38" spans="3:33" ht="15" customHeight="1" thickBot="1">
      <c r="C38" s="838"/>
      <c r="D38" s="821"/>
      <c r="E38" s="821"/>
      <c r="F38" s="821"/>
      <c r="G38" s="821"/>
      <c r="H38" s="822"/>
      <c r="I38" s="822"/>
      <c r="J38" s="822"/>
      <c r="K38" s="832"/>
      <c r="L38" s="833"/>
      <c r="M38" s="458" t="s">
        <v>144</v>
      </c>
      <c r="N38" s="833"/>
      <c r="O38" s="833"/>
      <c r="P38" s="456" t="s">
        <v>465</v>
      </c>
      <c r="Q38" s="832"/>
      <c r="R38" s="833"/>
      <c r="S38" s="458" t="s">
        <v>144</v>
      </c>
      <c r="T38" s="833"/>
      <c r="U38" s="833"/>
      <c r="V38" s="456" t="s">
        <v>465</v>
      </c>
      <c r="W38" s="461">
        <f t="shared" si="2"/>
        <v>0</v>
      </c>
      <c r="X38" s="462" t="s">
        <v>467</v>
      </c>
      <c r="Y38" s="463">
        <f t="shared" si="3"/>
        <v>0</v>
      </c>
      <c r="Z38" s="300" t="s">
        <v>465</v>
      </c>
      <c r="AA38" s="905"/>
      <c r="AB38" s="906"/>
      <c r="AC38" s="906"/>
      <c r="AD38" s="906"/>
      <c r="AE38" s="906"/>
      <c r="AF38" s="906"/>
      <c r="AG38" s="907"/>
    </row>
    <row r="39" spans="3:33" ht="15" customHeight="1" thickBot="1">
      <c r="C39" s="838"/>
      <c r="D39" s="821"/>
      <c r="E39" s="821"/>
      <c r="F39" s="821"/>
      <c r="G39" s="821"/>
      <c r="H39" s="822"/>
      <c r="I39" s="822"/>
      <c r="J39" s="822"/>
      <c r="K39" s="832"/>
      <c r="L39" s="833"/>
      <c r="M39" s="458" t="s">
        <v>144</v>
      </c>
      <c r="N39" s="833"/>
      <c r="O39" s="833"/>
      <c r="P39" s="456" t="s">
        <v>465</v>
      </c>
      <c r="Q39" s="832"/>
      <c r="R39" s="833"/>
      <c r="S39" s="458" t="s">
        <v>144</v>
      </c>
      <c r="T39" s="833"/>
      <c r="U39" s="833"/>
      <c r="V39" s="456" t="s">
        <v>465</v>
      </c>
      <c r="W39" s="461">
        <f t="shared" si="2"/>
        <v>0</v>
      </c>
      <c r="X39" s="462" t="s">
        <v>467</v>
      </c>
      <c r="Y39" s="463">
        <f t="shared" si="3"/>
        <v>0</v>
      </c>
      <c r="Z39" s="300" t="s">
        <v>465</v>
      </c>
      <c r="AA39" s="905"/>
      <c r="AB39" s="906"/>
      <c r="AC39" s="906"/>
      <c r="AD39" s="906"/>
      <c r="AE39" s="906"/>
      <c r="AF39" s="906"/>
      <c r="AG39" s="907"/>
    </row>
    <row r="40" spans="3:33" ht="15" customHeight="1" thickBot="1">
      <c r="C40" s="838"/>
      <c r="D40" s="821"/>
      <c r="E40" s="821"/>
      <c r="F40" s="821"/>
      <c r="G40" s="821"/>
      <c r="H40" s="822"/>
      <c r="I40" s="822"/>
      <c r="J40" s="822"/>
      <c r="K40" s="832"/>
      <c r="L40" s="833"/>
      <c r="M40" s="458" t="s">
        <v>144</v>
      </c>
      <c r="N40" s="833"/>
      <c r="O40" s="833"/>
      <c r="P40" s="456" t="s">
        <v>465</v>
      </c>
      <c r="Q40" s="832"/>
      <c r="R40" s="833"/>
      <c r="S40" s="458" t="s">
        <v>144</v>
      </c>
      <c r="T40" s="833"/>
      <c r="U40" s="833"/>
      <c r="V40" s="456" t="s">
        <v>465</v>
      </c>
      <c r="W40" s="461">
        <f t="shared" si="2"/>
        <v>0</v>
      </c>
      <c r="X40" s="462" t="s">
        <v>467</v>
      </c>
      <c r="Y40" s="463">
        <f t="shared" si="3"/>
        <v>0</v>
      </c>
      <c r="Z40" s="300" t="s">
        <v>465</v>
      </c>
      <c r="AA40" s="905"/>
      <c r="AB40" s="906"/>
      <c r="AC40" s="906"/>
      <c r="AD40" s="906"/>
      <c r="AE40" s="906"/>
      <c r="AF40" s="906"/>
      <c r="AG40" s="907"/>
    </row>
    <row r="41" spans="3:33" ht="15" customHeight="1" thickBot="1">
      <c r="C41" s="838"/>
      <c r="D41" s="821"/>
      <c r="E41" s="821"/>
      <c r="F41" s="821"/>
      <c r="G41" s="821"/>
      <c r="H41" s="822"/>
      <c r="I41" s="822"/>
      <c r="J41" s="822"/>
      <c r="K41" s="832"/>
      <c r="L41" s="833"/>
      <c r="M41" s="458" t="s">
        <v>144</v>
      </c>
      <c r="N41" s="833"/>
      <c r="O41" s="833"/>
      <c r="P41" s="456" t="s">
        <v>465</v>
      </c>
      <c r="Q41" s="832"/>
      <c r="R41" s="833"/>
      <c r="S41" s="458" t="s">
        <v>144</v>
      </c>
      <c r="T41" s="833"/>
      <c r="U41" s="833"/>
      <c r="V41" s="456" t="s">
        <v>465</v>
      </c>
      <c r="W41" s="461">
        <f t="shared" si="2"/>
        <v>0</v>
      </c>
      <c r="X41" s="462" t="s">
        <v>467</v>
      </c>
      <c r="Y41" s="463">
        <f t="shared" si="3"/>
        <v>0</v>
      </c>
      <c r="Z41" s="300" t="s">
        <v>465</v>
      </c>
      <c r="AA41" s="905"/>
      <c r="AB41" s="906"/>
      <c r="AC41" s="906"/>
      <c r="AD41" s="906"/>
      <c r="AE41" s="906"/>
      <c r="AF41" s="906"/>
      <c r="AG41" s="907"/>
    </row>
    <row r="42" spans="3:33" ht="15" customHeight="1" thickBot="1">
      <c r="C42" s="838"/>
      <c r="D42" s="821"/>
      <c r="E42" s="821"/>
      <c r="F42" s="821"/>
      <c r="G42" s="821"/>
      <c r="H42" s="822"/>
      <c r="I42" s="822"/>
      <c r="J42" s="822"/>
      <c r="K42" s="832"/>
      <c r="L42" s="833"/>
      <c r="M42" s="458" t="s">
        <v>144</v>
      </c>
      <c r="N42" s="833"/>
      <c r="O42" s="833"/>
      <c r="P42" s="456" t="s">
        <v>465</v>
      </c>
      <c r="Q42" s="832"/>
      <c r="R42" s="833"/>
      <c r="S42" s="458" t="s">
        <v>144</v>
      </c>
      <c r="T42" s="833"/>
      <c r="U42" s="833"/>
      <c r="V42" s="456" t="s">
        <v>465</v>
      </c>
      <c r="W42" s="461">
        <f t="shared" si="2"/>
        <v>0</v>
      </c>
      <c r="X42" s="462" t="s">
        <v>467</v>
      </c>
      <c r="Y42" s="463">
        <f t="shared" si="3"/>
        <v>0</v>
      </c>
      <c r="Z42" s="300" t="s">
        <v>465</v>
      </c>
      <c r="AA42" s="905"/>
      <c r="AB42" s="906"/>
      <c r="AC42" s="906"/>
      <c r="AD42" s="906"/>
      <c r="AE42" s="906"/>
      <c r="AF42" s="906"/>
      <c r="AG42" s="907"/>
    </row>
    <row r="43" spans="3:33" ht="15" customHeight="1" thickBot="1">
      <c r="C43" s="838"/>
      <c r="D43" s="821"/>
      <c r="E43" s="821"/>
      <c r="F43" s="821"/>
      <c r="G43" s="821"/>
      <c r="H43" s="822"/>
      <c r="I43" s="822"/>
      <c r="J43" s="822"/>
      <c r="K43" s="832"/>
      <c r="L43" s="833"/>
      <c r="M43" s="458" t="s">
        <v>144</v>
      </c>
      <c r="N43" s="833"/>
      <c r="O43" s="833"/>
      <c r="P43" s="456" t="s">
        <v>465</v>
      </c>
      <c r="Q43" s="832"/>
      <c r="R43" s="833"/>
      <c r="S43" s="458" t="s">
        <v>144</v>
      </c>
      <c r="T43" s="833"/>
      <c r="U43" s="833"/>
      <c r="V43" s="456" t="s">
        <v>465</v>
      </c>
      <c r="W43" s="461">
        <f t="shared" si="2"/>
        <v>0</v>
      </c>
      <c r="X43" s="462" t="s">
        <v>467</v>
      </c>
      <c r="Y43" s="463">
        <f t="shared" si="3"/>
        <v>0</v>
      </c>
      <c r="Z43" s="300" t="s">
        <v>465</v>
      </c>
      <c r="AA43" s="905"/>
      <c r="AB43" s="906"/>
      <c r="AC43" s="906"/>
      <c r="AD43" s="906"/>
      <c r="AE43" s="906"/>
      <c r="AF43" s="906"/>
      <c r="AG43" s="907"/>
    </row>
    <row r="44" spans="3:33" ht="15" customHeight="1" thickBot="1">
      <c r="C44" s="838"/>
      <c r="D44" s="821"/>
      <c r="E44" s="821"/>
      <c r="F44" s="821"/>
      <c r="G44" s="821"/>
      <c r="H44" s="822"/>
      <c r="I44" s="822"/>
      <c r="J44" s="822"/>
      <c r="K44" s="832"/>
      <c r="L44" s="833"/>
      <c r="M44" s="458" t="s">
        <v>144</v>
      </c>
      <c r="N44" s="833"/>
      <c r="O44" s="833"/>
      <c r="P44" s="456" t="s">
        <v>465</v>
      </c>
      <c r="Q44" s="832"/>
      <c r="R44" s="833"/>
      <c r="S44" s="458" t="s">
        <v>144</v>
      </c>
      <c r="T44" s="833"/>
      <c r="U44" s="833"/>
      <c r="V44" s="456" t="s">
        <v>465</v>
      </c>
      <c r="W44" s="461">
        <f t="shared" si="2"/>
        <v>0</v>
      </c>
      <c r="X44" s="462" t="s">
        <v>467</v>
      </c>
      <c r="Y44" s="463">
        <f t="shared" si="3"/>
        <v>0</v>
      </c>
      <c r="Z44" s="300" t="s">
        <v>465</v>
      </c>
      <c r="AA44" s="905"/>
      <c r="AB44" s="906"/>
      <c r="AC44" s="906"/>
      <c r="AD44" s="906"/>
      <c r="AE44" s="906"/>
      <c r="AF44" s="906"/>
      <c r="AG44" s="907"/>
    </row>
    <row r="45" spans="3:33" ht="15" customHeight="1" thickBot="1">
      <c r="C45" s="838"/>
      <c r="D45" s="821"/>
      <c r="E45" s="821"/>
      <c r="F45" s="821"/>
      <c r="G45" s="821"/>
      <c r="H45" s="822"/>
      <c r="I45" s="822"/>
      <c r="J45" s="822"/>
      <c r="K45" s="832"/>
      <c r="L45" s="833"/>
      <c r="M45" s="458" t="s">
        <v>144</v>
      </c>
      <c r="N45" s="833"/>
      <c r="O45" s="833"/>
      <c r="P45" s="456" t="s">
        <v>465</v>
      </c>
      <c r="Q45" s="832"/>
      <c r="R45" s="833"/>
      <c r="S45" s="458" t="s">
        <v>144</v>
      </c>
      <c r="T45" s="833"/>
      <c r="U45" s="833"/>
      <c r="V45" s="456" t="s">
        <v>465</v>
      </c>
      <c r="W45" s="461">
        <f t="shared" si="2"/>
        <v>0</v>
      </c>
      <c r="X45" s="462" t="s">
        <v>467</v>
      </c>
      <c r="Y45" s="463">
        <f t="shared" si="3"/>
        <v>0</v>
      </c>
      <c r="Z45" s="300" t="s">
        <v>465</v>
      </c>
      <c r="AA45" s="905"/>
      <c r="AB45" s="906"/>
      <c r="AC45" s="906"/>
      <c r="AD45" s="906"/>
      <c r="AE45" s="906"/>
      <c r="AF45" s="906"/>
      <c r="AG45" s="907"/>
    </row>
    <row r="46" spans="3:33" ht="15" customHeight="1" thickBot="1">
      <c r="C46" s="838"/>
      <c r="D46" s="821"/>
      <c r="E46" s="821"/>
      <c r="F46" s="821"/>
      <c r="G46" s="821"/>
      <c r="H46" s="822"/>
      <c r="I46" s="822"/>
      <c r="J46" s="822"/>
      <c r="K46" s="832"/>
      <c r="L46" s="833"/>
      <c r="M46" s="458" t="s">
        <v>144</v>
      </c>
      <c r="N46" s="833"/>
      <c r="O46" s="833"/>
      <c r="P46" s="456" t="s">
        <v>465</v>
      </c>
      <c r="Q46" s="832"/>
      <c r="R46" s="833"/>
      <c r="S46" s="458" t="s">
        <v>144</v>
      </c>
      <c r="T46" s="833"/>
      <c r="U46" s="833"/>
      <c r="V46" s="456" t="s">
        <v>465</v>
      </c>
      <c r="W46" s="461">
        <f>SUM(K46,Q46,((SUM(N46,T46)-Y46)/12))</f>
        <v>0</v>
      </c>
      <c r="X46" s="462" t="s">
        <v>467</v>
      </c>
      <c r="Y46" s="463">
        <f>IF(SUM(N46,T46)&gt;=12,(SUM(N46,T46)-12),SUM(N46,T46))</f>
        <v>0</v>
      </c>
      <c r="Z46" s="300" t="s">
        <v>465</v>
      </c>
      <c r="AA46" s="822"/>
      <c r="AB46" s="897"/>
      <c r="AC46" s="897"/>
      <c r="AD46" s="897"/>
      <c r="AE46" s="897"/>
      <c r="AF46" s="897"/>
      <c r="AG46" s="898"/>
    </row>
    <row r="47" spans="3:33" ht="15" customHeight="1" thickBot="1">
      <c r="C47" s="838"/>
      <c r="D47" s="821"/>
      <c r="E47" s="821"/>
      <c r="F47" s="821"/>
      <c r="G47" s="821"/>
      <c r="H47" s="822"/>
      <c r="I47" s="822"/>
      <c r="J47" s="822"/>
      <c r="K47" s="832"/>
      <c r="L47" s="833"/>
      <c r="M47" s="458" t="s">
        <v>144</v>
      </c>
      <c r="N47" s="833"/>
      <c r="O47" s="833"/>
      <c r="P47" s="456" t="s">
        <v>465</v>
      </c>
      <c r="Q47" s="832"/>
      <c r="R47" s="833"/>
      <c r="S47" s="458" t="s">
        <v>144</v>
      </c>
      <c r="T47" s="833"/>
      <c r="U47" s="833"/>
      <c r="V47" s="456" t="s">
        <v>465</v>
      </c>
      <c r="W47" s="461">
        <f>SUM(K47,Q47,((SUM(N47,T47)-Y47)/12))</f>
        <v>0</v>
      </c>
      <c r="X47" s="462" t="s">
        <v>467</v>
      </c>
      <c r="Y47" s="463">
        <f>IF(SUM(N47,T47)&gt;=12,(SUM(N47,T47)-12),SUM(N47,T47))</f>
        <v>0</v>
      </c>
      <c r="Z47" s="300" t="s">
        <v>465</v>
      </c>
      <c r="AA47" s="822"/>
      <c r="AB47" s="897"/>
      <c r="AC47" s="897"/>
      <c r="AD47" s="897"/>
      <c r="AE47" s="897"/>
      <c r="AF47" s="897"/>
      <c r="AG47" s="898"/>
    </row>
    <row r="48" spans="3:33" ht="15" customHeight="1" thickBot="1">
      <c r="C48" s="838"/>
      <c r="D48" s="821"/>
      <c r="E48" s="821"/>
      <c r="F48" s="821"/>
      <c r="G48" s="821"/>
      <c r="H48" s="822"/>
      <c r="I48" s="822"/>
      <c r="J48" s="822"/>
      <c r="K48" s="832"/>
      <c r="L48" s="833"/>
      <c r="M48" s="458" t="s">
        <v>144</v>
      </c>
      <c r="N48" s="833"/>
      <c r="O48" s="833"/>
      <c r="P48" s="456" t="s">
        <v>465</v>
      </c>
      <c r="Q48" s="832"/>
      <c r="R48" s="833"/>
      <c r="S48" s="458" t="s">
        <v>144</v>
      </c>
      <c r="T48" s="833"/>
      <c r="U48" s="833"/>
      <c r="V48" s="456" t="s">
        <v>465</v>
      </c>
      <c r="W48" s="461">
        <f t="shared" ref="W48:W54" si="4">SUM(K48,Q48,((SUM(N48,T48)-Y48)/12))</f>
        <v>0</v>
      </c>
      <c r="X48" s="462" t="s">
        <v>467</v>
      </c>
      <c r="Y48" s="463">
        <f t="shared" ref="Y48:Y54" si="5">IF(SUM(N48,T48)&gt;=12,(SUM(N48,T48)-12),SUM(N48,T48))</f>
        <v>0</v>
      </c>
      <c r="Z48" s="300" t="s">
        <v>465</v>
      </c>
      <c r="AA48" s="822"/>
      <c r="AB48" s="897"/>
      <c r="AC48" s="897"/>
      <c r="AD48" s="897"/>
      <c r="AE48" s="897"/>
      <c r="AF48" s="897"/>
      <c r="AG48" s="898"/>
    </row>
    <row r="49" spans="2:33" ht="15" customHeight="1" thickBot="1">
      <c r="C49" s="838"/>
      <c r="D49" s="821"/>
      <c r="E49" s="821"/>
      <c r="F49" s="821"/>
      <c r="G49" s="821"/>
      <c r="H49" s="822"/>
      <c r="I49" s="822"/>
      <c r="J49" s="822"/>
      <c r="K49" s="832"/>
      <c r="L49" s="833"/>
      <c r="M49" s="458" t="s">
        <v>144</v>
      </c>
      <c r="N49" s="833"/>
      <c r="O49" s="833"/>
      <c r="P49" s="456" t="s">
        <v>465</v>
      </c>
      <c r="Q49" s="832"/>
      <c r="R49" s="833"/>
      <c r="S49" s="458" t="s">
        <v>144</v>
      </c>
      <c r="T49" s="833"/>
      <c r="U49" s="833"/>
      <c r="V49" s="456" t="s">
        <v>465</v>
      </c>
      <c r="W49" s="461">
        <f t="shared" si="4"/>
        <v>0</v>
      </c>
      <c r="X49" s="462" t="s">
        <v>467</v>
      </c>
      <c r="Y49" s="463">
        <f t="shared" si="5"/>
        <v>0</v>
      </c>
      <c r="Z49" s="300" t="s">
        <v>465</v>
      </c>
      <c r="AA49" s="822"/>
      <c r="AB49" s="897"/>
      <c r="AC49" s="897"/>
      <c r="AD49" s="897"/>
      <c r="AE49" s="897"/>
      <c r="AF49" s="897"/>
      <c r="AG49" s="898"/>
    </row>
    <row r="50" spans="2:33" ht="15" customHeight="1" thickBot="1">
      <c r="C50" s="838"/>
      <c r="D50" s="821"/>
      <c r="E50" s="821"/>
      <c r="F50" s="821"/>
      <c r="G50" s="821"/>
      <c r="H50" s="822"/>
      <c r="I50" s="822"/>
      <c r="J50" s="822"/>
      <c r="K50" s="832"/>
      <c r="L50" s="833"/>
      <c r="M50" s="458" t="s">
        <v>144</v>
      </c>
      <c r="N50" s="833"/>
      <c r="O50" s="833"/>
      <c r="P50" s="456" t="s">
        <v>465</v>
      </c>
      <c r="Q50" s="832"/>
      <c r="R50" s="833"/>
      <c r="S50" s="458" t="s">
        <v>144</v>
      </c>
      <c r="T50" s="833"/>
      <c r="U50" s="833"/>
      <c r="V50" s="456" t="s">
        <v>465</v>
      </c>
      <c r="W50" s="461">
        <f t="shared" si="4"/>
        <v>0</v>
      </c>
      <c r="X50" s="462" t="s">
        <v>467</v>
      </c>
      <c r="Y50" s="463">
        <f t="shared" si="5"/>
        <v>0</v>
      </c>
      <c r="Z50" s="300" t="s">
        <v>465</v>
      </c>
      <c r="AA50" s="822"/>
      <c r="AB50" s="897"/>
      <c r="AC50" s="897"/>
      <c r="AD50" s="897"/>
      <c r="AE50" s="897"/>
      <c r="AF50" s="897"/>
      <c r="AG50" s="898"/>
    </row>
    <row r="51" spans="2:33" ht="15" customHeight="1" thickBot="1">
      <c r="C51" s="838"/>
      <c r="D51" s="821"/>
      <c r="E51" s="821"/>
      <c r="F51" s="821"/>
      <c r="G51" s="821"/>
      <c r="H51" s="822"/>
      <c r="I51" s="822"/>
      <c r="J51" s="822"/>
      <c r="K51" s="832"/>
      <c r="L51" s="833"/>
      <c r="M51" s="458" t="s">
        <v>144</v>
      </c>
      <c r="N51" s="833"/>
      <c r="O51" s="833"/>
      <c r="P51" s="456" t="s">
        <v>465</v>
      </c>
      <c r="Q51" s="832"/>
      <c r="R51" s="833"/>
      <c r="S51" s="458" t="s">
        <v>144</v>
      </c>
      <c r="T51" s="833"/>
      <c r="U51" s="833"/>
      <c r="V51" s="456" t="s">
        <v>465</v>
      </c>
      <c r="W51" s="461">
        <f t="shared" si="4"/>
        <v>0</v>
      </c>
      <c r="X51" s="462" t="s">
        <v>467</v>
      </c>
      <c r="Y51" s="463">
        <f t="shared" si="5"/>
        <v>0</v>
      </c>
      <c r="Z51" s="300" t="s">
        <v>465</v>
      </c>
      <c r="AA51" s="822"/>
      <c r="AB51" s="897"/>
      <c r="AC51" s="897"/>
      <c r="AD51" s="897"/>
      <c r="AE51" s="897"/>
      <c r="AF51" s="897"/>
      <c r="AG51" s="898"/>
    </row>
    <row r="52" spans="2:33" ht="15" customHeight="1" thickBot="1">
      <c r="C52" s="838"/>
      <c r="D52" s="821"/>
      <c r="E52" s="821"/>
      <c r="F52" s="821"/>
      <c r="G52" s="821"/>
      <c r="H52" s="822"/>
      <c r="I52" s="822"/>
      <c r="J52" s="822"/>
      <c r="K52" s="832"/>
      <c r="L52" s="833"/>
      <c r="M52" s="458" t="s">
        <v>144</v>
      </c>
      <c r="N52" s="833"/>
      <c r="O52" s="833"/>
      <c r="P52" s="456" t="s">
        <v>465</v>
      </c>
      <c r="Q52" s="832"/>
      <c r="R52" s="833"/>
      <c r="S52" s="458" t="s">
        <v>144</v>
      </c>
      <c r="T52" s="833"/>
      <c r="U52" s="833"/>
      <c r="V52" s="456" t="s">
        <v>465</v>
      </c>
      <c r="W52" s="461">
        <f t="shared" si="4"/>
        <v>0</v>
      </c>
      <c r="X52" s="462" t="s">
        <v>467</v>
      </c>
      <c r="Y52" s="463">
        <f t="shared" si="5"/>
        <v>0</v>
      </c>
      <c r="Z52" s="300" t="s">
        <v>465</v>
      </c>
      <c r="AA52" s="822"/>
      <c r="AB52" s="897"/>
      <c r="AC52" s="897"/>
      <c r="AD52" s="897"/>
      <c r="AE52" s="897"/>
      <c r="AF52" s="897"/>
      <c r="AG52" s="898"/>
    </row>
    <row r="53" spans="2:33" ht="15" customHeight="1" thickBot="1">
      <c r="C53" s="838"/>
      <c r="D53" s="821"/>
      <c r="E53" s="821"/>
      <c r="F53" s="821"/>
      <c r="G53" s="821"/>
      <c r="H53" s="822"/>
      <c r="I53" s="822"/>
      <c r="J53" s="822"/>
      <c r="K53" s="832"/>
      <c r="L53" s="833"/>
      <c r="M53" s="458" t="s">
        <v>144</v>
      </c>
      <c r="N53" s="833"/>
      <c r="O53" s="833"/>
      <c r="P53" s="456" t="s">
        <v>465</v>
      </c>
      <c r="Q53" s="832"/>
      <c r="R53" s="833"/>
      <c r="S53" s="458" t="s">
        <v>144</v>
      </c>
      <c r="T53" s="833"/>
      <c r="U53" s="833"/>
      <c r="V53" s="456" t="s">
        <v>465</v>
      </c>
      <c r="W53" s="461">
        <f t="shared" si="4"/>
        <v>0</v>
      </c>
      <c r="X53" s="462" t="s">
        <v>467</v>
      </c>
      <c r="Y53" s="463">
        <f t="shared" si="5"/>
        <v>0</v>
      </c>
      <c r="Z53" s="300" t="s">
        <v>465</v>
      </c>
      <c r="AA53" s="822"/>
      <c r="AB53" s="897"/>
      <c r="AC53" s="897"/>
      <c r="AD53" s="897"/>
      <c r="AE53" s="897"/>
      <c r="AF53" s="897"/>
      <c r="AG53" s="898"/>
    </row>
    <row r="54" spans="2:33" ht="15" customHeight="1" thickBot="1">
      <c r="C54" s="839"/>
      <c r="D54" s="826"/>
      <c r="E54" s="826"/>
      <c r="F54" s="826"/>
      <c r="G54" s="826"/>
      <c r="H54" s="827"/>
      <c r="I54" s="827"/>
      <c r="J54" s="827"/>
      <c r="K54" s="832"/>
      <c r="L54" s="833"/>
      <c r="M54" s="459" t="s">
        <v>144</v>
      </c>
      <c r="N54" s="833"/>
      <c r="O54" s="833"/>
      <c r="P54" s="457" t="s">
        <v>465</v>
      </c>
      <c r="Q54" s="832"/>
      <c r="R54" s="833"/>
      <c r="S54" s="459" t="s">
        <v>144</v>
      </c>
      <c r="T54" s="833"/>
      <c r="U54" s="833"/>
      <c r="V54" s="457" t="s">
        <v>465</v>
      </c>
      <c r="W54" s="461">
        <f t="shared" si="4"/>
        <v>0</v>
      </c>
      <c r="X54" s="462" t="s">
        <v>467</v>
      </c>
      <c r="Y54" s="463">
        <f t="shared" si="5"/>
        <v>0</v>
      </c>
      <c r="Z54" s="300" t="s">
        <v>465</v>
      </c>
      <c r="AA54" s="827"/>
      <c r="AB54" s="899"/>
      <c r="AC54" s="899"/>
      <c r="AD54" s="899"/>
      <c r="AE54" s="899"/>
      <c r="AF54" s="899"/>
      <c r="AG54" s="900"/>
    </row>
    <row r="55" spans="2:33" ht="18" customHeight="1" thickBot="1">
      <c r="C55" s="834" t="s">
        <v>32</v>
      </c>
      <c r="D55" s="834"/>
      <c r="E55" s="834"/>
      <c r="F55" s="834"/>
      <c r="G55" s="834"/>
      <c r="H55" s="836" t="s">
        <v>33</v>
      </c>
      <c r="I55" s="836"/>
      <c r="J55" s="836"/>
      <c r="K55" s="834" t="s">
        <v>34</v>
      </c>
      <c r="L55" s="834"/>
      <c r="M55" s="834"/>
      <c r="N55" s="834"/>
      <c r="O55" s="834"/>
      <c r="P55" s="834"/>
      <c r="Q55" s="834"/>
      <c r="R55" s="834"/>
      <c r="S55" s="834"/>
      <c r="T55" s="834"/>
      <c r="U55" s="834"/>
      <c r="V55" s="834"/>
      <c r="W55" s="903">
        <f>SUM(W25:W54,((SUM(Y25:Y54)-Y55)/12))</f>
        <v>0</v>
      </c>
      <c r="X55" s="901" t="s">
        <v>467</v>
      </c>
      <c r="Y55" s="901">
        <f>MOD(SUM($Y$25:$Y$54),12)</f>
        <v>0</v>
      </c>
      <c r="Z55" s="895" t="s">
        <v>466</v>
      </c>
    </row>
    <row r="56" spans="2:33" ht="27" customHeight="1" thickBot="1">
      <c r="C56" s="835"/>
      <c r="D56" s="835"/>
      <c r="E56" s="835"/>
      <c r="F56" s="835"/>
      <c r="G56" s="835"/>
      <c r="H56" s="837">
        <f>COUNTA(D25:G54)</f>
        <v>0</v>
      </c>
      <c r="I56" s="837"/>
      <c r="J56" s="837"/>
      <c r="K56" s="835"/>
      <c r="L56" s="835"/>
      <c r="M56" s="835"/>
      <c r="N56" s="835"/>
      <c r="O56" s="835"/>
      <c r="P56" s="835"/>
      <c r="Q56" s="835"/>
      <c r="R56" s="835"/>
      <c r="S56" s="835"/>
      <c r="T56" s="835"/>
      <c r="U56" s="835"/>
      <c r="V56" s="835"/>
      <c r="W56" s="904"/>
      <c r="X56" s="902"/>
      <c r="Y56" s="902"/>
      <c r="Z56" s="896"/>
    </row>
    <row r="57" spans="2:33" ht="36" customHeight="1" thickBot="1">
      <c r="C57" s="870" t="s">
        <v>35</v>
      </c>
      <c r="D57" s="871"/>
      <c r="E57" s="871"/>
      <c r="F57" s="871"/>
      <c r="G57" s="871"/>
      <c r="H57" s="871"/>
      <c r="I57" s="871"/>
      <c r="J57" s="871"/>
      <c r="K57" s="871"/>
      <c r="L57" s="871"/>
      <c r="M57" s="871"/>
      <c r="N57" s="871"/>
      <c r="O57" s="871"/>
      <c r="P57" s="872" t="str">
        <f>IFERROR(ROUND((W55*12+Y55)/12/H56,0),"")</f>
        <v/>
      </c>
      <c r="Q57" s="872"/>
      <c r="R57" s="872"/>
      <c r="S57" s="873" t="s">
        <v>365</v>
      </c>
      <c r="T57" s="874"/>
      <c r="U57" s="246"/>
      <c r="V57" s="246"/>
      <c r="W57" s="246"/>
      <c r="X57" s="246"/>
      <c r="Y57" s="246"/>
      <c r="Z57" s="213"/>
      <c r="AA57" s="246"/>
      <c r="AB57" s="246"/>
      <c r="AC57" s="246"/>
      <c r="AD57" s="60"/>
      <c r="AE57" s="60"/>
      <c r="AF57" s="60"/>
      <c r="AG57" s="60"/>
    </row>
    <row r="58" spans="2:33" ht="12" customHeight="1">
      <c r="C58" s="92" t="s">
        <v>36</v>
      </c>
      <c r="D58" s="93"/>
      <c r="E58" s="93"/>
      <c r="F58" s="94"/>
      <c r="G58" s="94"/>
      <c r="H58" s="94"/>
      <c r="I58" s="94"/>
      <c r="J58" s="94"/>
      <c r="K58" s="94"/>
      <c r="L58" s="94"/>
      <c r="M58" s="94"/>
      <c r="N58" s="94"/>
      <c r="O58" s="94"/>
      <c r="P58" s="94"/>
      <c r="Q58" s="94"/>
      <c r="R58" s="94"/>
      <c r="S58" s="94"/>
      <c r="T58" s="94"/>
      <c r="U58" s="94"/>
      <c r="V58" s="94"/>
      <c r="W58" s="94"/>
      <c r="X58" s="94"/>
      <c r="Y58" s="94"/>
      <c r="Z58" s="92"/>
      <c r="AA58" s="94"/>
      <c r="AB58" s="94"/>
      <c r="AC58" s="94"/>
      <c r="AD58" s="94"/>
      <c r="AE58" s="94"/>
      <c r="AF58" s="94"/>
      <c r="AG58" s="94"/>
    </row>
    <row r="59" spans="2:33" ht="12" customHeight="1">
      <c r="C59" s="92" t="s">
        <v>37</v>
      </c>
      <c r="D59" s="93"/>
      <c r="E59" s="93"/>
      <c r="F59" s="94"/>
      <c r="G59" s="94"/>
      <c r="H59" s="94"/>
      <c r="I59" s="94"/>
      <c r="J59" s="94"/>
      <c r="K59" s="94"/>
      <c r="L59" s="94"/>
      <c r="M59" s="94"/>
      <c r="N59" s="94"/>
      <c r="O59" s="94"/>
      <c r="P59" s="94"/>
      <c r="Q59" s="94"/>
      <c r="R59" s="94"/>
      <c r="S59" s="94"/>
      <c r="T59" s="94"/>
      <c r="U59" s="94"/>
      <c r="V59" s="94"/>
      <c r="W59" s="94"/>
      <c r="X59" s="94"/>
      <c r="Y59" s="94"/>
      <c r="Z59" s="92"/>
      <c r="AA59" s="94"/>
      <c r="AB59" s="94"/>
      <c r="AC59" s="94"/>
      <c r="AD59" s="94"/>
      <c r="AE59" s="94"/>
      <c r="AF59" s="94"/>
      <c r="AG59" s="94"/>
    </row>
    <row r="60" spans="2:33" ht="9" customHeight="1">
      <c r="C60" s="254"/>
    </row>
    <row r="61" spans="2:33" ht="9" customHeight="1">
      <c r="C61" s="254"/>
    </row>
    <row r="62" spans="2:33" ht="18.75" customHeight="1" thickBot="1">
      <c r="B62" s="81" t="s">
        <v>366</v>
      </c>
      <c r="C62" s="87"/>
      <c r="D62" s="87"/>
      <c r="E62" s="87"/>
      <c r="F62" s="87"/>
      <c r="G62" s="87"/>
      <c r="H62" s="87"/>
      <c r="I62" s="87"/>
      <c r="J62" s="87"/>
      <c r="K62" s="88"/>
      <c r="L62" s="88"/>
      <c r="M62" s="88"/>
      <c r="N62" s="87"/>
      <c r="O62" s="87"/>
      <c r="P62" s="87"/>
      <c r="Q62" s="87"/>
      <c r="R62" s="106"/>
      <c r="S62" s="87"/>
      <c r="T62" s="87"/>
      <c r="U62" s="88"/>
    </row>
    <row r="63" spans="2:33" ht="18.75" customHeight="1">
      <c r="B63" s="81"/>
      <c r="C63" s="847" t="s">
        <v>341</v>
      </c>
      <c r="D63" s="848"/>
      <c r="E63" s="848"/>
      <c r="F63" s="848"/>
      <c r="G63" s="848"/>
      <c r="H63" s="848"/>
      <c r="I63" s="848"/>
      <c r="J63" s="848"/>
      <c r="K63" s="848"/>
      <c r="L63" s="848"/>
      <c r="M63" s="82"/>
      <c r="N63" s="243"/>
      <c r="O63" s="243"/>
      <c r="P63" s="244"/>
      <c r="Q63" s="87"/>
      <c r="R63" s="87"/>
      <c r="S63" s="87"/>
      <c r="T63" s="87"/>
      <c r="U63" s="88"/>
    </row>
    <row r="64" spans="2:33" ht="24" customHeight="1">
      <c r="B64" s="81"/>
      <c r="C64" s="847"/>
      <c r="D64" s="848"/>
      <c r="E64" s="848"/>
      <c r="F64" s="848"/>
      <c r="G64" s="848"/>
      <c r="H64" s="848"/>
      <c r="I64" s="848"/>
      <c r="J64" s="848"/>
      <c r="K64" s="848"/>
      <c r="L64" s="848"/>
      <c r="M64" s="849" t="s">
        <v>38</v>
      </c>
      <c r="N64" s="849"/>
      <c r="O64" s="849"/>
      <c r="P64" s="850"/>
      <c r="Q64" s="87"/>
      <c r="R64" s="87"/>
      <c r="S64" s="87"/>
      <c r="T64" s="87"/>
      <c r="U64" s="88"/>
    </row>
    <row r="65" spans="2:37" ht="18.75" customHeight="1" thickBot="1">
      <c r="B65" s="81"/>
      <c r="C65" s="851"/>
      <c r="D65" s="851"/>
      <c r="E65" s="851"/>
      <c r="F65" s="852"/>
      <c r="G65" s="852"/>
      <c r="H65" s="852"/>
      <c r="I65" s="852"/>
      <c r="J65" s="852"/>
      <c r="K65" s="852"/>
      <c r="L65" s="83" t="s">
        <v>16</v>
      </c>
      <c r="M65" s="853"/>
      <c r="N65" s="853"/>
      <c r="O65" s="853"/>
      <c r="P65" s="854"/>
      <c r="Q65" s="87"/>
      <c r="R65" s="87"/>
      <c r="S65" s="87"/>
      <c r="T65" s="87"/>
      <c r="U65" s="88"/>
    </row>
    <row r="66" spans="2:37" ht="18.75" customHeight="1">
      <c r="B66" s="81"/>
      <c r="C66" s="198" t="s">
        <v>17</v>
      </c>
      <c r="D66" s="199" t="s">
        <v>342</v>
      </c>
      <c r="E66" s="200"/>
      <c r="F66" s="201"/>
      <c r="G66" s="202"/>
      <c r="H66" s="202"/>
      <c r="I66" s="202"/>
      <c r="J66" s="202"/>
      <c r="K66" s="202"/>
      <c r="L66" s="203"/>
      <c r="M66" s="200"/>
      <c r="N66" s="87"/>
      <c r="O66" s="87"/>
      <c r="P66" s="87"/>
      <c r="Q66" s="87"/>
      <c r="R66" s="87"/>
      <c r="S66" s="87"/>
      <c r="T66" s="87"/>
      <c r="U66" s="88"/>
    </row>
    <row r="67" spans="2:37" ht="18.75" customHeight="1">
      <c r="B67" s="81"/>
      <c r="C67" s="84" t="s">
        <v>17</v>
      </c>
      <c r="D67" s="86" t="s">
        <v>39</v>
      </c>
      <c r="E67" s="60"/>
      <c r="F67" s="60"/>
      <c r="G67" s="87"/>
      <c r="H67" s="87"/>
      <c r="I67" s="87"/>
      <c r="J67" s="87"/>
      <c r="K67" s="88"/>
      <c r="L67" s="88"/>
      <c r="M67" s="88"/>
      <c r="N67" s="87"/>
      <c r="O67" s="87"/>
      <c r="P67" s="87"/>
      <c r="Q67" s="87"/>
      <c r="R67" s="87"/>
      <c r="S67" s="87"/>
      <c r="T67" s="87"/>
      <c r="U67" s="88"/>
    </row>
    <row r="68" spans="2:37" ht="18.75" customHeight="1">
      <c r="B68" s="81"/>
      <c r="C68" s="84"/>
      <c r="D68" s="86"/>
      <c r="E68" s="60"/>
      <c r="F68" s="60"/>
      <c r="G68" s="87"/>
      <c r="H68" s="87"/>
      <c r="I68" s="87"/>
      <c r="J68" s="87"/>
      <c r="K68" s="88"/>
      <c r="L68" s="88"/>
      <c r="M68" s="88"/>
      <c r="N68" s="87"/>
      <c r="O68" s="87"/>
      <c r="P68" s="87"/>
      <c r="Q68" s="87"/>
      <c r="R68" s="87"/>
      <c r="S68" s="87"/>
      <c r="T68" s="87"/>
      <c r="U68" s="88"/>
    </row>
    <row r="69" spans="2:37" ht="18.75" customHeight="1">
      <c r="B69" s="81"/>
      <c r="C69" s="84"/>
      <c r="D69" s="86"/>
      <c r="E69" s="60"/>
      <c r="F69" s="60"/>
      <c r="G69" s="87"/>
      <c r="H69" s="87"/>
      <c r="I69" s="87"/>
      <c r="J69" s="87"/>
      <c r="K69" s="88"/>
      <c r="L69" s="88"/>
      <c r="M69" s="88"/>
      <c r="N69" s="87"/>
      <c r="O69" s="87"/>
      <c r="P69" s="87"/>
      <c r="Q69" s="87"/>
      <c r="R69" s="87"/>
      <c r="S69" s="87"/>
      <c r="T69" s="87"/>
      <c r="U69" s="88"/>
    </row>
    <row r="70" spans="2:37" ht="18.75" customHeight="1">
      <c r="B70" s="81"/>
      <c r="C70" s="84"/>
      <c r="D70" s="86"/>
      <c r="E70" s="60"/>
      <c r="F70" s="60"/>
      <c r="G70" s="87"/>
      <c r="H70" s="87"/>
      <c r="I70" s="87"/>
      <c r="J70" s="87"/>
      <c r="K70" s="88"/>
      <c r="L70" s="88"/>
      <c r="M70" s="88"/>
      <c r="N70" s="87"/>
      <c r="O70" s="87"/>
      <c r="P70" s="87"/>
      <c r="Q70" s="87"/>
      <c r="R70" s="87"/>
      <c r="S70" s="87"/>
      <c r="T70" s="87"/>
      <c r="U70" s="88"/>
    </row>
    <row r="71" spans="2:37" ht="18.75" customHeight="1">
      <c r="B71" s="81"/>
      <c r="C71" s="84"/>
      <c r="D71" s="86"/>
      <c r="E71" s="60"/>
      <c r="F71" s="60"/>
      <c r="G71" s="87"/>
      <c r="H71" s="87"/>
      <c r="I71" s="87"/>
      <c r="J71" s="87"/>
      <c r="K71" s="88"/>
      <c r="L71" s="88"/>
      <c r="M71" s="88"/>
      <c r="N71" s="87"/>
      <c r="O71" s="87"/>
      <c r="P71" s="87"/>
      <c r="Q71" s="87"/>
      <c r="R71" s="87"/>
      <c r="S71" s="87"/>
      <c r="T71" s="87"/>
      <c r="U71" s="88"/>
    </row>
    <row r="72" spans="2:37" ht="18.75" customHeight="1" thickBot="1">
      <c r="B72" s="81" t="s">
        <v>40</v>
      </c>
      <c r="C72" s="87"/>
      <c r="D72" s="87"/>
      <c r="E72" s="87"/>
      <c r="F72" s="87"/>
      <c r="G72" s="87"/>
      <c r="H72" s="87"/>
      <c r="I72" s="87"/>
      <c r="J72" s="87"/>
      <c r="K72" s="88"/>
      <c r="L72" s="88"/>
      <c r="M72" s="88"/>
      <c r="N72" s="87"/>
      <c r="O72" s="87"/>
      <c r="P72" s="87"/>
      <c r="Q72" s="87"/>
      <c r="R72" s="87"/>
      <c r="S72" s="87"/>
      <c r="T72" s="87"/>
      <c r="U72" s="88"/>
    </row>
    <row r="73" spans="2:37" ht="30" customHeight="1" thickBot="1">
      <c r="E73" s="87"/>
      <c r="F73" s="87"/>
      <c r="W73" s="835" t="s">
        <v>306</v>
      </c>
      <c r="X73" s="835"/>
      <c r="Y73" s="839"/>
      <c r="AA73" s="835" t="s">
        <v>307</v>
      </c>
      <c r="AB73" s="835"/>
      <c r="AC73" s="839"/>
      <c r="AE73" s="835" t="s">
        <v>320</v>
      </c>
      <c r="AF73" s="835"/>
      <c r="AG73" s="839"/>
      <c r="AI73" s="835" t="s">
        <v>305</v>
      </c>
      <c r="AJ73" s="835"/>
      <c r="AK73" s="839"/>
    </row>
    <row r="74" spans="2:37" ht="25.15" customHeight="1">
      <c r="C74" s="254"/>
    </row>
    <row r="75" spans="2:37" ht="29.45" hidden="1" customHeight="1" thickBot="1">
      <c r="B75" s="845" t="s">
        <v>41</v>
      </c>
      <c r="C75" s="845"/>
      <c r="D75" s="845"/>
      <c r="E75" s="846"/>
      <c r="F75" s="876" t="s">
        <v>42</v>
      </c>
      <c r="G75" s="877"/>
      <c r="H75" s="13" t="s">
        <v>43</v>
      </c>
      <c r="I75" s="13"/>
      <c r="J75" s="13"/>
      <c r="K75" s="14"/>
      <c r="L75" s="14"/>
      <c r="M75" s="14"/>
      <c r="N75" s="14"/>
      <c r="O75" s="14"/>
      <c r="P75" s="14"/>
      <c r="Q75" s="14"/>
      <c r="R75" s="14"/>
      <c r="S75" s="15"/>
      <c r="T75" s="15"/>
      <c r="U75" s="197"/>
      <c r="V75" s="239"/>
      <c r="W75" s="805">
        <f t="shared" ref="W75:W76" si="6">$F$17</f>
        <v>0</v>
      </c>
      <c r="X75" s="805"/>
      <c r="Y75" s="806"/>
      <c r="Z75" s="254" t="s">
        <v>44</v>
      </c>
      <c r="AA75" s="805">
        <f t="shared" ref="AA75:AA76" si="7">IF($C$65="否",$F$65-2,$F$65)</f>
        <v>0</v>
      </c>
      <c r="AB75" s="805"/>
      <c r="AC75" s="805"/>
      <c r="AD75" s="191" t="s">
        <v>45</v>
      </c>
      <c r="AE75" s="808"/>
      <c r="AF75" s="808"/>
      <c r="AG75" s="808"/>
      <c r="AH75" s="192" t="s">
        <v>46</v>
      </c>
      <c r="AI75" s="805">
        <f t="shared" ref="AI75:AI76" si="8">W75+AA75+IF(AE75="-",0,AE75)</f>
        <v>0</v>
      </c>
      <c r="AJ75" s="805"/>
      <c r="AK75" s="806"/>
    </row>
    <row r="76" spans="2:37" ht="29.45" hidden="1" customHeight="1" thickBot="1">
      <c r="B76" s="845"/>
      <c r="C76" s="845"/>
      <c r="D76" s="845"/>
      <c r="E76" s="846"/>
      <c r="F76" s="876"/>
      <c r="G76" s="877"/>
      <c r="H76" s="16" t="s">
        <v>47</v>
      </c>
      <c r="I76" s="16"/>
      <c r="J76" s="16"/>
      <c r="K76" s="17"/>
      <c r="L76" s="17"/>
      <c r="M76" s="17"/>
      <c r="N76" s="17"/>
      <c r="O76" s="17"/>
      <c r="P76" s="17"/>
      <c r="Q76" s="17"/>
      <c r="R76" s="17"/>
      <c r="S76" s="18"/>
      <c r="T76" s="18"/>
      <c r="U76" s="195"/>
      <c r="V76" s="239"/>
      <c r="W76" s="805">
        <f t="shared" si="6"/>
        <v>0</v>
      </c>
      <c r="X76" s="805"/>
      <c r="Y76" s="806"/>
      <c r="Z76" s="254" t="s">
        <v>44</v>
      </c>
      <c r="AA76" s="805">
        <f t="shared" si="7"/>
        <v>0</v>
      </c>
      <c r="AB76" s="805"/>
      <c r="AC76" s="805"/>
      <c r="AD76" s="191" t="s">
        <v>45</v>
      </c>
      <c r="AE76" s="808"/>
      <c r="AF76" s="808"/>
      <c r="AG76" s="808"/>
      <c r="AH76" s="192" t="s">
        <v>46</v>
      </c>
      <c r="AI76" s="805">
        <f t="shared" si="8"/>
        <v>0</v>
      </c>
      <c r="AJ76" s="805"/>
      <c r="AK76" s="806"/>
    </row>
    <row r="77" spans="2:37" ht="29.45" hidden="1" customHeight="1" thickBot="1">
      <c r="B77" s="845"/>
      <c r="C77" s="845"/>
      <c r="D77" s="845"/>
      <c r="E77" s="846"/>
      <c r="F77" s="876"/>
      <c r="G77" s="877"/>
      <c r="H77" s="16" t="s">
        <v>48</v>
      </c>
      <c r="I77" s="16"/>
      <c r="J77" s="16"/>
      <c r="K77" s="17"/>
      <c r="L77" s="17"/>
      <c r="M77" s="17"/>
      <c r="N77" s="17"/>
      <c r="O77" s="17"/>
      <c r="P77" s="17"/>
      <c r="Q77" s="17"/>
      <c r="R77" s="17"/>
      <c r="S77" s="18"/>
      <c r="T77" s="18"/>
      <c r="U77" s="195"/>
      <c r="V77" s="239"/>
      <c r="W77" s="805">
        <f>$F$17</f>
        <v>0</v>
      </c>
      <c r="X77" s="805"/>
      <c r="Y77" s="806"/>
      <c r="Z77" s="254" t="s">
        <v>44</v>
      </c>
      <c r="AA77" s="805">
        <f>IF($C$65="否",$F$65-2,$F$65)</f>
        <v>0</v>
      </c>
      <c r="AB77" s="805"/>
      <c r="AC77" s="805"/>
      <c r="AD77" s="191" t="s">
        <v>45</v>
      </c>
      <c r="AE77" s="869" t="s">
        <v>49</v>
      </c>
      <c r="AF77" s="869"/>
      <c r="AG77" s="869"/>
      <c r="AH77" s="192" t="s">
        <v>46</v>
      </c>
      <c r="AI77" s="805">
        <f>W77+AA77+IF(AE77="-",0,AE77)</f>
        <v>0</v>
      </c>
      <c r="AJ77" s="805"/>
      <c r="AK77" s="806"/>
    </row>
    <row r="78" spans="2:37" ht="28.5" hidden="1" customHeight="1" thickBot="1">
      <c r="B78" s="845"/>
      <c r="C78" s="845"/>
      <c r="D78" s="845"/>
      <c r="E78" s="846"/>
      <c r="F78" s="876"/>
      <c r="G78" s="877"/>
      <c r="H78" s="16" t="s">
        <v>50</v>
      </c>
      <c r="I78" s="16"/>
      <c r="J78" s="16"/>
      <c r="K78" s="17"/>
      <c r="L78" s="17"/>
      <c r="M78" s="17"/>
      <c r="N78" s="17"/>
      <c r="O78" s="17"/>
      <c r="P78" s="17"/>
      <c r="Q78" s="17"/>
      <c r="R78" s="17"/>
      <c r="S78" s="18"/>
      <c r="T78" s="18"/>
      <c r="U78" s="195"/>
      <c r="V78" s="239"/>
      <c r="W78" s="805">
        <f t="shared" ref="W78:W115" si="9">$F$17</f>
        <v>0</v>
      </c>
      <c r="X78" s="805"/>
      <c r="Y78" s="806"/>
      <c r="Z78" s="254" t="s">
        <v>44</v>
      </c>
      <c r="AA78" s="805">
        <f t="shared" ref="AA78:AA115" si="10">IF($C$65="否",$F$65-2,$F$65)</f>
        <v>0</v>
      </c>
      <c r="AB78" s="805"/>
      <c r="AC78" s="805"/>
      <c r="AD78" s="191" t="s">
        <v>45</v>
      </c>
      <c r="AE78" s="808"/>
      <c r="AF78" s="808"/>
      <c r="AG78" s="808"/>
      <c r="AH78" s="192" t="s">
        <v>46</v>
      </c>
      <c r="AI78" s="805">
        <f t="shared" ref="AI78:AI115" si="11">W78+AA78+IF(AE78="-",0,AE78)</f>
        <v>0</v>
      </c>
      <c r="AJ78" s="805"/>
      <c r="AK78" s="806"/>
    </row>
    <row r="79" spans="2:37" ht="28.5" hidden="1" customHeight="1" thickBot="1">
      <c r="B79" s="845"/>
      <c r="C79" s="845"/>
      <c r="D79" s="845"/>
      <c r="E79" s="846"/>
      <c r="F79" s="876"/>
      <c r="G79" s="877"/>
      <c r="H79" s="16" t="s">
        <v>51</v>
      </c>
      <c r="I79" s="16"/>
      <c r="J79" s="16"/>
      <c r="K79" s="17"/>
      <c r="L79" s="17"/>
      <c r="M79" s="17"/>
      <c r="N79" s="17"/>
      <c r="O79" s="17"/>
      <c r="P79" s="17"/>
      <c r="Q79" s="17"/>
      <c r="R79" s="17"/>
      <c r="S79" s="18"/>
      <c r="T79" s="18"/>
      <c r="U79" s="195"/>
      <c r="V79" s="239"/>
      <c r="W79" s="805">
        <f t="shared" si="9"/>
        <v>0</v>
      </c>
      <c r="X79" s="805"/>
      <c r="Y79" s="806"/>
      <c r="Z79" s="254" t="s">
        <v>44</v>
      </c>
      <c r="AA79" s="805">
        <f t="shared" si="10"/>
        <v>0</v>
      </c>
      <c r="AB79" s="805"/>
      <c r="AC79" s="805"/>
      <c r="AD79" s="191" t="s">
        <v>45</v>
      </c>
      <c r="AE79" s="808"/>
      <c r="AF79" s="808"/>
      <c r="AG79" s="808"/>
      <c r="AH79" s="192" t="s">
        <v>46</v>
      </c>
      <c r="AI79" s="805">
        <f t="shared" si="11"/>
        <v>0</v>
      </c>
      <c r="AJ79" s="805"/>
      <c r="AK79" s="806"/>
    </row>
    <row r="80" spans="2:37" ht="28.5" hidden="1" customHeight="1" thickBot="1">
      <c r="B80" s="845"/>
      <c r="C80" s="845"/>
      <c r="D80" s="845"/>
      <c r="E80" s="846"/>
      <c r="F80" s="876"/>
      <c r="G80" s="877"/>
      <c r="H80" s="16" t="s">
        <v>52</v>
      </c>
      <c r="I80" s="16"/>
      <c r="J80" s="16"/>
      <c r="K80" s="17"/>
      <c r="L80" s="17"/>
      <c r="M80" s="17"/>
      <c r="N80" s="17"/>
      <c r="O80" s="17"/>
      <c r="P80" s="17"/>
      <c r="Q80" s="17"/>
      <c r="R80" s="17"/>
      <c r="S80" s="18"/>
      <c r="T80" s="18"/>
      <c r="U80" s="195"/>
      <c r="V80" s="239"/>
      <c r="W80" s="805">
        <f t="shared" si="9"/>
        <v>0</v>
      </c>
      <c r="X80" s="805"/>
      <c r="Y80" s="806"/>
      <c r="Z80" s="254" t="s">
        <v>44</v>
      </c>
      <c r="AA80" s="805">
        <f t="shared" si="10"/>
        <v>0</v>
      </c>
      <c r="AB80" s="805"/>
      <c r="AC80" s="805"/>
      <c r="AD80" s="191" t="s">
        <v>45</v>
      </c>
      <c r="AE80" s="808"/>
      <c r="AF80" s="808"/>
      <c r="AG80" s="808"/>
      <c r="AH80" s="192" t="s">
        <v>46</v>
      </c>
      <c r="AI80" s="805">
        <f t="shared" si="11"/>
        <v>0</v>
      </c>
      <c r="AJ80" s="805"/>
      <c r="AK80" s="806"/>
    </row>
    <row r="81" spans="2:37" ht="28.15" hidden="1" customHeight="1" thickBot="1">
      <c r="B81" s="845"/>
      <c r="C81" s="845"/>
      <c r="D81" s="845"/>
      <c r="E81" s="846"/>
      <c r="F81" s="876"/>
      <c r="G81" s="877"/>
      <c r="H81" s="16" t="s">
        <v>53</v>
      </c>
      <c r="I81" s="16"/>
      <c r="J81" s="16"/>
      <c r="K81" s="17"/>
      <c r="L81" s="17"/>
      <c r="M81" s="17"/>
      <c r="N81" s="17"/>
      <c r="O81" s="17"/>
      <c r="P81" s="17"/>
      <c r="Q81" s="17"/>
      <c r="R81" s="17"/>
      <c r="S81" s="18"/>
      <c r="T81" s="18"/>
      <c r="U81" s="195"/>
      <c r="V81" s="239"/>
      <c r="W81" s="805">
        <f t="shared" si="9"/>
        <v>0</v>
      </c>
      <c r="X81" s="805"/>
      <c r="Y81" s="806"/>
      <c r="Z81" s="254" t="s">
        <v>44</v>
      </c>
      <c r="AA81" s="805">
        <f t="shared" si="10"/>
        <v>0</v>
      </c>
      <c r="AB81" s="805"/>
      <c r="AC81" s="805"/>
      <c r="AD81" s="191" t="s">
        <v>45</v>
      </c>
      <c r="AE81" s="808"/>
      <c r="AF81" s="808"/>
      <c r="AG81" s="808"/>
      <c r="AH81" s="192" t="s">
        <v>46</v>
      </c>
      <c r="AI81" s="805">
        <f t="shared" si="11"/>
        <v>0</v>
      </c>
      <c r="AJ81" s="805"/>
      <c r="AK81" s="806"/>
    </row>
    <row r="82" spans="2:37" ht="28.5" hidden="1" customHeight="1" thickBot="1">
      <c r="B82" s="845"/>
      <c r="C82" s="845"/>
      <c r="D82" s="845"/>
      <c r="E82" s="846"/>
      <c r="F82" s="876"/>
      <c r="G82" s="877"/>
      <c r="H82" s="16" t="s">
        <v>54</v>
      </c>
      <c r="I82" s="16"/>
      <c r="J82" s="16"/>
      <c r="K82" s="17"/>
      <c r="L82" s="17"/>
      <c r="M82" s="17"/>
      <c r="N82" s="17"/>
      <c r="O82" s="17"/>
      <c r="P82" s="17"/>
      <c r="Q82" s="17"/>
      <c r="R82" s="17"/>
      <c r="S82" s="18"/>
      <c r="T82" s="18"/>
      <c r="U82" s="195"/>
      <c r="V82" s="239"/>
      <c r="W82" s="805">
        <f t="shared" si="9"/>
        <v>0</v>
      </c>
      <c r="X82" s="805"/>
      <c r="Y82" s="806"/>
      <c r="Z82" s="254" t="s">
        <v>44</v>
      </c>
      <c r="AA82" s="805">
        <f t="shared" si="10"/>
        <v>0</v>
      </c>
      <c r="AB82" s="805"/>
      <c r="AC82" s="805"/>
      <c r="AD82" s="191" t="s">
        <v>45</v>
      </c>
      <c r="AE82" s="808"/>
      <c r="AF82" s="808"/>
      <c r="AG82" s="808"/>
      <c r="AH82" s="192" t="s">
        <v>46</v>
      </c>
      <c r="AI82" s="805">
        <f t="shared" si="11"/>
        <v>0</v>
      </c>
      <c r="AJ82" s="805"/>
      <c r="AK82" s="806"/>
    </row>
    <row r="83" spans="2:37" ht="28.5" hidden="1" customHeight="1" thickBot="1">
      <c r="B83" s="845"/>
      <c r="C83" s="845"/>
      <c r="D83" s="845"/>
      <c r="E83" s="846"/>
      <c r="F83" s="876"/>
      <c r="G83" s="877"/>
      <c r="H83" s="16" t="s">
        <v>55</v>
      </c>
      <c r="I83" s="16"/>
      <c r="J83" s="16"/>
      <c r="K83" s="17"/>
      <c r="L83" s="17"/>
      <c r="M83" s="17"/>
      <c r="N83" s="17"/>
      <c r="O83" s="17"/>
      <c r="P83" s="17"/>
      <c r="Q83" s="17"/>
      <c r="R83" s="17"/>
      <c r="S83" s="18"/>
      <c r="T83" s="18"/>
      <c r="U83" s="195"/>
      <c r="V83" s="239"/>
      <c r="W83" s="805">
        <f t="shared" si="9"/>
        <v>0</v>
      </c>
      <c r="X83" s="805"/>
      <c r="Y83" s="806"/>
      <c r="Z83" s="254" t="s">
        <v>44</v>
      </c>
      <c r="AA83" s="805">
        <f t="shared" si="10"/>
        <v>0</v>
      </c>
      <c r="AB83" s="805"/>
      <c r="AC83" s="805"/>
      <c r="AD83" s="191" t="s">
        <v>45</v>
      </c>
      <c r="AE83" s="808"/>
      <c r="AF83" s="808"/>
      <c r="AG83" s="808"/>
      <c r="AH83" s="192" t="s">
        <v>46</v>
      </c>
      <c r="AI83" s="805">
        <f t="shared" si="11"/>
        <v>0</v>
      </c>
      <c r="AJ83" s="805"/>
      <c r="AK83" s="806"/>
    </row>
    <row r="84" spans="2:37" ht="28.5" hidden="1" customHeight="1" thickBot="1">
      <c r="B84" s="845"/>
      <c r="C84" s="845"/>
      <c r="D84" s="845"/>
      <c r="E84" s="846"/>
      <c r="F84" s="876"/>
      <c r="G84" s="877"/>
      <c r="H84" s="16" t="s">
        <v>56</v>
      </c>
      <c r="I84" s="16"/>
      <c r="J84" s="16"/>
      <c r="K84" s="17"/>
      <c r="L84" s="17"/>
      <c r="M84" s="17"/>
      <c r="N84" s="17"/>
      <c r="O84" s="17"/>
      <c r="P84" s="17"/>
      <c r="Q84" s="17"/>
      <c r="R84" s="17"/>
      <c r="S84" s="18"/>
      <c r="T84" s="18"/>
      <c r="U84" s="195"/>
      <c r="V84" s="239"/>
      <c r="W84" s="805">
        <f t="shared" si="9"/>
        <v>0</v>
      </c>
      <c r="X84" s="805"/>
      <c r="Y84" s="806"/>
      <c r="Z84" s="254" t="s">
        <v>44</v>
      </c>
      <c r="AA84" s="805">
        <f t="shared" si="10"/>
        <v>0</v>
      </c>
      <c r="AB84" s="805"/>
      <c r="AC84" s="805"/>
      <c r="AD84" s="191"/>
      <c r="AE84" s="808"/>
      <c r="AF84" s="808"/>
      <c r="AG84" s="808"/>
      <c r="AH84" s="192"/>
      <c r="AI84" s="869" t="s">
        <v>49</v>
      </c>
      <c r="AJ84" s="869"/>
      <c r="AK84" s="875"/>
    </row>
    <row r="85" spans="2:37" ht="28.5" hidden="1" customHeight="1" thickBot="1">
      <c r="B85" s="845"/>
      <c r="C85" s="845"/>
      <c r="D85" s="845"/>
      <c r="E85" s="846"/>
      <c r="F85" s="876"/>
      <c r="G85" s="877"/>
      <c r="H85" s="16" t="s">
        <v>57</v>
      </c>
      <c r="I85" s="16"/>
      <c r="J85" s="16"/>
      <c r="K85" s="17"/>
      <c r="L85" s="17"/>
      <c r="M85" s="17"/>
      <c r="N85" s="17"/>
      <c r="O85" s="17"/>
      <c r="P85" s="17"/>
      <c r="Q85" s="17"/>
      <c r="R85" s="17"/>
      <c r="S85" s="18"/>
      <c r="T85" s="18"/>
      <c r="U85" s="195"/>
      <c r="V85" s="239"/>
      <c r="W85" s="805">
        <f t="shared" si="9"/>
        <v>0</v>
      </c>
      <c r="X85" s="805"/>
      <c r="Y85" s="806"/>
      <c r="Z85" s="254" t="s">
        <v>44</v>
      </c>
      <c r="AA85" s="805">
        <f t="shared" si="10"/>
        <v>0</v>
      </c>
      <c r="AB85" s="805"/>
      <c r="AC85" s="805"/>
      <c r="AD85" s="191" t="s">
        <v>45</v>
      </c>
      <c r="AE85" s="808"/>
      <c r="AF85" s="808"/>
      <c r="AG85" s="808"/>
      <c r="AH85" s="192" t="s">
        <v>46</v>
      </c>
      <c r="AI85" s="805">
        <f t="shared" si="11"/>
        <v>0</v>
      </c>
      <c r="AJ85" s="805"/>
      <c r="AK85" s="806"/>
    </row>
    <row r="86" spans="2:37" ht="28.5" hidden="1" customHeight="1" thickBot="1">
      <c r="B86" s="845"/>
      <c r="C86" s="845"/>
      <c r="D86" s="845"/>
      <c r="E86" s="846"/>
      <c r="F86" s="876"/>
      <c r="G86" s="877"/>
      <c r="H86" s="16" t="s">
        <v>58</v>
      </c>
      <c r="I86" s="16"/>
      <c r="J86" s="16"/>
      <c r="K86" s="17"/>
      <c r="L86" s="17"/>
      <c r="M86" s="17"/>
      <c r="N86" s="17"/>
      <c r="O86" s="17"/>
      <c r="P86" s="17"/>
      <c r="Q86" s="17"/>
      <c r="R86" s="17"/>
      <c r="S86" s="18"/>
      <c r="T86" s="18"/>
      <c r="U86" s="195"/>
      <c r="V86" s="239"/>
      <c r="W86" s="805">
        <f t="shared" si="9"/>
        <v>0</v>
      </c>
      <c r="X86" s="805"/>
      <c r="Y86" s="806"/>
      <c r="Z86" s="254" t="s">
        <v>44</v>
      </c>
      <c r="AA86" s="805">
        <f t="shared" si="10"/>
        <v>0</v>
      </c>
      <c r="AB86" s="805"/>
      <c r="AC86" s="805"/>
      <c r="AD86" s="191" t="s">
        <v>45</v>
      </c>
      <c r="AE86" s="808"/>
      <c r="AF86" s="808"/>
      <c r="AG86" s="808"/>
      <c r="AH86" s="192" t="s">
        <v>46</v>
      </c>
      <c r="AI86" s="805">
        <f t="shared" si="11"/>
        <v>0</v>
      </c>
      <c r="AJ86" s="805"/>
      <c r="AK86" s="806"/>
    </row>
    <row r="87" spans="2:37" ht="28.5" hidden="1" customHeight="1" thickBot="1">
      <c r="B87" s="845"/>
      <c r="C87" s="845"/>
      <c r="D87" s="845"/>
      <c r="E87" s="846"/>
      <c r="F87" s="876"/>
      <c r="G87" s="877"/>
      <c r="H87" s="16" t="s">
        <v>59</v>
      </c>
      <c r="I87" s="16"/>
      <c r="J87" s="16"/>
      <c r="K87" s="17"/>
      <c r="L87" s="17"/>
      <c r="M87" s="17"/>
      <c r="N87" s="17"/>
      <c r="O87" s="17"/>
      <c r="P87" s="17"/>
      <c r="Q87" s="17"/>
      <c r="R87" s="17"/>
      <c r="S87" s="18"/>
      <c r="T87" s="18"/>
      <c r="U87" s="195"/>
      <c r="V87" s="239"/>
      <c r="W87" s="805">
        <f t="shared" si="9"/>
        <v>0</v>
      </c>
      <c r="X87" s="805"/>
      <c r="Y87" s="806"/>
      <c r="Z87" s="254" t="s">
        <v>44</v>
      </c>
      <c r="AA87" s="805">
        <f t="shared" si="10"/>
        <v>0</v>
      </c>
      <c r="AB87" s="805"/>
      <c r="AC87" s="805"/>
      <c r="AD87" s="191" t="s">
        <v>45</v>
      </c>
      <c r="AE87" s="869" t="s">
        <v>49</v>
      </c>
      <c r="AF87" s="869"/>
      <c r="AG87" s="869"/>
      <c r="AH87" s="192" t="s">
        <v>46</v>
      </c>
      <c r="AI87" s="805">
        <f t="shared" si="11"/>
        <v>0</v>
      </c>
      <c r="AJ87" s="805"/>
      <c r="AK87" s="806"/>
    </row>
    <row r="88" spans="2:37" ht="28.5" hidden="1" customHeight="1" thickBot="1">
      <c r="B88" s="845"/>
      <c r="C88" s="845"/>
      <c r="D88" s="845"/>
      <c r="E88" s="846"/>
      <c r="F88" s="876"/>
      <c r="G88" s="877"/>
      <c r="H88" s="16" t="s">
        <v>60</v>
      </c>
      <c r="I88" s="16"/>
      <c r="J88" s="16"/>
      <c r="K88" s="17"/>
      <c r="L88" s="17"/>
      <c r="M88" s="17"/>
      <c r="N88" s="17"/>
      <c r="O88" s="17"/>
      <c r="P88" s="17"/>
      <c r="Q88" s="17"/>
      <c r="R88" s="17"/>
      <c r="S88" s="18"/>
      <c r="T88" s="18"/>
      <c r="U88" s="195"/>
      <c r="V88" s="239"/>
      <c r="W88" s="805">
        <f t="shared" si="9"/>
        <v>0</v>
      </c>
      <c r="X88" s="805"/>
      <c r="Y88" s="806"/>
      <c r="Z88" s="254" t="s">
        <v>44</v>
      </c>
      <c r="AA88" s="805">
        <f t="shared" si="10"/>
        <v>0</v>
      </c>
      <c r="AB88" s="805"/>
      <c r="AC88" s="805"/>
      <c r="AD88" s="191" t="s">
        <v>45</v>
      </c>
      <c r="AE88" s="808"/>
      <c r="AF88" s="808"/>
      <c r="AG88" s="808"/>
      <c r="AH88" s="192" t="s">
        <v>46</v>
      </c>
      <c r="AI88" s="805">
        <f t="shared" si="11"/>
        <v>0</v>
      </c>
      <c r="AJ88" s="805"/>
      <c r="AK88" s="806"/>
    </row>
    <row r="89" spans="2:37" ht="28.5" hidden="1" customHeight="1" thickBot="1">
      <c r="B89" s="845"/>
      <c r="C89" s="845"/>
      <c r="D89" s="845"/>
      <c r="E89" s="846"/>
      <c r="F89" s="876"/>
      <c r="G89" s="877"/>
      <c r="H89" s="16" t="s">
        <v>61</v>
      </c>
      <c r="I89" s="16"/>
      <c r="J89" s="16"/>
      <c r="K89" s="17"/>
      <c r="L89" s="17"/>
      <c r="M89" s="17"/>
      <c r="N89" s="17"/>
      <c r="O89" s="17"/>
      <c r="P89" s="17"/>
      <c r="Q89" s="17"/>
      <c r="R89" s="17"/>
      <c r="S89" s="18"/>
      <c r="T89" s="18"/>
      <c r="U89" s="195"/>
      <c r="V89" s="239"/>
      <c r="W89" s="805">
        <f t="shared" si="9"/>
        <v>0</v>
      </c>
      <c r="X89" s="805"/>
      <c r="Y89" s="806"/>
      <c r="Z89" s="254" t="s">
        <v>44</v>
      </c>
      <c r="AA89" s="805">
        <f t="shared" si="10"/>
        <v>0</v>
      </c>
      <c r="AB89" s="805"/>
      <c r="AC89" s="805"/>
      <c r="AD89" s="191" t="s">
        <v>45</v>
      </c>
      <c r="AE89" s="808"/>
      <c r="AF89" s="808"/>
      <c r="AG89" s="808"/>
      <c r="AH89" s="192" t="s">
        <v>46</v>
      </c>
      <c r="AI89" s="805">
        <f t="shared" si="11"/>
        <v>0</v>
      </c>
      <c r="AJ89" s="805"/>
      <c r="AK89" s="806"/>
    </row>
    <row r="90" spans="2:37" ht="28.5" hidden="1" customHeight="1" thickBot="1">
      <c r="B90" s="845"/>
      <c r="C90" s="845"/>
      <c r="D90" s="845"/>
      <c r="E90" s="846"/>
      <c r="F90" s="876"/>
      <c r="G90" s="877"/>
      <c r="H90" s="16" t="s">
        <v>62</v>
      </c>
      <c r="I90" s="16"/>
      <c r="J90" s="16"/>
      <c r="K90" s="17"/>
      <c r="L90" s="17"/>
      <c r="M90" s="17"/>
      <c r="N90" s="17"/>
      <c r="O90" s="17"/>
      <c r="P90" s="17"/>
      <c r="Q90" s="17"/>
      <c r="R90" s="17"/>
      <c r="S90" s="18"/>
      <c r="T90" s="18"/>
      <c r="U90" s="195"/>
      <c r="V90" s="239"/>
      <c r="W90" s="805">
        <f t="shared" si="9"/>
        <v>0</v>
      </c>
      <c r="X90" s="805"/>
      <c r="Y90" s="806"/>
      <c r="Z90" s="254" t="s">
        <v>44</v>
      </c>
      <c r="AA90" s="805">
        <f t="shared" si="10"/>
        <v>0</v>
      </c>
      <c r="AB90" s="805"/>
      <c r="AC90" s="805"/>
      <c r="AD90" s="191" t="s">
        <v>45</v>
      </c>
      <c r="AE90" s="808"/>
      <c r="AF90" s="808"/>
      <c r="AG90" s="808"/>
      <c r="AH90" s="192" t="s">
        <v>46</v>
      </c>
      <c r="AI90" s="805">
        <f t="shared" si="11"/>
        <v>0</v>
      </c>
      <c r="AJ90" s="805"/>
      <c r="AK90" s="806"/>
    </row>
    <row r="91" spans="2:37" ht="28.5" hidden="1" customHeight="1" thickBot="1">
      <c r="B91" s="845"/>
      <c r="C91" s="845"/>
      <c r="D91" s="845"/>
      <c r="E91" s="846"/>
      <c r="F91" s="876"/>
      <c r="G91" s="877"/>
      <c r="H91" s="16" t="s">
        <v>63</v>
      </c>
      <c r="I91" s="16"/>
      <c r="J91" s="16"/>
      <c r="K91" s="17"/>
      <c r="L91" s="17"/>
      <c r="M91" s="17"/>
      <c r="N91" s="17"/>
      <c r="O91" s="17"/>
      <c r="P91" s="17"/>
      <c r="Q91" s="17"/>
      <c r="R91" s="17"/>
      <c r="S91" s="18"/>
      <c r="T91" s="18"/>
      <c r="U91" s="195"/>
      <c r="V91" s="239"/>
      <c r="W91" s="805">
        <f t="shared" si="9"/>
        <v>0</v>
      </c>
      <c r="X91" s="805"/>
      <c r="Y91" s="806"/>
      <c r="Z91" s="254" t="s">
        <v>44</v>
      </c>
      <c r="AA91" s="805">
        <f t="shared" si="10"/>
        <v>0</v>
      </c>
      <c r="AB91" s="805"/>
      <c r="AC91" s="805"/>
      <c r="AD91" s="191" t="s">
        <v>45</v>
      </c>
      <c r="AE91" s="808"/>
      <c r="AF91" s="808"/>
      <c r="AG91" s="808"/>
      <c r="AH91" s="192" t="s">
        <v>46</v>
      </c>
      <c r="AI91" s="805">
        <f t="shared" si="11"/>
        <v>0</v>
      </c>
      <c r="AJ91" s="805"/>
      <c r="AK91" s="806"/>
    </row>
    <row r="92" spans="2:37" ht="28.5" hidden="1" customHeight="1" thickBot="1">
      <c r="B92" s="845"/>
      <c r="C92" s="845"/>
      <c r="D92" s="845"/>
      <c r="E92" s="846"/>
      <c r="F92" s="876"/>
      <c r="G92" s="877"/>
      <c r="H92" s="16" t="s">
        <v>64</v>
      </c>
      <c r="I92" s="16"/>
      <c r="J92" s="16"/>
      <c r="K92" s="17"/>
      <c r="L92" s="17"/>
      <c r="M92" s="17"/>
      <c r="N92" s="17"/>
      <c r="O92" s="17"/>
      <c r="P92" s="17"/>
      <c r="Q92" s="17"/>
      <c r="R92" s="17"/>
      <c r="S92" s="18"/>
      <c r="T92" s="18"/>
      <c r="U92" s="195"/>
      <c r="V92" s="239"/>
      <c r="W92" s="805">
        <f t="shared" si="9"/>
        <v>0</v>
      </c>
      <c r="X92" s="805"/>
      <c r="Y92" s="806"/>
      <c r="Z92" s="254" t="s">
        <v>44</v>
      </c>
      <c r="AA92" s="805">
        <f t="shared" si="10"/>
        <v>0</v>
      </c>
      <c r="AB92" s="805"/>
      <c r="AC92" s="805"/>
      <c r="AD92" s="191" t="s">
        <v>45</v>
      </c>
      <c r="AE92" s="808"/>
      <c r="AF92" s="808"/>
      <c r="AG92" s="808"/>
      <c r="AH92" s="192" t="s">
        <v>46</v>
      </c>
      <c r="AI92" s="805">
        <f t="shared" si="11"/>
        <v>0</v>
      </c>
      <c r="AJ92" s="805"/>
      <c r="AK92" s="806"/>
    </row>
    <row r="93" spans="2:37" ht="28.5" hidden="1" customHeight="1" thickBot="1">
      <c r="B93" s="870"/>
      <c r="C93" s="870"/>
      <c r="D93" s="870"/>
      <c r="E93" s="881"/>
      <c r="F93" s="878"/>
      <c r="G93" s="879"/>
      <c r="H93" s="38" t="s">
        <v>65</v>
      </c>
      <c r="I93" s="38"/>
      <c r="J93" s="38"/>
      <c r="K93" s="40"/>
      <c r="L93" s="40"/>
      <c r="M93" s="40"/>
      <c r="N93" s="40"/>
      <c r="O93" s="40"/>
      <c r="P93" s="40"/>
      <c r="Q93" s="40"/>
      <c r="R93" s="40"/>
      <c r="S93" s="39"/>
      <c r="T93" s="39"/>
      <c r="U93" s="196"/>
      <c r="V93" s="239"/>
      <c r="W93" s="805">
        <f t="shared" si="9"/>
        <v>0</v>
      </c>
      <c r="X93" s="805"/>
      <c r="Y93" s="806"/>
      <c r="Z93" s="254" t="s">
        <v>44</v>
      </c>
      <c r="AA93" s="805">
        <f t="shared" si="10"/>
        <v>0</v>
      </c>
      <c r="AB93" s="805"/>
      <c r="AC93" s="805"/>
      <c r="AD93" s="191" t="s">
        <v>45</v>
      </c>
      <c r="AE93" s="869" t="s">
        <v>49</v>
      </c>
      <c r="AF93" s="869"/>
      <c r="AG93" s="869"/>
      <c r="AH93" s="192" t="s">
        <v>46</v>
      </c>
      <c r="AI93" s="805">
        <f t="shared" ref="AI93:AI97" si="12">W93+AA93+IF(AE93="-",0,AE93)</f>
        <v>0</v>
      </c>
      <c r="AJ93" s="805"/>
      <c r="AK93" s="806"/>
    </row>
    <row r="94" spans="2:37" s="274" customFormat="1" ht="10.15" hidden="1" customHeight="1"/>
    <row r="95" spans="2:37" s="274" customFormat="1" ht="10.15" hidden="1" customHeight="1" thickBot="1"/>
    <row r="96" spans="2:37" ht="29.45" hidden="1" customHeight="1" thickBot="1">
      <c r="B96" s="845" t="s">
        <v>41</v>
      </c>
      <c r="C96" s="882"/>
      <c r="D96" s="882"/>
      <c r="E96" s="883"/>
      <c r="F96" s="876" t="s">
        <v>66</v>
      </c>
      <c r="G96" s="877"/>
      <c r="H96" s="13" t="s">
        <v>67</v>
      </c>
      <c r="I96" s="13"/>
      <c r="J96" s="13"/>
      <c r="K96" s="14"/>
      <c r="L96" s="14"/>
      <c r="M96" s="14"/>
      <c r="N96" s="14"/>
      <c r="O96" s="14"/>
      <c r="P96" s="14"/>
      <c r="Q96" s="14"/>
      <c r="R96" s="14"/>
      <c r="S96" s="15"/>
      <c r="T96" s="15"/>
      <c r="U96" s="197"/>
      <c r="V96" s="239"/>
      <c r="W96" s="805">
        <f t="shared" si="9"/>
        <v>0</v>
      </c>
      <c r="X96" s="805"/>
      <c r="Y96" s="806"/>
      <c r="Z96" s="254" t="s">
        <v>44</v>
      </c>
      <c r="AA96" s="805">
        <f t="shared" si="10"/>
        <v>0</v>
      </c>
      <c r="AB96" s="805"/>
      <c r="AC96" s="805"/>
      <c r="AD96" s="191" t="s">
        <v>45</v>
      </c>
      <c r="AE96" s="808"/>
      <c r="AF96" s="808"/>
      <c r="AG96" s="808"/>
      <c r="AH96" s="192" t="s">
        <v>46</v>
      </c>
      <c r="AI96" s="805">
        <f t="shared" si="12"/>
        <v>0</v>
      </c>
      <c r="AJ96" s="805"/>
      <c r="AK96" s="806"/>
    </row>
    <row r="97" spans="2:48" ht="29.45" hidden="1" customHeight="1" thickBot="1">
      <c r="B97" s="884"/>
      <c r="C97" s="885"/>
      <c r="D97" s="885"/>
      <c r="E97" s="886"/>
      <c r="F97" s="876"/>
      <c r="G97" s="877"/>
      <c r="H97" s="16" t="s">
        <v>68</v>
      </c>
      <c r="I97" s="16"/>
      <c r="J97" s="16"/>
      <c r="K97" s="17"/>
      <c r="L97" s="17"/>
      <c r="M97" s="17"/>
      <c r="N97" s="17"/>
      <c r="O97" s="17"/>
      <c r="P97" s="17"/>
      <c r="Q97" s="17"/>
      <c r="R97" s="17"/>
      <c r="S97" s="18"/>
      <c r="T97" s="18"/>
      <c r="U97" s="195"/>
      <c r="V97" s="239"/>
      <c r="W97" s="805">
        <f t="shared" si="9"/>
        <v>0</v>
      </c>
      <c r="X97" s="805"/>
      <c r="Y97" s="806"/>
      <c r="Z97" s="254" t="s">
        <v>44</v>
      </c>
      <c r="AA97" s="805">
        <f t="shared" si="10"/>
        <v>0</v>
      </c>
      <c r="AB97" s="805"/>
      <c r="AC97" s="805"/>
      <c r="AD97" s="191" t="s">
        <v>45</v>
      </c>
      <c r="AE97" s="808"/>
      <c r="AF97" s="808"/>
      <c r="AG97" s="808"/>
      <c r="AH97" s="192" t="s">
        <v>46</v>
      </c>
      <c r="AI97" s="805">
        <f t="shared" si="12"/>
        <v>0</v>
      </c>
      <c r="AJ97" s="805"/>
      <c r="AK97" s="806"/>
    </row>
    <row r="98" spans="2:48" ht="29.45" hidden="1" customHeight="1" thickBot="1">
      <c r="B98" s="884"/>
      <c r="C98" s="885"/>
      <c r="D98" s="885"/>
      <c r="E98" s="886"/>
      <c r="F98" s="876"/>
      <c r="G98" s="877"/>
      <c r="H98" s="21" t="s">
        <v>69</v>
      </c>
      <c r="I98" s="21"/>
      <c r="J98" s="21"/>
      <c r="K98" s="22"/>
      <c r="L98" s="22"/>
      <c r="M98" s="22"/>
      <c r="N98" s="22"/>
      <c r="O98" s="22"/>
      <c r="P98" s="22"/>
      <c r="Q98" s="22"/>
      <c r="R98" s="22"/>
      <c r="S98" s="23"/>
      <c r="T98" s="23"/>
      <c r="U98" s="194"/>
      <c r="V98" s="239"/>
      <c r="W98" s="805">
        <f t="shared" si="9"/>
        <v>0</v>
      </c>
      <c r="X98" s="805"/>
      <c r="Y98" s="806"/>
      <c r="Z98" s="254" t="s">
        <v>44</v>
      </c>
      <c r="AA98" s="805">
        <f t="shared" si="10"/>
        <v>0</v>
      </c>
      <c r="AB98" s="805"/>
      <c r="AC98" s="805"/>
      <c r="AD98" s="191" t="s">
        <v>45</v>
      </c>
      <c r="AE98" s="808"/>
      <c r="AF98" s="808"/>
      <c r="AG98" s="808"/>
      <c r="AH98" s="192" t="s">
        <v>46</v>
      </c>
      <c r="AI98" s="805">
        <f t="shared" ref="AI98:AI101" si="13">W98+AA98+IF(AE98="-",0,AE98)</f>
        <v>0</v>
      </c>
      <c r="AJ98" s="805"/>
      <c r="AK98" s="806"/>
    </row>
    <row r="99" spans="2:48" ht="29.45" hidden="1" customHeight="1" thickBot="1">
      <c r="B99" s="884"/>
      <c r="C99" s="885"/>
      <c r="D99" s="885"/>
      <c r="E99" s="886"/>
      <c r="F99" s="876"/>
      <c r="G99" s="877"/>
      <c r="H99" s="16" t="s">
        <v>70</v>
      </c>
      <c r="I99" s="16"/>
      <c r="J99" s="16"/>
      <c r="K99" s="17"/>
      <c r="L99" s="17"/>
      <c r="M99" s="17"/>
      <c r="N99" s="17"/>
      <c r="O99" s="17"/>
      <c r="P99" s="17"/>
      <c r="Q99" s="17"/>
      <c r="R99" s="17"/>
      <c r="S99" s="18"/>
      <c r="T99" s="18"/>
      <c r="U99" s="195"/>
      <c r="V99" s="239"/>
      <c r="W99" s="805">
        <f t="shared" si="9"/>
        <v>0</v>
      </c>
      <c r="X99" s="805"/>
      <c r="Y99" s="806"/>
      <c r="Z99" s="254" t="s">
        <v>44</v>
      </c>
      <c r="AA99" s="805">
        <f t="shared" si="10"/>
        <v>0</v>
      </c>
      <c r="AB99" s="805"/>
      <c r="AC99" s="805"/>
      <c r="AD99" s="191" t="s">
        <v>45</v>
      </c>
      <c r="AE99" s="808"/>
      <c r="AF99" s="808"/>
      <c r="AG99" s="808"/>
      <c r="AH99" s="192" t="s">
        <v>46</v>
      </c>
      <c r="AI99" s="805">
        <f t="shared" si="13"/>
        <v>0</v>
      </c>
      <c r="AJ99" s="805"/>
      <c r="AK99" s="806"/>
    </row>
    <row r="100" spans="2:48" ht="29.45" hidden="1" customHeight="1" thickBot="1">
      <c r="B100" s="884"/>
      <c r="C100" s="885"/>
      <c r="D100" s="885"/>
      <c r="E100" s="886"/>
      <c r="F100" s="876"/>
      <c r="G100" s="877"/>
      <c r="H100" s="21" t="s">
        <v>71</v>
      </c>
      <c r="I100" s="21"/>
      <c r="J100" s="21"/>
      <c r="K100" s="22"/>
      <c r="L100" s="22"/>
      <c r="M100" s="22"/>
      <c r="N100" s="22"/>
      <c r="O100" s="22"/>
      <c r="P100" s="22"/>
      <c r="Q100" s="22"/>
      <c r="R100" s="22"/>
      <c r="S100" s="23"/>
      <c r="T100" s="23"/>
      <c r="U100" s="194"/>
      <c r="V100" s="239"/>
      <c r="W100" s="805">
        <f t="shared" si="9"/>
        <v>0</v>
      </c>
      <c r="X100" s="805"/>
      <c r="Y100" s="806"/>
      <c r="Z100" s="254" t="s">
        <v>44</v>
      </c>
      <c r="AA100" s="805">
        <f t="shared" si="10"/>
        <v>0</v>
      </c>
      <c r="AB100" s="805"/>
      <c r="AC100" s="805"/>
      <c r="AD100" s="191" t="s">
        <v>45</v>
      </c>
      <c r="AE100" s="808"/>
      <c r="AF100" s="808"/>
      <c r="AG100" s="808"/>
      <c r="AH100" s="192" t="s">
        <v>46</v>
      </c>
      <c r="AI100" s="805">
        <f t="shared" si="13"/>
        <v>0</v>
      </c>
      <c r="AJ100" s="805"/>
      <c r="AK100" s="806"/>
    </row>
    <row r="101" spans="2:48" ht="29.45" hidden="1" customHeight="1" thickBot="1">
      <c r="B101" s="884"/>
      <c r="C101" s="885"/>
      <c r="D101" s="885"/>
      <c r="E101" s="886"/>
      <c r="F101" s="876"/>
      <c r="G101" s="877"/>
      <c r="H101" s="16" t="s">
        <v>72</v>
      </c>
      <c r="I101" s="16"/>
      <c r="J101" s="16"/>
      <c r="K101" s="17"/>
      <c r="L101" s="17"/>
      <c r="M101" s="17"/>
      <c r="N101" s="17"/>
      <c r="O101" s="17"/>
      <c r="P101" s="17"/>
      <c r="Q101" s="17"/>
      <c r="R101" s="17"/>
      <c r="S101" s="18"/>
      <c r="T101" s="18"/>
      <c r="U101" s="195"/>
      <c r="V101" s="239"/>
      <c r="W101" s="805">
        <f t="shared" si="9"/>
        <v>0</v>
      </c>
      <c r="X101" s="805"/>
      <c r="Y101" s="806"/>
      <c r="Z101" s="254" t="s">
        <v>44</v>
      </c>
      <c r="AA101" s="805">
        <f t="shared" si="10"/>
        <v>0</v>
      </c>
      <c r="AB101" s="805"/>
      <c r="AC101" s="805"/>
      <c r="AD101" s="191" t="s">
        <v>45</v>
      </c>
      <c r="AE101" s="808"/>
      <c r="AF101" s="808"/>
      <c r="AG101" s="808"/>
      <c r="AH101" s="192" t="s">
        <v>46</v>
      </c>
      <c r="AI101" s="805">
        <f t="shared" si="13"/>
        <v>0</v>
      </c>
      <c r="AJ101" s="805"/>
      <c r="AK101" s="806"/>
    </row>
    <row r="102" spans="2:48" ht="29.45" hidden="1" customHeight="1" thickBot="1">
      <c r="B102" s="884"/>
      <c r="C102" s="885"/>
      <c r="D102" s="885"/>
      <c r="E102" s="886"/>
      <c r="F102" s="876"/>
      <c r="G102" s="877"/>
      <c r="H102" s="21" t="s">
        <v>73</v>
      </c>
      <c r="I102" s="21"/>
      <c r="J102" s="21"/>
      <c r="K102" s="22"/>
      <c r="L102" s="22"/>
      <c r="M102" s="22"/>
      <c r="N102" s="22"/>
      <c r="O102" s="22"/>
      <c r="P102" s="22"/>
      <c r="Q102" s="22"/>
      <c r="R102" s="22"/>
      <c r="S102" s="23"/>
      <c r="T102" s="23"/>
      <c r="U102" s="194"/>
      <c r="V102" s="239"/>
      <c r="W102" s="805">
        <f t="shared" si="9"/>
        <v>0</v>
      </c>
      <c r="X102" s="805"/>
      <c r="Y102" s="806"/>
      <c r="Z102" s="254" t="s">
        <v>44</v>
      </c>
      <c r="AA102" s="805">
        <f t="shared" si="10"/>
        <v>0</v>
      </c>
      <c r="AB102" s="805"/>
      <c r="AC102" s="805"/>
      <c r="AD102" s="191" t="s">
        <v>45</v>
      </c>
      <c r="AE102" s="808"/>
      <c r="AF102" s="808"/>
      <c r="AG102" s="808"/>
      <c r="AH102" s="192" t="s">
        <v>46</v>
      </c>
      <c r="AI102" s="805">
        <f t="shared" ref="AI102:AI103" si="14">W102+AA102+IF(AE102="-",0,AE102)</f>
        <v>0</v>
      </c>
      <c r="AJ102" s="805"/>
      <c r="AK102" s="806"/>
    </row>
    <row r="103" spans="2:48" ht="29.45" hidden="1" customHeight="1" thickBot="1">
      <c r="B103" s="884"/>
      <c r="C103" s="885"/>
      <c r="D103" s="885"/>
      <c r="E103" s="886"/>
      <c r="F103" s="876"/>
      <c r="G103" s="877"/>
      <c r="H103" s="16" t="s">
        <v>74</v>
      </c>
      <c r="I103" s="16"/>
      <c r="J103" s="16"/>
      <c r="K103" s="17"/>
      <c r="L103" s="17"/>
      <c r="M103" s="17"/>
      <c r="N103" s="17"/>
      <c r="O103" s="17"/>
      <c r="P103" s="17"/>
      <c r="Q103" s="17"/>
      <c r="R103" s="17"/>
      <c r="S103" s="18"/>
      <c r="T103" s="18"/>
      <c r="U103" s="195"/>
      <c r="V103" s="239"/>
      <c r="W103" s="805">
        <f t="shared" si="9"/>
        <v>0</v>
      </c>
      <c r="X103" s="805"/>
      <c r="Y103" s="806"/>
      <c r="Z103" s="254" t="s">
        <v>44</v>
      </c>
      <c r="AA103" s="805">
        <f t="shared" si="10"/>
        <v>0</v>
      </c>
      <c r="AB103" s="805"/>
      <c r="AC103" s="805"/>
      <c r="AD103" s="191" t="s">
        <v>45</v>
      </c>
      <c r="AE103" s="808"/>
      <c r="AF103" s="808"/>
      <c r="AG103" s="808"/>
      <c r="AH103" s="192" t="s">
        <v>46</v>
      </c>
      <c r="AI103" s="805">
        <f t="shared" si="14"/>
        <v>0</v>
      </c>
      <c r="AJ103" s="805"/>
      <c r="AK103" s="806"/>
    </row>
    <row r="104" spans="2:48" ht="28.5" hidden="1" customHeight="1" thickBot="1">
      <c r="B104" s="884"/>
      <c r="C104" s="885"/>
      <c r="D104" s="885"/>
      <c r="E104" s="886"/>
      <c r="F104" s="876"/>
      <c r="G104" s="877"/>
      <c r="H104" s="16" t="s">
        <v>50</v>
      </c>
      <c r="I104" s="16"/>
      <c r="J104" s="16"/>
      <c r="K104" s="17"/>
      <c r="L104" s="17"/>
      <c r="M104" s="17"/>
      <c r="N104" s="17"/>
      <c r="O104" s="17"/>
      <c r="P104" s="17"/>
      <c r="Q104" s="17"/>
      <c r="R104" s="17"/>
      <c r="S104" s="18"/>
      <c r="T104" s="18"/>
      <c r="U104" s="195"/>
      <c r="V104" s="239"/>
      <c r="W104" s="805">
        <f t="shared" si="9"/>
        <v>0</v>
      </c>
      <c r="X104" s="805"/>
      <c r="Y104" s="806"/>
      <c r="Z104" s="254" t="s">
        <v>44</v>
      </c>
      <c r="AA104" s="805">
        <f t="shared" si="10"/>
        <v>0</v>
      </c>
      <c r="AB104" s="805"/>
      <c r="AC104" s="805"/>
      <c r="AD104" s="191" t="s">
        <v>45</v>
      </c>
      <c r="AE104" s="808"/>
      <c r="AF104" s="808"/>
      <c r="AG104" s="808"/>
      <c r="AH104" s="192" t="s">
        <v>46</v>
      </c>
      <c r="AI104" s="805">
        <f>W104+AA104+IF(AE104="-",0,AE104)</f>
        <v>0</v>
      </c>
      <c r="AJ104" s="805"/>
      <c r="AK104" s="806"/>
    </row>
    <row r="105" spans="2:48" ht="28.5" hidden="1" customHeight="1" thickBot="1">
      <c r="B105" s="884"/>
      <c r="C105" s="885"/>
      <c r="D105" s="885"/>
      <c r="E105" s="886"/>
      <c r="F105" s="876"/>
      <c r="G105" s="877"/>
      <c r="H105" s="16" t="s">
        <v>51</v>
      </c>
      <c r="I105" s="16"/>
      <c r="J105" s="16"/>
      <c r="K105" s="17"/>
      <c r="L105" s="17"/>
      <c r="M105" s="17"/>
      <c r="N105" s="17"/>
      <c r="O105" s="17"/>
      <c r="P105" s="17"/>
      <c r="Q105" s="17"/>
      <c r="R105" s="17"/>
      <c r="S105" s="18"/>
      <c r="T105" s="18"/>
      <c r="U105" s="195"/>
      <c r="V105" s="239"/>
      <c r="W105" s="805">
        <f t="shared" si="9"/>
        <v>0</v>
      </c>
      <c r="X105" s="805"/>
      <c r="Y105" s="806"/>
      <c r="Z105" s="254" t="s">
        <v>44</v>
      </c>
      <c r="AA105" s="805">
        <f t="shared" si="10"/>
        <v>0</v>
      </c>
      <c r="AB105" s="805"/>
      <c r="AC105" s="805"/>
      <c r="AD105" s="191" t="s">
        <v>45</v>
      </c>
      <c r="AE105" s="808"/>
      <c r="AF105" s="808"/>
      <c r="AG105" s="808"/>
      <c r="AH105" s="192" t="s">
        <v>46</v>
      </c>
      <c r="AI105" s="805">
        <f>W105+AA105+IF(AE105="-",0,AE105)</f>
        <v>0</v>
      </c>
      <c r="AJ105" s="805"/>
      <c r="AK105" s="806"/>
    </row>
    <row r="106" spans="2:48" ht="28.5" hidden="1" customHeight="1" thickBot="1">
      <c r="B106" s="884"/>
      <c r="C106" s="885"/>
      <c r="D106" s="885"/>
      <c r="E106" s="886"/>
      <c r="F106" s="876"/>
      <c r="G106" s="877"/>
      <c r="H106" s="16" t="s">
        <v>75</v>
      </c>
      <c r="I106" s="16"/>
      <c r="J106" s="16"/>
      <c r="K106" s="17"/>
      <c r="L106" s="17"/>
      <c r="M106" s="17"/>
      <c r="N106" s="17"/>
      <c r="O106" s="17"/>
      <c r="P106" s="17"/>
      <c r="Q106" s="17"/>
      <c r="R106" s="17"/>
      <c r="S106" s="18"/>
      <c r="T106" s="18"/>
      <c r="U106" s="195"/>
      <c r="V106" s="239"/>
      <c r="W106" s="805">
        <f t="shared" si="9"/>
        <v>0</v>
      </c>
      <c r="X106" s="805"/>
      <c r="Y106" s="806"/>
      <c r="Z106" s="254" t="s">
        <v>44</v>
      </c>
      <c r="AA106" s="805">
        <f t="shared" si="10"/>
        <v>0</v>
      </c>
      <c r="AB106" s="805"/>
      <c r="AC106" s="805"/>
      <c r="AD106" s="191" t="s">
        <v>45</v>
      </c>
      <c r="AE106" s="808"/>
      <c r="AF106" s="808"/>
      <c r="AG106" s="808"/>
      <c r="AH106" s="192" t="s">
        <v>46</v>
      </c>
      <c r="AI106" s="805">
        <f t="shared" si="11"/>
        <v>0</v>
      </c>
      <c r="AJ106" s="805"/>
      <c r="AK106" s="806"/>
    </row>
    <row r="107" spans="2:48" ht="28.5" hidden="1" customHeight="1" thickBot="1">
      <c r="B107" s="884"/>
      <c r="C107" s="885"/>
      <c r="D107" s="885"/>
      <c r="E107" s="886"/>
      <c r="F107" s="876"/>
      <c r="G107" s="877"/>
      <c r="H107" s="16" t="s">
        <v>76</v>
      </c>
      <c r="I107" s="16"/>
      <c r="J107" s="16"/>
      <c r="K107" s="17"/>
      <c r="L107" s="17"/>
      <c r="M107" s="17"/>
      <c r="N107" s="17"/>
      <c r="O107" s="17"/>
      <c r="P107" s="17"/>
      <c r="Q107" s="17"/>
      <c r="R107" s="17"/>
      <c r="S107" s="18"/>
      <c r="T107" s="18"/>
      <c r="U107" s="195"/>
      <c r="V107" s="239"/>
      <c r="W107" s="805">
        <f t="shared" si="9"/>
        <v>0</v>
      </c>
      <c r="X107" s="805"/>
      <c r="Y107" s="806"/>
      <c r="Z107" s="254" t="s">
        <v>44</v>
      </c>
      <c r="AA107" s="805">
        <f t="shared" si="10"/>
        <v>0</v>
      </c>
      <c r="AB107" s="805"/>
      <c r="AC107" s="805"/>
      <c r="AD107" s="191" t="s">
        <v>45</v>
      </c>
      <c r="AE107" s="808"/>
      <c r="AF107" s="808"/>
      <c r="AG107" s="808"/>
      <c r="AH107" s="192" t="s">
        <v>46</v>
      </c>
      <c r="AI107" s="805">
        <f>W107+AA107+IF(AE107="-",0,AE107)</f>
        <v>0</v>
      </c>
      <c r="AJ107" s="805"/>
      <c r="AK107" s="806"/>
    </row>
    <row r="108" spans="2:48" ht="28.5" hidden="1" customHeight="1" thickBot="1">
      <c r="B108" s="884"/>
      <c r="C108" s="885"/>
      <c r="D108" s="885"/>
      <c r="E108" s="886"/>
      <c r="F108" s="876"/>
      <c r="G108" s="877"/>
      <c r="H108" s="16" t="s">
        <v>77</v>
      </c>
      <c r="I108" s="16"/>
      <c r="J108" s="16"/>
      <c r="K108" s="17"/>
      <c r="L108" s="17"/>
      <c r="M108" s="17"/>
      <c r="N108" s="17"/>
      <c r="O108" s="17"/>
      <c r="P108" s="17"/>
      <c r="Q108" s="17"/>
      <c r="R108" s="17"/>
      <c r="S108" s="18"/>
      <c r="T108" s="18"/>
      <c r="U108" s="195"/>
      <c r="V108" s="239"/>
      <c r="W108" s="805">
        <f t="shared" si="9"/>
        <v>0</v>
      </c>
      <c r="X108" s="805"/>
      <c r="Y108" s="806"/>
      <c r="Z108" s="254" t="s">
        <v>44</v>
      </c>
      <c r="AA108" s="805">
        <f t="shared" si="10"/>
        <v>0</v>
      </c>
      <c r="AB108" s="805"/>
      <c r="AC108" s="805"/>
      <c r="AD108" s="191" t="s">
        <v>45</v>
      </c>
      <c r="AE108" s="808"/>
      <c r="AF108" s="808"/>
      <c r="AG108" s="808"/>
      <c r="AH108" s="192" t="s">
        <v>46</v>
      </c>
      <c r="AI108" s="805">
        <f t="shared" ref="AI108" si="15">W108+AA108+IF(AE108="-",0,AE108)</f>
        <v>0</v>
      </c>
      <c r="AJ108" s="805"/>
      <c r="AK108" s="806"/>
      <c r="AT108" s="880"/>
      <c r="AU108" s="880"/>
      <c r="AV108" s="880"/>
    </row>
    <row r="109" spans="2:48" ht="28.5" hidden="1" customHeight="1" thickBot="1">
      <c r="B109" s="884"/>
      <c r="C109" s="885"/>
      <c r="D109" s="885"/>
      <c r="E109" s="886"/>
      <c r="F109" s="876"/>
      <c r="G109" s="877"/>
      <c r="H109" s="16" t="s">
        <v>78</v>
      </c>
      <c r="I109" s="16"/>
      <c r="J109" s="16"/>
      <c r="K109" s="17"/>
      <c r="L109" s="17"/>
      <c r="M109" s="17"/>
      <c r="N109" s="17"/>
      <c r="O109" s="17"/>
      <c r="P109" s="17"/>
      <c r="Q109" s="17"/>
      <c r="R109" s="17"/>
      <c r="S109" s="18"/>
      <c r="T109" s="18"/>
      <c r="U109" s="195"/>
      <c r="V109" s="239"/>
      <c r="W109" s="805">
        <f t="shared" si="9"/>
        <v>0</v>
      </c>
      <c r="X109" s="805"/>
      <c r="Y109" s="806"/>
      <c r="Z109" s="254" t="s">
        <v>44</v>
      </c>
      <c r="AA109" s="805">
        <f t="shared" si="10"/>
        <v>0</v>
      </c>
      <c r="AB109" s="805"/>
      <c r="AC109" s="805"/>
      <c r="AD109" s="191" t="s">
        <v>45</v>
      </c>
      <c r="AE109" s="808"/>
      <c r="AF109" s="808"/>
      <c r="AG109" s="808"/>
      <c r="AH109" s="192" t="s">
        <v>46</v>
      </c>
      <c r="AI109" s="805">
        <f>W109+AA109+IF(AE109="-",0,AE109)</f>
        <v>0</v>
      </c>
      <c r="AJ109" s="805"/>
      <c r="AK109" s="806"/>
    </row>
    <row r="110" spans="2:48" ht="28.5" hidden="1" customHeight="1" thickBot="1">
      <c r="B110" s="884"/>
      <c r="C110" s="885"/>
      <c r="D110" s="885"/>
      <c r="E110" s="886"/>
      <c r="F110" s="876"/>
      <c r="G110" s="877"/>
      <c r="H110" s="16" t="s">
        <v>79</v>
      </c>
      <c r="I110" s="16"/>
      <c r="J110" s="16"/>
      <c r="K110" s="17"/>
      <c r="L110" s="17"/>
      <c r="M110" s="17"/>
      <c r="N110" s="17"/>
      <c r="O110" s="17"/>
      <c r="P110" s="17"/>
      <c r="Q110" s="17"/>
      <c r="R110" s="17"/>
      <c r="S110" s="18"/>
      <c r="T110" s="18"/>
      <c r="U110" s="195"/>
      <c r="V110" s="239"/>
      <c r="W110" s="805">
        <f t="shared" si="9"/>
        <v>0</v>
      </c>
      <c r="X110" s="805"/>
      <c r="Y110" s="806"/>
      <c r="Z110" s="254" t="s">
        <v>44</v>
      </c>
      <c r="AA110" s="805">
        <f t="shared" si="10"/>
        <v>0</v>
      </c>
      <c r="AB110" s="805"/>
      <c r="AC110" s="805"/>
      <c r="AD110" s="191" t="s">
        <v>45</v>
      </c>
      <c r="AE110" s="808"/>
      <c r="AF110" s="808"/>
      <c r="AG110" s="808"/>
      <c r="AH110" s="192" t="s">
        <v>46</v>
      </c>
      <c r="AI110" s="805">
        <f>W110+AA110+IF(AE110="-",0,AE110)</f>
        <v>0</v>
      </c>
      <c r="AJ110" s="805"/>
      <c r="AK110" s="806"/>
    </row>
    <row r="111" spans="2:48" ht="28.5" hidden="1" customHeight="1" thickBot="1">
      <c r="B111" s="884"/>
      <c r="C111" s="885"/>
      <c r="D111" s="885"/>
      <c r="E111" s="886"/>
      <c r="F111" s="876"/>
      <c r="G111" s="877"/>
      <c r="H111" s="16" t="s">
        <v>80</v>
      </c>
      <c r="I111" s="16"/>
      <c r="J111" s="16"/>
      <c r="K111" s="17"/>
      <c r="L111" s="17"/>
      <c r="M111" s="17"/>
      <c r="N111" s="17"/>
      <c r="O111" s="17"/>
      <c r="P111" s="17"/>
      <c r="Q111" s="17"/>
      <c r="R111" s="17"/>
      <c r="S111" s="18"/>
      <c r="T111" s="18"/>
      <c r="U111" s="195"/>
      <c r="V111" s="239"/>
      <c r="W111" s="805">
        <f t="shared" si="9"/>
        <v>0</v>
      </c>
      <c r="X111" s="805"/>
      <c r="Y111" s="806"/>
      <c r="Z111" s="254" t="s">
        <v>44</v>
      </c>
      <c r="AA111" s="805">
        <f t="shared" si="10"/>
        <v>0</v>
      </c>
      <c r="AB111" s="805"/>
      <c r="AC111" s="805"/>
      <c r="AD111" s="191" t="s">
        <v>45</v>
      </c>
      <c r="AE111" s="808"/>
      <c r="AF111" s="808"/>
      <c r="AG111" s="808"/>
      <c r="AH111" s="192" t="s">
        <v>46</v>
      </c>
      <c r="AI111" s="805">
        <f t="shared" ref="AI111" si="16">W111+AA111+IF(AE111="-",0,AE111)</f>
        <v>0</v>
      </c>
      <c r="AJ111" s="805"/>
      <c r="AK111" s="806"/>
    </row>
    <row r="112" spans="2:48" ht="28.5" hidden="1" customHeight="1" thickBot="1">
      <c r="B112" s="884"/>
      <c r="C112" s="885"/>
      <c r="D112" s="885"/>
      <c r="E112" s="886"/>
      <c r="F112" s="876"/>
      <c r="G112" s="877"/>
      <c r="H112" s="16" t="s">
        <v>60</v>
      </c>
      <c r="I112" s="16"/>
      <c r="J112" s="16"/>
      <c r="K112" s="17"/>
      <c r="L112" s="17"/>
      <c r="M112" s="17"/>
      <c r="N112" s="17"/>
      <c r="O112" s="17"/>
      <c r="P112" s="17"/>
      <c r="Q112" s="17"/>
      <c r="R112" s="17"/>
      <c r="S112" s="18"/>
      <c r="T112" s="18"/>
      <c r="U112" s="195"/>
      <c r="V112" s="239"/>
      <c r="W112" s="805">
        <f t="shared" si="9"/>
        <v>0</v>
      </c>
      <c r="X112" s="805"/>
      <c r="Y112" s="806"/>
      <c r="Z112" s="254" t="s">
        <v>44</v>
      </c>
      <c r="AA112" s="805">
        <f t="shared" si="10"/>
        <v>0</v>
      </c>
      <c r="AB112" s="805"/>
      <c r="AC112" s="805"/>
      <c r="AD112" s="191" t="s">
        <v>45</v>
      </c>
      <c r="AE112" s="808"/>
      <c r="AF112" s="808"/>
      <c r="AG112" s="808"/>
      <c r="AH112" s="192" t="s">
        <v>46</v>
      </c>
      <c r="AI112" s="805">
        <f t="shared" si="11"/>
        <v>0</v>
      </c>
      <c r="AJ112" s="805"/>
      <c r="AK112" s="806"/>
    </row>
    <row r="113" spans="2:37" ht="28.5" hidden="1" customHeight="1" thickBot="1">
      <c r="B113" s="884"/>
      <c r="C113" s="885"/>
      <c r="D113" s="885"/>
      <c r="E113" s="886"/>
      <c r="F113" s="876"/>
      <c r="G113" s="877"/>
      <c r="H113" s="16" t="s">
        <v>81</v>
      </c>
      <c r="I113" s="16"/>
      <c r="J113" s="16"/>
      <c r="K113" s="17"/>
      <c r="L113" s="17"/>
      <c r="M113" s="17"/>
      <c r="N113" s="17"/>
      <c r="O113" s="17"/>
      <c r="P113" s="17"/>
      <c r="Q113" s="17"/>
      <c r="R113" s="17"/>
      <c r="S113" s="18"/>
      <c r="T113" s="18"/>
      <c r="U113" s="195"/>
      <c r="V113" s="239"/>
      <c r="W113" s="805">
        <f t="shared" si="9"/>
        <v>0</v>
      </c>
      <c r="X113" s="805"/>
      <c r="Y113" s="806"/>
      <c r="Z113" s="254" t="s">
        <v>44</v>
      </c>
      <c r="AA113" s="805">
        <f t="shared" si="10"/>
        <v>0</v>
      </c>
      <c r="AB113" s="805"/>
      <c r="AC113" s="805"/>
      <c r="AD113" s="191" t="s">
        <v>45</v>
      </c>
      <c r="AE113" s="808"/>
      <c r="AF113" s="808"/>
      <c r="AG113" s="808"/>
      <c r="AH113" s="192" t="s">
        <v>46</v>
      </c>
      <c r="AI113" s="805">
        <f t="shared" si="11"/>
        <v>0</v>
      </c>
      <c r="AJ113" s="805"/>
      <c r="AK113" s="806"/>
    </row>
    <row r="114" spans="2:37" ht="28.5" hidden="1" customHeight="1" thickBot="1">
      <c r="B114" s="884"/>
      <c r="C114" s="885"/>
      <c r="D114" s="885"/>
      <c r="E114" s="886"/>
      <c r="F114" s="876"/>
      <c r="G114" s="877"/>
      <c r="H114" s="16" t="s">
        <v>64</v>
      </c>
      <c r="I114" s="16"/>
      <c r="J114" s="16"/>
      <c r="K114" s="17"/>
      <c r="L114" s="17"/>
      <c r="M114" s="17"/>
      <c r="N114" s="17"/>
      <c r="O114" s="17"/>
      <c r="P114" s="17"/>
      <c r="Q114" s="17"/>
      <c r="R114" s="17"/>
      <c r="S114" s="18"/>
      <c r="T114" s="18"/>
      <c r="U114" s="195"/>
      <c r="V114" s="239"/>
      <c r="W114" s="805">
        <f t="shared" si="9"/>
        <v>0</v>
      </c>
      <c r="X114" s="805"/>
      <c r="Y114" s="806"/>
      <c r="Z114" s="254" t="s">
        <v>44</v>
      </c>
      <c r="AA114" s="805">
        <f t="shared" si="10"/>
        <v>0</v>
      </c>
      <c r="AB114" s="805"/>
      <c r="AC114" s="805"/>
      <c r="AD114" s="191" t="s">
        <v>45</v>
      </c>
      <c r="AE114" s="808"/>
      <c r="AF114" s="808"/>
      <c r="AG114" s="808"/>
      <c r="AH114" s="192" t="s">
        <v>46</v>
      </c>
      <c r="AI114" s="805">
        <f t="shared" si="11"/>
        <v>0</v>
      </c>
      <c r="AJ114" s="805"/>
      <c r="AK114" s="806"/>
    </row>
    <row r="115" spans="2:37" ht="28.5" hidden="1" customHeight="1" thickBot="1">
      <c r="B115" s="887"/>
      <c r="C115" s="888"/>
      <c r="D115" s="888"/>
      <c r="E115" s="889"/>
      <c r="F115" s="878"/>
      <c r="G115" s="879"/>
      <c r="H115" s="38" t="s">
        <v>65</v>
      </c>
      <c r="I115" s="38"/>
      <c r="J115" s="38"/>
      <c r="K115" s="40"/>
      <c r="L115" s="40"/>
      <c r="M115" s="40"/>
      <c r="N115" s="40"/>
      <c r="O115" s="40"/>
      <c r="P115" s="40"/>
      <c r="Q115" s="40"/>
      <c r="R115" s="40"/>
      <c r="S115" s="39"/>
      <c r="T115" s="39"/>
      <c r="U115" s="196"/>
      <c r="V115" s="239"/>
      <c r="W115" s="805">
        <f t="shared" si="9"/>
        <v>0</v>
      </c>
      <c r="X115" s="805"/>
      <c r="Y115" s="806"/>
      <c r="Z115" s="254" t="s">
        <v>44</v>
      </c>
      <c r="AA115" s="805">
        <f t="shared" si="10"/>
        <v>0</v>
      </c>
      <c r="AB115" s="805"/>
      <c r="AC115" s="805"/>
      <c r="AD115" s="191" t="s">
        <v>45</v>
      </c>
      <c r="AE115" s="869" t="s">
        <v>49</v>
      </c>
      <c r="AF115" s="869"/>
      <c r="AG115" s="869"/>
      <c r="AH115" s="192" t="s">
        <v>46</v>
      </c>
      <c r="AI115" s="805">
        <f t="shared" si="11"/>
        <v>0</v>
      </c>
      <c r="AJ115" s="805"/>
      <c r="AK115" s="806"/>
    </row>
    <row r="116" spans="2:37" ht="6" hidden="1" customHeight="1">
      <c r="B116" s="239"/>
      <c r="C116" s="239"/>
      <c r="D116" s="239"/>
      <c r="E116" s="239"/>
      <c r="F116" s="124"/>
      <c r="G116" s="124"/>
      <c r="K116" s="239"/>
      <c r="L116" s="239"/>
      <c r="M116" s="239"/>
      <c r="N116" s="239"/>
      <c r="O116" s="239"/>
      <c r="P116" s="239"/>
      <c r="Q116" s="239"/>
      <c r="R116" s="239"/>
      <c r="S116" s="78"/>
      <c r="T116" s="78"/>
      <c r="U116" s="78"/>
      <c r="V116" s="239"/>
      <c r="W116" s="239"/>
      <c r="X116" s="239"/>
      <c r="Y116" s="239"/>
      <c r="Z116" s="254"/>
      <c r="AA116" s="239"/>
      <c r="AB116" s="239"/>
      <c r="AC116" s="239"/>
      <c r="AD116" s="239"/>
      <c r="AE116" s="239"/>
      <c r="AF116" s="239"/>
      <c r="AG116" s="239"/>
      <c r="AH116" s="239"/>
      <c r="AI116" s="238"/>
      <c r="AJ116" s="238"/>
      <c r="AK116" s="238"/>
    </row>
    <row r="117" spans="2:37" ht="6" hidden="1" customHeight="1">
      <c r="B117" s="239"/>
      <c r="C117" s="239"/>
      <c r="D117" s="239"/>
      <c r="E117" s="239"/>
      <c r="F117" s="124"/>
      <c r="G117" s="124"/>
      <c r="K117" s="239"/>
      <c r="L117" s="239"/>
      <c r="M117" s="239"/>
      <c r="N117" s="239"/>
      <c r="O117" s="239"/>
      <c r="P117" s="239"/>
      <c r="Q117" s="239"/>
      <c r="R117" s="239"/>
      <c r="S117" s="78"/>
      <c r="T117" s="78"/>
      <c r="U117" s="78"/>
      <c r="V117" s="239"/>
      <c r="W117" s="239"/>
      <c r="X117" s="239"/>
      <c r="Y117" s="239"/>
      <c r="Z117" s="254"/>
      <c r="AA117" s="239"/>
      <c r="AB117" s="239"/>
      <c r="AC117" s="239"/>
      <c r="AD117" s="239"/>
      <c r="AE117" s="239"/>
      <c r="AF117" s="239"/>
      <c r="AG117" s="239"/>
      <c r="AH117" s="239"/>
      <c r="AI117" s="238"/>
      <c r="AJ117" s="238"/>
      <c r="AK117" s="238"/>
    </row>
    <row r="118" spans="2:37" ht="29.45" hidden="1" customHeight="1" thickBot="1">
      <c r="B118" s="845" t="s">
        <v>82</v>
      </c>
      <c r="C118" s="882"/>
      <c r="D118" s="882"/>
      <c r="E118" s="883"/>
      <c r="F118" s="809" t="s">
        <v>83</v>
      </c>
      <c r="G118" s="891"/>
      <c r="H118" s="216" t="s">
        <v>473</v>
      </c>
      <c r="I118" s="13"/>
      <c r="J118" s="13"/>
      <c r="K118" s="14"/>
      <c r="L118" s="14"/>
      <c r="M118" s="14"/>
      <c r="N118" s="14"/>
      <c r="O118" s="14"/>
      <c r="P118" s="14"/>
      <c r="Q118" s="14"/>
      <c r="R118" s="14"/>
      <c r="S118" s="15"/>
      <c r="T118" s="15"/>
      <c r="U118" s="197"/>
      <c r="V118" s="239"/>
      <c r="W118" s="805">
        <f t="shared" ref="W118:W119" si="17">$F$17</f>
        <v>0</v>
      </c>
      <c r="X118" s="805"/>
      <c r="Y118" s="806"/>
      <c r="Z118" s="254" t="s">
        <v>44</v>
      </c>
      <c r="AA118" s="805">
        <f>IF($C$65="否",$F$65-2,$F$65)</f>
        <v>0</v>
      </c>
      <c r="AB118" s="805"/>
      <c r="AC118" s="805"/>
      <c r="AD118" s="191" t="s">
        <v>45</v>
      </c>
      <c r="AE118" s="807"/>
      <c r="AF118" s="807"/>
      <c r="AG118" s="807"/>
      <c r="AH118" s="192" t="s">
        <v>46</v>
      </c>
      <c r="AI118" s="805">
        <f>W118+AA118+IF(AE118="-",0,AE118)</f>
        <v>0</v>
      </c>
      <c r="AJ118" s="805"/>
      <c r="AK118" s="806"/>
    </row>
    <row r="119" spans="2:37" ht="29.45" hidden="1" customHeight="1" thickBot="1">
      <c r="B119" s="884"/>
      <c r="C119" s="885"/>
      <c r="D119" s="885"/>
      <c r="E119" s="886"/>
      <c r="F119" s="811"/>
      <c r="G119" s="812"/>
      <c r="H119" s="228" t="s">
        <v>474</v>
      </c>
      <c r="I119" s="21"/>
      <c r="J119" s="21"/>
      <c r="K119" s="22"/>
      <c r="L119" s="22"/>
      <c r="M119" s="22"/>
      <c r="N119" s="22"/>
      <c r="O119" s="22"/>
      <c r="P119" s="22"/>
      <c r="Q119" s="22"/>
      <c r="R119" s="22"/>
      <c r="S119" s="23"/>
      <c r="T119" s="23"/>
      <c r="U119" s="194"/>
      <c r="V119" s="239"/>
      <c r="W119" s="805">
        <f t="shared" si="17"/>
        <v>0</v>
      </c>
      <c r="X119" s="805"/>
      <c r="Y119" s="806"/>
      <c r="Z119" s="254" t="s">
        <v>44</v>
      </c>
      <c r="AA119" s="805">
        <f t="shared" ref="AA119" si="18">IF($C$65="否",$F$65-2,$F$65)</f>
        <v>0</v>
      </c>
      <c r="AB119" s="805"/>
      <c r="AC119" s="805"/>
      <c r="AD119" s="191" t="s">
        <v>45</v>
      </c>
      <c r="AE119" s="807"/>
      <c r="AF119" s="807"/>
      <c r="AG119" s="807"/>
      <c r="AH119" s="192" t="s">
        <v>46</v>
      </c>
      <c r="AI119" s="805">
        <f t="shared" ref="AI119" si="19">W119+AA119+IF(AE119="-",0,AE119)</f>
        <v>0</v>
      </c>
      <c r="AJ119" s="805"/>
      <c r="AK119" s="806"/>
    </row>
    <row r="120" spans="2:37" ht="29.45" hidden="1" customHeight="1" thickBot="1">
      <c r="B120" s="884"/>
      <c r="C120" s="885"/>
      <c r="D120" s="885"/>
      <c r="E120" s="886"/>
      <c r="F120" s="811"/>
      <c r="G120" s="812"/>
      <c r="H120" s="228" t="s">
        <v>67</v>
      </c>
      <c r="I120" s="21"/>
      <c r="J120" s="21"/>
      <c r="K120" s="22"/>
      <c r="L120" s="22"/>
      <c r="M120" s="22"/>
      <c r="N120" s="22"/>
      <c r="O120" s="22"/>
      <c r="P120" s="22"/>
      <c r="Q120" s="22"/>
      <c r="R120" s="22"/>
      <c r="S120" s="23"/>
      <c r="T120" s="23"/>
      <c r="U120" s="194"/>
      <c r="V120" s="239"/>
      <c r="W120" s="805">
        <f t="shared" ref="W120:W149" si="20">$F$17</f>
        <v>0</v>
      </c>
      <c r="X120" s="805"/>
      <c r="Y120" s="806"/>
      <c r="Z120" s="254" t="s">
        <v>44</v>
      </c>
      <c r="AA120" s="805">
        <f t="shared" ref="AA120:AA149" si="21">IF($C$65="否",$F$65-2,$F$65)</f>
        <v>0</v>
      </c>
      <c r="AB120" s="805"/>
      <c r="AC120" s="805"/>
      <c r="AD120" s="191" t="s">
        <v>45</v>
      </c>
      <c r="AE120" s="807"/>
      <c r="AF120" s="807"/>
      <c r="AG120" s="807"/>
      <c r="AH120" s="192" t="s">
        <v>46</v>
      </c>
      <c r="AI120" s="805">
        <f t="shared" ref="AI120:AI127" si="22">W120+AA120+IF(AE120="-",0,AE120)</f>
        <v>0</v>
      </c>
      <c r="AJ120" s="805"/>
      <c r="AK120" s="806"/>
    </row>
    <row r="121" spans="2:37" ht="29.45" hidden="1" customHeight="1" thickBot="1">
      <c r="B121" s="884"/>
      <c r="C121" s="885"/>
      <c r="D121" s="885"/>
      <c r="E121" s="886"/>
      <c r="F121" s="811"/>
      <c r="G121" s="812"/>
      <c r="H121" s="228" t="s">
        <v>68</v>
      </c>
      <c r="I121" s="21"/>
      <c r="J121" s="21"/>
      <c r="K121" s="22"/>
      <c r="L121" s="22"/>
      <c r="M121" s="22"/>
      <c r="N121" s="22"/>
      <c r="O121" s="22"/>
      <c r="P121" s="22"/>
      <c r="Q121" s="22"/>
      <c r="R121" s="22"/>
      <c r="S121" s="23"/>
      <c r="T121" s="23"/>
      <c r="U121" s="194"/>
      <c r="V121" s="239"/>
      <c r="W121" s="805">
        <f t="shared" si="20"/>
        <v>0</v>
      </c>
      <c r="X121" s="805"/>
      <c r="Y121" s="806"/>
      <c r="Z121" s="254" t="s">
        <v>44</v>
      </c>
      <c r="AA121" s="805">
        <f t="shared" si="21"/>
        <v>0</v>
      </c>
      <c r="AB121" s="805"/>
      <c r="AC121" s="805"/>
      <c r="AD121" s="191" t="s">
        <v>45</v>
      </c>
      <c r="AE121" s="807"/>
      <c r="AF121" s="807"/>
      <c r="AG121" s="807"/>
      <c r="AH121" s="192" t="s">
        <v>46</v>
      </c>
      <c r="AI121" s="805">
        <f t="shared" si="22"/>
        <v>0</v>
      </c>
      <c r="AJ121" s="805"/>
      <c r="AK121" s="806"/>
    </row>
    <row r="122" spans="2:37" ht="29.45" hidden="1" customHeight="1" thickBot="1">
      <c r="B122" s="884"/>
      <c r="C122" s="885"/>
      <c r="D122" s="885"/>
      <c r="E122" s="886"/>
      <c r="F122" s="811"/>
      <c r="G122" s="812"/>
      <c r="H122" s="228" t="s">
        <v>69</v>
      </c>
      <c r="I122" s="21"/>
      <c r="J122" s="21"/>
      <c r="K122" s="22"/>
      <c r="L122" s="22"/>
      <c r="M122" s="22"/>
      <c r="N122" s="22"/>
      <c r="O122" s="22"/>
      <c r="P122" s="22"/>
      <c r="Q122" s="22"/>
      <c r="R122" s="22"/>
      <c r="S122" s="23"/>
      <c r="T122" s="23"/>
      <c r="U122" s="194"/>
      <c r="V122" s="239"/>
      <c r="W122" s="805">
        <f t="shared" si="20"/>
        <v>0</v>
      </c>
      <c r="X122" s="805"/>
      <c r="Y122" s="806"/>
      <c r="Z122" s="254" t="s">
        <v>44</v>
      </c>
      <c r="AA122" s="805">
        <f t="shared" si="21"/>
        <v>0</v>
      </c>
      <c r="AB122" s="805"/>
      <c r="AC122" s="805"/>
      <c r="AD122" s="191" t="s">
        <v>45</v>
      </c>
      <c r="AE122" s="807"/>
      <c r="AF122" s="807"/>
      <c r="AG122" s="807"/>
      <c r="AH122" s="192" t="s">
        <v>46</v>
      </c>
      <c r="AI122" s="805">
        <f t="shared" si="22"/>
        <v>0</v>
      </c>
      <c r="AJ122" s="805"/>
      <c r="AK122" s="806"/>
    </row>
    <row r="123" spans="2:37" ht="29.45" hidden="1" customHeight="1" thickBot="1">
      <c r="B123" s="884"/>
      <c r="C123" s="885"/>
      <c r="D123" s="885"/>
      <c r="E123" s="886"/>
      <c r="F123" s="811"/>
      <c r="G123" s="812"/>
      <c r="H123" s="228" t="s">
        <v>70</v>
      </c>
      <c r="I123" s="21"/>
      <c r="J123" s="21"/>
      <c r="K123" s="22"/>
      <c r="L123" s="22"/>
      <c r="M123" s="22"/>
      <c r="N123" s="22"/>
      <c r="O123" s="22"/>
      <c r="P123" s="22"/>
      <c r="Q123" s="22"/>
      <c r="R123" s="22"/>
      <c r="S123" s="23"/>
      <c r="T123" s="23"/>
      <c r="U123" s="194"/>
      <c r="V123" s="239"/>
      <c r="W123" s="805">
        <f t="shared" si="20"/>
        <v>0</v>
      </c>
      <c r="X123" s="805"/>
      <c r="Y123" s="806"/>
      <c r="Z123" s="254" t="s">
        <v>44</v>
      </c>
      <c r="AA123" s="805">
        <f t="shared" si="21"/>
        <v>0</v>
      </c>
      <c r="AB123" s="805"/>
      <c r="AC123" s="805"/>
      <c r="AD123" s="191" t="s">
        <v>45</v>
      </c>
      <c r="AE123" s="807"/>
      <c r="AF123" s="807"/>
      <c r="AG123" s="807"/>
      <c r="AH123" s="192" t="s">
        <v>46</v>
      </c>
      <c r="AI123" s="805">
        <f t="shared" si="22"/>
        <v>0</v>
      </c>
      <c r="AJ123" s="805"/>
      <c r="AK123" s="806"/>
    </row>
    <row r="124" spans="2:37" ht="29.45" hidden="1" customHeight="1" thickBot="1">
      <c r="B124" s="884"/>
      <c r="C124" s="885"/>
      <c r="D124" s="885"/>
      <c r="E124" s="886"/>
      <c r="F124" s="811"/>
      <c r="G124" s="812"/>
      <c r="H124" s="228" t="s">
        <v>71</v>
      </c>
      <c r="I124" s="21"/>
      <c r="J124" s="21"/>
      <c r="K124" s="22"/>
      <c r="L124" s="22"/>
      <c r="M124" s="22"/>
      <c r="N124" s="22"/>
      <c r="O124" s="22"/>
      <c r="P124" s="22"/>
      <c r="Q124" s="22"/>
      <c r="R124" s="22"/>
      <c r="S124" s="23"/>
      <c r="T124" s="23"/>
      <c r="U124" s="194"/>
      <c r="V124" s="239"/>
      <c r="W124" s="805">
        <f t="shared" si="20"/>
        <v>0</v>
      </c>
      <c r="X124" s="805"/>
      <c r="Y124" s="806"/>
      <c r="Z124" s="254" t="s">
        <v>44</v>
      </c>
      <c r="AA124" s="805">
        <f t="shared" si="21"/>
        <v>0</v>
      </c>
      <c r="AB124" s="805"/>
      <c r="AC124" s="805"/>
      <c r="AD124" s="191" t="s">
        <v>45</v>
      </c>
      <c r="AE124" s="807"/>
      <c r="AF124" s="807"/>
      <c r="AG124" s="807"/>
      <c r="AH124" s="192" t="s">
        <v>46</v>
      </c>
      <c r="AI124" s="805">
        <f t="shared" si="22"/>
        <v>0</v>
      </c>
      <c r="AJ124" s="805"/>
      <c r="AK124" s="806"/>
    </row>
    <row r="125" spans="2:37" ht="29.45" hidden="1" customHeight="1" thickBot="1">
      <c r="B125" s="884"/>
      <c r="C125" s="885"/>
      <c r="D125" s="885"/>
      <c r="E125" s="886"/>
      <c r="F125" s="811"/>
      <c r="G125" s="812"/>
      <c r="H125" s="228" t="s">
        <v>72</v>
      </c>
      <c r="I125" s="21"/>
      <c r="J125" s="21"/>
      <c r="K125" s="22"/>
      <c r="L125" s="22"/>
      <c r="M125" s="22"/>
      <c r="N125" s="22"/>
      <c r="O125" s="22"/>
      <c r="P125" s="22"/>
      <c r="Q125" s="22"/>
      <c r="R125" s="22"/>
      <c r="S125" s="23"/>
      <c r="T125" s="23"/>
      <c r="U125" s="194"/>
      <c r="V125" s="239"/>
      <c r="W125" s="805">
        <f t="shared" si="20"/>
        <v>0</v>
      </c>
      <c r="X125" s="805"/>
      <c r="Y125" s="806"/>
      <c r="Z125" s="254" t="s">
        <v>44</v>
      </c>
      <c r="AA125" s="805">
        <f t="shared" si="21"/>
        <v>0</v>
      </c>
      <c r="AB125" s="805"/>
      <c r="AC125" s="805"/>
      <c r="AD125" s="191" t="s">
        <v>45</v>
      </c>
      <c r="AE125" s="807"/>
      <c r="AF125" s="807"/>
      <c r="AG125" s="807"/>
      <c r="AH125" s="192" t="s">
        <v>46</v>
      </c>
      <c r="AI125" s="805">
        <f t="shared" si="22"/>
        <v>0</v>
      </c>
      <c r="AJ125" s="805"/>
      <c r="AK125" s="806"/>
    </row>
    <row r="126" spans="2:37" ht="29.45" hidden="1" customHeight="1" thickBot="1">
      <c r="B126" s="884"/>
      <c r="C126" s="885"/>
      <c r="D126" s="885"/>
      <c r="E126" s="886"/>
      <c r="F126" s="811"/>
      <c r="G126" s="812"/>
      <c r="H126" s="228" t="s">
        <v>73</v>
      </c>
      <c r="I126" s="21"/>
      <c r="J126" s="21"/>
      <c r="K126" s="22"/>
      <c r="L126" s="22"/>
      <c r="M126" s="22"/>
      <c r="N126" s="22"/>
      <c r="O126" s="22"/>
      <c r="P126" s="22"/>
      <c r="Q126" s="22"/>
      <c r="R126" s="22"/>
      <c r="S126" s="23"/>
      <c r="T126" s="23"/>
      <c r="U126" s="194"/>
      <c r="V126" s="239"/>
      <c r="W126" s="805">
        <f t="shared" si="20"/>
        <v>0</v>
      </c>
      <c r="X126" s="805"/>
      <c r="Y126" s="806"/>
      <c r="Z126" s="254" t="s">
        <v>44</v>
      </c>
      <c r="AA126" s="805">
        <f t="shared" si="21"/>
        <v>0</v>
      </c>
      <c r="AB126" s="805"/>
      <c r="AC126" s="805"/>
      <c r="AD126" s="191" t="s">
        <v>45</v>
      </c>
      <c r="AE126" s="807"/>
      <c r="AF126" s="807"/>
      <c r="AG126" s="807"/>
      <c r="AH126" s="192" t="s">
        <v>46</v>
      </c>
      <c r="AI126" s="805">
        <f t="shared" si="22"/>
        <v>0</v>
      </c>
      <c r="AJ126" s="805"/>
      <c r="AK126" s="806"/>
    </row>
    <row r="127" spans="2:37" ht="29.45" hidden="1" customHeight="1" thickBot="1">
      <c r="B127" s="884"/>
      <c r="C127" s="885"/>
      <c r="D127" s="885"/>
      <c r="E127" s="886"/>
      <c r="F127" s="811"/>
      <c r="G127" s="812"/>
      <c r="H127" s="228" t="s">
        <v>74</v>
      </c>
      <c r="I127" s="21"/>
      <c r="J127" s="21"/>
      <c r="K127" s="22"/>
      <c r="L127" s="22"/>
      <c r="M127" s="22"/>
      <c r="N127" s="22"/>
      <c r="O127" s="22"/>
      <c r="P127" s="22"/>
      <c r="Q127" s="22"/>
      <c r="R127" s="22"/>
      <c r="S127" s="23"/>
      <c r="T127" s="23"/>
      <c r="U127" s="194"/>
      <c r="V127" s="239"/>
      <c r="W127" s="805">
        <f t="shared" si="20"/>
        <v>0</v>
      </c>
      <c r="X127" s="805"/>
      <c r="Y127" s="806"/>
      <c r="Z127" s="254" t="s">
        <v>44</v>
      </c>
      <c r="AA127" s="805">
        <f t="shared" si="21"/>
        <v>0</v>
      </c>
      <c r="AB127" s="805"/>
      <c r="AC127" s="805"/>
      <c r="AD127" s="191" t="s">
        <v>45</v>
      </c>
      <c r="AE127" s="807"/>
      <c r="AF127" s="807"/>
      <c r="AG127" s="807"/>
      <c r="AH127" s="192" t="s">
        <v>46</v>
      </c>
      <c r="AI127" s="805">
        <f t="shared" si="22"/>
        <v>0</v>
      </c>
      <c r="AJ127" s="805"/>
      <c r="AK127" s="806"/>
    </row>
    <row r="128" spans="2:37" ht="29.45" hidden="1" customHeight="1" thickBot="1">
      <c r="B128" s="884"/>
      <c r="C128" s="885"/>
      <c r="D128" s="885"/>
      <c r="E128" s="886"/>
      <c r="F128" s="811"/>
      <c r="G128" s="812"/>
      <c r="H128" s="228" t="s">
        <v>48</v>
      </c>
      <c r="I128" s="21"/>
      <c r="J128" s="21"/>
      <c r="K128" s="22"/>
      <c r="L128" s="22"/>
      <c r="M128" s="22"/>
      <c r="N128" s="22"/>
      <c r="O128" s="22"/>
      <c r="P128" s="22"/>
      <c r="Q128" s="22"/>
      <c r="R128" s="22"/>
      <c r="S128" s="23"/>
      <c r="T128" s="23"/>
      <c r="U128" s="194"/>
      <c r="V128" s="239"/>
      <c r="W128" s="805">
        <f t="shared" si="20"/>
        <v>0</v>
      </c>
      <c r="X128" s="805"/>
      <c r="Y128" s="806"/>
      <c r="Z128" s="254" t="s">
        <v>44</v>
      </c>
      <c r="AA128" s="805">
        <f t="shared" si="21"/>
        <v>0</v>
      </c>
      <c r="AB128" s="805"/>
      <c r="AC128" s="805"/>
      <c r="AD128" s="191" t="s">
        <v>45</v>
      </c>
      <c r="AE128" s="869"/>
      <c r="AF128" s="869"/>
      <c r="AG128" s="869"/>
      <c r="AH128" s="192" t="s">
        <v>46</v>
      </c>
      <c r="AI128" s="805">
        <f t="shared" ref="AI128" si="23">W128+AA128+IF(AE128="-",0,AE128)</f>
        <v>0</v>
      </c>
      <c r="AJ128" s="805"/>
      <c r="AK128" s="806"/>
    </row>
    <row r="129" spans="2:37" ht="29.45" hidden="1" customHeight="1" thickBot="1">
      <c r="B129" s="884"/>
      <c r="C129" s="885"/>
      <c r="D129" s="885"/>
      <c r="E129" s="886"/>
      <c r="F129" s="811"/>
      <c r="G129" s="812"/>
      <c r="H129" s="228" t="s">
        <v>308</v>
      </c>
      <c r="I129" s="21"/>
      <c r="J129" s="21"/>
      <c r="K129" s="22"/>
      <c r="L129" s="22"/>
      <c r="M129" s="22"/>
      <c r="N129" s="22"/>
      <c r="O129" s="22"/>
      <c r="P129" s="22"/>
      <c r="Q129" s="22"/>
      <c r="R129" s="22"/>
      <c r="S129" s="23"/>
      <c r="T129" s="23"/>
      <c r="U129" s="194"/>
      <c r="V129" s="239"/>
      <c r="W129" s="805">
        <f t="shared" si="20"/>
        <v>0</v>
      </c>
      <c r="X129" s="805"/>
      <c r="Y129" s="806"/>
      <c r="Z129" s="254" t="s">
        <v>44</v>
      </c>
      <c r="AA129" s="805">
        <f t="shared" si="21"/>
        <v>0</v>
      </c>
      <c r="AB129" s="805"/>
      <c r="AC129" s="805"/>
      <c r="AD129" s="191" t="s">
        <v>45</v>
      </c>
      <c r="AE129" s="807"/>
      <c r="AF129" s="807"/>
      <c r="AG129" s="807"/>
      <c r="AH129" s="192" t="s">
        <v>46</v>
      </c>
      <c r="AI129" s="805">
        <f t="shared" ref="AI129:AI142" si="24">W129+AA129+IF(AE129="-",0,AE129)</f>
        <v>0</v>
      </c>
      <c r="AJ129" s="805"/>
      <c r="AK129" s="806"/>
    </row>
    <row r="130" spans="2:37" ht="28.5" hidden="1" customHeight="1" thickBot="1">
      <c r="B130" s="884"/>
      <c r="C130" s="885"/>
      <c r="D130" s="885"/>
      <c r="E130" s="886"/>
      <c r="F130" s="811"/>
      <c r="G130" s="812"/>
      <c r="H130" s="228" t="s">
        <v>50</v>
      </c>
      <c r="I130" s="21"/>
      <c r="J130" s="21"/>
      <c r="K130" s="22"/>
      <c r="L130" s="22"/>
      <c r="M130" s="22"/>
      <c r="N130" s="22"/>
      <c r="O130" s="22"/>
      <c r="P130" s="22"/>
      <c r="Q130" s="22"/>
      <c r="R130" s="22"/>
      <c r="S130" s="23"/>
      <c r="T130" s="23"/>
      <c r="U130" s="194"/>
      <c r="V130" s="239"/>
      <c r="W130" s="805">
        <f t="shared" si="20"/>
        <v>0</v>
      </c>
      <c r="X130" s="805"/>
      <c r="Y130" s="806"/>
      <c r="Z130" s="254" t="s">
        <v>44</v>
      </c>
      <c r="AA130" s="805">
        <f t="shared" si="21"/>
        <v>0</v>
      </c>
      <c r="AB130" s="805"/>
      <c r="AC130" s="805"/>
      <c r="AD130" s="191" t="s">
        <v>45</v>
      </c>
      <c r="AE130" s="807"/>
      <c r="AF130" s="807"/>
      <c r="AG130" s="807"/>
      <c r="AH130" s="192" t="s">
        <v>46</v>
      </c>
      <c r="AI130" s="805">
        <f t="shared" si="24"/>
        <v>0</v>
      </c>
      <c r="AJ130" s="805"/>
      <c r="AK130" s="806"/>
    </row>
    <row r="131" spans="2:37" ht="28.5" hidden="1" customHeight="1" thickBot="1">
      <c r="B131" s="884"/>
      <c r="C131" s="885"/>
      <c r="D131" s="885"/>
      <c r="E131" s="886"/>
      <c r="F131" s="811"/>
      <c r="G131" s="812"/>
      <c r="H131" s="217" t="s">
        <v>51</v>
      </c>
      <c r="I131" s="21"/>
      <c r="J131" s="21"/>
      <c r="K131" s="22"/>
      <c r="L131" s="22"/>
      <c r="M131" s="22"/>
      <c r="N131" s="22"/>
      <c r="O131" s="22"/>
      <c r="P131" s="22"/>
      <c r="Q131" s="22"/>
      <c r="R131" s="22"/>
      <c r="S131" s="23"/>
      <c r="T131" s="23"/>
      <c r="U131" s="194"/>
      <c r="V131" s="239"/>
      <c r="W131" s="805">
        <f t="shared" si="20"/>
        <v>0</v>
      </c>
      <c r="X131" s="805"/>
      <c r="Y131" s="806"/>
      <c r="Z131" s="254" t="s">
        <v>44</v>
      </c>
      <c r="AA131" s="805">
        <f t="shared" si="21"/>
        <v>0</v>
      </c>
      <c r="AB131" s="805"/>
      <c r="AC131" s="805"/>
      <c r="AD131" s="191" t="s">
        <v>45</v>
      </c>
      <c r="AE131" s="807"/>
      <c r="AF131" s="807"/>
      <c r="AG131" s="807"/>
      <c r="AH131" s="192" t="s">
        <v>46</v>
      </c>
      <c r="AI131" s="805">
        <f t="shared" si="24"/>
        <v>0</v>
      </c>
      <c r="AJ131" s="805"/>
      <c r="AK131" s="806"/>
    </row>
    <row r="132" spans="2:37" ht="28.5" hidden="1" customHeight="1" thickBot="1">
      <c r="B132" s="884"/>
      <c r="C132" s="885"/>
      <c r="D132" s="885"/>
      <c r="E132" s="886"/>
      <c r="F132" s="811"/>
      <c r="G132" s="812"/>
      <c r="H132" s="228" t="s">
        <v>75</v>
      </c>
      <c r="I132" s="21"/>
      <c r="J132" s="21"/>
      <c r="K132" s="22"/>
      <c r="L132" s="22"/>
      <c r="M132" s="22"/>
      <c r="N132" s="22"/>
      <c r="O132" s="22"/>
      <c r="P132" s="22"/>
      <c r="Q132" s="22"/>
      <c r="R132" s="22"/>
      <c r="S132" s="23"/>
      <c r="T132" s="23"/>
      <c r="U132" s="44"/>
      <c r="V132" s="239"/>
      <c r="W132" s="805">
        <f t="shared" si="20"/>
        <v>0</v>
      </c>
      <c r="X132" s="805"/>
      <c r="Y132" s="806"/>
      <c r="Z132" s="254" t="s">
        <v>44</v>
      </c>
      <c r="AA132" s="805">
        <f t="shared" si="21"/>
        <v>0</v>
      </c>
      <c r="AB132" s="805"/>
      <c r="AC132" s="805"/>
      <c r="AD132" s="191" t="s">
        <v>45</v>
      </c>
      <c r="AE132" s="807"/>
      <c r="AF132" s="807"/>
      <c r="AG132" s="807"/>
      <c r="AH132" s="192" t="s">
        <v>46</v>
      </c>
      <c r="AI132" s="805">
        <f t="shared" si="24"/>
        <v>0</v>
      </c>
      <c r="AJ132" s="805"/>
      <c r="AK132" s="806"/>
    </row>
    <row r="133" spans="2:37" ht="28.5" hidden="1" customHeight="1" thickBot="1">
      <c r="B133" s="884"/>
      <c r="C133" s="885"/>
      <c r="D133" s="885"/>
      <c r="E133" s="886"/>
      <c r="F133" s="811"/>
      <c r="G133" s="812"/>
      <c r="H133" s="228" t="s">
        <v>52</v>
      </c>
      <c r="I133" s="16"/>
      <c r="J133" s="16"/>
      <c r="K133" s="17"/>
      <c r="L133" s="17"/>
      <c r="M133" s="17"/>
      <c r="N133" s="17"/>
      <c r="O133" s="17"/>
      <c r="P133" s="17"/>
      <c r="Q133" s="17"/>
      <c r="R133" s="17"/>
      <c r="S133" s="18"/>
      <c r="T133" s="18"/>
      <c r="U133" s="195"/>
      <c r="V133" s="239"/>
      <c r="W133" s="805">
        <f t="shared" si="20"/>
        <v>0</v>
      </c>
      <c r="X133" s="805"/>
      <c r="Y133" s="806"/>
      <c r="Z133" s="254" t="s">
        <v>44</v>
      </c>
      <c r="AA133" s="805">
        <f t="shared" si="21"/>
        <v>0</v>
      </c>
      <c r="AB133" s="805"/>
      <c r="AC133" s="805"/>
      <c r="AD133" s="191" t="s">
        <v>45</v>
      </c>
      <c r="AE133" s="807"/>
      <c r="AF133" s="807"/>
      <c r="AG133" s="807"/>
      <c r="AH133" s="192" t="s">
        <v>46</v>
      </c>
      <c r="AI133" s="805">
        <f t="shared" si="24"/>
        <v>0</v>
      </c>
      <c r="AJ133" s="805"/>
      <c r="AK133" s="806"/>
    </row>
    <row r="134" spans="2:37" ht="28.5" hidden="1" customHeight="1" thickBot="1">
      <c r="B134" s="884"/>
      <c r="C134" s="885"/>
      <c r="D134" s="885"/>
      <c r="E134" s="886"/>
      <c r="F134" s="811"/>
      <c r="G134" s="812"/>
      <c r="H134" s="228" t="s">
        <v>86</v>
      </c>
      <c r="I134" s="16"/>
      <c r="J134" s="16"/>
      <c r="K134" s="17"/>
      <c r="L134" s="17"/>
      <c r="M134" s="17"/>
      <c r="N134" s="17"/>
      <c r="O134" s="17"/>
      <c r="P134" s="17"/>
      <c r="Q134" s="17"/>
      <c r="R134" s="17"/>
      <c r="S134" s="18"/>
      <c r="T134" s="18"/>
      <c r="U134" s="195"/>
      <c r="V134" s="239"/>
      <c r="W134" s="805">
        <f t="shared" si="20"/>
        <v>0</v>
      </c>
      <c r="X134" s="805"/>
      <c r="Y134" s="806"/>
      <c r="Z134" s="254" t="s">
        <v>44</v>
      </c>
      <c r="AA134" s="805">
        <f t="shared" si="21"/>
        <v>0</v>
      </c>
      <c r="AB134" s="805"/>
      <c r="AC134" s="805"/>
      <c r="AD134" s="191" t="s">
        <v>45</v>
      </c>
      <c r="AE134" s="807"/>
      <c r="AF134" s="807"/>
      <c r="AG134" s="807"/>
      <c r="AH134" s="192" t="s">
        <v>46</v>
      </c>
      <c r="AI134" s="805">
        <f t="shared" si="24"/>
        <v>0</v>
      </c>
      <c r="AJ134" s="805"/>
      <c r="AK134" s="806"/>
    </row>
    <row r="135" spans="2:37" ht="28.5" hidden="1" customHeight="1" thickBot="1">
      <c r="B135" s="884"/>
      <c r="C135" s="885"/>
      <c r="D135" s="885"/>
      <c r="E135" s="886"/>
      <c r="F135" s="811"/>
      <c r="G135" s="812"/>
      <c r="H135" s="228" t="s">
        <v>76</v>
      </c>
      <c r="I135" s="16"/>
      <c r="J135" s="16"/>
      <c r="K135" s="17"/>
      <c r="L135" s="17"/>
      <c r="M135" s="17"/>
      <c r="N135" s="17"/>
      <c r="O135" s="17"/>
      <c r="P135" s="17"/>
      <c r="Q135" s="17"/>
      <c r="R135" s="17"/>
      <c r="S135" s="18"/>
      <c r="T135" s="18"/>
      <c r="U135" s="195"/>
      <c r="V135" s="239"/>
      <c r="W135" s="805">
        <f t="shared" si="20"/>
        <v>0</v>
      </c>
      <c r="X135" s="805"/>
      <c r="Y135" s="806"/>
      <c r="Z135" s="254" t="s">
        <v>44</v>
      </c>
      <c r="AA135" s="805">
        <f t="shared" si="21"/>
        <v>0</v>
      </c>
      <c r="AB135" s="805"/>
      <c r="AC135" s="805"/>
      <c r="AD135" s="191" t="s">
        <v>45</v>
      </c>
      <c r="AE135" s="807"/>
      <c r="AF135" s="807"/>
      <c r="AG135" s="807"/>
      <c r="AH135" s="192" t="s">
        <v>46</v>
      </c>
      <c r="AI135" s="805">
        <f>W135+AA135+IF(AE135="-",0,AE135)</f>
        <v>0</v>
      </c>
      <c r="AJ135" s="805"/>
      <c r="AK135" s="806"/>
    </row>
    <row r="136" spans="2:37" ht="28.5" hidden="1" customHeight="1" thickBot="1">
      <c r="B136" s="884"/>
      <c r="C136" s="885"/>
      <c r="D136" s="885"/>
      <c r="E136" s="886"/>
      <c r="F136" s="811"/>
      <c r="G136" s="812"/>
      <c r="H136" s="230" t="s">
        <v>77</v>
      </c>
      <c r="I136" s="24"/>
      <c r="J136" s="24"/>
      <c r="K136" s="25"/>
      <c r="L136" s="25"/>
      <c r="M136" s="25"/>
      <c r="N136" s="25"/>
      <c r="O136" s="25"/>
      <c r="P136" s="25"/>
      <c r="Q136" s="25"/>
      <c r="R136" s="25"/>
      <c r="S136" s="26"/>
      <c r="T136" s="26"/>
      <c r="U136" s="225"/>
      <c r="V136" s="239"/>
      <c r="W136" s="805">
        <f t="shared" si="20"/>
        <v>0</v>
      </c>
      <c r="X136" s="805"/>
      <c r="Y136" s="806"/>
      <c r="Z136" s="254" t="s">
        <v>44</v>
      </c>
      <c r="AA136" s="805">
        <f t="shared" si="21"/>
        <v>0</v>
      </c>
      <c r="AB136" s="805"/>
      <c r="AC136" s="805"/>
      <c r="AD136" s="191" t="s">
        <v>45</v>
      </c>
      <c r="AE136" s="807"/>
      <c r="AF136" s="807"/>
      <c r="AG136" s="807"/>
      <c r="AH136" s="192" t="s">
        <v>46</v>
      </c>
      <c r="AI136" s="805">
        <f>W136+AA136+IF(AE136="-",0,AE136)</f>
        <v>0</v>
      </c>
      <c r="AJ136" s="805"/>
      <c r="AK136" s="806"/>
    </row>
    <row r="137" spans="2:37" ht="28.5" hidden="1" customHeight="1" thickBot="1">
      <c r="B137" s="884"/>
      <c r="C137" s="885"/>
      <c r="D137" s="885"/>
      <c r="E137" s="886"/>
      <c r="F137" s="811"/>
      <c r="G137" s="812"/>
      <c r="H137" s="228" t="s">
        <v>54</v>
      </c>
      <c r="I137" s="16"/>
      <c r="J137" s="16"/>
      <c r="K137" s="17"/>
      <c r="L137" s="17"/>
      <c r="M137" s="17"/>
      <c r="N137" s="17"/>
      <c r="O137" s="17"/>
      <c r="P137" s="17"/>
      <c r="Q137" s="17"/>
      <c r="R137" s="17"/>
      <c r="S137" s="18"/>
      <c r="T137" s="18"/>
      <c r="U137" s="195"/>
      <c r="V137" s="239"/>
      <c r="W137" s="805">
        <f t="shared" si="20"/>
        <v>0</v>
      </c>
      <c r="X137" s="805"/>
      <c r="Y137" s="806"/>
      <c r="Z137" s="254" t="s">
        <v>44</v>
      </c>
      <c r="AA137" s="805">
        <f t="shared" si="21"/>
        <v>0</v>
      </c>
      <c r="AB137" s="805"/>
      <c r="AC137" s="805"/>
      <c r="AD137" s="191" t="s">
        <v>45</v>
      </c>
      <c r="AE137" s="807"/>
      <c r="AF137" s="807"/>
      <c r="AG137" s="807"/>
      <c r="AH137" s="192" t="s">
        <v>46</v>
      </c>
      <c r="AI137" s="805">
        <f t="shared" si="24"/>
        <v>0</v>
      </c>
      <c r="AJ137" s="805"/>
      <c r="AK137" s="806"/>
    </row>
    <row r="138" spans="2:37" ht="28.5" hidden="1" customHeight="1" thickBot="1">
      <c r="B138" s="884"/>
      <c r="C138" s="885"/>
      <c r="D138" s="885"/>
      <c r="E138" s="886"/>
      <c r="F138" s="811"/>
      <c r="G138" s="812"/>
      <c r="H138" s="228" t="s">
        <v>55</v>
      </c>
      <c r="I138" s="16"/>
      <c r="J138" s="16"/>
      <c r="K138" s="17"/>
      <c r="L138" s="17"/>
      <c r="M138" s="17"/>
      <c r="N138" s="17"/>
      <c r="O138" s="17"/>
      <c r="P138" s="17"/>
      <c r="Q138" s="17"/>
      <c r="R138" s="17"/>
      <c r="S138" s="18"/>
      <c r="T138" s="18"/>
      <c r="U138" s="195"/>
      <c r="V138" s="239"/>
      <c r="W138" s="805">
        <f t="shared" si="20"/>
        <v>0</v>
      </c>
      <c r="X138" s="805"/>
      <c r="Y138" s="806"/>
      <c r="Z138" s="254" t="s">
        <v>44</v>
      </c>
      <c r="AA138" s="805">
        <f t="shared" si="21"/>
        <v>0</v>
      </c>
      <c r="AB138" s="805"/>
      <c r="AC138" s="805"/>
      <c r="AD138" s="191" t="s">
        <v>45</v>
      </c>
      <c r="AE138" s="807"/>
      <c r="AF138" s="807"/>
      <c r="AG138" s="807"/>
      <c r="AH138" s="192" t="s">
        <v>46</v>
      </c>
      <c r="AI138" s="805">
        <f t="shared" si="24"/>
        <v>0</v>
      </c>
      <c r="AJ138" s="805"/>
      <c r="AK138" s="806"/>
    </row>
    <row r="139" spans="2:37" ht="28.5" hidden="1" customHeight="1" thickBot="1">
      <c r="B139" s="884"/>
      <c r="C139" s="885"/>
      <c r="D139" s="885"/>
      <c r="E139" s="886"/>
      <c r="F139" s="811"/>
      <c r="G139" s="812"/>
      <c r="H139" s="230" t="s">
        <v>56</v>
      </c>
      <c r="I139" s="24"/>
      <c r="J139" s="24"/>
      <c r="K139" s="25"/>
      <c r="L139" s="25"/>
      <c r="M139" s="25"/>
      <c r="N139" s="17"/>
      <c r="O139" s="16"/>
      <c r="P139" s="51"/>
      <c r="Q139" s="51"/>
      <c r="R139" s="51"/>
      <c r="S139" s="16"/>
      <c r="T139" s="16"/>
      <c r="U139" s="226"/>
      <c r="V139" s="239"/>
      <c r="W139" s="805">
        <f t="shared" si="20"/>
        <v>0</v>
      </c>
      <c r="X139" s="805"/>
      <c r="Y139" s="806"/>
      <c r="Z139" s="254" t="s">
        <v>44</v>
      </c>
      <c r="AA139" s="805">
        <f t="shared" si="21"/>
        <v>0</v>
      </c>
      <c r="AB139" s="805"/>
      <c r="AC139" s="805"/>
      <c r="AD139" s="191"/>
      <c r="AE139" s="807"/>
      <c r="AF139" s="807"/>
      <c r="AG139" s="807"/>
      <c r="AH139" s="192"/>
      <c r="AI139" s="869" t="s">
        <v>49</v>
      </c>
      <c r="AJ139" s="869"/>
      <c r="AK139" s="875"/>
    </row>
    <row r="140" spans="2:37" ht="28.5" hidden="1" customHeight="1" thickBot="1">
      <c r="B140" s="884"/>
      <c r="C140" s="885"/>
      <c r="D140" s="885"/>
      <c r="E140" s="886"/>
      <c r="F140" s="811"/>
      <c r="G140" s="812"/>
      <c r="H140" s="813" t="s">
        <v>89</v>
      </c>
      <c r="I140" s="814"/>
      <c r="J140" s="814"/>
      <c r="K140" s="814"/>
      <c r="L140" s="814"/>
      <c r="M140" s="814"/>
      <c r="N140" s="814"/>
      <c r="O140" s="814"/>
      <c r="P140" s="814"/>
      <c r="Q140" s="814"/>
      <c r="R140" s="814"/>
      <c r="S140" s="814"/>
      <c r="T140" s="814"/>
      <c r="U140" s="815"/>
      <c r="V140" s="239"/>
      <c r="W140" s="805">
        <f t="shared" si="20"/>
        <v>0</v>
      </c>
      <c r="X140" s="805"/>
      <c r="Y140" s="806"/>
      <c r="Z140" s="254" t="s">
        <v>44</v>
      </c>
      <c r="AA140" s="805">
        <f t="shared" si="21"/>
        <v>0</v>
      </c>
      <c r="AB140" s="805"/>
      <c r="AC140" s="805"/>
      <c r="AD140" s="191" t="s">
        <v>45</v>
      </c>
      <c r="AE140" s="807"/>
      <c r="AF140" s="807"/>
      <c r="AG140" s="807"/>
      <c r="AH140" s="192" t="s">
        <v>46</v>
      </c>
      <c r="AI140" s="805">
        <f>W140+AA140+IF(AE140="-",0,AE140)</f>
        <v>0</v>
      </c>
      <c r="AJ140" s="805"/>
      <c r="AK140" s="806"/>
    </row>
    <row r="141" spans="2:37" ht="39.75" hidden="1" customHeight="1" thickBot="1">
      <c r="B141" s="884"/>
      <c r="C141" s="885"/>
      <c r="D141" s="885"/>
      <c r="E141" s="886"/>
      <c r="F141" s="811"/>
      <c r="G141" s="812"/>
      <c r="H141" s="816" t="s">
        <v>88</v>
      </c>
      <c r="I141" s="817"/>
      <c r="J141" s="817"/>
      <c r="K141" s="817"/>
      <c r="L141" s="817"/>
      <c r="M141" s="817"/>
      <c r="N141" s="817"/>
      <c r="O141" s="817"/>
      <c r="P141" s="817"/>
      <c r="Q141" s="817"/>
      <c r="R141" s="817"/>
      <c r="S141" s="817"/>
      <c r="T141" s="817"/>
      <c r="U141" s="818"/>
      <c r="V141" s="239"/>
      <c r="W141" s="805">
        <f t="shared" si="20"/>
        <v>0</v>
      </c>
      <c r="X141" s="805"/>
      <c r="Y141" s="806"/>
      <c r="Z141" s="254" t="s">
        <v>44</v>
      </c>
      <c r="AA141" s="805">
        <f t="shared" si="21"/>
        <v>0</v>
      </c>
      <c r="AB141" s="805"/>
      <c r="AC141" s="805"/>
      <c r="AD141" s="191" t="s">
        <v>45</v>
      </c>
      <c r="AE141" s="807"/>
      <c r="AF141" s="807"/>
      <c r="AG141" s="807"/>
      <c r="AH141" s="192" t="s">
        <v>46</v>
      </c>
      <c r="AI141" s="805">
        <f t="shared" si="24"/>
        <v>0</v>
      </c>
      <c r="AJ141" s="805"/>
      <c r="AK141" s="806"/>
    </row>
    <row r="142" spans="2:37" ht="28.5" hidden="1" customHeight="1" thickBot="1">
      <c r="B142" s="884"/>
      <c r="C142" s="885"/>
      <c r="D142" s="885"/>
      <c r="E142" s="886"/>
      <c r="F142" s="811"/>
      <c r="G142" s="812"/>
      <c r="H142" s="230" t="s">
        <v>57</v>
      </c>
      <c r="I142" s="24"/>
      <c r="J142" s="24"/>
      <c r="K142" s="25"/>
      <c r="L142" s="25"/>
      <c r="M142" s="25"/>
      <c r="N142" s="25"/>
      <c r="O142" s="25"/>
      <c r="P142" s="25"/>
      <c r="Q142" s="25"/>
      <c r="R142" s="25"/>
      <c r="S142" s="26"/>
      <c r="T142" s="26"/>
      <c r="U142" s="225"/>
      <c r="V142" s="239"/>
      <c r="W142" s="805">
        <f t="shared" si="20"/>
        <v>0</v>
      </c>
      <c r="X142" s="805"/>
      <c r="Y142" s="806"/>
      <c r="Z142" s="254" t="s">
        <v>44</v>
      </c>
      <c r="AA142" s="805">
        <f t="shared" si="21"/>
        <v>0</v>
      </c>
      <c r="AB142" s="805"/>
      <c r="AC142" s="805"/>
      <c r="AD142" s="191" t="s">
        <v>45</v>
      </c>
      <c r="AE142" s="807"/>
      <c r="AF142" s="807"/>
      <c r="AG142" s="807"/>
      <c r="AH142" s="192" t="s">
        <v>46</v>
      </c>
      <c r="AI142" s="805">
        <f t="shared" si="24"/>
        <v>0</v>
      </c>
      <c r="AJ142" s="805"/>
      <c r="AK142" s="806"/>
    </row>
    <row r="143" spans="2:37" ht="28.5" hidden="1" customHeight="1" thickBot="1">
      <c r="B143" s="884"/>
      <c r="C143" s="885"/>
      <c r="D143" s="885"/>
      <c r="E143" s="886"/>
      <c r="F143" s="811"/>
      <c r="G143" s="812"/>
      <c r="H143" s="230" t="s">
        <v>318</v>
      </c>
      <c r="I143" s="24"/>
      <c r="J143" s="24"/>
      <c r="K143" s="227"/>
      <c r="L143" s="227"/>
      <c r="M143" s="227"/>
      <c r="N143" s="227"/>
      <c r="O143" s="227"/>
      <c r="P143" s="227"/>
      <c r="Q143" s="227"/>
      <c r="R143" s="227"/>
      <c r="S143" s="26"/>
      <c r="T143" s="26"/>
      <c r="U143" s="225"/>
      <c r="V143" s="239"/>
      <c r="W143" s="805">
        <f t="shared" si="20"/>
        <v>0</v>
      </c>
      <c r="X143" s="805"/>
      <c r="Y143" s="806"/>
      <c r="Z143" s="254" t="s">
        <v>44</v>
      </c>
      <c r="AA143" s="805">
        <f t="shared" si="21"/>
        <v>0</v>
      </c>
      <c r="AB143" s="805"/>
      <c r="AC143" s="805"/>
      <c r="AD143" s="191" t="s">
        <v>45</v>
      </c>
      <c r="AE143" s="869" t="s">
        <v>49</v>
      </c>
      <c r="AF143" s="869"/>
      <c r="AG143" s="869"/>
      <c r="AH143" s="192" t="s">
        <v>46</v>
      </c>
      <c r="AI143" s="805">
        <f t="shared" ref="AI143" si="25">W143+AA143+IF(AE143="-",0,AE143)</f>
        <v>0</v>
      </c>
      <c r="AJ143" s="805"/>
      <c r="AK143" s="806"/>
    </row>
    <row r="144" spans="2:37" ht="28.5" hidden="1" customHeight="1" thickBot="1">
      <c r="B144" s="884"/>
      <c r="C144" s="885"/>
      <c r="D144" s="885"/>
      <c r="E144" s="886"/>
      <c r="F144" s="811"/>
      <c r="G144" s="812"/>
      <c r="H144" s="228" t="s">
        <v>60</v>
      </c>
      <c r="I144" s="16"/>
      <c r="J144" s="16"/>
      <c r="K144" s="17"/>
      <c r="L144" s="17"/>
      <c r="M144" s="17"/>
      <c r="N144" s="17"/>
      <c r="O144" s="17"/>
      <c r="P144" s="17"/>
      <c r="Q144" s="17"/>
      <c r="R144" s="17"/>
      <c r="S144" s="18"/>
      <c r="T144" s="18"/>
      <c r="U144" s="195"/>
      <c r="V144" s="239"/>
      <c r="W144" s="805">
        <f t="shared" si="20"/>
        <v>0</v>
      </c>
      <c r="X144" s="805"/>
      <c r="Y144" s="806"/>
      <c r="Z144" s="254" t="s">
        <v>44</v>
      </c>
      <c r="AA144" s="805">
        <f t="shared" si="21"/>
        <v>0</v>
      </c>
      <c r="AB144" s="805"/>
      <c r="AC144" s="805"/>
      <c r="AD144" s="191" t="s">
        <v>45</v>
      </c>
      <c r="AE144" s="807"/>
      <c r="AF144" s="807"/>
      <c r="AG144" s="807"/>
      <c r="AH144" s="192" t="s">
        <v>46</v>
      </c>
      <c r="AI144" s="805">
        <f>W144+AA144+IF(AE144="-",0,AE144)</f>
        <v>0</v>
      </c>
      <c r="AJ144" s="805"/>
      <c r="AK144" s="806"/>
    </row>
    <row r="145" spans="2:37" ht="28.5" hidden="1" customHeight="1" thickBot="1">
      <c r="B145" s="884"/>
      <c r="C145" s="885"/>
      <c r="D145" s="885"/>
      <c r="E145" s="886"/>
      <c r="F145" s="811"/>
      <c r="G145" s="812"/>
      <c r="H145" s="228" t="s">
        <v>61</v>
      </c>
      <c r="I145" s="24"/>
      <c r="J145" s="24"/>
      <c r="K145" s="25"/>
      <c r="L145" s="25"/>
      <c r="M145" s="25"/>
      <c r="N145" s="25"/>
      <c r="O145" s="25"/>
      <c r="P145" s="25"/>
      <c r="Q145" s="25"/>
      <c r="R145" s="25"/>
      <c r="S145" s="26"/>
      <c r="T145" s="26"/>
      <c r="U145" s="225"/>
      <c r="V145" s="239"/>
      <c r="W145" s="805">
        <f t="shared" si="20"/>
        <v>0</v>
      </c>
      <c r="X145" s="805"/>
      <c r="Y145" s="806"/>
      <c r="Z145" s="254" t="s">
        <v>44</v>
      </c>
      <c r="AA145" s="805">
        <f t="shared" si="21"/>
        <v>0</v>
      </c>
      <c r="AB145" s="805"/>
      <c r="AC145" s="805"/>
      <c r="AD145" s="191" t="s">
        <v>45</v>
      </c>
      <c r="AE145" s="807"/>
      <c r="AF145" s="807"/>
      <c r="AG145" s="807"/>
      <c r="AH145" s="192" t="s">
        <v>46</v>
      </c>
      <c r="AI145" s="805">
        <f>W145+AA145+IF(AE145="-",0,AE145)</f>
        <v>0</v>
      </c>
      <c r="AJ145" s="805"/>
      <c r="AK145" s="806"/>
    </row>
    <row r="146" spans="2:37" ht="28.5" hidden="1" customHeight="1" thickBot="1">
      <c r="B146" s="884"/>
      <c r="C146" s="885"/>
      <c r="D146" s="885"/>
      <c r="E146" s="886"/>
      <c r="F146" s="811"/>
      <c r="G146" s="812"/>
      <c r="H146" s="228" t="s">
        <v>62</v>
      </c>
      <c r="I146" s="16"/>
      <c r="J146" s="16"/>
      <c r="K146" s="17"/>
      <c r="L146" s="17"/>
      <c r="M146" s="17"/>
      <c r="N146" s="17"/>
      <c r="O146" s="17"/>
      <c r="P146" s="17"/>
      <c r="Q146" s="17"/>
      <c r="R146" s="17"/>
      <c r="S146" s="18"/>
      <c r="T146" s="18"/>
      <c r="U146" s="195"/>
      <c r="V146" s="239"/>
      <c r="W146" s="805">
        <f t="shared" si="20"/>
        <v>0</v>
      </c>
      <c r="X146" s="805"/>
      <c r="Y146" s="806"/>
      <c r="Z146" s="254" t="s">
        <v>44</v>
      </c>
      <c r="AA146" s="805">
        <f t="shared" si="21"/>
        <v>0</v>
      </c>
      <c r="AB146" s="805"/>
      <c r="AC146" s="805"/>
      <c r="AD146" s="191" t="s">
        <v>45</v>
      </c>
      <c r="AE146" s="807"/>
      <c r="AF146" s="807"/>
      <c r="AG146" s="807"/>
      <c r="AH146" s="192" t="s">
        <v>46</v>
      </c>
      <c r="AI146" s="805">
        <f>W146+AA146+IF(AE146="-",0,AE146)</f>
        <v>0</v>
      </c>
      <c r="AJ146" s="805"/>
      <c r="AK146" s="806"/>
    </row>
    <row r="147" spans="2:37" ht="28.5" hidden="1" customHeight="1" thickBot="1">
      <c r="B147" s="884"/>
      <c r="C147" s="885"/>
      <c r="D147" s="885"/>
      <c r="E147" s="886"/>
      <c r="F147" s="811"/>
      <c r="G147" s="812"/>
      <c r="H147" s="228" t="s">
        <v>63</v>
      </c>
      <c r="I147" s="24"/>
      <c r="J147" s="24"/>
      <c r="K147" s="25"/>
      <c r="L147" s="25"/>
      <c r="M147" s="25"/>
      <c r="N147" s="25"/>
      <c r="O147" s="25"/>
      <c r="P147" s="25"/>
      <c r="Q147" s="25"/>
      <c r="R147" s="25"/>
      <c r="S147" s="26"/>
      <c r="T147" s="26"/>
      <c r="U147" s="225"/>
      <c r="V147" s="239"/>
      <c r="W147" s="805">
        <f t="shared" si="20"/>
        <v>0</v>
      </c>
      <c r="X147" s="805"/>
      <c r="Y147" s="806"/>
      <c r="Z147" s="254" t="s">
        <v>44</v>
      </c>
      <c r="AA147" s="805">
        <f t="shared" si="21"/>
        <v>0</v>
      </c>
      <c r="AB147" s="805"/>
      <c r="AC147" s="805"/>
      <c r="AD147" s="191" t="s">
        <v>45</v>
      </c>
      <c r="AE147" s="807"/>
      <c r="AF147" s="807"/>
      <c r="AG147" s="807"/>
      <c r="AH147" s="192" t="s">
        <v>46</v>
      </c>
      <c r="AI147" s="805">
        <f>W147+AA147+IF(AE147="-",0,AE147)</f>
        <v>0</v>
      </c>
      <c r="AJ147" s="805"/>
      <c r="AK147" s="806"/>
    </row>
    <row r="148" spans="2:37" ht="28.5" hidden="1" customHeight="1" thickBot="1">
      <c r="B148" s="884"/>
      <c r="C148" s="885"/>
      <c r="D148" s="885"/>
      <c r="E148" s="886"/>
      <c r="F148" s="811"/>
      <c r="G148" s="812"/>
      <c r="H148" s="228" t="s">
        <v>64</v>
      </c>
      <c r="I148" s="16"/>
      <c r="J148" s="16"/>
      <c r="K148" s="17"/>
      <c r="L148" s="17"/>
      <c r="M148" s="17"/>
      <c r="N148" s="17"/>
      <c r="O148" s="17"/>
      <c r="P148" s="17"/>
      <c r="Q148" s="17"/>
      <c r="R148" s="17"/>
      <c r="S148" s="18"/>
      <c r="T148" s="18"/>
      <c r="U148" s="195"/>
      <c r="V148" s="239"/>
      <c r="W148" s="805">
        <f t="shared" si="20"/>
        <v>0</v>
      </c>
      <c r="X148" s="805"/>
      <c r="Y148" s="806"/>
      <c r="Z148" s="254" t="s">
        <v>44</v>
      </c>
      <c r="AA148" s="805">
        <f t="shared" si="21"/>
        <v>0</v>
      </c>
      <c r="AB148" s="805"/>
      <c r="AC148" s="805"/>
      <c r="AD148" s="191" t="s">
        <v>45</v>
      </c>
      <c r="AE148" s="807"/>
      <c r="AF148" s="807"/>
      <c r="AG148" s="807"/>
      <c r="AH148" s="192" t="s">
        <v>46</v>
      </c>
      <c r="AI148" s="805">
        <f t="shared" ref="AI148:AI149" si="26">W148+AA148+IF(AE148="-",0,AE148)</f>
        <v>0</v>
      </c>
      <c r="AJ148" s="805"/>
      <c r="AK148" s="806"/>
    </row>
    <row r="149" spans="2:37" ht="28.5" hidden="1" customHeight="1" thickBot="1">
      <c r="B149" s="887"/>
      <c r="C149" s="888"/>
      <c r="D149" s="888"/>
      <c r="E149" s="889"/>
      <c r="F149" s="892"/>
      <c r="G149" s="893"/>
      <c r="H149" s="229" t="s">
        <v>65</v>
      </c>
      <c r="I149" s="38"/>
      <c r="J149" s="38"/>
      <c r="K149" s="40"/>
      <c r="L149" s="40"/>
      <c r="M149" s="40"/>
      <c r="N149" s="40"/>
      <c r="O149" s="40"/>
      <c r="P149" s="40"/>
      <c r="Q149" s="40"/>
      <c r="R149" s="40"/>
      <c r="S149" s="39"/>
      <c r="T149" s="39"/>
      <c r="U149" s="196"/>
      <c r="V149" s="239"/>
      <c r="W149" s="805">
        <f t="shared" si="20"/>
        <v>0</v>
      </c>
      <c r="X149" s="805"/>
      <c r="Y149" s="806"/>
      <c r="Z149" s="254" t="s">
        <v>44</v>
      </c>
      <c r="AA149" s="805">
        <f t="shared" si="21"/>
        <v>0</v>
      </c>
      <c r="AB149" s="805"/>
      <c r="AC149" s="805"/>
      <c r="AD149" s="191" t="s">
        <v>45</v>
      </c>
      <c r="AE149" s="869" t="s">
        <v>49</v>
      </c>
      <c r="AF149" s="869"/>
      <c r="AG149" s="869"/>
      <c r="AH149" s="192" t="s">
        <v>46</v>
      </c>
      <c r="AI149" s="805">
        <f t="shared" si="26"/>
        <v>0</v>
      </c>
      <c r="AJ149" s="805"/>
      <c r="AK149" s="806"/>
    </row>
    <row r="150" spans="2:37" s="274" customFormat="1" ht="9.6" hidden="1" customHeight="1"/>
    <row r="151" spans="2:37" s="274" customFormat="1" ht="9.6" customHeight="1" thickBot="1"/>
    <row r="152" spans="2:37" ht="28.5" customHeight="1" thickBot="1">
      <c r="B152" s="845" t="s">
        <v>82</v>
      </c>
      <c r="C152" s="882"/>
      <c r="D152" s="882"/>
      <c r="E152" s="883"/>
      <c r="F152" s="809" t="s">
        <v>588</v>
      </c>
      <c r="G152" s="810"/>
      <c r="H152" s="216" t="s">
        <v>309</v>
      </c>
      <c r="I152" s="13"/>
      <c r="J152" s="13"/>
      <c r="K152" s="14"/>
      <c r="L152" s="14"/>
      <c r="M152" s="14"/>
      <c r="N152" s="14"/>
      <c r="O152" s="14"/>
      <c r="P152" s="14"/>
      <c r="Q152" s="14"/>
      <c r="R152" s="14"/>
      <c r="S152" s="15"/>
      <c r="T152" s="15"/>
      <c r="U152" s="197"/>
      <c r="V152" s="239"/>
      <c r="W152" s="805">
        <f t="shared" ref="W152:W161" si="27">$F$17</f>
        <v>0</v>
      </c>
      <c r="X152" s="805"/>
      <c r="Y152" s="806"/>
      <c r="Z152" s="254" t="s">
        <v>44</v>
      </c>
      <c r="AA152" s="805">
        <f>IF($C$65="否",$F$65-2,$F$65)</f>
        <v>0</v>
      </c>
      <c r="AB152" s="805"/>
      <c r="AC152" s="805"/>
      <c r="AD152" s="191" t="s">
        <v>45</v>
      </c>
      <c r="AE152" s="808"/>
      <c r="AF152" s="808"/>
      <c r="AG152" s="808"/>
      <c r="AH152" s="192" t="s">
        <v>46</v>
      </c>
      <c r="AI152" s="805">
        <f>W152+AA152+IF(AE152="-",0,AE152)</f>
        <v>0</v>
      </c>
      <c r="AJ152" s="805"/>
      <c r="AK152" s="806"/>
    </row>
    <row r="153" spans="2:37" ht="28.5" customHeight="1" thickBot="1">
      <c r="B153" s="884"/>
      <c r="C153" s="890"/>
      <c r="D153" s="890"/>
      <c r="E153" s="886"/>
      <c r="F153" s="809"/>
      <c r="G153" s="810"/>
      <c r="H153" s="228" t="s">
        <v>310</v>
      </c>
      <c r="I153" s="21"/>
      <c r="J153" s="21"/>
      <c r="K153" s="22"/>
      <c r="L153" s="22"/>
      <c r="M153" s="22"/>
      <c r="N153" s="22"/>
      <c r="O153" s="22"/>
      <c r="P153" s="22"/>
      <c r="Q153" s="22"/>
      <c r="R153" s="22"/>
      <c r="S153" s="23"/>
      <c r="T153" s="23"/>
      <c r="U153" s="194"/>
      <c r="V153" s="239"/>
      <c r="W153" s="805">
        <f t="shared" si="27"/>
        <v>0</v>
      </c>
      <c r="X153" s="805"/>
      <c r="Y153" s="806"/>
      <c r="Z153" s="254" t="s">
        <v>44</v>
      </c>
      <c r="AA153" s="805">
        <f t="shared" ref="AA153:AA161" si="28">IF($C$65="否",$F$65-2,$F$65)</f>
        <v>0</v>
      </c>
      <c r="AB153" s="805"/>
      <c r="AC153" s="805"/>
      <c r="AD153" s="191" t="s">
        <v>45</v>
      </c>
      <c r="AE153" s="808"/>
      <c r="AF153" s="808"/>
      <c r="AG153" s="808"/>
      <c r="AH153" s="192" t="s">
        <v>46</v>
      </c>
      <c r="AI153" s="805">
        <f t="shared" ref="AI153:AI161" si="29">W153+AA153+IF(AE153="-",0,AE153)</f>
        <v>0</v>
      </c>
      <c r="AJ153" s="805"/>
      <c r="AK153" s="806"/>
    </row>
    <row r="154" spans="2:37" ht="28.5" customHeight="1" thickBot="1">
      <c r="B154" s="884"/>
      <c r="C154" s="890"/>
      <c r="D154" s="890"/>
      <c r="E154" s="886"/>
      <c r="F154" s="811"/>
      <c r="G154" s="812"/>
      <c r="H154" s="228" t="s">
        <v>311</v>
      </c>
      <c r="I154" s="21"/>
      <c r="J154" s="21"/>
      <c r="K154" s="22"/>
      <c r="L154" s="22"/>
      <c r="M154" s="22"/>
      <c r="N154" s="22"/>
      <c r="O154" s="22"/>
      <c r="P154" s="22"/>
      <c r="Q154" s="22"/>
      <c r="R154" s="22"/>
      <c r="S154" s="23"/>
      <c r="T154" s="23"/>
      <c r="U154" s="194"/>
      <c r="V154" s="239"/>
      <c r="W154" s="805">
        <f t="shared" si="27"/>
        <v>0</v>
      </c>
      <c r="X154" s="805"/>
      <c r="Y154" s="806"/>
      <c r="Z154" s="254" t="s">
        <v>44</v>
      </c>
      <c r="AA154" s="805">
        <f t="shared" si="28"/>
        <v>0</v>
      </c>
      <c r="AB154" s="805"/>
      <c r="AC154" s="805"/>
      <c r="AD154" s="191" t="s">
        <v>45</v>
      </c>
      <c r="AE154" s="808"/>
      <c r="AF154" s="808"/>
      <c r="AG154" s="808"/>
      <c r="AH154" s="192" t="s">
        <v>46</v>
      </c>
      <c r="AI154" s="805">
        <f t="shared" si="29"/>
        <v>0</v>
      </c>
      <c r="AJ154" s="805"/>
      <c r="AK154" s="806"/>
    </row>
    <row r="155" spans="2:37" ht="28.5" customHeight="1" thickBot="1">
      <c r="B155" s="884"/>
      <c r="C155" s="890"/>
      <c r="D155" s="890"/>
      <c r="E155" s="886"/>
      <c r="F155" s="811"/>
      <c r="G155" s="812"/>
      <c r="H155" s="228" t="s">
        <v>312</v>
      </c>
      <c r="I155" s="16"/>
      <c r="J155" s="16"/>
      <c r="K155" s="17"/>
      <c r="L155" s="17"/>
      <c r="M155" s="17"/>
      <c r="N155" s="17"/>
      <c r="O155" s="17"/>
      <c r="P155" s="17"/>
      <c r="Q155" s="17"/>
      <c r="R155" s="17"/>
      <c r="S155" s="18"/>
      <c r="T155" s="18"/>
      <c r="U155" s="195"/>
      <c r="V155" s="239"/>
      <c r="W155" s="805">
        <f t="shared" si="27"/>
        <v>0</v>
      </c>
      <c r="X155" s="805"/>
      <c r="Y155" s="806"/>
      <c r="Z155" s="254" t="s">
        <v>44</v>
      </c>
      <c r="AA155" s="805">
        <f t="shared" si="28"/>
        <v>0</v>
      </c>
      <c r="AB155" s="805"/>
      <c r="AC155" s="805"/>
      <c r="AD155" s="191" t="s">
        <v>45</v>
      </c>
      <c r="AE155" s="808"/>
      <c r="AF155" s="808"/>
      <c r="AG155" s="808"/>
      <c r="AH155" s="192" t="s">
        <v>46</v>
      </c>
      <c r="AI155" s="805">
        <f t="shared" si="29"/>
        <v>0</v>
      </c>
      <c r="AJ155" s="805"/>
      <c r="AK155" s="806"/>
    </row>
    <row r="156" spans="2:37" ht="28.5" customHeight="1" thickBot="1">
      <c r="B156" s="884"/>
      <c r="C156" s="890"/>
      <c r="D156" s="890"/>
      <c r="E156" s="886"/>
      <c r="F156" s="811"/>
      <c r="G156" s="812"/>
      <c r="H156" s="280" t="s">
        <v>316</v>
      </c>
      <c r="K156" s="239"/>
      <c r="L156" s="239"/>
      <c r="M156" s="239"/>
      <c r="N156" s="239"/>
      <c r="O156" s="239"/>
      <c r="P156" s="239"/>
      <c r="Q156" s="239"/>
      <c r="R156" s="239"/>
      <c r="S156" s="78"/>
      <c r="T156" s="78"/>
      <c r="U156" s="237"/>
      <c r="V156" s="239"/>
      <c r="W156" s="805">
        <f t="shared" si="27"/>
        <v>0</v>
      </c>
      <c r="X156" s="805"/>
      <c r="Y156" s="806"/>
      <c r="Z156" s="254" t="s">
        <v>44</v>
      </c>
      <c r="AA156" s="805">
        <f t="shared" si="28"/>
        <v>0</v>
      </c>
      <c r="AB156" s="805"/>
      <c r="AC156" s="805"/>
      <c r="AD156" s="191" t="s">
        <v>45</v>
      </c>
      <c r="AE156" s="808"/>
      <c r="AF156" s="808"/>
      <c r="AG156" s="808"/>
      <c r="AH156" s="192" t="s">
        <v>46</v>
      </c>
      <c r="AI156" s="805">
        <f t="shared" ref="AI156" si="30">W156+AA156+IF(AE156="-",0,AE156)</f>
        <v>0</v>
      </c>
      <c r="AJ156" s="805"/>
      <c r="AK156" s="806"/>
    </row>
    <row r="157" spans="2:37" ht="28.5" customHeight="1" thickBot="1">
      <c r="B157" s="884"/>
      <c r="C157" s="890"/>
      <c r="D157" s="890"/>
      <c r="E157" s="886"/>
      <c r="F157" s="809"/>
      <c r="G157" s="810"/>
      <c r="H157" s="228" t="s">
        <v>90</v>
      </c>
      <c r="I157" s="16"/>
      <c r="J157" s="16"/>
      <c r="K157" s="17"/>
      <c r="L157" s="17"/>
      <c r="M157" s="17"/>
      <c r="N157" s="17"/>
      <c r="O157" s="17"/>
      <c r="P157" s="17"/>
      <c r="Q157" s="17"/>
      <c r="R157" s="17"/>
      <c r="S157" s="18"/>
      <c r="T157" s="18"/>
      <c r="U157" s="195"/>
      <c r="V157" s="239"/>
      <c r="W157" s="805">
        <f t="shared" si="27"/>
        <v>0</v>
      </c>
      <c r="X157" s="805"/>
      <c r="Y157" s="806"/>
      <c r="Z157" s="254" t="s">
        <v>44</v>
      </c>
      <c r="AA157" s="805">
        <f t="shared" si="28"/>
        <v>0</v>
      </c>
      <c r="AB157" s="805"/>
      <c r="AC157" s="805"/>
      <c r="AD157" s="191" t="s">
        <v>45</v>
      </c>
      <c r="AE157" s="808"/>
      <c r="AF157" s="808"/>
      <c r="AG157" s="808"/>
      <c r="AH157" s="192" t="s">
        <v>46</v>
      </c>
      <c r="AI157" s="805">
        <f t="shared" si="29"/>
        <v>0</v>
      </c>
      <c r="AJ157" s="805"/>
      <c r="AK157" s="806"/>
    </row>
    <row r="158" spans="2:37" ht="28.5" customHeight="1" thickBot="1">
      <c r="B158" s="884"/>
      <c r="C158" s="890"/>
      <c r="D158" s="890"/>
      <c r="E158" s="886"/>
      <c r="F158" s="809"/>
      <c r="G158" s="810"/>
      <c r="H158" s="217" t="s">
        <v>91</v>
      </c>
      <c r="I158" s="21"/>
      <c r="J158" s="21"/>
      <c r="K158" s="22"/>
      <c r="L158" s="22"/>
      <c r="M158" s="22"/>
      <c r="N158" s="22"/>
      <c r="O158" s="22"/>
      <c r="P158" s="22"/>
      <c r="Q158" s="22"/>
      <c r="R158" s="22"/>
      <c r="S158" s="23"/>
      <c r="T158" s="23"/>
      <c r="U158" s="194"/>
      <c r="V158" s="239"/>
      <c r="W158" s="805">
        <f t="shared" si="27"/>
        <v>0</v>
      </c>
      <c r="X158" s="805"/>
      <c r="Y158" s="806"/>
      <c r="Z158" s="254" t="s">
        <v>44</v>
      </c>
      <c r="AA158" s="805">
        <f t="shared" si="28"/>
        <v>0</v>
      </c>
      <c r="AB158" s="805"/>
      <c r="AC158" s="805"/>
      <c r="AD158" s="191" t="s">
        <v>45</v>
      </c>
      <c r="AE158" s="808"/>
      <c r="AF158" s="808"/>
      <c r="AG158" s="808"/>
      <c r="AH158" s="192" t="s">
        <v>46</v>
      </c>
      <c r="AI158" s="805">
        <f t="shared" si="29"/>
        <v>0</v>
      </c>
      <c r="AJ158" s="805"/>
      <c r="AK158" s="806"/>
    </row>
    <row r="159" spans="2:37" ht="28.5" customHeight="1" thickBot="1">
      <c r="B159" s="884"/>
      <c r="C159" s="890"/>
      <c r="D159" s="890"/>
      <c r="E159" s="886"/>
      <c r="F159" s="809"/>
      <c r="G159" s="810"/>
      <c r="H159" s="280" t="s">
        <v>76</v>
      </c>
      <c r="K159" s="239"/>
      <c r="L159" s="239"/>
      <c r="M159" s="239"/>
      <c r="N159" s="239"/>
      <c r="O159" s="239"/>
      <c r="P159" s="239"/>
      <c r="Q159" s="239"/>
      <c r="R159" s="239"/>
      <c r="S159" s="78"/>
      <c r="T159" s="78"/>
      <c r="U159" s="237"/>
      <c r="V159" s="239"/>
      <c r="W159" s="805">
        <f t="shared" si="27"/>
        <v>0</v>
      </c>
      <c r="X159" s="805"/>
      <c r="Y159" s="806"/>
      <c r="Z159" s="254" t="s">
        <v>44</v>
      </c>
      <c r="AA159" s="805">
        <f t="shared" si="28"/>
        <v>0</v>
      </c>
      <c r="AB159" s="805"/>
      <c r="AC159" s="805"/>
      <c r="AD159" s="191" t="s">
        <v>45</v>
      </c>
      <c r="AE159" s="808"/>
      <c r="AF159" s="808"/>
      <c r="AG159" s="808"/>
      <c r="AH159" s="192" t="s">
        <v>46</v>
      </c>
      <c r="AI159" s="805">
        <f t="shared" si="29"/>
        <v>0</v>
      </c>
      <c r="AJ159" s="805"/>
      <c r="AK159" s="806"/>
    </row>
    <row r="160" spans="2:37" ht="28.5" customHeight="1" thickBot="1">
      <c r="B160" s="884"/>
      <c r="C160" s="890"/>
      <c r="D160" s="890"/>
      <c r="E160" s="886"/>
      <c r="F160" s="809"/>
      <c r="G160" s="810"/>
      <c r="H160" s="230" t="s">
        <v>77</v>
      </c>
      <c r="I160" s="24"/>
      <c r="J160" s="24"/>
      <c r="K160" s="25"/>
      <c r="L160" s="25"/>
      <c r="M160" s="25"/>
      <c r="N160" s="25"/>
      <c r="O160" s="25"/>
      <c r="P160" s="25"/>
      <c r="Q160" s="25"/>
      <c r="R160" s="25"/>
      <c r="S160" s="26"/>
      <c r="T160" s="26"/>
      <c r="U160" s="225"/>
      <c r="V160" s="239"/>
      <c r="W160" s="805">
        <f t="shared" si="27"/>
        <v>0</v>
      </c>
      <c r="X160" s="805"/>
      <c r="Y160" s="806"/>
      <c r="Z160" s="254" t="s">
        <v>44</v>
      </c>
      <c r="AA160" s="805">
        <f t="shared" si="28"/>
        <v>0</v>
      </c>
      <c r="AB160" s="805"/>
      <c r="AC160" s="805"/>
      <c r="AD160" s="191" t="s">
        <v>45</v>
      </c>
      <c r="AE160" s="808"/>
      <c r="AF160" s="808"/>
      <c r="AG160" s="808"/>
      <c r="AH160" s="192" t="s">
        <v>46</v>
      </c>
      <c r="AI160" s="805">
        <f t="shared" si="29"/>
        <v>0</v>
      </c>
      <c r="AJ160" s="805"/>
      <c r="AK160" s="806"/>
    </row>
    <row r="161" spans="2:37" ht="28.5" customHeight="1" thickBot="1">
      <c r="B161" s="884"/>
      <c r="C161" s="890"/>
      <c r="D161" s="890"/>
      <c r="E161" s="886"/>
      <c r="F161" s="809"/>
      <c r="G161" s="810"/>
      <c r="H161" s="230" t="s">
        <v>93</v>
      </c>
      <c r="I161" s="24"/>
      <c r="J161" s="24"/>
      <c r="K161" s="25"/>
      <c r="L161" s="25"/>
      <c r="M161" s="25"/>
      <c r="N161" s="25"/>
      <c r="O161" s="25"/>
      <c r="P161" s="25"/>
      <c r="Q161" s="25"/>
      <c r="R161" s="25"/>
      <c r="S161" s="26"/>
      <c r="T161" s="26"/>
      <c r="U161" s="225"/>
      <c r="V161" s="239"/>
      <c r="W161" s="805">
        <f t="shared" si="27"/>
        <v>0</v>
      </c>
      <c r="X161" s="805"/>
      <c r="Y161" s="806"/>
      <c r="Z161" s="254" t="s">
        <v>44</v>
      </c>
      <c r="AA161" s="805">
        <f t="shared" si="28"/>
        <v>0</v>
      </c>
      <c r="AB161" s="805"/>
      <c r="AC161" s="805"/>
      <c r="AD161" s="191" t="s">
        <v>45</v>
      </c>
      <c r="AE161" s="808"/>
      <c r="AF161" s="808"/>
      <c r="AG161" s="808"/>
      <c r="AH161" s="192" t="s">
        <v>46</v>
      </c>
      <c r="AI161" s="805">
        <f t="shared" si="29"/>
        <v>0</v>
      </c>
      <c r="AJ161" s="805"/>
      <c r="AK161" s="806"/>
    </row>
    <row r="162" spans="2:37" ht="28.5" customHeight="1" thickBot="1">
      <c r="B162" s="884"/>
      <c r="C162" s="890"/>
      <c r="D162" s="890"/>
      <c r="E162" s="886"/>
      <c r="F162" s="809"/>
      <c r="G162" s="810"/>
      <c r="H162" s="228" t="s">
        <v>64</v>
      </c>
      <c r="I162" s="16"/>
      <c r="J162" s="16"/>
      <c r="K162" s="17"/>
      <c r="L162" s="17"/>
      <c r="M162" s="17"/>
      <c r="N162" s="17"/>
      <c r="O162" s="17"/>
      <c r="P162" s="17"/>
      <c r="Q162" s="17"/>
      <c r="R162" s="17"/>
      <c r="S162" s="18"/>
      <c r="T162" s="18"/>
      <c r="U162" s="195"/>
      <c r="V162" s="239"/>
      <c r="W162" s="805">
        <f t="shared" ref="W162:W183" si="31">$F$17</f>
        <v>0</v>
      </c>
      <c r="X162" s="805"/>
      <c r="Y162" s="806"/>
      <c r="Z162" s="254" t="s">
        <v>44</v>
      </c>
      <c r="AA162" s="805">
        <f t="shared" ref="AA162:AA163" si="32">IF($C$65="否",$F$65-2,$F$65)</f>
        <v>0</v>
      </c>
      <c r="AB162" s="805"/>
      <c r="AC162" s="805"/>
      <c r="AD162" s="191" t="s">
        <v>45</v>
      </c>
      <c r="AE162" s="808"/>
      <c r="AF162" s="808"/>
      <c r="AG162" s="808"/>
      <c r="AH162" s="192" t="s">
        <v>46</v>
      </c>
      <c r="AI162" s="805">
        <f t="shared" ref="AI162:AI163" si="33">W162+AA162+IF(AE162="-",0,AE162)</f>
        <v>0</v>
      </c>
      <c r="AJ162" s="805"/>
      <c r="AK162" s="806"/>
    </row>
    <row r="163" spans="2:37" ht="28.5" customHeight="1" thickBot="1">
      <c r="B163" s="884"/>
      <c r="C163" s="890"/>
      <c r="D163" s="890"/>
      <c r="E163" s="886"/>
      <c r="F163" s="809"/>
      <c r="G163" s="810"/>
      <c r="H163" s="229" t="s">
        <v>65</v>
      </c>
      <c r="I163" s="38"/>
      <c r="J163" s="38"/>
      <c r="K163" s="40"/>
      <c r="L163" s="40"/>
      <c r="M163" s="40"/>
      <c r="N163" s="40"/>
      <c r="O163" s="40"/>
      <c r="P163" s="40"/>
      <c r="Q163" s="40"/>
      <c r="R163" s="40"/>
      <c r="S163" s="39"/>
      <c r="T163" s="39"/>
      <c r="U163" s="196"/>
      <c r="V163" s="239"/>
      <c r="W163" s="805">
        <f t="shared" si="31"/>
        <v>0</v>
      </c>
      <c r="X163" s="805"/>
      <c r="Y163" s="806"/>
      <c r="Z163" s="254" t="s">
        <v>44</v>
      </c>
      <c r="AA163" s="805">
        <f t="shared" si="32"/>
        <v>0</v>
      </c>
      <c r="AB163" s="805"/>
      <c r="AC163" s="805"/>
      <c r="AD163" s="191" t="s">
        <v>45</v>
      </c>
      <c r="AE163" s="869" t="s">
        <v>49</v>
      </c>
      <c r="AF163" s="869"/>
      <c r="AG163" s="869"/>
      <c r="AH163" s="192" t="s">
        <v>46</v>
      </c>
      <c r="AI163" s="805">
        <f t="shared" si="33"/>
        <v>0</v>
      </c>
      <c r="AJ163" s="805"/>
      <c r="AK163" s="806"/>
    </row>
    <row r="164" spans="2:37" ht="28.5" hidden="1" customHeight="1" thickBot="1">
      <c r="B164" s="884"/>
      <c r="C164" s="890"/>
      <c r="D164" s="890"/>
      <c r="E164" s="886"/>
      <c r="F164" s="809" t="s">
        <v>94</v>
      </c>
      <c r="G164" s="891"/>
      <c r="H164" s="216" t="s">
        <v>309</v>
      </c>
      <c r="I164" s="13"/>
      <c r="J164" s="13"/>
      <c r="K164" s="14"/>
      <c r="L164" s="14"/>
      <c r="M164" s="14"/>
      <c r="N164" s="14"/>
      <c r="O164" s="14"/>
      <c r="P164" s="14"/>
      <c r="Q164" s="14"/>
      <c r="R164" s="14"/>
      <c r="S164" s="15"/>
      <c r="T164" s="15"/>
      <c r="U164" s="197"/>
      <c r="V164" s="239"/>
      <c r="W164" s="805">
        <f t="shared" si="31"/>
        <v>0</v>
      </c>
      <c r="X164" s="805"/>
      <c r="Y164" s="806"/>
      <c r="Z164" s="254" t="s">
        <v>44</v>
      </c>
      <c r="AA164" s="805">
        <f>IF($C$65="否",$F$65-2,$F$65)</f>
        <v>0</v>
      </c>
      <c r="AB164" s="805"/>
      <c r="AC164" s="805"/>
      <c r="AD164" s="191" t="s">
        <v>45</v>
      </c>
      <c r="AE164" s="808"/>
      <c r="AF164" s="808"/>
      <c r="AG164" s="808"/>
      <c r="AH164" s="192" t="s">
        <v>46</v>
      </c>
      <c r="AI164" s="805">
        <f>W164+AA164+IF(AE164="-",0,AE164)</f>
        <v>0</v>
      </c>
      <c r="AJ164" s="805"/>
      <c r="AK164" s="806"/>
    </row>
    <row r="165" spans="2:37" ht="28.5" hidden="1" customHeight="1" thickBot="1">
      <c r="B165" s="884"/>
      <c r="C165" s="890"/>
      <c r="D165" s="890"/>
      <c r="E165" s="886"/>
      <c r="F165" s="811"/>
      <c r="G165" s="812"/>
      <c r="H165" s="228" t="s">
        <v>310</v>
      </c>
      <c r="I165" s="21"/>
      <c r="J165" s="21"/>
      <c r="K165" s="22"/>
      <c r="L165" s="22"/>
      <c r="M165" s="22"/>
      <c r="N165" s="22"/>
      <c r="O165" s="22"/>
      <c r="P165" s="22"/>
      <c r="Q165" s="22"/>
      <c r="R165" s="22"/>
      <c r="S165" s="23"/>
      <c r="T165" s="23"/>
      <c r="U165" s="194"/>
      <c r="V165" s="239"/>
      <c r="W165" s="805">
        <f t="shared" si="31"/>
        <v>0</v>
      </c>
      <c r="X165" s="805"/>
      <c r="Y165" s="806"/>
      <c r="Z165" s="254" t="s">
        <v>44</v>
      </c>
      <c r="AA165" s="805">
        <f t="shared" ref="AA165:AA171" si="34">IF($C$65="否",$F$65-2,$F$65)</f>
        <v>0</v>
      </c>
      <c r="AB165" s="805"/>
      <c r="AC165" s="805"/>
      <c r="AD165" s="191" t="s">
        <v>45</v>
      </c>
      <c r="AE165" s="808"/>
      <c r="AF165" s="808"/>
      <c r="AG165" s="808"/>
      <c r="AH165" s="192" t="s">
        <v>46</v>
      </c>
      <c r="AI165" s="805">
        <f t="shared" ref="AI165:AI168" si="35">W165+AA165+IF(AE165="-",0,AE165)</f>
        <v>0</v>
      </c>
      <c r="AJ165" s="805"/>
      <c r="AK165" s="806"/>
    </row>
    <row r="166" spans="2:37" ht="28.5" hidden="1" customHeight="1" thickBot="1">
      <c r="B166" s="884"/>
      <c r="C166" s="890"/>
      <c r="D166" s="890"/>
      <c r="E166" s="886"/>
      <c r="F166" s="811"/>
      <c r="G166" s="812"/>
      <c r="H166" s="228" t="s">
        <v>311</v>
      </c>
      <c r="I166" s="21"/>
      <c r="J166" s="21"/>
      <c r="K166" s="22"/>
      <c r="L166" s="22"/>
      <c r="M166" s="22"/>
      <c r="N166" s="22"/>
      <c r="O166" s="22"/>
      <c r="P166" s="22"/>
      <c r="Q166" s="22"/>
      <c r="R166" s="22"/>
      <c r="S166" s="23"/>
      <c r="T166" s="23"/>
      <c r="U166" s="194"/>
      <c r="V166" s="239"/>
      <c r="W166" s="805">
        <f t="shared" si="31"/>
        <v>0</v>
      </c>
      <c r="X166" s="805"/>
      <c r="Y166" s="806"/>
      <c r="Z166" s="254" t="s">
        <v>44</v>
      </c>
      <c r="AA166" s="805">
        <f t="shared" si="34"/>
        <v>0</v>
      </c>
      <c r="AB166" s="805"/>
      <c r="AC166" s="805"/>
      <c r="AD166" s="191" t="s">
        <v>45</v>
      </c>
      <c r="AE166" s="808"/>
      <c r="AF166" s="808"/>
      <c r="AG166" s="808"/>
      <c r="AH166" s="192" t="s">
        <v>46</v>
      </c>
      <c r="AI166" s="805">
        <f t="shared" si="35"/>
        <v>0</v>
      </c>
      <c r="AJ166" s="805"/>
      <c r="AK166" s="806"/>
    </row>
    <row r="167" spans="2:37" ht="28.5" hidden="1" customHeight="1" thickBot="1">
      <c r="B167" s="884"/>
      <c r="C167" s="890"/>
      <c r="D167" s="890"/>
      <c r="E167" s="886"/>
      <c r="F167" s="811"/>
      <c r="G167" s="812"/>
      <c r="H167" s="228" t="s">
        <v>312</v>
      </c>
      <c r="I167" s="16"/>
      <c r="J167" s="16"/>
      <c r="K167" s="17"/>
      <c r="L167" s="17"/>
      <c r="M167" s="17"/>
      <c r="N167" s="17"/>
      <c r="O167" s="17"/>
      <c r="P167" s="17"/>
      <c r="Q167" s="17"/>
      <c r="R167" s="17"/>
      <c r="S167" s="18"/>
      <c r="T167" s="18"/>
      <c r="U167" s="195"/>
      <c r="V167" s="239"/>
      <c r="W167" s="805">
        <f t="shared" si="31"/>
        <v>0</v>
      </c>
      <c r="X167" s="805"/>
      <c r="Y167" s="806"/>
      <c r="Z167" s="254" t="s">
        <v>44</v>
      </c>
      <c r="AA167" s="805">
        <f t="shared" si="34"/>
        <v>0</v>
      </c>
      <c r="AB167" s="805"/>
      <c r="AC167" s="805"/>
      <c r="AD167" s="191" t="s">
        <v>45</v>
      </c>
      <c r="AE167" s="808"/>
      <c r="AF167" s="808"/>
      <c r="AG167" s="808"/>
      <c r="AH167" s="192" t="s">
        <v>46</v>
      </c>
      <c r="AI167" s="805">
        <f t="shared" si="35"/>
        <v>0</v>
      </c>
      <c r="AJ167" s="805"/>
      <c r="AK167" s="806"/>
    </row>
    <row r="168" spans="2:37" ht="28.5" hidden="1" customHeight="1" thickBot="1">
      <c r="B168" s="884"/>
      <c r="C168" s="890"/>
      <c r="D168" s="890"/>
      <c r="E168" s="886"/>
      <c r="F168" s="811"/>
      <c r="G168" s="812"/>
      <c r="H168" s="16" t="s">
        <v>313</v>
      </c>
      <c r="I168" s="16"/>
      <c r="J168" s="16"/>
      <c r="K168" s="17"/>
      <c r="L168" s="17"/>
      <c r="M168" s="17"/>
      <c r="N168" s="17"/>
      <c r="O168" s="17"/>
      <c r="P168" s="17"/>
      <c r="Q168" s="17"/>
      <c r="R168" s="17"/>
      <c r="S168" s="18"/>
      <c r="T168" s="18"/>
      <c r="U168" s="195"/>
      <c r="V168" s="239"/>
      <c r="W168" s="805">
        <f t="shared" si="31"/>
        <v>0</v>
      </c>
      <c r="X168" s="805"/>
      <c r="Y168" s="806"/>
      <c r="Z168" s="254" t="s">
        <v>44</v>
      </c>
      <c r="AA168" s="805">
        <f t="shared" si="34"/>
        <v>0</v>
      </c>
      <c r="AB168" s="805"/>
      <c r="AC168" s="805"/>
      <c r="AD168" s="191" t="s">
        <v>45</v>
      </c>
      <c r="AE168" s="869" t="s">
        <v>49</v>
      </c>
      <c r="AF168" s="869"/>
      <c r="AG168" s="869"/>
      <c r="AH168" s="192" t="s">
        <v>46</v>
      </c>
      <c r="AI168" s="805">
        <f t="shared" si="35"/>
        <v>0</v>
      </c>
      <c r="AJ168" s="805"/>
      <c r="AK168" s="806"/>
    </row>
    <row r="169" spans="2:37" ht="28.5" hidden="1" customHeight="1" thickBot="1">
      <c r="B169" s="884"/>
      <c r="C169" s="890"/>
      <c r="D169" s="890"/>
      <c r="E169" s="886"/>
      <c r="F169" s="811"/>
      <c r="G169" s="812"/>
      <c r="H169" s="21" t="s">
        <v>90</v>
      </c>
      <c r="I169" s="21"/>
      <c r="J169" s="21"/>
      <c r="K169" s="22"/>
      <c r="L169" s="22"/>
      <c r="M169" s="22"/>
      <c r="N169" s="22"/>
      <c r="O169" s="22"/>
      <c r="P169" s="22"/>
      <c r="Q169" s="22"/>
      <c r="R169" s="22"/>
      <c r="S169" s="23"/>
      <c r="T169" s="23"/>
      <c r="U169" s="194"/>
      <c r="V169" s="239"/>
      <c r="W169" s="805">
        <f t="shared" si="31"/>
        <v>0</v>
      </c>
      <c r="X169" s="805"/>
      <c r="Y169" s="806"/>
      <c r="Z169" s="254" t="s">
        <v>44</v>
      </c>
      <c r="AA169" s="805">
        <f t="shared" si="34"/>
        <v>0</v>
      </c>
      <c r="AB169" s="805"/>
      <c r="AC169" s="805"/>
      <c r="AD169" s="191" t="s">
        <v>45</v>
      </c>
      <c r="AE169" s="808"/>
      <c r="AF169" s="808"/>
      <c r="AG169" s="808"/>
      <c r="AH169" s="192" t="s">
        <v>46</v>
      </c>
      <c r="AI169" s="805">
        <f t="shared" ref="AI169:AI171" si="36">W169+AA169+IF(AE169="-",0,AE169)</f>
        <v>0</v>
      </c>
      <c r="AJ169" s="805"/>
      <c r="AK169" s="806"/>
    </row>
    <row r="170" spans="2:37" ht="28.5" hidden="1" customHeight="1" thickBot="1">
      <c r="B170" s="884"/>
      <c r="C170" s="890"/>
      <c r="D170" s="890"/>
      <c r="E170" s="886"/>
      <c r="F170" s="811"/>
      <c r="G170" s="812"/>
      <c r="H170" s="230" t="s">
        <v>93</v>
      </c>
      <c r="I170" s="24"/>
      <c r="J170" s="24"/>
      <c r="K170" s="25"/>
      <c r="L170" s="25"/>
      <c r="M170" s="25"/>
      <c r="N170" s="25"/>
      <c r="O170" s="25"/>
      <c r="P170" s="25"/>
      <c r="Q170" s="25"/>
      <c r="R170" s="25"/>
      <c r="S170" s="26"/>
      <c r="T170" s="26"/>
      <c r="U170" s="225"/>
      <c r="V170" s="239"/>
      <c r="W170" s="805">
        <f t="shared" si="31"/>
        <v>0</v>
      </c>
      <c r="X170" s="805"/>
      <c r="Y170" s="806"/>
      <c r="Z170" s="254" t="s">
        <v>44</v>
      </c>
      <c r="AA170" s="805">
        <f t="shared" si="34"/>
        <v>0</v>
      </c>
      <c r="AB170" s="805"/>
      <c r="AC170" s="805"/>
      <c r="AD170" s="191" t="s">
        <v>45</v>
      </c>
      <c r="AE170" s="808"/>
      <c r="AF170" s="808"/>
      <c r="AG170" s="808"/>
      <c r="AH170" s="192" t="s">
        <v>46</v>
      </c>
      <c r="AI170" s="805">
        <f t="shared" si="36"/>
        <v>0</v>
      </c>
      <c r="AJ170" s="805"/>
      <c r="AK170" s="806"/>
    </row>
    <row r="171" spans="2:37" ht="28.5" hidden="1" customHeight="1" thickBot="1">
      <c r="B171" s="884"/>
      <c r="C171" s="890"/>
      <c r="D171" s="890"/>
      <c r="E171" s="886"/>
      <c r="F171" s="811"/>
      <c r="G171" s="812"/>
      <c r="H171" s="228" t="s">
        <v>64</v>
      </c>
      <c r="I171" s="16"/>
      <c r="J171" s="16"/>
      <c r="K171" s="17"/>
      <c r="L171" s="17"/>
      <c r="M171" s="17"/>
      <c r="N171" s="17"/>
      <c r="O171" s="17"/>
      <c r="P171" s="17"/>
      <c r="Q171" s="17"/>
      <c r="R171" s="17"/>
      <c r="S171" s="18"/>
      <c r="T171" s="18"/>
      <c r="U171" s="195"/>
      <c r="V171" s="239"/>
      <c r="W171" s="805">
        <f t="shared" si="31"/>
        <v>0</v>
      </c>
      <c r="X171" s="805"/>
      <c r="Y171" s="806"/>
      <c r="Z171" s="254" t="s">
        <v>44</v>
      </c>
      <c r="AA171" s="805">
        <f t="shared" si="34"/>
        <v>0</v>
      </c>
      <c r="AB171" s="805"/>
      <c r="AC171" s="805"/>
      <c r="AD171" s="191" t="s">
        <v>45</v>
      </c>
      <c r="AE171" s="808"/>
      <c r="AF171" s="808"/>
      <c r="AG171" s="808"/>
      <c r="AH171" s="192" t="s">
        <v>46</v>
      </c>
      <c r="AI171" s="805">
        <f t="shared" si="36"/>
        <v>0</v>
      </c>
      <c r="AJ171" s="805"/>
      <c r="AK171" s="806"/>
    </row>
    <row r="172" spans="2:37" ht="28.5" hidden="1" customHeight="1" thickBot="1">
      <c r="B172" s="887"/>
      <c r="C172" s="888"/>
      <c r="D172" s="888"/>
      <c r="E172" s="889"/>
      <c r="F172" s="892"/>
      <c r="G172" s="893"/>
      <c r="H172" s="229" t="s">
        <v>65</v>
      </c>
      <c r="I172" s="38"/>
      <c r="J172" s="38"/>
      <c r="K172" s="40"/>
      <c r="L172" s="40"/>
      <c r="M172" s="40"/>
      <c r="N172" s="40"/>
      <c r="O172" s="40"/>
      <c r="P172" s="40"/>
      <c r="Q172" s="40"/>
      <c r="R172" s="40"/>
      <c r="S172" s="39"/>
      <c r="T172" s="39"/>
      <c r="U172" s="196"/>
      <c r="V172" s="239"/>
      <c r="W172" s="805">
        <f t="shared" ref="W172" si="37">$F$17</f>
        <v>0</v>
      </c>
      <c r="X172" s="805"/>
      <c r="Y172" s="806"/>
      <c r="Z172" s="254" t="s">
        <v>44</v>
      </c>
      <c r="AA172" s="805">
        <f t="shared" ref="AA172" si="38">IF($C$65="否",$F$65-2,$F$65)</f>
        <v>0</v>
      </c>
      <c r="AB172" s="805"/>
      <c r="AC172" s="805"/>
      <c r="AD172" s="191" t="s">
        <v>45</v>
      </c>
      <c r="AE172" s="869" t="s">
        <v>49</v>
      </c>
      <c r="AF172" s="869"/>
      <c r="AG172" s="869"/>
      <c r="AH172" s="192" t="s">
        <v>46</v>
      </c>
      <c r="AI172" s="805">
        <f t="shared" ref="AI172" si="39">W172+AA172+IF(AE172="-",0,AE172)</f>
        <v>0</v>
      </c>
      <c r="AJ172" s="805"/>
      <c r="AK172" s="806"/>
    </row>
    <row r="173" spans="2:37" s="274" customFormat="1" ht="12" hidden="1" customHeight="1"/>
    <row r="174" spans="2:37" s="274" customFormat="1" ht="12" hidden="1" customHeight="1" thickBot="1"/>
    <row r="175" spans="2:37" ht="28.5" hidden="1" customHeight="1" thickBot="1">
      <c r="B175" s="845" t="s">
        <v>82</v>
      </c>
      <c r="C175" s="882"/>
      <c r="D175" s="882"/>
      <c r="E175" s="883"/>
      <c r="F175" s="809" t="s">
        <v>95</v>
      </c>
      <c r="G175" s="891"/>
      <c r="H175" s="216" t="s">
        <v>309</v>
      </c>
      <c r="I175" s="13"/>
      <c r="J175" s="13"/>
      <c r="K175" s="14"/>
      <c r="L175" s="14"/>
      <c r="M175" s="14"/>
      <c r="N175" s="14"/>
      <c r="O175" s="14"/>
      <c r="P175" s="14"/>
      <c r="Q175" s="14"/>
      <c r="R175" s="14"/>
      <c r="S175" s="15"/>
      <c r="T175" s="15"/>
      <c r="U175" s="197"/>
      <c r="V175" s="239"/>
      <c r="W175" s="805">
        <f t="shared" si="31"/>
        <v>0</v>
      </c>
      <c r="X175" s="805"/>
      <c r="Y175" s="806"/>
      <c r="Z175" s="254" t="s">
        <v>44</v>
      </c>
      <c r="AA175" s="805">
        <f>IF($C$65="否",$F$65-2,$F$65)</f>
        <v>0</v>
      </c>
      <c r="AB175" s="805"/>
      <c r="AC175" s="805"/>
      <c r="AD175" s="191" t="s">
        <v>45</v>
      </c>
      <c r="AE175" s="808"/>
      <c r="AF175" s="808"/>
      <c r="AG175" s="808"/>
      <c r="AH175" s="192" t="s">
        <v>46</v>
      </c>
      <c r="AI175" s="805">
        <f>W175+AA175+IF(AE175="-",0,AE175)</f>
        <v>0</v>
      </c>
      <c r="AJ175" s="805"/>
      <c r="AK175" s="806"/>
    </row>
    <row r="176" spans="2:37" ht="28.5" hidden="1" customHeight="1" thickBot="1">
      <c r="B176" s="884"/>
      <c r="C176" s="885"/>
      <c r="D176" s="885"/>
      <c r="E176" s="886"/>
      <c r="F176" s="811"/>
      <c r="G176" s="812"/>
      <c r="H176" s="228" t="s">
        <v>310</v>
      </c>
      <c r="I176" s="21"/>
      <c r="J176" s="21"/>
      <c r="K176" s="22"/>
      <c r="L176" s="22"/>
      <c r="M176" s="22"/>
      <c r="N176" s="22"/>
      <c r="O176" s="22"/>
      <c r="P176" s="22"/>
      <c r="Q176" s="22"/>
      <c r="R176" s="22"/>
      <c r="S176" s="23"/>
      <c r="T176" s="23"/>
      <c r="U176" s="194"/>
      <c r="V176" s="239"/>
      <c r="W176" s="805">
        <f t="shared" si="31"/>
        <v>0</v>
      </c>
      <c r="X176" s="805"/>
      <c r="Y176" s="806"/>
      <c r="Z176" s="254" t="s">
        <v>44</v>
      </c>
      <c r="AA176" s="805">
        <f t="shared" ref="AA176:AA183" si="40">IF($C$65="否",$F$65-2,$F$65)</f>
        <v>0</v>
      </c>
      <c r="AB176" s="805"/>
      <c r="AC176" s="805"/>
      <c r="AD176" s="191" t="s">
        <v>45</v>
      </c>
      <c r="AE176" s="808"/>
      <c r="AF176" s="808"/>
      <c r="AG176" s="808"/>
      <c r="AH176" s="192" t="s">
        <v>46</v>
      </c>
      <c r="AI176" s="805">
        <f t="shared" ref="AI176:AI179" si="41">W176+AA176+IF(AE176="-",0,AE176)</f>
        <v>0</v>
      </c>
      <c r="AJ176" s="805"/>
      <c r="AK176" s="806"/>
    </row>
    <row r="177" spans="2:37" ht="28.5" hidden="1" customHeight="1" thickBot="1">
      <c r="B177" s="884"/>
      <c r="C177" s="885"/>
      <c r="D177" s="885"/>
      <c r="E177" s="886"/>
      <c r="F177" s="811"/>
      <c r="G177" s="812"/>
      <c r="H177" s="228" t="s">
        <v>311</v>
      </c>
      <c r="I177" s="21"/>
      <c r="J177" s="21"/>
      <c r="K177" s="22"/>
      <c r="L177" s="22"/>
      <c r="M177" s="22"/>
      <c r="N177" s="22"/>
      <c r="O177" s="22"/>
      <c r="P177" s="22"/>
      <c r="Q177" s="22"/>
      <c r="R177" s="22"/>
      <c r="S177" s="23"/>
      <c r="T177" s="23"/>
      <c r="U177" s="194"/>
      <c r="V177" s="239"/>
      <c r="W177" s="805">
        <f t="shared" si="31"/>
        <v>0</v>
      </c>
      <c r="X177" s="805"/>
      <c r="Y177" s="806"/>
      <c r="Z177" s="254" t="s">
        <v>44</v>
      </c>
      <c r="AA177" s="805">
        <f t="shared" si="40"/>
        <v>0</v>
      </c>
      <c r="AB177" s="805"/>
      <c r="AC177" s="805"/>
      <c r="AD177" s="191" t="s">
        <v>45</v>
      </c>
      <c r="AE177" s="808"/>
      <c r="AF177" s="808"/>
      <c r="AG177" s="808"/>
      <c r="AH177" s="192" t="s">
        <v>46</v>
      </c>
      <c r="AI177" s="805">
        <f t="shared" si="41"/>
        <v>0</v>
      </c>
      <c r="AJ177" s="805"/>
      <c r="AK177" s="806"/>
    </row>
    <row r="178" spans="2:37" ht="28.5" hidden="1" customHeight="1" thickBot="1">
      <c r="B178" s="884"/>
      <c r="C178" s="885"/>
      <c r="D178" s="885"/>
      <c r="E178" s="886"/>
      <c r="F178" s="811"/>
      <c r="G178" s="812"/>
      <c r="H178" s="228" t="s">
        <v>312</v>
      </c>
      <c r="I178" s="16"/>
      <c r="J178" s="16"/>
      <c r="K178" s="17"/>
      <c r="L178" s="17"/>
      <c r="M178" s="17"/>
      <c r="N178" s="17"/>
      <c r="O178" s="17"/>
      <c r="P178" s="17"/>
      <c r="Q178" s="17"/>
      <c r="R178" s="17"/>
      <c r="S178" s="18"/>
      <c r="T178" s="18"/>
      <c r="U178" s="195"/>
      <c r="V178" s="239"/>
      <c r="W178" s="805">
        <f t="shared" si="31"/>
        <v>0</v>
      </c>
      <c r="X178" s="805"/>
      <c r="Y178" s="806"/>
      <c r="Z178" s="254" t="s">
        <v>44</v>
      </c>
      <c r="AA178" s="805">
        <f t="shared" si="40"/>
        <v>0</v>
      </c>
      <c r="AB178" s="805"/>
      <c r="AC178" s="805"/>
      <c r="AD178" s="191" t="s">
        <v>45</v>
      </c>
      <c r="AE178" s="808"/>
      <c r="AF178" s="808"/>
      <c r="AG178" s="808"/>
      <c r="AH178" s="192" t="s">
        <v>46</v>
      </c>
      <c r="AI178" s="805">
        <f t="shared" si="41"/>
        <v>0</v>
      </c>
      <c r="AJ178" s="805"/>
      <c r="AK178" s="806"/>
    </row>
    <row r="179" spans="2:37" ht="30.6" hidden="1" customHeight="1" thickBot="1">
      <c r="B179" s="884"/>
      <c r="C179" s="885"/>
      <c r="D179" s="885"/>
      <c r="E179" s="886"/>
      <c r="F179" s="811"/>
      <c r="G179" s="812"/>
      <c r="H179" s="228" t="s">
        <v>316</v>
      </c>
      <c r="I179" s="21"/>
      <c r="J179" s="21"/>
      <c r="K179" s="22"/>
      <c r="L179" s="22"/>
      <c r="M179" s="22"/>
      <c r="N179" s="22"/>
      <c r="O179" s="22"/>
      <c r="P179" s="22"/>
      <c r="Q179" s="22"/>
      <c r="R179" s="22"/>
      <c r="S179" s="23"/>
      <c r="T179" s="23"/>
      <c r="U179" s="194"/>
      <c r="V179" s="239"/>
      <c r="W179" s="805">
        <f t="shared" si="31"/>
        <v>0</v>
      </c>
      <c r="X179" s="805"/>
      <c r="Y179" s="806"/>
      <c r="Z179" s="254" t="s">
        <v>44</v>
      </c>
      <c r="AA179" s="805">
        <f t="shared" si="40"/>
        <v>0</v>
      </c>
      <c r="AB179" s="805"/>
      <c r="AC179" s="805"/>
      <c r="AD179" s="191" t="s">
        <v>45</v>
      </c>
      <c r="AE179" s="869" t="s">
        <v>49</v>
      </c>
      <c r="AF179" s="869"/>
      <c r="AG179" s="869"/>
      <c r="AH179" s="192" t="s">
        <v>46</v>
      </c>
      <c r="AI179" s="805">
        <f t="shared" si="41"/>
        <v>0</v>
      </c>
      <c r="AJ179" s="805"/>
      <c r="AK179" s="806"/>
    </row>
    <row r="180" spans="2:37" ht="28.5" hidden="1" customHeight="1" thickBot="1">
      <c r="B180" s="884"/>
      <c r="C180" s="885"/>
      <c r="D180" s="885"/>
      <c r="E180" s="886"/>
      <c r="F180" s="811"/>
      <c r="G180" s="812"/>
      <c r="H180" s="21" t="s">
        <v>90</v>
      </c>
      <c r="I180" s="21"/>
      <c r="J180" s="21"/>
      <c r="K180" s="22"/>
      <c r="L180" s="22"/>
      <c r="M180" s="22"/>
      <c r="N180" s="22"/>
      <c r="O180" s="22"/>
      <c r="P180" s="22"/>
      <c r="Q180" s="22"/>
      <c r="R180" s="22"/>
      <c r="S180" s="23"/>
      <c r="T180" s="23"/>
      <c r="U180" s="194"/>
      <c r="V180" s="239"/>
      <c r="W180" s="805">
        <f t="shared" si="31"/>
        <v>0</v>
      </c>
      <c r="X180" s="805"/>
      <c r="Y180" s="806"/>
      <c r="Z180" s="254" t="s">
        <v>44</v>
      </c>
      <c r="AA180" s="805">
        <f t="shared" si="40"/>
        <v>0</v>
      </c>
      <c r="AB180" s="805"/>
      <c r="AC180" s="805"/>
      <c r="AD180" s="191" t="s">
        <v>45</v>
      </c>
      <c r="AE180" s="808"/>
      <c r="AF180" s="808"/>
      <c r="AG180" s="808"/>
      <c r="AH180" s="192" t="s">
        <v>46</v>
      </c>
      <c r="AI180" s="805">
        <f t="shared" ref="AI180:AI183" si="42">W180+AA180+IF(AE180="-",0,AE180)</f>
        <v>0</v>
      </c>
      <c r="AJ180" s="805"/>
      <c r="AK180" s="806"/>
    </row>
    <row r="181" spans="2:37" ht="28.5" hidden="1" customHeight="1" thickBot="1">
      <c r="B181" s="884"/>
      <c r="C181" s="885"/>
      <c r="D181" s="885"/>
      <c r="E181" s="886"/>
      <c r="F181" s="811"/>
      <c r="G181" s="812"/>
      <c r="H181" s="21" t="s">
        <v>96</v>
      </c>
      <c r="I181" s="21"/>
      <c r="J181" s="21"/>
      <c r="K181" s="22"/>
      <c r="L181" s="22"/>
      <c r="M181" s="22"/>
      <c r="N181" s="22"/>
      <c r="O181" s="22"/>
      <c r="P181" s="22"/>
      <c r="Q181" s="22"/>
      <c r="R181" s="22"/>
      <c r="S181" s="23"/>
      <c r="T181" s="23"/>
      <c r="U181" s="194"/>
      <c r="V181" s="239"/>
      <c r="W181" s="805">
        <f t="shared" si="31"/>
        <v>0</v>
      </c>
      <c r="X181" s="805"/>
      <c r="Y181" s="806"/>
      <c r="Z181" s="254" t="s">
        <v>44</v>
      </c>
      <c r="AA181" s="805">
        <f t="shared" si="40"/>
        <v>0</v>
      </c>
      <c r="AB181" s="805"/>
      <c r="AC181" s="805"/>
      <c r="AD181" s="191" t="s">
        <v>45</v>
      </c>
      <c r="AE181" s="808"/>
      <c r="AF181" s="808"/>
      <c r="AG181" s="808"/>
      <c r="AH181" s="192" t="s">
        <v>46</v>
      </c>
      <c r="AI181" s="805">
        <f t="shared" si="42"/>
        <v>0</v>
      </c>
      <c r="AJ181" s="805"/>
      <c r="AK181" s="806"/>
    </row>
    <row r="182" spans="2:37" ht="28.5" hidden="1" customHeight="1" thickBot="1">
      <c r="B182" s="884"/>
      <c r="C182" s="885"/>
      <c r="D182" s="885"/>
      <c r="E182" s="886"/>
      <c r="F182" s="811"/>
      <c r="G182" s="812"/>
      <c r="H182" s="24" t="s">
        <v>76</v>
      </c>
      <c r="I182" s="24"/>
      <c r="J182" s="24"/>
      <c r="K182" s="25"/>
      <c r="L182" s="25"/>
      <c r="M182" s="25"/>
      <c r="N182" s="25"/>
      <c r="O182" s="25"/>
      <c r="P182" s="25"/>
      <c r="Q182" s="25"/>
      <c r="R182" s="25"/>
      <c r="S182" s="26"/>
      <c r="T182" s="26"/>
      <c r="U182" s="225"/>
      <c r="V182" s="239"/>
      <c r="W182" s="805">
        <f t="shared" si="31"/>
        <v>0</v>
      </c>
      <c r="X182" s="805"/>
      <c r="Y182" s="806"/>
      <c r="Z182" s="254" t="s">
        <v>44</v>
      </c>
      <c r="AA182" s="805">
        <f t="shared" si="40"/>
        <v>0</v>
      </c>
      <c r="AB182" s="805"/>
      <c r="AC182" s="805"/>
      <c r="AD182" s="191" t="s">
        <v>45</v>
      </c>
      <c r="AE182" s="808"/>
      <c r="AF182" s="808"/>
      <c r="AG182" s="808"/>
      <c r="AH182" s="192" t="s">
        <v>46</v>
      </c>
      <c r="AI182" s="805">
        <f t="shared" si="42"/>
        <v>0</v>
      </c>
      <c r="AJ182" s="805"/>
      <c r="AK182" s="806"/>
    </row>
    <row r="183" spans="2:37" ht="28.5" hidden="1" customHeight="1" thickBot="1">
      <c r="B183" s="884"/>
      <c r="C183" s="885"/>
      <c r="D183" s="885"/>
      <c r="E183" s="886"/>
      <c r="F183" s="811"/>
      <c r="G183" s="812"/>
      <c r="H183" s="24" t="s">
        <v>77</v>
      </c>
      <c r="I183" s="24"/>
      <c r="J183" s="24"/>
      <c r="K183" s="25"/>
      <c r="L183" s="25"/>
      <c r="M183" s="25"/>
      <c r="N183" s="25"/>
      <c r="O183" s="25"/>
      <c r="P183" s="25"/>
      <c r="Q183" s="25"/>
      <c r="R183" s="25"/>
      <c r="S183" s="26"/>
      <c r="T183" s="26"/>
      <c r="U183" s="225"/>
      <c r="V183" s="239"/>
      <c r="W183" s="805">
        <f t="shared" si="31"/>
        <v>0</v>
      </c>
      <c r="X183" s="805"/>
      <c r="Y183" s="806"/>
      <c r="Z183" s="254" t="s">
        <v>44</v>
      </c>
      <c r="AA183" s="805">
        <f t="shared" si="40"/>
        <v>0</v>
      </c>
      <c r="AB183" s="805"/>
      <c r="AC183" s="805"/>
      <c r="AD183" s="191" t="s">
        <v>45</v>
      </c>
      <c r="AE183" s="808"/>
      <c r="AF183" s="808"/>
      <c r="AG183" s="808"/>
      <c r="AH183" s="192" t="s">
        <v>46</v>
      </c>
      <c r="AI183" s="805">
        <f t="shared" si="42"/>
        <v>0</v>
      </c>
      <c r="AJ183" s="805"/>
      <c r="AK183" s="806"/>
    </row>
    <row r="184" spans="2:37" ht="28.5" hidden="1" customHeight="1" thickBot="1">
      <c r="B184" s="884"/>
      <c r="C184" s="885"/>
      <c r="D184" s="885"/>
      <c r="E184" s="886"/>
      <c r="F184" s="811"/>
      <c r="G184" s="812"/>
      <c r="H184" s="230" t="s">
        <v>93</v>
      </c>
      <c r="I184" s="24"/>
      <c r="J184" s="24"/>
      <c r="K184" s="25"/>
      <c r="L184" s="25"/>
      <c r="M184" s="25"/>
      <c r="N184" s="25"/>
      <c r="O184" s="25"/>
      <c r="P184" s="25"/>
      <c r="Q184" s="25"/>
      <c r="R184" s="25"/>
      <c r="S184" s="26"/>
      <c r="T184" s="26"/>
      <c r="U184" s="225"/>
      <c r="V184" s="239"/>
      <c r="W184" s="805">
        <f t="shared" ref="W184:W191" si="43">$F$17</f>
        <v>0</v>
      </c>
      <c r="X184" s="805"/>
      <c r="Y184" s="806"/>
      <c r="Z184" s="254" t="s">
        <v>44</v>
      </c>
      <c r="AA184" s="805">
        <f t="shared" ref="AA184:AA186" si="44">IF($C$65="否",$F$65-2,$F$65)</f>
        <v>0</v>
      </c>
      <c r="AB184" s="805"/>
      <c r="AC184" s="805"/>
      <c r="AD184" s="191" t="s">
        <v>45</v>
      </c>
      <c r="AE184" s="808"/>
      <c r="AF184" s="808"/>
      <c r="AG184" s="808"/>
      <c r="AH184" s="192" t="s">
        <v>46</v>
      </c>
      <c r="AI184" s="805">
        <f t="shared" ref="AI184:AI186" si="45">W184+AA184+IF(AE184="-",0,AE184)</f>
        <v>0</v>
      </c>
      <c r="AJ184" s="805"/>
      <c r="AK184" s="806"/>
    </row>
    <row r="185" spans="2:37" ht="28.5" hidden="1" customHeight="1" thickBot="1">
      <c r="B185" s="884"/>
      <c r="C185" s="885"/>
      <c r="D185" s="885"/>
      <c r="E185" s="886"/>
      <c r="F185" s="811"/>
      <c r="G185" s="812"/>
      <c r="H185" s="228" t="s">
        <v>64</v>
      </c>
      <c r="I185" s="16"/>
      <c r="J185" s="16"/>
      <c r="K185" s="17"/>
      <c r="L185" s="17"/>
      <c r="M185" s="17"/>
      <c r="N185" s="17"/>
      <c r="O185" s="17"/>
      <c r="P185" s="17"/>
      <c r="Q185" s="17"/>
      <c r="R185" s="17"/>
      <c r="S185" s="18"/>
      <c r="T185" s="18"/>
      <c r="U185" s="195"/>
      <c r="V185" s="239"/>
      <c r="W185" s="805">
        <f t="shared" si="43"/>
        <v>0</v>
      </c>
      <c r="X185" s="805"/>
      <c r="Y185" s="806"/>
      <c r="Z185" s="254" t="s">
        <v>44</v>
      </c>
      <c r="AA185" s="805">
        <f t="shared" si="44"/>
        <v>0</v>
      </c>
      <c r="AB185" s="805"/>
      <c r="AC185" s="805"/>
      <c r="AD185" s="191" t="s">
        <v>45</v>
      </c>
      <c r="AE185" s="808"/>
      <c r="AF185" s="808"/>
      <c r="AG185" s="808"/>
      <c r="AH185" s="192" t="s">
        <v>46</v>
      </c>
      <c r="AI185" s="805">
        <f t="shared" si="45"/>
        <v>0</v>
      </c>
      <c r="AJ185" s="805"/>
      <c r="AK185" s="806"/>
    </row>
    <row r="186" spans="2:37" ht="28.5" hidden="1" customHeight="1" thickBot="1">
      <c r="B186" s="884"/>
      <c r="C186" s="885"/>
      <c r="D186" s="885"/>
      <c r="E186" s="886"/>
      <c r="F186" s="811"/>
      <c r="G186" s="812"/>
      <c r="H186" s="229" t="s">
        <v>65</v>
      </c>
      <c r="I186" s="38"/>
      <c r="J186" s="38"/>
      <c r="K186" s="40"/>
      <c r="L186" s="40"/>
      <c r="M186" s="40"/>
      <c r="N186" s="40"/>
      <c r="O186" s="40"/>
      <c r="P186" s="40"/>
      <c r="Q186" s="40"/>
      <c r="R186" s="40"/>
      <c r="S186" s="39"/>
      <c r="T186" s="39"/>
      <c r="U186" s="196"/>
      <c r="V186" s="239"/>
      <c r="W186" s="805">
        <f t="shared" si="43"/>
        <v>0</v>
      </c>
      <c r="X186" s="805"/>
      <c r="Y186" s="806"/>
      <c r="Z186" s="254" t="s">
        <v>44</v>
      </c>
      <c r="AA186" s="805">
        <f t="shared" si="44"/>
        <v>0</v>
      </c>
      <c r="AB186" s="805"/>
      <c r="AC186" s="805"/>
      <c r="AD186" s="191" t="s">
        <v>45</v>
      </c>
      <c r="AE186" s="869" t="s">
        <v>49</v>
      </c>
      <c r="AF186" s="869"/>
      <c r="AG186" s="869"/>
      <c r="AH186" s="192" t="s">
        <v>46</v>
      </c>
      <c r="AI186" s="805">
        <f t="shared" si="45"/>
        <v>0</v>
      </c>
      <c r="AJ186" s="805"/>
      <c r="AK186" s="806"/>
    </row>
    <row r="187" spans="2:37" ht="28.5" hidden="1" customHeight="1" thickBot="1">
      <c r="B187" s="884"/>
      <c r="C187" s="885"/>
      <c r="D187" s="885"/>
      <c r="E187" s="886"/>
      <c r="F187" s="809" t="s">
        <v>97</v>
      </c>
      <c r="G187" s="891"/>
      <c r="H187" s="216" t="s">
        <v>314</v>
      </c>
      <c r="I187" s="13"/>
      <c r="J187" s="13"/>
      <c r="K187" s="14"/>
      <c r="L187" s="14"/>
      <c r="M187" s="14"/>
      <c r="N187" s="14"/>
      <c r="O187" s="14"/>
      <c r="P187" s="14"/>
      <c r="Q187" s="14"/>
      <c r="R187" s="14"/>
      <c r="S187" s="15"/>
      <c r="T187" s="15"/>
      <c r="U187" s="197"/>
      <c r="V187" s="239"/>
      <c r="W187" s="805">
        <f t="shared" si="43"/>
        <v>0</v>
      </c>
      <c r="X187" s="805"/>
      <c r="Y187" s="806"/>
      <c r="Z187" s="254" t="s">
        <v>44</v>
      </c>
      <c r="AA187" s="805">
        <f>IF($C$65="否",$F$65-2,$F$65)</f>
        <v>0</v>
      </c>
      <c r="AB187" s="805"/>
      <c r="AC187" s="805"/>
      <c r="AD187" s="191" t="s">
        <v>45</v>
      </c>
      <c r="AE187" s="808"/>
      <c r="AF187" s="808"/>
      <c r="AG187" s="808"/>
      <c r="AH187" s="192" t="s">
        <v>46</v>
      </c>
      <c r="AI187" s="805">
        <f>W187+AA187+IF(AE187="-",0,AE187)</f>
        <v>0</v>
      </c>
      <c r="AJ187" s="805"/>
      <c r="AK187" s="806"/>
    </row>
    <row r="188" spans="2:37" ht="28.5" hidden="1" customHeight="1" thickBot="1">
      <c r="B188" s="884"/>
      <c r="C188" s="885"/>
      <c r="D188" s="885"/>
      <c r="E188" s="886"/>
      <c r="F188" s="811"/>
      <c r="G188" s="812"/>
      <c r="H188" s="281" t="s">
        <v>315</v>
      </c>
      <c r="I188" s="231"/>
      <c r="J188" s="231"/>
      <c r="K188" s="232"/>
      <c r="L188" s="232"/>
      <c r="M188" s="232"/>
      <c r="N188" s="232"/>
      <c r="O188" s="232"/>
      <c r="P188" s="232"/>
      <c r="Q188" s="232"/>
      <c r="R188" s="232"/>
      <c r="S188" s="233"/>
      <c r="T188" s="233"/>
      <c r="U188" s="236"/>
      <c r="V188" s="239"/>
      <c r="W188" s="805">
        <f t="shared" si="43"/>
        <v>0</v>
      </c>
      <c r="X188" s="805"/>
      <c r="Y188" s="806"/>
      <c r="Z188" s="254" t="s">
        <v>44</v>
      </c>
      <c r="AA188" s="805">
        <f t="shared" ref="AA188:AA191" si="46">IF($C$65="否",$F$65-2,$F$65)</f>
        <v>0</v>
      </c>
      <c r="AB188" s="805"/>
      <c r="AC188" s="805"/>
      <c r="AD188" s="191" t="s">
        <v>45</v>
      </c>
      <c r="AE188" s="808"/>
      <c r="AF188" s="808"/>
      <c r="AG188" s="808"/>
      <c r="AH188" s="192" t="s">
        <v>46</v>
      </c>
      <c r="AI188" s="805">
        <f t="shared" ref="AI188:AI189" si="47">W188+AA188+IF(AE188="-",0,AE188)</f>
        <v>0</v>
      </c>
      <c r="AJ188" s="805"/>
      <c r="AK188" s="806"/>
    </row>
    <row r="189" spans="2:37" ht="28.5" hidden="1" customHeight="1" thickBot="1">
      <c r="B189" s="884"/>
      <c r="C189" s="885"/>
      <c r="D189" s="885"/>
      <c r="E189" s="886"/>
      <c r="F189" s="811"/>
      <c r="G189" s="812"/>
      <c r="H189" s="1" t="s">
        <v>313</v>
      </c>
      <c r="K189" s="239"/>
      <c r="L189" s="239"/>
      <c r="M189" s="239"/>
      <c r="N189" s="239"/>
      <c r="O189" s="239"/>
      <c r="P189" s="239"/>
      <c r="Q189" s="239"/>
      <c r="R189" s="239"/>
      <c r="S189" s="78"/>
      <c r="T189" s="78"/>
      <c r="U189" s="237"/>
      <c r="V189" s="239"/>
      <c r="W189" s="805">
        <f t="shared" si="43"/>
        <v>0</v>
      </c>
      <c r="X189" s="805"/>
      <c r="Y189" s="806"/>
      <c r="Z189" s="254" t="s">
        <v>44</v>
      </c>
      <c r="AA189" s="805">
        <f t="shared" si="46"/>
        <v>0</v>
      </c>
      <c r="AB189" s="805"/>
      <c r="AC189" s="805"/>
      <c r="AD189" s="191" t="s">
        <v>45</v>
      </c>
      <c r="AE189" s="869" t="s">
        <v>49</v>
      </c>
      <c r="AF189" s="869"/>
      <c r="AG189" s="869"/>
      <c r="AH189" s="192" t="s">
        <v>46</v>
      </c>
      <c r="AI189" s="805">
        <f t="shared" si="47"/>
        <v>0</v>
      </c>
      <c r="AJ189" s="805"/>
      <c r="AK189" s="806"/>
    </row>
    <row r="190" spans="2:37" ht="28.5" hidden="1" customHeight="1" thickBot="1">
      <c r="B190" s="884"/>
      <c r="C190" s="885"/>
      <c r="D190" s="885"/>
      <c r="E190" s="886"/>
      <c r="F190" s="811"/>
      <c r="G190" s="812"/>
      <c r="H190" s="16" t="s">
        <v>98</v>
      </c>
      <c r="I190" s="16"/>
      <c r="J190" s="16"/>
      <c r="K190" s="17"/>
      <c r="L190" s="17"/>
      <c r="M190" s="17"/>
      <c r="N190" s="17"/>
      <c r="O190" s="17"/>
      <c r="P190" s="17"/>
      <c r="Q190" s="17"/>
      <c r="R190" s="17"/>
      <c r="S190" s="18"/>
      <c r="T190" s="18"/>
      <c r="U190" s="195"/>
      <c r="V190" s="239"/>
      <c r="W190" s="805">
        <f t="shared" si="43"/>
        <v>0</v>
      </c>
      <c r="X190" s="805"/>
      <c r="Y190" s="806"/>
      <c r="Z190" s="254" t="s">
        <v>44</v>
      </c>
      <c r="AA190" s="805">
        <f t="shared" si="46"/>
        <v>0</v>
      </c>
      <c r="AB190" s="805"/>
      <c r="AC190" s="805"/>
      <c r="AD190" s="191" t="s">
        <v>45</v>
      </c>
      <c r="AE190" s="808"/>
      <c r="AF190" s="808"/>
      <c r="AG190" s="808"/>
      <c r="AH190" s="192" t="s">
        <v>46</v>
      </c>
      <c r="AI190" s="805">
        <f t="shared" ref="AI190:AI191" si="48">W190+AA190+IF(AE190="-",0,AE190)</f>
        <v>0</v>
      </c>
      <c r="AJ190" s="805"/>
      <c r="AK190" s="806"/>
    </row>
    <row r="191" spans="2:37" ht="28.5" hidden="1" customHeight="1" thickBot="1">
      <c r="B191" s="884"/>
      <c r="C191" s="885"/>
      <c r="D191" s="885"/>
      <c r="E191" s="886"/>
      <c r="F191" s="811"/>
      <c r="G191" s="812"/>
      <c r="H191" s="21" t="s">
        <v>90</v>
      </c>
      <c r="I191" s="21"/>
      <c r="J191" s="21"/>
      <c r="K191" s="22"/>
      <c r="L191" s="22"/>
      <c r="M191" s="22"/>
      <c r="N191" s="22"/>
      <c r="O191" s="22"/>
      <c r="P191" s="22"/>
      <c r="Q191" s="22"/>
      <c r="R191" s="22"/>
      <c r="S191" s="23"/>
      <c r="T191" s="23"/>
      <c r="U191" s="194"/>
      <c r="V191" s="239"/>
      <c r="W191" s="805">
        <f t="shared" si="43"/>
        <v>0</v>
      </c>
      <c r="X191" s="805"/>
      <c r="Y191" s="806"/>
      <c r="Z191" s="254" t="s">
        <v>44</v>
      </c>
      <c r="AA191" s="805">
        <f t="shared" si="46"/>
        <v>0</v>
      </c>
      <c r="AB191" s="805"/>
      <c r="AC191" s="805"/>
      <c r="AD191" s="191" t="s">
        <v>45</v>
      </c>
      <c r="AE191" s="808"/>
      <c r="AF191" s="808"/>
      <c r="AG191" s="808"/>
      <c r="AH191" s="192" t="s">
        <v>46</v>
      </c>
      <c r="AI191" s="805">
        <f t="shared" si="48"/>
        <v>0</v>
      </c>
      <c r="AJ191" s="805"/>
      <c r="AK191" s="806"/>
    </row>
    <row r="192" spans="2:37" ht="28.5" hidden="1" customHeight="1" thickBot="1">
      <c r="B192" s="884"/>
      <c r="C192" s="885"/>
      <c r="D192" s="885"/>
      <c r="E192" s="886"/>
      <c r="F192" s="811"/>
      <c r="G192" s="812"/>
      <c r="H192" s="228" t="s">
        <v>64</v>
      </c>
      <c r="I192" s="16"/>
      <c r="J192" s="16"/>
      <c r="K192" s="17"/>
      <c r="L192" s="17"/>
      <c r="M192" s="17"/>
      <c r="N192" s="17"/>
      <c r="O192" s="17"/>
      <c r="P192" s="17"/>
      <c r="Q192" s="17"/>
      <c r="R192" s="17"/>
      <c r="S192" s="18"/>
      <c r="T192" s="18"/>
      <c r="U192" s="195"/>
      <c r="V192" s="239"/>
      <c r="W192" s="805">
        <f t="shared" ref="W192:W197" si="49">$F$17</f>
        <v>0</v>
      </c>
      <c r="X192" s="805"/>
      <c r="Y192" s="806"/>
      <c r="Z192" s="254" t="s">
        <v>44</v>
      </c>
      <c r="AA192" s="805">
        <f t="shared" ref="AA192:AA193" si="50">IF($C$65="否",$F$65-2,$F$65)</f>
        <v>0</v>
      </c>
      <c r="AB192" s="805"/>
      <c r="AC192" s="805"/>
      <c r="AD192" s="191" t="s">
        <v>45</v>
      </c>
      <c r="AE192" s="808"/>
      <c r="AF192" s="808"/>
      <c r="AG192" s="808"/>
      <c r="AH192" s="192" t="s">
        <v>46</v>
      </c>
      <c r="AI192" s="805">
        <f t="shared" ref="AI192:AI193" si="51">W192+AA192+IF(AE192="-",0,AE192)</f>
        <v>0</v>
      </c>
      <c r="AJ192" s="805"/>
      <c r="AK192" s="806"/>
    </row>
    <row r="193" spans="2:37" ht="28.5" hidden="1" customHeight="1" thickBot="1">
      <c r="B193" s="884"/>
      <c r="C193" s="885"/>
      <c r="D193" s="885"/>
      <c r="E193" s="886"/>
      <c r="F193" s="892"/>
      <c r="G193" s="893"/>
      <c r="H193" s="229" t="s">
        <v>65</v>
      </c>
      <c r="I193" s="38"/>
      <c r="J193" s="38"/>
      <c r="K193" s="40"/>
      <c r="L193" s="40"/>
      <c r="M193" s="40"/>
      <c r="N193" s="40"/>
      <c r="O193" s="40"/>
      <c r="P193" s="40"/>
      <c r="Q193" s="40"/>
      <c r="R193" s="40"/>
      <c r="S193" s="39"/>
      <c r="T193" s="39"/>
      <c r="U193" s="196"/>
      <c r="V193" s="239"/>
      <c r="W193" s="805">
        <f t="shared" si="49"/>
        <v>0</v>
      </c>
      <c r="X193" s="805"/>
      <c r="Y193" s="806"/>
      <c r="Z193" s="254" t="s">
        <v>44</v>
      </c>
      <c r="AA193" s="805">
        <f t="shared" si="50"/>
        <v>0</v>
      </c>
      <c r="AB193" s="805"/>
      <c r="AC193" s="805"/>
      <c r="AD193" s="191" t="s">
        <v>45</v>
      </c>
      <c r="AE193" s="869" t="s">
        <v>49</v>
      </c>
      <c r="AF193" s="869"/>
      <c r="AG193" s="869"/>
      <c r="AH193" s="192" t="s">
        <v>46</v>
      </c>
      <c r="AI193" s="805">
        <f t="shared" si="51"/>
        <v>0</v>
      </c>
      <c r="AJ193" s="805"/>
      <c r="AK193" s="806"/>
    </row>
    <row r="194" spans="2:37" ht="28.5" hidden="1" customHeight="1" thickBot="1">
      <c r="B194" s="884"/>
      <c r="C194" s="885"/>
      <c r="D194" s="885"/>
      <c r="E194" s="886"/>
      <c r="F194" s="845" t="s">
        <v>99</v>
      </c>
      <c r="G194" s="883"/>
      <c r="H194" s="216" t="s">
        <v>314</v>
      </c>
      <c r="I194" s="13"/>
      <c r="J194" s="13"/>
      <c r="K194" s="14"/>
      <c r="L194" s="14"/>
      <c r="M194" s="14"/>
      <c r="N194" s="14"/>
      <c r="O194" s="14"/>
      <c r="P194" s="14"/>
      <c r="Q194" s="14"/>
      <c r="R194" s="14"/>
      <c r="S194" s="15"/>
      <c r="T194" s="15"/>
      <c r="U194" s="197"/>
      <c r="V194" s="239"/>
      <c r="W194" s="805">
        <f t="shared" si="49"/>
        <v>0</v>
      </c>
      <c r="X194" s="805"/>
      <c r="Y194" s="806"/>
      <c r="Z194" s="254" t="s">
        <v>44</v>
      </c>
      <c r="AA194" s="805">
        <f>IF($C$65="否",$F$65-2,$F$65)</f>
        <v>0</v>
      </c>
      <c r="AB194" s="805"/>
      <c r="AC194" s="805"/>
      <c r="AD194" s="191" t="s">
        <v>45</v>
      </c>
      <c r="AE194" s="808"/>
      <c r="AF194" s="808"/>
      <c r="AG194" s="808"/>
      <c r="AH194" s="192" t="s">
        <v>46</v>
      </c>
      <c r="AI194" s="805">
        <f>W194+AA194+IF(AE194="-",0,AE194)</f>
        <v>0</v>
      </c>
      <c r="AJ194" s="805"/>
      <c r="AK194" s="806"/>
    </row>
    <row r="195" spans="2:37" ht="28.5" hidden="1" customHeight="1" thickBot="1">
      <c r="B195" s="884"/>
      <c r="C195" s="885"/>
      <c r="D195" s="885"/>
      <c r="E195" s="886"/>
      <c r="F195" s="884"/>
      <c r="G195" s="886"/>
      <c r="H195" s="281" t="s">
        <v>315</v>
      </c>
      <c r="I195" s="231"/>
      <c r="J195" s="231"/>
      <c r="K195" s="232"/>
      <c r="L195" s="232"/>
      <c r="M195" s="232"/>
      <c r="N195" s="232"/>
      <c r="O195" s="232"/>
      <c r="P195" s="232"/>
      <c r="Q195" s="232"/>
      <c r="R195" s="232"/>
      <c r="S195" s="233"/>
      <c r="T195" s="233"/>
      <c r="U195" s="236"/>
      <c r="V195" s="239"/>
      <c r="W195" s="805">
        <f t="shared" si="49"/>
        <v>0</v>
      </c>
      <c r="X195" s="805"/>
      <c r="Y195" s="806"/>
      <c r="Z195" s="254" t="s">
        <v>44</v>
      </c>
      <c r="AA195" s="805">
        <f t="shared" ref="AA195:AA197" si="52">IF($C$65="否",$F$65-2,$F$65)</f>
        <v>0</v>
      </c>
      <c r="AB195" s="805"/>
      <c r="AC195" s="805"/>
      <c r="AD195" s="191" t="s">
        <v>45</v>
      </c>
      <c r="AE195" s="808"/>
      <c r="AF195" s="808"/>
      <c r="AG195" s="808"/>
      <c r="AH195" s="192" t="s">
        <v>46</v>
      </c>
      <c r="AI195" s="805">
        <f t="shared" ref="AI195:AI196" si="53">W195+AA195+IF(AE195="-",0,AE195)</f>
        <v>0</v>
      </c>
      <c r="AJ195" s="805"/>
      <c r="AK195" s="806"/>
    </row>
    <row r="196" spans="2:37" ht="28.5" hidden="1" customHeight="1" thickBot="1">
      <c r="B196" s="884"/>
      <c r="C196" s="885"/>
      <c r="D196" s="885"/>
      <c r="E196" s="886"/>
      <c r="F196" s="884"/>
      <c r="G196" s="886"/>
      <c r="H196" s="280" t="s">
        <v>313</v>
      </c>
      <c r="K196" s="239"/>
      <c r="L196" s="239"/>
      <c r="M196" s="239"/>
      <c r="N196" s="239"/>
      <c r="O196" s="239"/>
      <c r="P196" s="239"/>
      <c r="Q196" s="239"/>
      <c r="R196" s="239"/>
      <c r="S196" s="78"/>
      <c r="T196" s="78"/>
      <c r="U196" s="237"/>
      <c r="V196" s="239"/>
      <c r="W196" s="805">
        <f t="shared" si="49"/>
        <v>0</v>
      </c>
      <c r="X196" s="805"/>
      <c r="Y196" s="806"/>
      <c r="Z196" s="254" t="s">
        <v>44</v>
      </c>
      <c r="AA196" s="805">
        <f t="shared" si="52"/>
        <v>0</v>
      </c>
      <c r="AB196" s="805"/>
      <c r="AC196" s="805"/>
      <c r="AD196" s="191" t="s">
        <v>45</v>
      </c>
      <c r="AE196" s="869" t="s">
        <v>49</v>
      </c>
      <c r="AF196" s="869"/>
      <c r="AG196" s="869"/>
      <c r="AH196" s="192" t="s">
        <v>46</v>
      </c>
      <c r="AI196" s="805">
        <f t="shared" si="53"/>
        <v>0</v>
      </c>
      <c r="AJ196" s="805"/>
      <c r="AK196" s="806"/>
    </row>
    <row r="197" spans="2:37" ht="28.5" hidden="1" customHeight="1" thickBot="1">
      <c r="B197" s="884"/>
      <c r="C197" s="885"/>
      <c r="D197" s="885"/>
      <c r="E197" s="886"/>
      <c r="F197" s="884"/>
      <c r="G197" s="886"/>
      <c r="H197" s="228" t="s">
        <v>317</v>
      </c>
      <c r="I197" s="16"/>
      <c r="J197" s="16"/>
      <c r="K197" s="17"/>
      <c r="L197" s="17"/>
      <c r="M197" s="17"/>
      <c r="N197" s="17"/>
      <c r="O197" s="17"/>
      <c r="P197" s="17"/>
      <c r="Q197" s="17"/>
      <c r="R197" s="17"/>
      <c r="S197" s="18"/>
      <c r="T197" s="18"/>
      <c r="U197" s="195"/>
      <c r="V197" s="239"/>
      <c r="W197" s="805">
        <f t="shared" si="49"/>
        <v>0</v>
      </c>
      <c r="X197" s="805"/>
      <c r="Y197" s="806"/>
      <c r="Z197" s="254" t="s">
        <v>44</v>
      </c>
      <c r="AA197" s="805">
        <f t="shared" si="52"/>
        <v>0</v>
      </c>
      <c r="AB197" s="805"/>
      <c r="AC197" s="805"/>
      <c r="AD197" s="191" t="s">
        <v>45</v>
      </c>
      <c r="AE197" s="808"/>
      <c r="AF197" s="808"/>
      <c r="AG197" s="808"/>
      <c r="AH197" s="192" t="s">
        <v>46</v>
      </c>
      <c r="AI197" s="805">
        <f t="shared" ref="AI197" si="54">W197+AA197+IF(AE197="-",0,AE197)</f>
        <v>0</v>
      </c>
      <c r="AJ197" s="805"/>
      <c r="AK197" s="806"/>
    </row>
    <row r="198" spans="2:37" ht="28.5" hidden="1" customHeight="1" thickBot="1">
      <c r="B198" s="887"/>
      <c r="C198" s="888"/>
      <c r="D198" s="888"/>
      <c r="E198" s="889"/>
      <c r="F198" s="887"/>
      <c r="G198" s="889"/>
      <c r="H198" s="229" t="s">
        <v>77</v>
      </c>
      <c r="I198" s="38"/>
      <c r="J198" s="38"/>
      <c r="K198" s="40"/>
      <c r="L198" s="40"/>
      <c r="M198" s="40"/>
      <c r="N198" s="40"/>
      <c r="O198" s="40"/>
      <c r="P198" s="40"/>
      <c r="Q198" s="40"/>
      <c r="R198" s="40"/>
      <c r="S198" s="39"/>
      <c r="T198" s="39"/>
      <c r="U198" s="196"/>
      <c r="V198" s="239"/>
      <c r="W198" s="805">
        <f t="shared" ref="W198" si="55">$F$17</f>
        <v>0</v>
      </c>
      <c r="X198" s="805"/>
      <c r="Y198" s="806"/>
      <c r="Z198" s="254" t="s">
        <v>44</v>
      </c>
      <c r="AA198" s="805">
        <f t="shared" ref="AA198" si="56">IF($C$65="否",$F$65-2,$F$65)</f>
        <v>0</v>
      </c>
      <c r="AB198" s="805"/>
      <c r="AC198" s="805"/>
      <c r="AD198" s="191" t="s">
        <v>45</v>
      </c>
      <c r="AE198" s="808"/>
      <c r="AF198" s="808"/>
      <c r="AG198" s="808"/>
      <c r="AH198" s="192" t="s">
        <v>46</v>
      </c>
      <c r="AI198" s="805">
        <f t="shared" ref="AI198" si="57">W198+AA198+IF(AE198="-",0,AE198)</f>
        <v>0</v>
      </c>
      <c r="AJ198" s="805"/>
      <c r="AK198" s="806"/>
    </row>
    <row r="199" spans="2:37" ht="18" customHeight="1">
      <c r="C199" s="234"/>
      <c r="D199" s="86"/>
    </row>
  </sheetData>
  <sheetProtection insertRows="0"/>
  <mergeCells count="742">
    <mergeCell ref="X55:X56"/>
    <mergeCell ref="W55:W56"/>
    <mergeCell ref="Y55:Y56"/>
    <mergeCell ref="AA25:AG25"/>
    <mergeCell ref="AA26:AG26"/>
    <mergeCell ref="AA27:AG27"/>
    <mergeCell ref="AA28:AG28"/>
    <mergeCell ref="AA29:AG29"/>
    <mergeCell ref="AA30:AG30"/>
    <mergeCell ref="AA31:AG31"/>
    <mergeCell ref="AA32:AG32"/>
    <mergeCell ref="AA33:AG33"/>
    <mergeCell ref="AA34:AG34"/>
    <mergeCell ref="AA35:AG35"/>
    <mergeCell ref="AA36:AG36"/>
    <mergeCell ref="AA37:AG37"/>
    <mergeCell ref="AA38:AG38"/>
    <mergeCell ref="AA39:AG39"/>
    <mergeCell ref="AA40:AG40"/>
    <mergeCell ref="AA41:AG41"/>
    <mergeCell ref="AA42:AG42"/>
    <mergeCell ref="AA43:AG43"/>
    <mergeCell ref="AA44:AG44"/>
    <mergeCell ref="AA45:AG45"/>
    <mergeCell ref="Z55:Z56"/>
    <mergeCell ref="AA46:AG46"/>
    <mergeCell ref="AA47:AG47"/>
    <mergeCell ref="AA48:AG48"/>
    <mergeCell ref="AA49:AG49"/>
    <mergeCell ref="AA50:AG50"/>
    <mergeCell ref="AA51:AG51"/>
    <mergeCell ref="AA52:AG52"/>
    <mergeCell ref="AA53:AG53"/>
    <mergeCell ref="AA54:AG54"/>
    <mergeCell ref="D36:G36"/>
    <mergeCell ref="D37:G37"/>
    <mergeCell ref="D38:G38"/>
    <mergeCell ref="D39:G39"/>
    <mergeCell ref="D40:G40"/>
    <mergeCell ref="D41:G41"/>
    <mergeCell ref="Q36:R36"/>
    <mergeCell ref="Q37:R37"/>
    <mergeCell ref="Q38:R38"/>
    <mergeCell ref="Q39:R39"/>
    <mergeCell ref="Q40:R40"/>
    <mergeCell ref="Q41:R41"/>
    <mergeCell ref="K41:L41"/>
    <mergeCell ref="H36:J36"/>
    <mergeCell ref="H37:J37"/>
    <mergeCell ref="H38:J38"/>
    <mergeCell ref="H39:J39"/>
    <mergeCell ref="H40:J40"/>
    <mergeCell ref="H41:J41"/>
    <mergeCell ref="K36:L36"/>
    <mergeCell ref="K37:L37"/>
    <mergeCell ref="K38:L38"/>
    <mergeCell ref="K39:L39"/>
    <mergeCell ref="K40:L40"/>
    <mergeCell ref="D42:G42"/>
    <mergeCell ref="D43:G43"/>
    <mergeCell ref="D44:G44"/>
    <mergeCell ref="N45:O45"/>
    <mergeCell ref="N46:O46"/>
    <mergeCell ref="N47:O47"/>
    <mergeCell ref="K42:L42"/>
    <mergeCell ref="K43:L43"/>
    <mergeCell ref="K44:L44"/>
    <mergeCell ref="H42:J42"/>
    <mergeCell ref="H43:J43"/>
    <mergeCell ref="H44:J44"/>
    <mergeCell ref="H45:J45"/>
    <mergeCell ref="H46:J46"/>
    <mergeCell ref="H47:J47"/>
    <mergeCell ref="H48:J48"/>
    <mergeCell ref="H49:J49"/>
    <mergeCell ref="D45:G45"/>
    <mergeCell ref="D46:G46"/>
    <mergeCell ref="D47:G47"/>
    <mergeCell ref="D48:G48"/>
    <mergeCell ref="D49:G49"/>
    <mergeCell ref="T53:U53"/>
    <mergeCell ref="Q54:R54"/>
    <mergeCell ref="T54:U54"/>
    <mergeCell ref="N52:O52"/>
    <mergeCell ref="N54:O54"/>
    <mergeCell ref="T36:U36"/>
    <mergeCell ref="T37:U37"/>
    <mergeCell ref="T38:U38"/>
    <mergeCell ref="T39:U39"/>
    <mergeCell ref="Q52:R52"/>
    <mergeCell ref="T52:U52"/>
    <mergeCell ref="T40:U40"/>
    <mergeCell ref="T41:U41"/>
    <mergeCell ref="T42:U42"/>
    <mergeCell ref="T43:U43"/>
    <mergeCell ref="T44:U44"/>
    <mergeCell ref="T45:U45"/>
    <mergeCell ref="T46:U46"/>
    <mergeCell ref="T47:U47"/>
    <mergeCell ref="T48:U48"/>
    <mergeCell ref="T49:U49"/>
    <mergeCell ref="Q45:R45"/>
    <mergeCell ref="Q46:R46"/>
    <mergeCell ref="Q47:R47"/>
    <mergeCell ref="Q48:R48"/>
    <mergeCell ref="Q42:R42"/>
    <mergeCell ref="Q49:R49"/>
    <mergeCell ref="T51:U51"/>
    <mergeCell ref="T24:U24"/>
    <mergeCell ref="Q25:R25"/>
    <mergeCell ref="T25:U25"/>
    <mergeCell ref="Q26:R26"/>
    <mergeCell ref="T26:U26"/>
    <mergeCell ref="Q27:R27"/>
    <mergeCell ref="T27:U27"/>
    <mergeCell ref="Q28:R28"/>
    <mergeCell ref="T28:U28"/>
    <mergeCell ref="N24:O24"/>
    <mergeCell ref="Q34:R34"/>
    <mergeCell ref="Q35:R35"/>
    <mergeCell ref="Q50:R50"/>
    <mergeCell ref="Q51:R51"/>
    <mergeCell ref="Q53:R53"/>
    <mergeCell ref="N48:O48"/>
    <mergeCell ref="N49:O49"/>
    <mergeCell ref="K45:L45"/>
    <mergeCell ref="K46:L46"/>
    <mergeCell ref="K47:L47"/>
    <mergeCell ref="K48:L48"/>
    <mergeCell ref="K49:L49"/>
    <mergeCell ref="Q43:R43"/>
    <mergeCell ref="Q44:R44"/>
    <mergeCell ref="N40:O40"/>
    <mergeCell ref="N41:O41"/>
    <mergeCell ref="N42:O42"/>
    <mergeCell ref="N43:O43"/>
    <mergeCell ref="N44:O44"/>
    <mergeCell ref="N31:O31"/>
    <mergeCell ref="N32:O32"/>
    <mergeCell ref="N33:O33"/>
    <mergeCell ref="N34:O34"/>
    <mergeCell ref="N35:O35"/>
    <mergeCell ref="N50:O50"/>
    <mergeCell ref="N51:O51"/>
    <mergeCell ref="T34:U34"/>
    <mergeCell ref="T35:U35"/>
    <mergeCell ref="T50:U50"/>
    <mergeCell ref="B175:E198"/>
    <mergeCell ref="W197:Y197"/>
    <mergeCell ref="AA197:AC197"/>
    <mergeCell ref="W198:Y198"/>
    <mergeCell ref="AA198:AC198"/>
    <mergeCell ref="F118:G149"/>
    <mergeCell ref="B118:E149"/>
    <mergeCell ref="W152:Y152"/>
    <mergeCell ref="AA152:AC152"/>
    <mergeCell ref="W118:Y118"/>
    <mergeCell ref="AA118:AC118"/>
    <mergeCell ref="W125:Y125"/>
    <mergeCell ref="AA125:AC125"/>
    <mergeCell ref="AA93:AC93"/>
    <mergeCell ref="W109:Y109"/>
    <mergeCell ref="AA110:AC110"/>
    <mergeCell ref="AA135:AC135"/>
    <mergeCell ref="W85:Y85"/>
    <mergeCell ref="AE197:AG197"/>
    <mergeCell ref="AI197:AK197"/>
    <mergeCell ref="W196:Y196"/>
    <mergeCell ref="AA196:AC196"/>
    <mergeCell ref="AE196:AG196"/>
    <mergeCell ref="AI196:AK196"/>
    <mergeCell ref="F175:G186"/>
    <mergeCell ref="W194:Y194"/>
    <mergeCell ref="AI194:AK194"/>
    <mergeCell ref="W195:Y195"/>
    <mergeCell ref="AA195:AC195"/>
    <mergeCell ref="AE195:AG195"/>
    <mergeCell ref="AI195:AK195"/>
    <mergeCell ref="AA191:AC191"/>
    <mergeCell ref="AE191:AG191"/>
    <mergeCell ref="AI191:AK191"/>
    <mergeCell ref="AI190:AK190"/>
    <mergeCell ref="AI185:AK185"/>
    <mergeCell ref="W186:Y186"/>
    <mergeCell ref="AA186:AC186"/>
    <mergeCell ref="AE186:AG186"/>
    <mergeCell ref="AI186:AK186"/>
    <mergeCell ref="W187:Y187"/>
    <mergeCell ref="AA187:AC187"/>
    <mergeCell ref="AI181:AK181"/>
    <mergeCell ref="AE198:AG198"/>
    <mergeCell ref="AI198:AK198"/>
    <mergeCell ref="F194:G198"/>
    <mergeCell ref="W192:Y192"/>
    <mergeCell ref="AA192:AC192"/>
    <mergeCell ref="AE192:AG192"/>
    <mergeCell ref="AI192:AK192"/>
    <mergeCell ref="W193:Y193"/>
    <mergeCell ref="AA193:AC193"/>
    <mergeCell ref="AE193:AG193"/>
    <mergeCell ref="AI193:AK193"/>
    <mergeCell ref="F187:G193"/>
    <mergeCell ref="W188:Y188"/>
    <mergeCell ref="AA188:AC188"/>
    <mergeCell ref="AE188:AG188"/>
    <mergeCell ref="AI188:AK188"/>
    <mergeCell ref="W189:Y189"/>
    <mergeCell ref="AA189:AC189"/>
    <mergeCell ref="AE189:AG189"/>
    <mergeCell ref="AI189:AK189"/>
    <mergeCell ref="W190:Y190"/>
    <mergeCell ref="W191:Y191"/>
    <mergeCell ref="AA190:AC190"/>
    <mergeCell ref="AI165:AK165"/>
    <mergeCell ref="W166:Y166"/>
    <mergeCell ref="AA166:AC166"/>
    <mergeCell ref="AE166:AG166"/>
    <mergeCell ref="AI166:AK166"/>
    <mergeCell ref="AI187:AK187"/>
    <mergeCell ref="W185:Y185"/>
    <mergeCell ref="AA185:AC185"/>
    <mergeCell ref="AE185:AG185"/>
    <mergeCell ref="AI177:AK177"/>
    <mergeCell ref="W178:Y178"/>
    <mergeCell ref="AA178:AC178"/>
    <mergeCell ref="AE178:AG178"/>
    <mergeCell ref="AI178:AK178"/>
    <mergeCell ref="W184:Y184"/>
    <mergeCell ref="AA184:AC184"/>
    <mergeCell ref="AE184:AG184"/>
    <mergeCell ref="AI184:AK184"/>
    <mergeCell ref="W183:Y183"/>
    <mergeCell ref="AI183:AK183"/>
    <mergeCell ref="W182:Y182"/>
    <mergeCell ref="W177:Y177"/>
    <mergeCell ref="W179:Y179"/>
    <mergeCell ref="AI179:AK179"/>
    <mergeCell ref="W157:Y157"/>
    <mergeCell ref="AI158:AK158"/>
    <mergeCell ref="AA158:AC158"/>
    <mergeCell ref="AA163:AC163"/>
    <mergeCell ref="AE163:AG163"/>
    <mergeCell ref="AI172:AK172"/>
    <mergeCell ref="F164:G172"/>
    <mergeCell ref="W168:Y168"/>
    <mergeCell ref="AA168:AC168"/>
    <mergeCell ref="AI168:AK168"/>
    <mergeCell ref="AI167:AK167"/>
    <mergeCell ref="AE168:AG168"/>
    <mergeCell ref="W170:Y170"/>
    <mergeCell ref="AA170:AC170"/>
    <mergeCell ref="AE170:AG170"/>
    <mergeCell ref="AI170:AK170"/>
    <mergeCell ref="W171:Y171"/>
    <mergeCell ref="AA171:AC171"/>
    <mergeCell ref="AE171:AG171"/>
    <mergeCell ref="AI171:AK171"/>
    <mergeCell ref="AI164:AK164"/>
    <mergeCell ref="W165:Y165"/>
    <mergeCell ref="AA165:AC165"/>
    <mergeCell ref="AE165:AG165"/>
    <mergeCell ref="AI154:AK154"/>
    <mergeCell ref="W155:Y155"/>
    <mergeCell ref="AA155:AC155"/>
    <mergeCell ref="AE155:AG155"/>
    <mergeCell ref="AI155:AK155"/>
    <mergeCell ref="W156:Y156"/>
    <mergeCell ref="AA156:AC156"/>
    <mergeCell ref="AE156:AG156"/>
    <mergeCell ref="AI156:AK156"/>
    <mergeCell ref="B152:E172"/>
    <mergeCell ref="AI143:AK143"/>
    <mergeCell ref="W148:Y148"/>
    <mergeCell ref="AA148:AC148"/>
    <mergeCell ref="AE148:AG148"/>
    <mergeCell ref="AI148:AK148"/>
    <mergeCell ref="W149:Y149"/>
    <mergeCell ref="AA149:AC149"/>
    <mergeCell ref="AE149:AG149"/>
    <mergeCell ref="AI149:AK149"/>
    <mergeCell ref="AE158:AG158"/>
    <mergeCell ref="AI145:AK145"/>
    <mergeCell ref="AI146:AK146"/>
    <mergeCell ref="AI147:AK147"/>
    <mergeCell ref="AA145:AC145"/>
    <mergeCell ref="AE145:AG145"/>
    <mergeCell ref="AA146:AC146"/>
    <mergeCell ref="AE146:AG146"/>
    <mergeCell ref="AA147:AC147"/>
    <mergeCell ref="AE147:AG147"/>
    <mergeCell ref="AI162:AK162"/>
    <mergeCell ref="W163:Y163"/>
    <mergeCell ref="AI163:AK163"/>
    <mergeCell ref="W153:Y153"/>
    <mergeCell ref="AI129:AK129"/>
    <mergeCell ref="AI128:AK128"/>
    <mergeCell ref="AI126:AK126"/>
    <mergeCell ref="W127:Y127"/>
    <mergeCell ref="AA127:AC127"/>
    <mergeCell ref="AE127:AG127"/>
    <mergeCell ref="AI127:AK127"/>
    <mergeCell ref="AE152:AG152"/>
    <mergeCell ref="AI152:AK152"/>
    <mergeCell ref="W142:Y142"/>
    <mergeCell ref="W140:Y140"/>
    <mergeCell ref="W138:Y138"/>
    <mergeCell ref="W139:Y139"/>
    <mergeCell ref="W135:Y135"/>
    <mergeCell ref="W136:Y136"/>
    <mergeCell ref="W141:Y141"/>
    <mergeCell ref="AI141:AK141"/>
    <mergeCell ref="AI142:AK142"/>
    <mergeCell ref="AA137:AC137"/>
    <mergeCell ref="AE137:AG137"/>
    <mergeCell ref="AI136:AK136"/>
    <mergeCell ref="AI144:AK144"/>
    <mergeCell ref="AI138:AK138"/>
    <mergeCell ref="AI139:AK139"/>
    <mergeCell ref="AI123:AK123"/>
    <mergeCell ref="W124:Y124"/>
    <mergeCell ref="AA124:AC124"/>
    <mergeCell ref="AE124:AG124"/>
    <mergeCell ref="AI124:AK124"/>
    <mergeCell ref="AA121:AC121"/>
    <mergeCell ref="AE121:AG121"/>
    <mergeCell ref="AI121:AK121"/>
    <mergeCell ref="W122:Y122"/>
    <mergeCell ref="AI122:AK122"/>
    <mergeCell ref="B75:E93"/>
    <mergeCell ref="F96:G115"/>
    <mergeCell ref="B96:E115"/>
    <mergeCell ref="AA97:AC97"/>
    <mergeCell ref="AE97:AG97"/>
    <mergeCell ref="AI97:AK97"/>
    <mergeCell ref="W98:Y98"/>
    <mergeCell ref="AA98:AC98"/>
    <mergeCell ref="AE98:AG98"/>
    <mergeCell ref="AI98:AK98"/>
    <mergeCell ref="W99:Y99"/>
    <mergeCell ref="AA99:AC99"/>
    <mergeCell ref="AE99:AG99"/>
    <mergeCell ref="AI99:AK99"/>
    <mergeCell ref="AA87:AC87"/>
    <mergeCell ref="AE87:AG87"/>
    <mergeCell ref="AI87:AK87"/>
    <mergeCell ref="W93:Y93"/>
    <mergeCell ref="AA108:AC108"/>
    <mergeCell ref="AE108:AG108"/>
    <mergeCell ref="AI108:AK108"/>
    <mergeCell ref="W104:Y104"/>
    <mergeCell ref="W105:Y105"/>
    <mergeCell ref="AE110:AG110"/>
    <mergeCell ref="AI125:AK125"/>
    <mergeCell ref="AI120:AK120"/>
    <mergeCell ref="AA122:AC122"/>
    <mergeCell ref="AE113:AG113"/>
    <mergeCell ref="AI112:AK112"/>
    <mergeCell ref="AE118:AG118"/>
    <mergeCell ref="AI118:AK118"/>
    <mergeCell ref="AE133:AG133"/>
    <mergeCell ref="AI115:AK115"/>
    <mergeCell ref="AE131:AG131"/>
    <mergeCell ref="AA132:AC132"/>
    <mergeCell ref="AE132:AG132"/>
    <mergeCell ref="AI130:AK130"/>
    <mergeCell ref="AI132:AK132"/>
    <mergeCell ref="AI133:AK133"/>
    <mergeCell ref="AE128:AG128"/>
    <mergeCell ref="AA112:AC112"/>
    <mergeCell ref="AE112:AG112"/>
    <mergeCell ref="AI113:AK113"/>
    <mergeCell ref="AA113:AC113"/>
    <mergeCell ref="AI131:AK131"/>
    <mergeCell ref="AA119:AC119"/>
    <mergeCell ref="AE119:AG119"/>
    <mergeCell ref="AI119:AK119"/>
    <mergeCell ref="F75:G93"/>
    <mergeCell ref="AT108:AV108"/>
    <mergeCell ref="W111:Y111"/>
    <mergeCell ref="AA111:AC111"/>
    <mergeCell ref="AE111:AG111"/>
    <mergeCell ref="AI111:AK111"/>
    <mergeCell ref="AA101:AC101"/>
    <mergeCell ref="AE101:AG101"/>
    <mergeCell ref="AI101:AK101"/>
    <mergeCell ref="W102:Y102"/>
    <mergeCell ref="W107:Y107"/>
    <mergeCell ref="W103:Y103"/>
    <mergeCell ref="AI102:AK102"/>
    <mergeCell ref="AI103:AK103"/>
    <mergeCell ref="AI104:AK104"/>
    <mergeCell ref="AI107:AK107"/>
    <mergeCell ref="AA109:AC109"/>
    <mergeCell ref="AE109:AG109"/>
    <mergeCell ref="W108:Y108"/>
    <mergeCell ref="W106:Y106"/>
    <mergeCell ref="AA107:AC107"/>
    <mergeCell ref="AE107:AG107"/>
    <mergeCell ref="AA103:AC103"/>
    <mergeCell ref="W83:Y83"/>
    <mergeCell ref="AA130:AC130"/>
    <mergeCell ref="AE130:AG130"/>
    <mergeCell ref="AA123:AC123"/>
    <mergeCell ref="AE123:AG123"/>
    <mergeCell ref="AA126:AC126"/>
    <mergeCell ref="AE126:AG126"/>
    <mergeCell ref="AA133:AC133"/>
    <mergeCell ref="AA134:AC134"/>
    <mergeCell ref="AE134:AG134"/>
    <mergeCell ref="W115:Y115"/>
    <mergeCell ref="AA115:AC115"/>
    <mergeCell ref="AE115:AG115"/>
    <mergeCell ref="AA131:AC131"/>
    <mergeCell ref="AE125:AG125"/>
    <mergeCell ref="AE85:AG85"/>
    <mergeCell ref="AA106:AC106"/>
    <mergeCell ref="AE106:AG106"/>
    <mergeCell ref="AA104:AC104"/>
    <mergeCell ref="AE104:AG104"/>
    <mergeCell ref="AA102:AC102"/>
    <mergeCell ref="AE102:AG102"/>
    <mergeCell ref="AE93:AG93"/>
    <mergeCell ref="W119:Y119"/>
    <mergeCell ref="W128:Y128"/>
    <mergeCell ref="AA128:AC128"/>
    <mergeCell ref="W129:Y129"/>
    <mergeCell ref="AA129:AC129"/>
    <mergeCell ref="AE129:AG129"/>
    <mergeCell ref="AA114:AC114"/>
    <mergeCell ref="AE114:AG114"/>
    <mergeCell ref="AA120:AC120"/>
    <mergeCell ref="AE120:AG120"/>
    <mergeCell ref="AE122:AG122"/>
    <mergeCell ref="W84:Y84"/>
    <mergeCell ref="AI84:AK84"/>
    <mergeCell ref="AI86:AK86"/>
    <mergeCell ref="AI88:AK88"/>
    <mergeCell ref="W101:Y101"/>
    <mergeCell ref="AA85:AC85"/>
    <mergeCell ref="AA96:AC96"/>
    <mergeCell ref="AE96:AG96"/>
    <mergeCell ref="W89:Y89"/>
    <mergeCell ref="W90:Y90"/>
    <mergeCell ref="W91:Y91"/>
    <mergeCell ref="W92:Y92"/>
    <mergeCell ref="W96:Y96"/>
    <mergeCell ref="AA100:AC100"/>
    <mergeCell ref="AE100:AG100"/>
    <mergeCell ref="AI100:AK100"/>
    <mergeCell ref="AI96:AK96"/>
    <mergeCell ref="AE89:AG89"/>
    <mergeCell ref="W87:Y87"/>
    <mergeCell ref="AI89:AK89"/>
    <mergeCell ref="AI90:AK90"/>
    <mergeCell ref="AI91:AK91"/>
    <mergeCell ref="AI92:AK92"/>
    <mergeCell ref="AA86:AC86"/>
    <mergeCell ref="W75:Y75"/>
    <mergeCell ref="W147:Y147"/>
    <mergeCell ref="W110:Y110"/>
    <mergeCell ref="W132:Y132"/>
    <mergeCell ref="W130:Y130"/>
    <mergeCell ref="W133:Y133"/>
    <mergeCell ref="W131:Y131"/>
    <mergeCell ref="W134:Y134"/>
    <mergeCell ref="W137:Y137"/>
    <mergeCell ref="W120:Y120"/>
    <mergeCell ref="W123:Y123"/>
    <mergeCell ref="W126:Y126"/>
    <mergeCell ref="W112:Y112"/>
    <mergeCell ref="W113:Y113"/>
    <mergeCell ref="W114:Y114"/>
    <mergeCell ref="W121:Y121"/>
    <mergeCell ref="W144:Y144"/>
    <mergeCell ref="W145:Y145"/>
    <mergeCell ref="W146:Y146"/>
    <mergeCell ref="W97:Y97"/>
    <mergeCell ref="W100:Y100"/>
    <mergeCell ref="W88:Y88"/>
    <mergeCell ref="W82:Y82"/>
    <mergeCell ref="W86:Y86"/>
    <mergeCell ref="AA194:AC194"/>
    <mergeCell ref="AE194:AG194"/>
    <mergeCell ref="AA176:AC176"/>
    <mergeCell ref="AE176:AG176"/>
    <mergeCell ref="AA180:AC180"/>
    <mergeCell ref="AE180:AG180"/>
    <mergeCell ref="AA182:AC182"/>
    <mergeCell ref="AE182:AG182"/>
    <mergeCell ref="AA183:AC183"/>
    <mergeCell ref="AE183:AG183"/>
    <mergeCell ref="AA181:AC181"/>
    <mergeCell ref="AE181:AG181"/>
    <mergeCell ref="AA177:AC177"/>
    <mergeCell ref="AE177:AG177"/>
    <mergeCell ref="AE187:AG187"/>
    <mergeCell ref="AA179:AC179"/>
    <mergeCell ref="AE179:AG179"/>
    <mergeCell ref="AE190:AG190"/>
    <mergeCell ref="AI182:AK182"/>
    <mergeCell ref="AA139:AC139"/>
    <mergeCell ref="AE139:AG139"/>
    <mergeCell ref="W172:Y172"/>
    <mergeCell ref="AA172:AC172"/>
    <mergeCell ref="AE172:AG172"/>
    <mergeCell ref="AA141:AC141"/>
    <mergeCell ref="AE141:AG141"/>
    <mergeCell ref="AA142:AC142"/>
    <mergeCell ref="AE142:AG142"/>
    <mergeCell ref="AA161:AC161"/>
    <mergeCell ref="AE161:AG161"/>
    <mergeCell ref="W143:Y143"/>
    <mergeCell ref="AA143:AC143"/>
    <mergeCell ref="AE143:AG143"/>
    <mergeCell ref="AA144:AC144"/>
    <mergeCell ref="AE144:AG144"/>
    <mergeCell ref="AE169:AG169"/>
    <mergeCell ref="AA175:AC175"/>
    <mergeCell ref="AE175:AG175"/>
    <mergeCell ref="W169:Y169"/>
    <mergeCell ref="W175:Y175"/>
    <mergeCell ref="W162:Y162"/>
    <mergeCell ref="AA162:AC162"/>
    <mergeCell ref="AI106:AK106"/>
    <mergeCell ref="AA105:AC105"/>
    <mergeCell ref="AE105:AG105"/>
    <mergeCell ref="AI105:AK105"/>
    <mergeCell ref="AA88:AC88"/>
    <mergeCell ref="AE88:AG88"/>
    <mergeCell ref="AA89:AC89"/>
    <mergeCell ref="AA90:AC90"/>
    <mergeCell ref="AE90:AG90"/>
    <mergeCell ref="AA91:AC91"/>
    <mergeCell ref="AE91:AG91"/>
    <mergeCell ref="AA92:AC92"/>
    <mergeCell ref="AE92:AG92"/>
    <mergeCell ref="AE103:AG103"/>
    <mergeCell ref="AI93:AK93"/>
    <mergeCell ref="AI109:AK109"/>
    <mergeCell ref="AI114:AK114"/>
    <mergeCell ref="AI110:AK110"/>
    <mergeCell ref="AI82:AK82"/>
    <mergeCell ref="AI83:AK83"/>
    <mergeCell ref="AI73:AK73"/>
    <mergeCell ref="AE78:AG78"/>
    <mergeCell ref="AA78:AC78"/>
    <mergeCell ref="AA80:AC80"/>
    <mergeCell ref="AE80:AG80"/>
    <mergeCell ref="AA81:AC81"/>
    <mergeCell ref="AE81:AG81"/>
    <mergeCell ref="AA73:AC73"/>
    <mergeCell ref="AE73:AG73"/>
    <mergeCell ref="AI75:AK75"/>
    <mergeCell ref="AE75:AG75"/>
    <mergeCell ref="AA75:AC75"/>
    <mergeCell ref="AI78:AK78"/>
    <mergeCell ref="AI80:AK80"/>
    <mergeCell ref="AI81:AK81"/>
    <mergeCell ref="AA79:AC79"/>
    <mergeCell ref="AE79:AG79"/>
    <mergeCell ref="AI85:AK85"/>
    <mergeCell ref="AE86:AG86"/>
    <mergeCell ref="B2:AK2"/>
    <mergeCell ref="AI79:AK79"/>
    <mergeCell ref="W73:Y73"/>
    <mergeCell ref="W77:Y77"/>
    <mergeCell ref="W78:Y78"/>
    <mergeCell ref="W79:Y79"/>
    <mergeCell ref="W80:Y80"/>
    <mergeCell ref="W81:Y81"/>
    <mergeCell ref="AE76:AG76"/>
    <mergeCell ref="AI76:AK76"/>
    <mergeCell ref="AI77:AK77"/>
    <mergeCell ref="AA77:AC77"/>
    <mergeCell ref="AE77:AG77"/>
    <mergeCell ref="AA76:AC76"/>
    <mergeCell ref="W76:Y76"/>
    <mergeCell ref="K55:V56"/>
    <mergeCell ref="C57:O57"/>
    <mergeCell ref="P57:R57"/>
    <mergeCell ref="S57:T57"/>
    <mergeCell ref="N53:O53"/>
    <mergeCell ref="N36:O36"/>
    <mergeCell ref="N37:O37"/>
    <mergeCell ref="N38:O38"/>
    <mergeCell ref="N39:O39"/>
    <mergeCell ref="O8:T8"/>
    <mergeCell ref="U8:AG8"/>
    <mergeCell ref="O9:T9"/>
    <mergeCell ref="U9:AG9"/>
    <mergeCell ref="O10:T10"/>
    <mergeCell ref="O11:T11"/>
    <mergeCell ref="U11:AG11"/>
    <mergeCell ref="F4:L4"/>
    <mergeCell ref="F5:L5"/>
    <mergeCell ref="U6:AG6"/>
    <mergeCell ref="O7:T7"/>
    <mergeCell ref="U7:AG7"/>
    <mergeCell ref="C63:L64"/>
    <mergeCell ref="M64:P64"/>
    <mergeCell ref="C17:E17"/>
    <mergeCell ref="F17:K17"/>
    <mergeCell ref="C65:E65"/>
    <mergeCell ref="F65:K65"/>
    <mergeCell ref="M65:P65"/>
    <mergeCell ref="D25:G25"/>
    <mergeCell ref="H25:J25"/>
    <mergeCell ref="H26:J26"/>
    <mergeCell ref="H27:J27"/>
    <mergeCell ref="L23:P23"/>
    <mergeCell ref="C21:F21"/>
    <mergeCell ref="G21:K21"/>
    <mergeCell ref="L21:P21"/>
    <mergeCell ref="K34:L34"/>
    <mergeCell ref="K35:L35"/>
    <mergeCell ref="K50:L50"/>
    <mergeCell ref="K51:L51"/>
    <mergeCell ref="K25:L25"/>
    <mergeCell ref="K26:L26"/>
    <mergeCell ref="K27:L27"/>
    <mergeCell ref="K28:L28"/>
    <mergeCell ref="K29:L29"/>
    <mergeCell ref="C55:G56"/>
    <mergeCell ref="H55:J55"/>
    <mergeCell ref="H56:J56"/>
    <mergeCell ref="H52:J52"/>
    <mergeCell ref="C22:C54"/>
    <mergeCell ref="D22:G23"/>
    <mergeCell ref="H22:J23"/>
    <mergeCell ref="K22:V22"/>
    <mergeCell ref="C15:L16"/>
    <mergeCell ref="Q29:R29"/>
    <mergeCell ref="T29:U29"/>
    <mergeCell ref="Q30:R30"/>
    <mergeCell ref="T30:U30"/>
    <mergeCell ref="Q31:R31"/>
    <mergeCell ref="T31:U31"/>
    <mergeCell ref="Q32:R32"/>
    <mergeCell ref="T32:U32"/>
    <mergeCell ref="Q33:R33"/>
    <mergeCell ref="T33:U33"/>
    <mergeCell ref="K30:L30"/>
    <mergeCell ref="K31:L31"/>
    <mergeCell ref="K32:L32"/>
    <mergeCell ref="K33:L33"/>
    <mergeCell ref="K52:L52"/>
    <mergeCell ref="W22:Z23"/>
    <mergeCell ref="D54:G54"/>
    <mergeCell ref="H54:J54"/>
    <mergeCell ref="AA22:AG23"/>
    <mergeCell ref="D29:G29"/>
    <mergeCell ref="H29:J29"/>
    <mergeCell ref="D33:G33"/>
    <mergeCell ref="H33:J33"/>
    <mergeCell ref="H51:J51"/>
    <mergeCell ref="D51:G51"/>
    <mergeCell ref="R23:V23"/>
    <mergeCell ref="H28:J28"/>
    <mergeCell ref="D31:G31"/>
    <mergeCell ref="H31:J31"/>
    <mergeCell ref="H32:J32"/>
    <mergeCell ref="D32:G32"/>
    <mergeCell ref="K53:L53"/>
    <mergeCell ref="K54:L54"/>
    <mergeCell ref="N25:O25"/>
    <mergeCell ref="N26:O26"/>
    <mergeCell ref="N27:O27"/>
    <mergeCell ref="N28:O28"/>
    <mergeCell ref="N29:O29"/>
    <mergeCell ref="N30:O30"/>
    <mergeCell ref="Q21:U21"/>
    <mergeCell ref="V21:AA21"/>
    <mergeCell ref="D34:G34"/>
    <mergeCell ref="H34:J34"/>
    <mergeCell ref="D30:G30"/>
    <mergeCell ref="AB21:AG21"/>
    <mergeCell ref="AE140:AG140"/>
    <mergeCell ref="D35:G35"/>
    <mergeCell ref="H35:J35"/>
    <mergeCell ref="D28:G28"/>
    <mergeCell ref="D26:G26"/>
    <mergeCell ref="D27:G27"/>
    <mergeCell ref="H30:J30"/>
    <mergeCell ref="D53:G53"/>
    <mergeCell ref="H53:J53"/>
    <mergeCell ref="D52:G52"/>
    <mergeCell ref="D50:G50"/>
    <mergeCell ref="H50:J50"/>
    <mergeCell ref="AE82:AG82"/>
    <mergeCell ref="AA83:AC83"/>
    <mergeCell ref="AE83:AG83"/>
    <mergeCell ref="AA84:AC84"/>
    <mergeCell ref="AE84:AG84"/>
    <mergeCell ref="AA82:AC82"/>
    <mergeCell ref="AI134:AK134"/>
    <mergeCell ref="AA138:AC138"/>
    <mergeCell ref="AE138:AG138"/>
    <mergeCell ref="F152:G163"/>
    <mergeCell ref="AI159:AK159"/>
    <mergeCell ref="AI160:AK160"/>
    <mergeCell ref="AI161:AK161"/>
    <mergeCell ref="AA157:AC157"/>
    <mergeCell ref="AE157:AG157"/>
    <mergeCell ref="AA159:AC159"/>
    <mergeCell ref="AE159:AG159"/>
    <mergeCell ref="AA160:AC160"/>
    <mergeCell ref="AE160:AG160"/>
    <mergeCell ref="AI157:AK157"/>
    <mergeCell ref="H140:U140"/>
    <mergeCell ref="AI140:AK140"/>
    <mergeCell ref="H141:U141"/>
    <mergeCell ref="AE162:AG162"/>
    <mergeCell ref="AE136:AG136"/>
    <mergeCell ref="AA153:AC153"/>
    <mergeCell ref="AE153:AG153"/>
    <mergeCell ref="AI153:AK153"/>
    <mergeCell ref="W154:Y154"/>
    <mergeCell ref="AA154:AC154"/>
    <mergeCell ref="W176:Y176"/>
    <mergeCell ref="W180:Y180"/>
    <mergeCell ref="W181:Y181"/>
    <mergeCell ref="W158:Y158"/>
    <mergeCell ref="W159:Y159"/>
    <mergeCell ref="W160:Y160"/>
    <mergeCell ref="W161:Y161"/>
    <mergeCell ref="AA169:AC169"/>
    <mergeCell ref="AI135:AK135"/>
    <mergeCell ref="AI137:AK137"/>
    <mergeCell ref="AE135:AG135"/>
    <mergeCell ref="AA136:AC136"/>
    <mergeCell ref="AA140:AC140"/>
    <mergeCell ref="AI169:AK169"/>
    <mergeCell ref="AI175:AK175"/>
    <mergeCell ref="AI176:AK176"/>
    <mergeCell ref="AI180:AK180"/>
    <mergeCell ref="W164:Y164"/>
    <mergeCell ref="AA164:AC164"/>
    <mergeCell ref="AE164:AG164"/>
    <mergeCell ref="W167:Y167"/>
    <mergeCell ref="AA167:AC167"/>
    <mergeCell ref="AE167:AG167"/>
    <mergeCell ref="AE154:AG154"/>
  </mergeCells>
  <phoneticPr fontId="9"/>
  <dataValidations count="4">
    <dataValidation type="list" allowBlank="1" showInputMessage="1" showErrorMessage="1" sqref="C66">
      <formula1>#REF!</formula1>
    </dataValidation>
    <dataValidation type="list" allowBlank="1" showInputMessage="1" showErrorMessage="1" sqref="C17:E17 C65:E65">
      <formula1>"適,否"</formula1>
    </dataValidation>
    <dataValidation type="list" allowBlank="1" showInputMessage="1" showErrorMessage="1" sqref="M65:P65">
      <formula1>"否,区分３"</formula1>
    </dataValidation>
    <dataValidation type="list" allowBlank="1" showInputMessage="1" showErrorMessage="1" sqref="Q21:U21">
      <formula1>$AQ$5:$AQ$12</formula1>
    </dataValidation>
  </dataValidations>
  <printOptions horizontalCentered="1"/>
  <pageMargins left="0.78740157480314965" right="0.78740157480314965" top="0.59055118110236227" bottom="0.59055118110236227" header="0.51181102362204722" footer="0.51181102362204722"/>
  <pageSetup paperSize="9" scale="69" fitToHeight="0" orientation="portrait" r:id="rId1"/>
  <headerFooter alignWithMargins="0"/>
  <rowBreaks count="1" manualBreakCount="1">
    <brk id="69" max="37"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K51"/>
  <sheetViews>
    <sheetView showGridLines="0" view="pageBreakPreview" zoomScale="84" zoomScaleNormal="100" zoomScaleSheetLayoutView="84" workbookViewId="0">
      <selection activeCell="Z47" sqref="Z47:AC48"/>
    </sheetView>
  </sheetViews>
  <sheetFormatPr defaultColWidth="3.125" defaultRowHeight="13.5"/>
  <cols>
    <col min="1" max="1" width="3.125" style="442"/>
    <col min="2" max="13" width="3.375" style="442" customWidth="1"/>
    <col min="14" max="17" width="4.125" style="442" customWidth="1"/>
    <col min="18" max="29" width="3.375" style="442" customWidth="1"/>
    <col min="30" max="16384" width="3.125" style="442"/>
  </cols>
  <sheetData>
    <row r="1" spans="1:37" ht="22.5" customHeight="1">
      <c r="B1" s="954" t="s">
        <v>583</v>
      </c>
      <c r="C1" s="954"/>
      <c r="D1" s="954"/>
      <c r="E1" s="954"/>
      <c r="F1" s="954"/>
      <c r="G1" s="954"/>
      <c r="H1" s="954"/>
      <c r="I1" s="954"/>
      <c r="J1" s="954"/>
      <c r="K1" s="954"/>
      <c r="L1" s="954"/>
      <c r="M1" s="954"/>
      <c r="N1" s="954"/>
      <c r="O1" s="954"/>
      <c r="P1" s="954"/>
      <c r="Q1" s="954"/>
      <c r="R1" s="954"/>
      <c r="S1" s="954"/>
      <c r="T1" s="954"/>
      <c r="U1" s="954"/>
      <c r="V1" s="954"/>
      <c r="W1" s="954"/>
      <c r="X1" s="954"/>
      <c r="Y1" s="954"/>
      <c r="Z1" s="954"/>
      <c r="AA1" s="954"/>
      <c r="AB1" s="954"/>
      <c r="AC1" s="954"/>
    </row>
    <row r="2" spans="1:37" ht="12.6" customHeight="1"/>
    <row r="3" spans="1:37" ht="20.100000000000001" customHeight="1">
      <c r="O3" s="955" t="s">
        <v>6</v>
      </c>
      <c r="P3" s="955"/>
      <c r="Q3" s="955"/>
      <c r="R3" s="955"/>
      <c r="S3" s="955"/>
      <c r="T3" s="956">
        <f>①平均年齢別児童数計算表!N3</f>
        <v>0</v>
      </c>
      <c r="U3" s="957"/>
      <c r="V3" s="957"/>
      <c r="W3" s="957"/>
      <c r="X3" s="957"/>
      <c r="Y3" s="957"/>
      <c r="Z3" s="957"/>
      <c r="AA3" s="957"/>
      <c r="AB3" s="957"/>
      <c r="AC3" s="958"/>
    </row>
    <row r="4" spans="1:37" ht="20.100000000000001" customHeight="1">
      <c r="O4" s="955" t="s">
        <v>8</v>
      </c>
      <c r="P4" s="955"/>
      <c r="Q4" s="955"/>
      <c r="R4" s="955"/>
      <c r="S4" s="955"/>
      <c r="T4" s="956" t="str">
        <f>①平均年齢別児童数計算表!N4</f>
        <v>小規模保育事業所Ａ型</v>
      </c>
      <c r="U4" s="957"/>
      <c r="V4" s="957"/>
      <c r="W4" s="957"/>
      <c r="X4" s="957"/>
      <c r="Y4" s="957"/>
      <c r="Z4" s="957"/>
      <c r="AA4" s="957"/>
      <c r="AB4" s="957"/>
      <c r="AC4" s="958"/>
    </row>
    <row r="5" spans="1:37" ht="6" customHeight="1">
      <c r="O5" s="443"/>
      <c r="P5" s="443"/>
      <c r="Q5" s="443"/>
      <c r="R5" s="443"/>
      <c r="S5" s="443"/>
      <c r="T5" s="508"/>
      <c r="U5" s="508"/>
      <c r="V5" s="508"/>
      <c r="W5" s="508"/>
      <c r="X5" s="508"/>
      <c r="Y5" s="508"/>
      <c r="Z5" s="508"/>
      <c r="AA5" s="508"/>
      <c r="AB5" s="508"/>
      <c r="AC5" s="508"/>
    </row>
    <row r="6" spans="1:37" ht="15" customHeight="1">
      <c r="A6" s="444" t="s">
        <v>544</v>
      </c>
      <c r="B6" s="445" t="s">
        <v>475</v>
      </c>
      <c r="D6" s="445"/>
      <c r="E6" s="445"/>
      <c r="F6" s="445"/>
      <c r="G6" s="445"/>
      <c r="H6" s="445"/>
      <c r="I6" s="445"/>
      <c r="J6" s="445"/>
      <c r="K6" s="445"/>
      <c r="L6" s="445"/>
      <c r="M6" s="445"/>
      <c r="N6" s="445"/>
      <c r="O6" s="445"/>
      <c r="P6" s="445"/>
      <c r="Q6" s="445"/>
      <c r="R6" s="445"/>
      <c r="S6" s="445"/>
      <c r="T6" s="445"/>
      <c r="U6" s="445"/>
      <c r="V6" s="445"/>
      <c r="W6" s="445"/>
      <c r="X6" s="445"/>
      <c r="Y6" s="445"/>
      <c r="Z6" s="445"/>
      <c r="AA6" s="445"/>
      <c r="AB6" s="445"/>
      <c r="AC6" s="445"/>
    </row>
    <row r="7" spans="1:37" ht="30" customHeight="1">
      <c r="A7" s="908" t="s">
        <v>451</v>
      </c>
      <c r="B7" s="910" t="s">
        <v>545</v>
      </c>
      <c r="C7" s="911"/>
      <c r="D7" s="911"/>
      <c r="E7" s="911"/>
      <c r="F7" s="912" t="s">
        <v>0</v>
      </c>
      <c r="G7" s="913"/>
      <c r="H7" s="913"/>
      <c r="I7" s="914"/>
      <c r="J7" s="912" t="s">
        <v>452</v>
      </c>
      <c r="K7" s="913"/>
      <c r="L7" s="913"/>
      <c r="M7" s="914"/>
      <c r="N7" s="915" t="s">
        <v>464</v>
      </c>
      <c r="O7" s="916"/>
      <c r="P7" s="916"/>
      <c r="Q7" s="916"/>
      <c r="R7" s="916"/>
      <c r="S7" s="916"/>
      <c r="T7" s="916"/>
      <c r="U7" s="916"/>
      <c r="V7" s="916"/>
      <c r="W7" s="917"/>
    </row>
    <row r="8" spans="1:37" ht="30" customHeight="1">
      <c r="A8" s="909"/>
      <c r="B8" s="927">
        <f>①平均年齢別児童数計算表!R8</f>
        <v>0</v>
      </c>
      <c r="C8" s="928"/>
      <c r="D8" s="928"/>
      <c r="E8" s="503" t="s">
        <v>33</v>
      </c>
      <c r="F8" s="929" t="str">
        <f>【様式１】加算率!Q21</f>
        <v>100分の3地域</v>
      </c>
      <c r="G8" s="930"/>
      <c r="H8" s="930"/>
      <c r="I8" s="931"/>
      <c r="J8" s="446" t="s">
        <v>453</v>
      </c>
      <c r="K8" s="447">
        <v>12</v>
      </c>
      <c r="L8" s="930" t="s">
        <v>454</v>
      </c>
      <c r="M8" s="931"/>
      <c r="N8" s="932" t="str">
        <f>【様式１】加算率!F17+【様式１】加算率!F65&amp;"%"</f>
        <v>0%</v>
      </c>
      <c r="O8" s="933"/>
      <c r="P8" s="943" t="str">
        <f>"　基礎分（加算率a）："&amp;【様式１】加算率!F17&amp;"％
　賃金改善要件分（加算率b）："&amp;【様式１】加算率!F65&amp;"％"</f>
        <v>　基礎分（加算率a）：％
　賃金改善要件分（加算率b）：％</v>
      </c>
      <c r="Q8" s="943"/>
      <c r="R8" s="943"/>
      <c r="S8" s="943"/>
      <c r="T8" s="943"/>
      <c r="U8" s="943"/>
      <c r="V8" s="943"/>
      <c r="W8" s="944"/>
      <c r="X8" s="625"/>
      <c r="Y8" s="625"/>
      <c r="Z8" s="625"/>
      <c r="AA8" s="625"/>
      <c r="AB8" s="625"/>
      <c r="AC8" s="625"/>
    </row>
    <row r="9" spans="1:37" ht="17.100000000000001" customHeight="1">
      <c r="A9" s="908" t="s">
        <v>455</v>
      </c>
      <c r="B9" s="934" t="s">
        <v>546</v>
      </c>
      <c r="C9" s="935"/>
      <c r="D9" s="935"/>
      <c r="E9" s="936"/>
      <c r="F9" s="1130" t="s">
        <v>547</v>
      </c>
      <c r="G9" s="1131"/>
      <c r="H9" s="1131"/>
      <c r="I9" s="1131"/>
      <c r="J9" s="1131"/>
      <c r="K9" s="1131"/>
      <c r="L9" s="1131"/>
      <c r="M9" s="1131"/>
      <c r="N9" s="1132"/>
      <c r="O9" s="1126" t="s">
        <v>576</v>
      </c>
      <c r="P9" s="1126"/>
      <c r="Q9" s="1127"/>
      <c r="R9" s="940" t="s">
        <v>487</v>
      </c>
      <c r="S9" s="941"/>
      <c r="T9" s="941"/>
      <c r="U9" s="941"/>
      <c r="V9" s="941"/>
      <c r="W9" s="941"/>
      <c r="X9" s="942"/>
      <c r="Y9" s="986" t="s">
        <v>488</v>
      </c>
      <c r="Z9" s="935"/>
      <c r="AA9" s="935"/>
      <c r="AB9" s="936"/>
      <c r="AD9" s="625"/>
      <c r="AE9" s="625"/>
      <c r="AF9" s="625"/>
      <c r="AG9" s="625"/>
      <c r="AH9" s="625"/>
      <c r="AI9" s="625"/>
      <c r="AJ9" s="625"/>
      <c r="AK9" s="625"/>
    </row>
    <row r="10" spans="1:37" ht="21" customHeight="1">
      <c r="A10" s="985"/>
      <c r="B10" s="937"/>
      <c r="C10" s="938"/>
      <c r="D10" s="938"/>
      <c r="E10" s="939"/>
      <c r="F10" s="987" t="s">
        <v>548</v>
      </c>
      <c r="G10" s="988"/>
      <c r="H10" s="988"/>
      <c r="I10" s="1123" t="s">
        <v>481</v>
      </c>
      <c r="J10" s="990"/>
      <c r="K10" s="1124" t="s">
        <v>586</v>
      </c>
      <c r="L10" s="1125"/>
      <c r="M10" s="1133" t="s">
        <v>587</v>
      </c>
      <c r="N10" s="1129"/>
      <c r="O10" s="1128"/>
      <c r="P10" s="1128"/>
      <c r="Q10" s="1129"/>
      <c r="R10" s="626"/>
      <c r="S10" s="508"/>
      <c r="T10" s="508"/>
      <c r="U10" s="989" t="s">
        <v>476</v>
      </c>
      <c r="V10" s="990"/>
      <c r="W10" s="990"/>
      <c r="X10" s="991"/>
      <c r="Y10" s="937"/>
      <c r="Z10" s="938"/>
      <c r="AA10" s="938"/>
      <c r="AB10" s="939"/>
      <c r="AD10" s="625"/>
      <c r="AE10" s="625"/>
      <c r="AF10" s="625"/>
      <c r="AG10" s="625"/>
      <c r="AH10" s="625"/>
      <c r="AI10" s="625"/>
      <c r="AJ10" s="625"/>
      <c r="AK10" s="625"/>
    </row>
    <row r="11" spans="1:37" ht="30" customHeight="1">
      <c r="A11" s="909"/>
      <c r="B11" s="945" t="str">
        <f>IF(②取得加算確認!S8=1,"○","―")</f>
        <v>―</v>
      </c>
      <c r="C11" s="946"/>
      <c r="D11" s="946"/>
      <c r="E11" s="947"/>
      <c r="F11" s="927" t="str">
        <f>IF(②取得加算確認!S9=1,"○","―")</f>
        <v>―</v>
      </c>
      <c r="G11" s="948"/>
      <c r="H11" s="948"/>
      <c r="I11" s="504">
        <f>IF(F11="○",①平均年齢別児童数計算表!AA46,0)</f>
        <v>0</v>
      </c>
      <c r="J11" s="627" t="s">
        <v>33</v>
      </c>
      <c r="K11" s="502">
        <f>IF(F11="○",①平均年齢別児童数計算表!AA45,0)</f>
        <v>0</v>
      </c>
      <c r="L11" s="505" t="s">
        <v>33</v>
      </c>
      <c r="M11" s="502">
        <f>IF(F11="○",①平均年齢別児童数計算表!AA44,0)</f>
        <v>0</v>
      </c>
      <c r="N11" s="506" t="s">
        <v>33</v>
      </c>
      <c r="O11" s="930" t="str">
        <f>IF(②取得加算確認!S10=1,"○","―")</f>
        <v>○</v>
      </c>
      <c r="P11" s="930"/>
      <c r="Q11" s="931"/>
      <c r="R11" s="927" t="str">
        <f>IF(②取得加算確認!S11=1,"○","―")</f>
        <v>―</v>
      </c>
      <c r="S11" s="928"/>
      <c r="T11" s="928"/>
      <c r="U11" s="509" t="s">
        <v>549</v>
      </c>
      <c r="V11" s="949" t="str">
        <f>IF(R11="○",②取得加算確認!C11,"")</f>
        <v/>
      </c>
      <c r="W11" s="950"/>
      <c r="X11" s="506" t="s">
        <v>550</v>
      </c>
      <c r="Y11" s="966" t="str">
        <f>IF(②取得加算確認!S12=1,"○","―")</f>
        <v>―</v>
      </c>
      <c r="Z11" s="967"/>
      <c r="AA11" s="967"/>
      <c r="AB11" s="968"/>
      <c r="AD11" s="625"/>
      <c r="AE11" s="625"/>
      <c r="AF11" s="625"/>
      <c r="AG11" s="625"/>
      <c r="AH11" s="625"/>
      <c r="AI11" s="625"/>
      <c r="AJ11" s="625"/>
      <c r="AK11" s="625"/>
    </row>
    <row r="12" spans="1:37" ht="45" customHeight="1">
      <c r="A12" s="908" t="s">
        <v>456</v>
      </c>
      <c r="B12" s="969" t="s">
        <v>577</v>
      </c>
      <c r="C12" s="970"/>
      <c r="D12" s="970"/>
      <c r="E12" s="971"/>
      <c r="F12" s="972" t="s">
        <v>578</v>
      </c>
      <c r="G12" s="973"/>
      <c r="H12" s="973"/>
      <c r="I12" s="974"/>
      <c r="J12" s="975" t="s">
        <v>579</v>
      </c>
      <c r="K12" s="976"/>
      <c r="L12" s="976"/>
      <c r="M12" s="976"/>
      <c r="N12" s="976"/>
      <c r="O12" s="976"/>
      <c r="P12" s="976"/>
      <c r="Q12" s="977"/>
      <c r="R12" s="978" t="s">
        <v>580</v>
      </c>
      <c r="S12" s="979"/>
      <c r="T12" s="979"/>
      <c r="U12" s="979"/>
      <c r="V12" s="980"/>
      <c r="W12" s="980"/>
      <c r="X12" s="980"/>
      <c r="Y12" s="981"/>
      <c r="Z12" s="508"/>
      <c r="AA12" s="508"/>
      <c r="AB12" s="508"/>
      <c r="AC12" s="508"/>
    </row>
    <row r="13" spans="1:37" ht="30" customHeight="1">
      <c r="A13" s="909"/>
      <c r="B13" s="927" t="str">
        <f>IF(②取得加算確認!S17=1,"○","―")</f>
        <v>―</v>
      </c>
      <c r="C13" s="948"/>
      <c r="D13" s="948"/>
      <c r="E13" s="948"/>
      <c r="F13" s="927" t="str">
        <f>IF(②取得加算確認!S18=1,"○","―")</f>
        <v>―</v>
      </c>
      <c r="G13" s="948"/>
      <c r="H13" s="948"/>
      <c r="I13" s="948"/>
      <c r="J13" s="927" t="str">
        <f>IF(②取得加算確認!S19=1,"○","―")</f>
        <v>○</v>
      </c>
      <c r="K13" s="928"/>
      <c r="L13" s="928"/>
      <c r="M13" s="982" t="s">
        <v>477</v>
      </c>
      <c r="N13" s="983"/>
      <c r="O13" s="984"/>
      <c r="P13" s="995" t="str">
        <f>IF(J13="○",②取得加算確認!C19,"")</f>
        <v>月1回</v>
      </c>
      <c r="Q13" s="996"/>
      <c r="R13" s="927" t="str">
        <f>IF(②取得加算確認!S21=1,"○","―")</f>
        <v>―</v>
      </c>
      <c r="S13" s="948"/>
      <c r="T13" s="948"/>
      <c r="U13" s="948"/>
      <c r="V13" s="959" t="s">
        <v>457</v>
      </c>
      <c r="W13" s="960"/>
      <c r="X13" s="448"/>
      <c r="Y13" s="449" t="s">
        <v>551</v>
      </c>
      <c r="Z13" s="508"/>
      <c r="AA13" s="508"/>
      <c r="AB13" s="508"/>
      <c r="AC13" s="508"/>
    </row>
    <row r="14" spans="1:37" ht="30" customHeight="1">
      <c r="A14" s="908" t="s">
        <v>458</v>
      </c>
      <c r="B14" s="912" t="s">
        <v>581</v>
      </c>
      <c r="C14" s="961"/>
      <c r="D14" s="961"/>
      <c r="E14" s="962"/>
      <c r="F14" s="508"/>
      <c r="G14" s="508"/>
      <c r="H14" s="508"/>
      <c r="I14" s="508"/>
      <c r="J14" s="508"/>
      <c r="K14" s="508"/>
      <c r="L14" s="508"/>
      <c r="M14" s="508"/>
      <c r="N14" s="508"/>
      <c r="O14" s="508"/>
      <c r="P14" s="508"/>
      <c r="Q14" s="508"/>
      <c r="R14" s="508"/>
      <c r="S14" s="508"/>
      <c r="T14" s="508"/>
      <c r="U14" s="508"/>
      <c r="V14" s="508"/>
    </row>
    <row r="15" spans="1:37" ht="30" customHeight="1">
      <c r="A15" s="909"/>
      <c r="B15" s="927" t="str">
        <f>IF(②取得加算確認!S29=1,"○","―")</f>
        <v>○</v>
      </c>
      <c r="C15" s="963"/>
      <c r="D15" s="964" t="str">
        <f>IF(B15="○",②取得加算確認!C29,"")</f>
        <v>C</v>
      </c>
      <c r="E15" s="965"/>
      <c r="F15" s="508"/>
      <c r="G15" s="508"/>
      <c r="H15" s="508"/>
      <c r="I15" s="508"/>
      <c r="J15" s="508"/>
      <c r="K15" s="508"/>
      <c r="L15" s="508"/>
      <c r="M15" s="508"/>
      <c r="N15" s="508"/>
      <c r="O15" s="508"/>
      <c r="P15" s="508"/>
      <c r="Q15" s="508"/>
      <c r="R15" s="508"/>
      <c r="S15" s="508"/>
      <c r="T15" s="508"/>
      <c r="U15" s="508"/>
      <c r="V15" s="508"/>
    </row>
    <row r="16" spans="1:37" ht="15" customHeight="1">
      <c r="B16" s="628"/>
      <c r="C16" s="508"/>
      <c r="D16" s="508"/>
      <c r="E16" s="508"/>
      <c r="F16" s="508"/>
      <c r="G16" s="508"/>
      <c r="H16" s="508"/>
      <c r="I16" s="508"/>
      <c r="J16" s="508"/>
      <c r="K16" s="508"/>
      <c r="L16" s="508"/>
      <c r="M16" s="508"/>
      <c r="N16" s="508"/>
      <c r="O16" s="508"/>
      <c r="P16" s="508"/>
      <c r="Q16" s="508"/>
      <c r="R16" s="508"/>
      <c r="S16" s="508"/>
      <c r="T16" s="508"/>
      <c r="U16" s="508"/>
      <c r="V16" s="508"/>
      <c r="W16" s="508"/>
      <c r="X16" s="508"/>
      <c r="Y16" s="508"/>
      <c r="Z16" s="508"/>
      <c r="AA16" s="508"/>
      <c r="AB16" s="508"/>
      <c r="AC16" s="508"/>
    </row>
    <row r="17" spans="1:29" ht="11.25" customHeight="1"/>
    <row r="18" spans="1:29" ht="20.100000000000001" customHeight="1">
      <c r="B18" s="444" t="s">
        <v>552</v>
      </c>
      <c r="C18" s="442" t="s">
        <v>459</v>
      </c>
    </row>
    <row r="19" spans="1:29" ht="20.100000000000001" customHeight="1">
      <c r="B19" s="951"/>
      <c r="C19" s="952"/>
      <c r="D19" s="952"/>
      <c r="E19" s="952"/>
      <c r="F19" s="952"/>
      <c r="G19" s="952"/>
      <c r="H19" s="952"/>
      <c r="I19" s="953"/>
      <c r="J19" s="951" t="s">
        <v>478</v>
      </c>
      <c r="K19" s="952"/>
      <c r="L19" s="952"/>
      <c r="M19" s="953"/>
      <c r="N19" s="951" t="s">
        <v>479</v>
      </c>
      <c r="O19" s="952"/>
      <c r="P19" s="952"/>
      <c r="Q19" s="953"/>
      <c r="R19" s="951" t="s">
        <v>260</v>
      </c>
      <c r="S19" s="952"/>
      <c r="T19" s="952"/>
      <c r="U19" s="953"/>
      <c r="V19" s="629"/>
      <c r="W19" s="464"/>
      <c r="X19" s="464"/>
      <c r="AC19" s="464"/>
    </row>
    <row r="20" spans="1:29" ht="20.100000000000001" customHeight="1">
      <c r="B20" s="975" t="s">
        <v>480</v>
      </c>
      <c r="C20" s="961"/>
      <c r="D20" s="961"/>
      <c r="E20" s="961"/>
      <c r="F20" s="961"/>
      <c r="G20" s="961"/>
      <c r="H20" s="961"/>
      <c r="I20" s="962"/>
      <c r="J20" s="992">
        <f>①平均年齢別児童数計算表!AC16+①平均年齢別児童数計算表!AC17</f>
        <v>0</v>
      </c>
      <c r="K20" s="993"/>
      <c r="L20" s="993"/>
      <c r="M20" s="994"/>
      <c r="N20" s="992">
        <f>①平均年齢別児童数計算表!AD16+①平均年齢別児童数計算表!AD17</f>
        <v>0</v>
      </c>
      <c r="O20" s="993"/>
      <c r="P20" s="993"/>
      <c r="Q20" s="994"/>
      <c r="R20" s="992">
        <f>SUM(J20:Q20)</f>
        <v>0</v>
      </c>
      <c r="S20" s="993"/>
      <c r="T20" s="993"/>
      <c r="U20" s="994"/>
      <c r="V20" s="630"/>
      <c r="W20" s="631"/>
      <c r="X20" s="631"/>
      <c r="Y20" s="631"/>
      <c r="Z20" s="450"/>
      <c r="AA20" s="450"/>
      <c r="AB20" s="450"/>
      <c r="AC20" s="450"/>
    </row>
    <row r="21" spans="1:29" ht="20.100000000000001" customHeight="1">
      <c r="B21" s="636"/>
      <c r="C21" s="921" t="s">
        <v>592</v>
      </c>
      <c r="D21" s="922"/>
      <c r="E21" s="922"/>
      <c r="F21" s="922"/>
      <c r="G21" s="922"/>
      <c r="H21" s="922"/>
      <c r="I21" s="923"/>
      <c r="J21" s="924">
        <f>①平均年齢別児童数計算表!AC17</f>
        <v>0</v>
      </c>
      <c r="K21" s="925"/>
      <c r="L21" s="925"/>
      <c r="M21" s="926"/>
      <c r="N21" s="924">
        <f>①平均年齢別児童数計算表!AD17</f>
        <v>0</v>
      </c>
      <c r="O21" s="925"/>
      <c r="P21" s="925"/>
      <c r="Q21" s="926"/>
      <c r="R21" s="924">
        <f>SUM(J21:Q21)</f>
        <v>0</v>
      </c>
      <c r="S21" s="925"/>
      <c r="T21" s="925"/>
      <c r="U21" s="926"/>
      <c r="V21" s="630"/>
      <c r="W21" s="631"/>
      <c r="X21" s="631"/>
      <c r="Y21" s="631"/>
      <c r="Z21" s="450"/>
      <c r="AA21" s="450"/>
      <c r="AB21" s="450"/>
      <c r="AC21" s="450"/>
    </row>
    <row r="22" spans="1:29" ht="20.100000000000001" customHeight="1">
      <c r="B22" s="951" t="s">
        <v>481</v>
      </c>
      <c r="C22" s="952"/>
      <c r="D22" s="952"/>
      <c r="E22" s="952"/>
      <c r="F22" s="952"/>
      <c r="G22" s="952"/>
      <c r="H22" s="952"/>
      <c r="I22" s="953"/>
      <c r="J22" s="1003">
        <f>①平均年齢別児童数計算表!AC18</f>
        <v>0</v>
      </c>
      <c r="K22" s="1004"/>
      <c r="L22" s="1004"/>
      <c r="M22" s="1005"/>
      <c r="N22" s="1003">
        <f>①平均年齢別児童数計算表!AD18</f>
        <v>0</v>
      </c>
      <c r="O22" s="1004"/>
      <c r="P22" s="1004"/>
      <c r="Q22" s="1005"/>
      <c r="R22" s="1003">
        <f>SUM(J22:Q22)</f>
        <v>0</v>
      </c>
      <c r="S22" s="1004"/>
      <c r="T22" s="1004"/>
      <c r="U22" s="1005"/>
      <c r="V22" s="630"/>
      <c r="W22" s="631"/>
      <c r="X22" s="631"/>
      <c r="Y22" s="631"/>
      <c r="Z22" s="450"/>
      <c r="AA22" s="450"/>
      <c r="AB22" s="450"/>
      <c r="AC22" s="450"/>
    </row>
    <row r="23" spans="1:29" ht="20.100000000000001" customHeight="1">
      <c r="B23" s="997" t="s">
        <v>553</v>
      </c>
      <c r="C23" s="998"/>
      <c r="D23" s="998"/>
      <c r="E23" s="998"/>
      <c r="F23" s="998"/>
      <c r="G23" s="998"/>
      <c r="H23" s="998"/>
      <c r="I23" s="999"/>
      <c r="J23" s="1000"/>
      <c r="K23" s="1001"/>
      <c r="L23" s="1001"/>
      <c r="M23" s="1002"/>
      <c r="N23" s="1000"/>
      <c r="O23" s="1001"/>
      <c r="P23" s="1001"/>
      <c r="Q23" s="1002"/>
      <c r="R23" s="1000">
        <f>SUM(J23:Q23)</f>
        <v>0</v>
      </c>
      <c r="S23" s="1001"/>
      <c r="T23" s="1001"/>
      <c r="U23" s="1002"/>
      <c r="V23" s="630"/>
      <c r="W23" s="631"/>
      <c r="X23" s="631"/>
      <c r="Y23" s="631"/>
      <c r="Z23" s="450"/>
      <c r="AA23" s="450"/>
      <c r="AB23" s="450"/>
      <c r="AC23" s="450"/>
    </row>
    <row r="24" spans="1:29" ht="20.100000000000001" customHeight="1">
      <c r="B24" s="997" t="s">
        <v>554</v>
      </c>
      <c r="C24" s="998"/>
      <c r="D24" s="998"/>
      <c r="E24" s="998"/>
      <c r="F24" s="998"/>
      <c r="G24" s="998"/>
      <c r="H24" s="998"/>
      <c r="I24" s="999"/>
      <c r="J24" s="1000"/>
      <c r="K24" s="1001"/>
      <c r="L24" s="1001"/>
      <c r="M24" s="1002"/>
      <c r="N24" s="1000"/>
      <c r="O24" s="1001"/>
      <c r="P24" s="1001"/>
      <c r="Q24" s="1002"/>
      <c r="R24" s="1000">
        <f>SUM(J24:Q24)</f>
        <v>0</v>
      </c>
      <c r="S24" s="1001"/>
      <c r="T24" s="1001"/>
      <c r="U24" s="1002"/>
      <c r="V24" s="630"/>
      <c r="W24" s="631"/>
      <c r="X24" s="631"/>
      <c r="Y24" s="631"/>
      <c r="Z24" s="450"/>
      <c r="AA24" s="450"/>
      <c r="AB24" s="450"/>
      <c r="AC24" s="450"/>
    </row>
    <row r="25" spans="1:29" ht="20.100000000000001" customHeight="1">
      <c r="B25" s="951" t="s">
        <v>260</v>
      </c>
      <c r="C25" s="952"/>
      <c r="D25" s="952"/>
      <c r="E25" s="952"/>
      <c r="F25" s="952"/>
      <c r="G25" s="952"/>
      <c r="H25" s="952"/>
      <c r="I25" s="953"/>
      <c r="J25" s="1003">
        <f>J20+J22+J23+J24</f>
        <v>0</v>
      </c>
      <c r="K25" s="1004"/>
      <c r="L25" s="1004"/>
      <c r="M25" s="1005"/>
      <c r="N25" s="1003">
        <f>N20+N22+N23+N24</f>
        <v>0</v>
      </c>
      <c r="O25" s="1004"/>
      <c r="P25" s="1004"/>
      <c r="Q25" s="1005"/>
      <c r="R25" s="1003">
        <f>R20+R22+R23+R24</f>
        <v>0</v>
      </c>
      <c r="S25" s="1004"/>
      <c r="T25" s="1004"/>
      <c r="U25" s="1005"/>
      <c r="V25" s="632"/>
      <c r="W25" s="633"/>
      <c r="X25" s="633"/>
      <c r="Y25" s="633"/>
      <c r="Z25" s="450"/>
      <c r="AA25" s="450"/>
      <c r="AB25" s="450"/>
      <c r="AC25" s="450"/>
    </row>
    <row r="26" spans="1:29" ht="7.5" customHeight="1">
      <c r="B26" s="451"/>
      <c r="C26" s="451"/>
      <c r="D26" s="451"/>
      <c r="E26" s="451"/>
      <c r="F26" s="451"/>
      <c r="G26" s="451"/>
      <c r="H26" s="451"/>
      <c r="I26" s="451"/>
      <c r="J26" s="451"/>
      <c r="K26" s="451"/>
      <c r="L26" s="451"/>
      <c r="M26" s="451"/>
      <c r="N26" s="451"/>
      <c r="O26" s="451"/>
      <c r="P26" s="451"/>
      <c r="Q26" s="451"/>
      <c r="R26" s="451"/>
      <c r="S26" s="451"/>
      <c r="T26" s="451"/>
      <c r="U26" s="451"/>
      <c r="V26" s="451"/>
      <c r="W26" s="451"/>
      <c r="X26" s="451"/>
      <c r="Y26" s="451"/>
      <c r="Z26" s="451"/>
      <c r="AA26" s="451"/>
      <c r="AB26" s="451"/>
      <c r="AC26" s="451"/>
    </row>
    <row r="27" spans="1:29" ht="20.100000000000001" customHeight="1">
      <c r="B27" s="444" t="s">
        <v>555</v>
      </c>
      <c r="C27" s="442" t="s">
        <v>460</v>
      </c>
    </row>
    <row r="28" spans="1:29" ht="34.5" customHeight="1">
      <c r="A28" s="1018" t="s">
        <v>455</v>
      </c>
      <c r="B28" s="465"/>
      <c r="C28" s="466"/>
      <c r="D28" s="466"/>
      <c r="E28" s="466"/>
      <c r="F28" s="466"/>
      <c r="G28" s="466"/>
      <c r="H28" s="466"/>
      <c r="I28" s="467"/>
      <c r="J28" s="1021" t="s">
        <v>482</v>
      </c>
      <c r="K28" s="1022"/>
      <c r="L28" s="1022"/>
      <c r="M28" s="1023"/>
      <c r="N28" s="1092" t="s">
        <v>486</v>
      </c>
      <c r="O28" s="1093"/>
      <c r="P28" s="1094" t="s">
        <v>582</v>
      </c>
      <c r="Q28" s="1093"/>
      <c r="R28" s="1021" t="s">
        <v>556</v>
      </c>
      <c r="S28" s="1022"/>
      <c r="T28" s="1022"/>
      <c r="U28" s="1023"/>
      <c r="V28" s="951" t="s">
        <v>452</v>
      </c>
      <c r="W28" s="952"/>
      <c r="X28" s="952"/>
      <c r="Y28" s="952"/>
      <c r="Z28" s="1024" t="s">
        <v>461</v>
      </c>
      <c r="AA28" s="952"/>
      <c r="AB28" s="952"/>
      <c r="AC28" s="953"/>
    </row>
    <row r="29" spans="1:29" ht="20.100000000000001" customHeight="1">
      <c r="A29" s="1019"/>
      <c r="B29" s="975"/>
      <c r="C29" s="1027" t="s">
        <v>483</v>
      </c>
      <c r="D29" s="1028"/>
      <c r="E29" s="1028"/>
      <c r="F29" s="1028"/>
      <c r="G29" s="1028"/>
      <c r="H29" s="1028"/>
      <c r="I29" s="1029"/>
      <c r="J29" s="1030"/>
      <c r="K29" s="1007"/>
      <c r="L29" s="1007"/>
      <c r="M29" s="1008"/>
      <c r="N29" s="1117"/>
      <c r="O29" s="1118"/>
      <c r="P29" s="1119"/>
      <c r="Q29" s="1118"/>
      <c r="R29" s="1030"/>
      <c r="S29" s="1007"/>
      <c r="T29" s="1007"/>
      <c r="U29" s="1008"/>
      <c r="V29" s="1030"/>
      <c r="W29" s="1007"/>
      <c r="X29" s="1007"/>
      <c r="Y29" s="1007"/>
      <c r="Z29" s="1006"/>
      <c r="AA29" s="1007"/>
      <c r="AB29" s="1007"/>
      <c r="AC29" s="1008"/>
    </row>
    <row r="30" spans="1:29" ht="20.100000000000001" customHeight="1">
      <c r="A30" s="1019"/>
      <c r="B30" s="1025"/>
      <c r="C30" s="1009"/>
      <c r="D30" s="1010" t="s">
        <v>484</v>
      </c>
      <c r="E30" s="1012" t="s">
        <v>480</v>
      </c>
      <c r="F30" s="1013"/>
      <c r="G30" s="1013"/>
      <c r="H30" s="1013"/>
      <c r="I30" s="1014"/>
      <c r="J30" s="1015"/>
      <c r="K30" s="1016"/>
      <c r="L30" s="1016"/>
      <c r="M30" s="1017"/>
      <c r="N30" s="1057">
        <f>【様式１】加算率!$F$65</f>
        <v>0</v>
      </c>
      <c r="O30" s="1042"/>
      <c r="P30" s="1057">
        <f>【様式１】加算率!AE152</f>
        <v>0</v>
      </c>
      <c r="Q30" s="1042"/>
      <c r="R30" s="1003">
        <f>J20+J24</f>
        <v>0</v>
      </c>
      <c r="S30" s="1004"/>
      <c r="T30" s="1004"/>
      <c r="U30" s="1005"/>
      <c r="V30" s="1003">
        <f t="shared" ref="V30:V41" si="0">K$8</f>
        <v>12</v>
      </c>
      <c r="W30" s="1004"/>
      <c r="X30" s="1004"/>
      <c r="Y30" s="1004"/>
      <c r="Z30" s="1034">
        <f>ROUNDDOWN(J30*(N30+P30)*R30*V30,-1)</f>
        <v>0</v>
      </c>
      <c r="AA30" s="1004"/>
      <c r="AB30" s="1004"/>
      <c r="AC30" s="1005"/>
    </row>
    <row r="31" spans="1:29" ht="20.100000000000001" customHeight="1">
      <c r="A31" s="1019"/>
      <c r="B31" s="1025"/>
      <c r="C31" s="1009"/>
      <c r="D31" s="1011"/>
      <c r="E31" s="1012" t="s">
        <v>481</v>
      </c>
      <c r="F31" s="1013"/>
      <c r="G31" s="1013"/>
      <c r="H31" s="1013"/>
      <c r="I31" s="1014"/>
      <c r="J31" s="1015"/>
      <c r="K31" s="1016"/>
      <c r="L31" s="1016"/>
      <c r="M31" s="1017"/>
      <c r="N31" s="1057">
        <f>【様式１】加算率!$F$65</f>
        <v>0</v>
      </c>
      <c r="O31" s="1042"/>
      <c r="P31" s="1057">
        <f>【様式１】加算率!AE153</f>
        <v>0</v>
      </c>
      <c r="Q31" s="1042"/>
      <c r="R31" s="1003">
        <f>J22</f>
        <v>0</v>
      </c>
      <c r="S31" s="1004"/>
      <c r="T31" s="1004"/>
      <c r="U31" s="1005"/>
      <c r="V31" s="1003">
        <f t="shared" si="0"/>
        <v>12</v>
      </c>
      <c r="W31" s="1004"/>
      <c r="X31" s="1004"/>
      <c r="Y31" s="1004"/>
      <c r="Z31" s="1034">
        <f>ROUNDDOWN(J31*(N31+P31)*R31*V31,-1)</f>
        <v>0</v>
      </c>
      <c r="AA31" s="1004"/>
      <c r="AB31" s="1004"/>
      <c r="AC31" s="1005"/>
    </row>
    <row r="32" spans="1:29" ht="20.100000000000001" customHeight="1">
      <c r="A32" s="1019"/>
      <c r="B32" s="1025"/>
      <c r="C32" s="1009"/>
      <c r="D32" s="1032" t="s">
        <v>485</v>
      </c>
      <c r="E32" s="1012" t="s">
        <v>480</v>
      </c>
      <c r="F32" s="1013"/>
      <c r="G32" s="1013"/>
      <c r="H32" s="1013"/>
      <c r="I32" s="1014"/>
      <c r="J32" s="1015"/>
      <c r="K32" s="1016"/>
      <c r="L32" s="1016"/>
      <c r="M32" s="1017"/>
      <c r="N32" s="1057">
        <f>【様式１】加算率!$F$65</f>
        <v>0</v>
      </c>
      <c r="O32" s="1042"/>
      <c r="P32" s="1057">
        <f>【様式１】加算率!AE154</f>
        <v>0</v>
      </c>
      <c r="Q32" s="1042"/>
      <c r="R32" s="1003">
        <f>N20+R23+N24</f>
        <v>0</v>
      </c>
      <c r="S32" s="1004"/>
      <c r="T32" s="1004"/>
      <c r="U32" s="1005"/>
      <c r="V32" s="1003">
        <f t="shared" si="0"/>
        <v>12</v>
      </c>
      <c r="W32" s="1004"/>
      <c r="X32" s="1004"/>
      <c r="Y32" s="1004"/>
      <c r="Z32" s="1034">
        <f>ROUNDDOWN(J32*(N32+P32)*R32*V32,-1)</f>
        <v>0</v>
      </c>
      <c r="AA32" s="1004"/>
      <c r="AB32" s="1004"/>
      <c r="AC32" s="1005"/>
    </row>
    <row r="33" spans="1:29" ht="20.100000000000001" customHeight="1">
      <c r="A33" s="1019"/>
      <c r="B33" s="1026"/>
      <c r="C33" s="1031"/>
      <c r="D33" s="1033"/>
      <c r="E33" s="1012" t="s">
        <v>481</v>
      </c>
      <c r="F33" s="1013"/>
      <c r="G33" s="1013"/>
      <c r="H33" s="1013"/>
      <c r="I33" s="1014"/>
      <c r="J33" s="1015"/>
      <c r="K33" s="1016"/>
      <c r="L33" s="1016"/>
      <c r="M33" s="1017"/>
      <c r="N33" s="1057">
        <f>【様式１】加算率!$F$65</f>
        <v>0</v>
      </c>
      <c r="O33" s="1042"/>
      <c r="P33" s="1057">
        <f>【様式１】加算率!AE155</f>
        <v>0</v>
      </c>
      <c r="Q33" s="1042"/>
      <c r="R33" s="1003">
        <f>N22</f>
        <v>0</v>
      </c>
      <c r="S33" s="1004"/>
      <c r="T33" s="1004"/>
      <c r="U33" s="1005"/>
      <c r="V33" s="1003">
        <f t="shared" si="0"/>
        <v>12</v>
      </c>
      <c r="W33" s="1004"/>
      <c r="X33" s="1004"/>
      <c r="Y33" s="1004"/>
      <c r="Z33" s="1034">
        <f>ROUNDDOWN(J33*(N33+P33)*R33*V33,-1)</f>
        <v>0</v>
      </c>
      <c r="AA33" s="1004"/>
      <c r="AB33" s="1004"/>
      <c r="AC33" s="1005"/>
    </row>
    <row r="34" spans="1:29" ht="20.100000000000001" customHeight="1">
      <c r="A34" s="1019"/>
      <c r="B34" s="1051" t="s">
        <v>557</v>
      </c>
      <c r="C34" s="1044" t="s">
        <v>558</v>
      </c>
      <c r="D34" s="1045"/>
      <c r="E34" s="1045"/>
      <c r="F34" s="1045"/>
      <c r="G34" s="1045"/>
      <c r="H34" s="1045"/>
      <c r="I34" s="1046"/>
      <c r="J34" s="1000"/>
      <c r="K34" s="1001"/>
      <c r="L34" s="1001"/>
      <c r="M34" s="1002"/>
      <c r="N34" s="1049">
        <f>【様式１】加算率!$F$65</f>
        <v>0</v>
      </c>
      <c r="O34" s="1050"/>
      <c r="P34" s="1047"/>
      <c r="Q34" s="1048"/>
      <c r="R34" s="1000">
        <f>R20+R23+R24</f>
        <v>0</v>
      </c>
      <c r="S34" s="1001"/>
      <c r="T34" s="1001"/>
      <c r="U34" s="1002"/>
      <c r="V34" s="1000">
        <f t="shared" si="0"/>
        <v>12</v>
      </c>
      <c r="W34" s="1001"/>
      <c r="X34" s="1001"/>
      <c r="Y34" s="1001"/>
      <c r="Z34" s="1043">
        <f>ROUNDDOWN(J34*N34*R34*V34,-1)</f>
        <v>0</v>
      </c>
      <c r="AA34" s="1001"/>
      <c r="AB34" s="1001"/>
      <c r="AC34" s="1002"/>
    </row>
    <row r="35" spans="1:29" ht="20.100000000000001" customHeight="1">
      <c r="A35" s="1019"/>
      <c r="B35" s="1052"/>
      <c r="C35" s="1044" t="s">
        <v>559</v>
      </c>
      <c r="D35" s="1045"/>
      <c r="E35" s="1045"/>
      <c r="F35" s="1045"/>
      <c r="G35" s="1045"/>
      <c r="H35" s="1045"/>
      <c r="I35" s="1046"/>
      <c r="J35" s="1000"/>
      <c r="K35" s="1001"/>
      <c r="L35" s="1001"/>
      <c r="M35" s="1002"/>
      <c r="N35" s="1049">
        <f>【様式１】加算率!$F$65</f>
        <v>0</v>
      </c>
      <c r="O35" s="1050"/>
      <c r="P35" s="1047"/>
      <c r="Q35" s="1048"/>
      <c r="R35" s="1000">
        <f>R22</f>
        <v>0</v>
      </c>
      <c r="S35" s="1001"/>
      <c r="T35" s="1001"/>
      <c r="U35" s="1002"/>
      <c r="V35" s="1000">
        <f t="shared" si="0"/>
        <v>12</v>
      </c>
      <c r="W35" s="1001"/>
      <c r="X35" s="1001"/>
      <c r="Y35" s="1001"/>
      <c r="Z35" s="1043">
        <f>ROUNDDOWN(J35*N35*R35*V35,-1)</f>
        <v>0</v>
      </c>
      <c r="AA35" s="1001"/>
      <c r="AB35" s="1001"/>
      <c r="AC35" s="1002"/>
    </row>
    <row r="36" spans="1:29" ht="20.100000000000001" customHeight="1">
      <c r="A36" s="1019"/>
      <c r="B36" s="1035" t="s">
        <v>560</v>
      </c>
      <c r="C36" s="1038" t="s">
        <v>584</v>
      </c>
      <c r="D36" s="1039"/>
      <c r="E36" s="1039"/>
      <c r="F36" s="1039"/>
      <c r="G36" s="1039"/>
      <c r="H36" s="1039"/>
      <c r="I36" s="1040"/>
      <c r="J36" s="1015"/>
      <c r="K36" s="1016"/>
      <c r="L36" s="1016"/>
      <c r="M36" s="1017"/>
      <c r="N36" s="1057">
        <f>【様式１】加算率!$F$65</f>
        <v>0</v>
      </c>
      <c r="O36" s="1042"/>
      <c r="P36" s="1041">
        <f>【様式１】加算率!AE157</f>
        <v>0</v>
      </c>
      <c r="Q36" s="1042"/>
      <c r="R36" s="1003">
        <f>$M$11</f>
        <v>0</v>
      </c>
      <c r="S36" s="1004"/>
      <c r="T36" s="1004"/>
      <c r="U36" s="1005"/>
      <c r="V36" s="1003">
        <f t="shared" si="0"/>
        <v>12</v>
      </c>
      <c r="W36" s="1004"/>
      <c r="X36" s="1004"/>
      <c r="Y36" s="1004"/>
      <c r="Z36" s="1034">
        <f>ROUNDDOWN(J36*(N36+P36)*R36*V36,-1)</f>
        <v>0</v>
      </c>
      <c r="AA36" s="1004"/>
      <c r="AB36" s="1004"/>
      <c r="AC36" s="1005"/>
    </row>
    <row r="37" spans="1:29" ht="20.100000000000001" customHeight="1">
      <c r="A37" s="1019"/>
      <c r="B37" s="1036"/>
      <c r="C37" s="1038" t="s">
        <v>585</v>
      </c>
      <c r="D37" s="1039"/>
      <c r="E37" s="1039"/>
      <c r="F37" s="1039"/>
      <c r="G37" s="1039"/>
      <c r="H37" s="1039"/>
      <c r="I37" s="1040"/>
      <c r="J37" s="918"/>
      <c r="K37" s="919"/>
      <c r="L37" s="919"/>
      <c r="M37" s="920"/>
      <c r="N37" s="1057">
        <f>【様式１】加算率!$F$65</f>
        <v>0</v>
      </c>
      <c r="O37" s="1042"/>
      <c r="P37" s="1041">
        <f>【様式１】加算率!AE157</f>
        <v>0</v>
      </c>
      <c r="Q37" s="1042"/>
      <c r="R37" s="1003">
        <f>$K$11</f>
        <v>0</v>
      </c>
      <c r="S37" s="1004"/>
      <c r="T37" s="1004"/>
      <c r="U37" s="1005"/>
      <c r="V37" s="1003">
        <f t="shared" si="0"/>
        <v>12</v>
      </c>
      <c r="W37" s="1004"/>
      <c r="X37" s="1004"/>
      <c r="Y37" s="1004"/>
      <c r="Z37" s="1034">
        <f>ROUNDDOWN(J37*(N37+P37)*R37*V37,-1)</f>
        <v>0</v>
      </c>
      <c r="AA37" s="1004"/>
      <c r="AB37" s="1004"/>
      <c r="AC37" s="1005"/>
    </row>
    <row r="38" spans="1:29" ht="20.100000000000001" customHeight="1">
      <c r="A38" s="1019"/>
      <c r="B38" s="1037"/>
      <c r="C38" s="1038" t="s">
        <v>561</v>
      </c>
      <c r="D38" s="1039"/>
      <c r="E38" s="1039"/>
      <c r="F38" s="1039"/>
      <c r="G38" s="1039"/>
      <c r="H38" s="1039"/>
      <c r="I38" s="1040"/>
      <c r="J38" s="1015"/>
      <c r="K38" s="1016"/>
      <c r="L38" s="1016"/>
      <c r="M38" s="1017"/>
      <c r="N38" s="1057">
        <f>【様式１】加算率!$F$65</f>
        <v>0</v>
      </c>
      <c r="O38" s="1042"/>
      <c r="P38" s="1041">
        <f>【様式１】加算率!AE157</f>
        <v>0</v>
      </c>
      <c r="Q38" s="1042"/>
      <c r="R38" s="1003">
        <f>$I$11</f>
        <v>0</v>
      </c>
      <c r="S38" s="1004"/>
      <c r="T38" s="1004"/>
      <c r="U38" s="1005"/>
      <c r="V38" s="1003">
        <f t="shared" si="0"/>
        <v>12</v>
      </c>
      <c r="W38" s="1004"/>
      <c r="X38" s="1004"/>
      <c r="Y38" s="1004"/>
      <c r="Z38" s="1034">
        <f>ROUNDDOWN(J38*(N38+P38)*R38*V38,-1)</f>
        <v>0</v>
      </c>
      <c r="AA38" s="1004"/>
      <c r="AB38" s="1004"/>
      <c r="AC38" s="1005"/>
    </row>
    <row r="39" spans="1:29" ht="20.100000000000001" customHeight="1">
      <c r="A39" s="1019"/>
      <c r="B39" s="507" t="s">
        <v>462</v>
      </c>
      <c r="C39" s="1120" t="s">
        <v>575</v>
      </c>
      <c r="D39" s="1121"/>
      <c r="E39" s="1121"/>
      <c r="F39" s="1121"/>
      <c r="G39" s="1121"/>
      <c r="H39" s="1121"/>
      <c r="I39" s="1122"/>
      <c r="J39" s="918"/>
      <c r="K39" s="919"/>
      <c r="L39" s="919"/>
      <c r="M39" s="920"/>
      <c r="N39" s="1057">
        <f>【様式１】加算率!$F$65</f>
        <v>0</v>
      </c>
      <c r="O39" s="1042"/>
      <c r="P39" s="1041">
        <f>【様式１】加算率!AE158</f>
        <v>0</v>
      </c>
      <c r="Q39" s="1042"/>
      <c r="R39" s="1003">
        <f>R21</f>
        <v>0</v>
      </c>
      <c r="S39" s="1004"/>
      <c r="T39" s="1004"/>
      <c r="U39" s="1005"/>
      <c r="V39" s="1003">
        <f t="shared" si="0"/>
        <v>12</v>
      </c>
      <c r="W39" s="1004"/>
      <c r="X39" s="1004"/>
      <c r="Y39" s="1004"/>
      <c r="Z39" s="1034">
        <f>ROUNDDOWN(J39*(N39+P39)*R39*V39,-1)</f>
        <v>0</v>
      </c>
      <c r="AA39" s="1004"/>
      <c r="AB39" s="1004"/>
      <c r="AC39" s="1005"/>
    </row>
    <row r="40" spans="1:29" ht="20.100000000000001" customHeight="1">
      <c r="A40" s="1019"/>
      <c r="B40" s="500" t="s">
        <v>489</v>
      </c>
      <c r="C40" s="1038" t="str">
        <f>IF(OR($R$11="",$R$11="―"),"休日保育加算","休日保育加算（のべ"&amp;$V$11&amp;"区分)")</f>
        <v>休日保育加算</v>
      </c>
      <c r="D40" s="1039"/>
      <c r="E40" s="1039"/>
      <c r="F40" s="1039"/>
      <c r="G40" s="1039"/>
      <c r="H40" s="1039"/>
      <c r="I40" s="1040"/>
      <c r="J40" s="1015"/>
      <c r="K40" s="1016"/>
      <c r="L40" s="1016"/>
      <c r="M40" s="1017"/>
      <c r="N40" s="1057">
        <f>【様式１】加算率!$F$65</f>
        <v>0</v>
      </c>
      <c r="O40" s="1042"/>
      <c r="P40" s="1041">
        <f>【様式１】加算率!AE159</f>
        <v>0</v>
      </c>
      <c r="Q40" s="1042"/>
      <c r="R40" s="1054"/>
      <c r="S40" s="1055"/>
      <c r="T40" s="1055"/>
      <c r="U40" s="1056"/>
      <c r="V40" s="1003">
        <f t="shared" si="0"/>
        <v>12</v>
      </c>
      <c r="W40" s="1004"/>
      <c r="X40" s="1004"/>
      <c r="Y40" s="1004"/>
      <c r="Z40" s="1034">
        <f>ROUNDDOWN(J40*(N40+P40)*V40,-1)</f>
        <v>0</v>
      </c>
      <c r="AA40" s="1004"/>
      <c r="AB40" s="1004"/>
      <c r="AC40" s="1005"/>
    </row>
    <row r="41" spans="1:29" ht="20.100000000000001" customHeight="1">
      <c r="A41" s="1020"/>
      <c r="B41" s="634" t="s">
        <v>569</v>
      </c>
      <c r="C41" s="1044" t="s">
        <v>77</v>
      </c>
      <c r="D41" s="1045"/>
      <c r="E41" s="1045"/>
      <c r="F41" s="1045"/>
      <c r="G41" s="1045"/>
      <c r="H41" s="1045"/>
      <c r="I41" s="1046"/>
      <c r="J41" s="1000"/>
      <c r="K41" s="1001"/>
      <c r="L41" s="1001"/>
      <c r="M41" s="1002"/>
      <c r="N41" s="1049">
        <f>【様式１】加算率!$F$65</f>
        <v>0</v>
      </c>
      <c r="O41" s="1050"/>
      <c r="P41" s="1053">
        <f>【様式１】加算率!AE160</f>
        <v>0</v>
      </c>
      <c r="Q41" s="1050"/>
      <c r="R41" s="1000">
        <f>R2</f>
        <v>0</v>
      </c>
      <c r="S41" s="1001"/>
      <c r="T41" s="1001"/>
      <c r="U41" s="1002"/>
      <c r="V41" s="1000">
        <f t="shared" si="0"/>
        <v>12</v>
      </c>
      <c r="W41" s="1001"/>
      <c r="X41" s="1001"/>
      <c r="Y41" s="1001"/>
      <c r="Z41" s="1043">
        <f>ROUNDDOWN(J41*(N41+P41)*R41*V41,-1)</f>
        <v>0</v>
      </c>
      <c r="AA41" s="1001"/>
      <c r="AB41" s="1001"/>
      <c r="AC41" s="1002"/>
    </row>
    <row r="42" spans="1:29" ht="34.5" customHeight="1">
      <c r="A42" s="1018" t="s">
        <v>456</v>
      </c>
      <c r="B42" s="500" t="s">
        <v>570</v>
      </c>
      <c r="C42" s="1058" t="s">
        <v>562</v>
      </c>
      <c r="D42" s="1059"/>
      <c r="E42" s="1059"/>
      <c r="F42" s="1059"/>
      <c r="G42" s="1059"/>
      <c r="H42" s="1059"/>
      <c r="I42" s="1060"/>
      <c r="J42" s="1061"/>
      <c r="K42" s="1062"/>
      <c r="L42" s="1062"/>
      <c r="M42" s="1063"/>
      <c r="N42" s="1081"/>
      <c r="O42" s="1082"/>
      <c r="P42" s="1083"/>
      <c r="Q42" s="1082"/>
      <c r="R42" s="1054"/>
      <c r="S42" s="1055"/>
      <c r="T42" s="1055"/>
      <c r="U42" s="1056"/>
      <c r="V42" s="1054"/>
      <c r="W42" s="1055"/>
      <c r="X42" s="1055"/>
      <c r="Y42" s="1064"/>
      <c r="Z42" s="1034">
        <f>SUM(Z30:AC33,Z41)*J42*-1</f>
        <v>0</v>
      </c>
      <c r="AA42" s="1004"/>
      <c r="AB42" s="1004"/>
      <c r="AC42" s="1005"/>
    </row>
    <row r="43" spans="1:29" ht="20.100000000000001" customHeight="1">
      <c r="A43" s="1019"/>
      <c r="B43" s="507" t="s">
        <v>571</v>
      </c>
      <c r="C43" s="1071" t="s">
        <v>563</v>
      </c>
      <c r="D43" s="1072"/>
      <c r="E43" s="1072"/>
      <c r="F43" s="1072"/>
      <c r="G43" s="1072"/>
      <c r="H43" s="1072"/>
      <c r="I43" s="1073"/>
      <c r="J43" s="1074"/>
      <c r="K43" s="1075"/>
      <c r="L43" s="1075"/>
      <c r="M43" s="1076"/>
      <c r="N43" s="1057">
        <f>【様式１】加算率!$F$65</f>
        <v>0</v>
      </c>
      <c r="O43" s="1042"/>
      <c r="P43" s="1041">
        <f>【様式１】加算率!AE161</f>
        <v>0</v>
      </c>
      <c r="Q43" s="1042"/>
      <c r="R43" s="1003">
        <f>R25</f>
        <v>0</v>
      </c>
      <c r="S43" s="1004"/>
      <c r="T43" s="1004"/>
      <c r="U43" s="1005"/>
      <c r="V43" s="1003">
        <f>K$8</f>
        <v>12</v>
      </c>
      <c r="W43" s="1004"/>
      <c r="X43" s="1004"/>
      <c r="Y43" s="1077"/>
      <c r="Z43" s="1078">
        <f>ROUNDDOWN(J43*(N43+P43)*R43*V43*-1,-1)</f>
        <v>0</v>
      </c>
      <c r="AA43" s="1079"/>
      <c r="AB43" s="1079"/>
      <c r="AC43" s="1080"/>
    </row>
    <row r="44" spans="1:29" ht="20.100000000000001" customHeight="1" thickBot="1">
      <c r="A44" s="1019"/>
      <c r="B44" s="501" t="s">
        <v>572</v>
      </c>
      <c r="C44" s="1038" t="str">
        <f>IF(OR($J$13="",$J$13="―"),"常態的に土曜日閉所","常態的に土曜日閉所（"&amp;$P$13&amp;")")</f>
        <v>常態的に土曜日閉所（月1回)</v>
      </c>
      <c r="D44" s="1039"/>
      <c r="E44" s="1039"/>
      <c r="F44" s="1039"/>
      <c r="G44" s="1039"/>
      <c r="H44" s="1039"/>
      <c r="I44" s="1040"/>
      <c r="J44" s="1061"/>
      <c r="K44" s="1062"/>
      <c r="L44" s="1062"/>
      <c r="M44" s="1063"/>
      <c r="N44" s="1081"/>
      <c r="O44" s="1082"/>
      <c r="P44" s="1084"/>
      <c r="Q44" s="1085"/>
      <c r="R44" s="1065"/>
      <c r="S44" s="1066"/>
      <c r="T44" s="1066"/>
      <c r="U44" s="1067"/>
      <c r="V44" s="1065"/>
      <c r="W44" s="1066"/>
      <c r="X44" s="1066"/>
      <c r="Y44" s="1106"/>
      <c r="Z44" s="1107">
        <f>ROUNDDOWN(SUM(Z30:AC33,Z36:AC39,Z41)*J44*-1,-1)</f>
        <v>0</v>
      </c>
      <c r="AA44" s="1108"/>
      <c r="AB44" s="1108"/>
      <c r="AC44" s="1109"/>
    </row>
    <row r="45" spans="1:29" ht="39" customHeight="1" thickBot="1">
      <c r="A45" s="1020"/>
      <c r="B45" s="452" t="s">
        <v>573</v>
      </c>
      <c r="C45" s="1039" t="s">
        <v>564</v>
      </c>
      <c r="D45" s="1110"/>
      <c r="E45" s="1110"/>
      <c r="F45" s="1110"/>
      <c r="G45" s="1110"/>
      <c r="H45" s="1110"/>
      <c r="I45" s="1111"/>
      <c r="J45" s="1112" t="s">
        <v>457</v>
      </c>
      <c r="K45" s="980"/>
      <c r="L45" s="980"/>
      <c r="M45" s="952" t="str">
        <f>IF($R$13="○",$X$13&amp;"%","減算無し")</f>
        <v>減算無し</v>
      </c>
      <c r="N45" s="952"/>
      <c r="O45" s="1113"/>
      <c r="P45" s="1114" t="s">
        <v>463</v>
      </c>
      <c r="Q45" s="1069"/>
      <c r="R45" s="1115" t="s">
        <v>565</v>
      </c>
      <c r="S45" s="1116"/>
      <c r="T45" s="1116"/>
      <c r="U45" s="1116"/>
      <c r="V45" s="1116"/>
      <c r="W45" s="1116"/>
      <c r="X45" s="1116"/>
      <c r="Y45" s="1116"/>
      <c r="Z45" s="1068">
        <f>IF(R13="〇",SUM(Z30:AC44)*$X$13/100,SUM(Z30:AC44))</f>
        <v>0</v>
      </c>
      <c r="AA45" s="1069"/>
      <c r="AB45" s="1069"/>
      <c r="AC45" s="1070"/>
    </row>
    <row r="46" spans="1:29" ht="20.100000000000001" customHeight="1" thickBot="1">
      <c r="A46" s="635" t="s">
        <v>566</v>
      </c>
      <c r="B46" s="507" t="s">
        <v>574</v>
      </c>
      <c r="C46" s="1038" t="str">
        <f>IF(OR($B$15="",$B$15="―"),"栄養管理加算","栄養管理加算  （"&amp;$D$15&amp;")")</f>
        <v>栄養管理加算  （C)</v>
      </c>
      <c r="D46" s="1039"/>
      <c r="E46" s="1039"/>
      <c r="F46" s="1039"/>
      <c r="G46" s="1039"/>
      <c r="H46" s="1039"/>
      <c r="I46" s="1040"/>
      <c r="J46" s="1095"/>
      <c r="K46" s="1096"/>
      <c r="L46" s="1096"/>
      <c r="M46" s="1096"/>
      <c r="N46" s="1057">
        <f>【様式１】加算率!$F$65</f>
        <v>0</v>
      </c>
      <c r="O46" s="1042"/>
      <c r="P46" s="1104">
        <f>【様式１】加算率!AE162</f>
        <v>0</v>
      </c>
      <c r="Q46" s="1105"/>
      <c r="R46" s="1097"/>
      <c r="S46" s="1098"/>
      <c r="T46" s="1098"/>
      <c r="U46" s="1099"/>
      <c r="V46" s="1100">
        <f>K$8</f>
        <v>12</v>
      </c>
      <c r="W46" s="1101"/>
      <c r="X46" s="1101"/>
      <c r="Y46" s="1102"/>
      <c r="Z46" s="1101">
        <f>ROUNDDOWN(J46*(N46+P46)*V46,-1)</f>
        <v>0</v>
      </c>
      <c r="AA46" s="1101"/>
      <c r="AB46" s="1101"/>
      <c r="AC46" s="1103"/>
    </row>
    <row r="47" spans="1:29" ht="20.100000000000001" customHeight="1">
      <c r="B47" s="951" t="s">
        <v>567</v>
      </c>
      <c r="C47" s="952"/>
      <c r="D47" s="952"/>
      <c r="E47" s="952"/>
      <c r="F47" s="952"/>
      <c r="G47" s="952"/>
      <c r="H47" s="952"/>
      <c r="I47" s="952"/>
      <c r="J47" s="952"/>
      <c r="K47" s="952"/>
      <c r="L47" s="952"/>
      <c r="M47" s="952"/>
      <c r="N47" s="952"/>
      <c r="O47" s="952"/>
      <c r="P47" s="952"/>
      <c r="Q47" s="952"/>
      <c r="R47" s="952"/>
      <c r="S47" s="952"/>
      <c r="T47" s="952"/>
      <c r="U47" s="952"/>
      <c r="V47" s="952"/>
      <c r="W47" s="952"/>
      <c r="X47" s="952"/>
      <c r="Y47" s="952"/>
      <c r="Z47" s="1086">
        <f>ROUNDDOWN(SUM($Z$45:$AC$46),-3)</f>
        <v>0</v>
      </c>
      <c r="AA47" s="1087"/>
      <c r="AB47" s="1087"/>
      <c r="AC47" s="1088"/>
    </row>
    <row r="48" spans="1:29" ht="21" customHeight="1" thickBot="1">
      <c r="Z48" s="1089"/>
      <c r="AA48" s="1090"/>
      <c r="AB48" s="1090"/>
      <c r="AC48" s="1091"/>
    </row>
    <row r="49" spans="30:30" ht="15" customHeight="1">
      <c r="AD49" s="453" t="s">
        <v>568</v>
      </c>
    </row>
    <row r="50" spans="30:30" ht="15" customHeight="1"/>
    <row r="51" spans="30:30" ht="15" customHeight="1"/>
  </sheetData>
  <mergeCells count="218">
    <mergeCell ref="Z39:AC39"/>
    <mergeCell ref="I10:J10"/>
    <mergeCell ref="K10:L10"/>
    <mergeCell ref="O9:Q10"/>
    <mergeCell ref="O11:Q11"/>
    <mergeCell ref="F9:N9"/>
    <mergeCell ref="M10:N10"/>
    <mergeCell ref="P30:Q30"/>
    <mergeCell ref="P31:Q31"/>
    <mergeCell ref="P32:Q32"/>
    <mergeCell ref="R37:U37"/>
    <mergeCell ref="V37:Y37"/>
    <mergeCell ref="Z37:AC37"/>
    <mergeCell ref="P33:Q33"/>
    <mergeCell ref="Z36:AC36"/>
    <mergeCell ref="Z38:AC38"/>
    <mergeCell ref="Z32:AC32"/>
    <mergeCell ref="E33:I33"/>
    <mergeCell ref="J33:M33"/>
    <mergeCell ref="R33:U33"/>
    <mergeCell ref="V33:Y33"/>
    <mergeCell ref="Z33:AC33"/>
    <mergeCell ref="R29:U29"/>
    <mergeCell ref="V29:Y29"/>
    <mergeCell ref="V39:Y39"/>
    <mergeCell ref="N29:O29"/>
    <mergeCell ref="P29:Q29"/>
    <mergeCell ref="N37:O37"/>
    <mergeCell ref="P37:Q37"/>
    <mergeCell ref="C39:I39"/>
    <mergeCell ref="J39:M39"/>
    <mergeCell ref="N39:O39"/>
    <mergeCell ref="P39:Q39"/>
    <mergeCell ref="R39:U39"/>
    <mergeCell ref="C38:I38"/>
    <mergeCell ref="J38:M38"/>
    <mergeCell ref="R38:U38"/>
    <mergeCell ref="V38:Y38"/>
    <mergeCell ref="N36:O36"/>
    <mergeCell ref="P36:Q36"/>
    <mergeCell ref="N38:O38"/>
    <mergeCell ref="V32:Y32"/>
    <mergeCell ref="V31:Y31"/>
    <mergeCell ref="B47:Y47"/>
    <mergeCell ref="Z47:AC48"/>
    <mergeCell ref="N28:O28"/>
    <mergeCell ref="P28:Q28"/>
    <mergeCell ref="N30:O30"/>
    <mergeCell ref="N31:O31"/>
    <mergeCell ref="N32:O32"/>
    <mergeCell ref="N33:O33"/>
    <mergeCell ref="N34:O34"/>
    <mergeCell ref="P34:Q34"/>
    <mergeCell ref="C46:I46"/>
    <mergeCell ref="J46:M46"/>
    <mergeCell ref="R46:U46"/>
    <mergeCell ref="V46:Y46"/>
    <mergeCell ref="Z46:AC46"/>
    <mergeCell ref="N46:O46"/>
    <mergeCell ref="P46:Q46"/>
    <mergeCell ref="V44:Y44"/>
    <mergeCell ref="Z44:AC44"/>
    <mergeCell ref="C45:I45"/>
    <mergeCell ref="J45:L45"/>
    <mergeCell ref="M45:O45"/>
    <mergeCell ref="P45:Q45"/>
    <mergeCell ref="R45:Y45"/>
    <mergeCell ref="Z45:AC45"/>
    <mergeCell ref="Z42:AC42"/>
    <mergeCell ref="C43:I43"/>
    <mergeCell ref="J43:M43"/>
    <mergeCell ref="R43:U43"/>
    <mergeCell ref="V43:Y43"/>
    <mergeCell ref="Z43:AC43"/>
    <mergeCell ref="N43:O43"/>
    <mergeCell ref="P43:Q43"/>
    <mergeCell ref="N42:O42"/>
    <mergeCell ref="P42:Q42"/>
    <mergeCell ref="N44:O44"/>
    <mergeCell ref="P44:Q44"/>
    <mergeCell ref="A42:A45"/>
    <mergeCell ref="C42:I42"/>
    <mergeCell ref="J42:M42"/>
    <mergeCell ref="R42:U42"/>
    <mergeCell ref="V42:Y42"/>
    <mergeCell ref="C44:I44"/>
    <mergeCell ref="J44:M44"/>
    <mergeCell ref="R44:U44"/>
    <mergeCell ref="C41:I41"/>
    <mergeCell ref="J41:M41"/>
    <mergeCell ref="R41:U41"/>
    <mergeCell ref="V41:Y41"/>
    <mergeCell ref="Z41:AC41"/>
    <mergeCell ref="N41:O41"/>
    <mergeCell ref="P41:Q41"/>
    <mergeCell ref="C40:I40"/>
    <mergeCell ref="J40:M40"/>
    <mergeCell ref="R40:U40"/>
    <mergeCell ref="V40:Y40"/>
    <mergeCell ref="Z40:AC40"/>
    <mergeCell ref="N40:O40"/>
    <mergeCell ref="P40:Q40"/>
    <mergeCell ref="Z31:AC31"/>
    <mergeCell ref="B36:B38"/>
    <mergeCell ref="C36:I36"/>
    <mergeCell ref="J36:M36"/>
    <mergeCell ref="R36:U36"/>
    <mergeCell ref="V36:Y36"/>
    <mergeCell ref="P38:Q38"/>
    <mergeCell ref="Z34:AC34"/>
    <mergeCell ref="C35:I35"/>
    <mergeCell ref="J35:M35"/>
    <mergeCell ref="R35:U35"/>
    <mergeCell ref="V35:Y35"/>
    <mergeCell ref="Z35:AC35"/>
    <mergeCell ref="P35:Q35"/>
    <mergeCell ref="N35:O35"/>
    <mergeCell ref="B34:B35"/>
    <mergeCell ref="C34:I34"/>
    <mergeCell ref="J34:M34"/>
    <mergeCell ref="R34:U34"/>
    <mergeCell ref="V34:Y34"/>
    <mergeCell ref="C37:I37"/>
    <mergeCell ref="Z29:AC29"/>
    <mergeCell ref="C30:C31"/>
    <mergeCell ref="D30:D31"/>
    <mergeCell ref="E30:I30"/>
    <mergeCell ref="J30:M30"/>
    <mergeCell ref="R30:U30"/>
    <mergeCell ref="V30:Y30"/>
    <mergeCell ref="A28:A41"/>
    <mergeCell ref="J28:M28"/>
    <mergeCell ref="R28:U28"/>
    <mergeCell ref="V28:Y28"/>
    <mergeCell ref="Z28:AC28"/>
    <mergeCell ref="B29:B33"/>
    <mergeCell ref="C29:I29"/>
    <mergeCell ref="J29:M29"/>
    <mergeCell ref="C32:C33"/>
    <mergeCell ref="D32:D33"/>
    <mergeCell ref="E32:I32"/>
    <mergeCell ref="J32:M32"/>
    <mergeCell ref="R32:U32"/>
    <mergeCell ref="Z30:AC30"/>
    <mergeCell ref="E31:I31"/>
    <mergeCell ref="J31:M31"/>
    <mergeCell ref="R31:U31"/>
    <mergeCell ref="B25:I25"/>
    <mergeCell ref="J25:M25"/>
    <mergeCell ref="N25:Q25"/>
    <mergeCell ref="R25:U25"/>
    <mergeCell ref="B22:I22"/>
    <mergeCell ref="J22:M22"/>
    <mergeCell ref="N22:Q22"/>
    <mergeCell ref="R22:U22"/>
    <mergeCell ref="B23:I23"/>
    <mergeCell ref="J23:M23"/>
    <mergeCell ref="N23:Q23"/>
    <mergeCell ref="R23:U23"/>
    <mergeCell ref="R19:U19"/>
    <mergeCell ref="B20:I20"/>
    <mergeCell ref="J20:M20"/>
    <mergeCell ref="N20:Q20"/>
    <mergeCell ref="R20:U20"/>
    <mergeCell ref="P13:Q13"/>
    <mergeCell ref="R13:U13"/>
    <mergeCell ref="B24:I24"/>
    <mergeCell ref="J24:M24"/>
    <mergeCell ref="N24:Q24"/>
    <mergeCell ref="R24:U24"/>
    <mergeCell ref="B1:AC1"/>
    <mergeCell ref="O3:S3"/>
    <mergeCell ref="T3:AC3"/>
    <mergeCell ref="O4:S4"/>
    <mergeCell ref="T4:AC4"/>
    <mergeCell ref="V13:W13"/>
    <mergeCell ref="A14:A15"/>
    <mergeCell ref="B14:E14"/>
    <mergeCell ref="B15:C15"/>
    <mergeCell ref="D15:E15"/>
    <mergeCell ref="Y11:AB11"/>
    <mergeCell ref="A12:A13"/>
    <mergeCell ref="B12:E12"/>
    <mergeCell ref="F12:I12"/>
    <mergeCell ref="J12:Q12"/>
    <mergeCell ref="R12:Y12"/>
    <mergeCell ref="B13:E13"/>
    <mergeCell ref="F13:I13"/>
    <mergeCell ref="J13:L13"/>
    <mergeCell ref="M13:O13"/>
    <mergeCell ref="A9:A11"/>
    <mergeCell ref="Y9:AB10"/>
    <mergeCell ref="F10:H10"/>
    <mergeCell ref="U10:X10"/>
    <mergeCell ref="A7:A8"/>
    <mergeCell ref="B7:E7"/>
    <mergeCell ref="F7:I7"/>
    <mergeCell ref="J7:M7"/>
    <mergeCell ref="N7:W7"/>
    <mergeCell ref="J37:M37"/>
    <mergeCell ref="C21:I21"/>
    <mergeCell ref="J21:M21"/>
    <mergeCell ref="N21:Q21"/>
    <mergeCell ref="R21:U21"/>
    <mergeCell ref="B8:D8"/>
    <mergeCell ref="F8:I8"/>
    <mergeCell ref="L8:M8"/>
    <mergeCell ref="N8:O8"/>
    <mergeCell ref="B9:E10"/>
    <mergeCell ref="R9:X9"/>
    <mergeCell ref="P8:W8"/>
    <mergeCell ref="B11:E11"/>
    <mergeCell ref="F11:H11"/>
    <mergeCell ref="R11:T11"/>
    <mergeCell ref="V11:W11"/>
    <mergeCell ref="B19:I19"/>
    <mergeCell ref="J19:M19"/>
    <mergeCell ref="N19:Q19"/>
  </mergeCells>
  <phoneticPr fontId="9"/>
  <conditionalFormatting sqref="F8:I8">
    <cfRule type="cellIs" dxfId="29" priority="15" operator="equal">
      <formula>0</formula>
    </cfRule>
  </conditionalFormatting>
  <conditionalFormatting sqref="N8 P8">
    <cfRule type="cellIs" dxfId="28" priority="14" operator="equal">
      <formula>0</formula>
    </cfRule>
  </conditionalFormatting>
  <conditionalFormatting sqref="U11:X11">
    <cfRule type="expression" dxfId="27" priority="8">
      <formula>$R$11="―"</formula>
    </cfRule>
    <cfRule type="expression" dxfId="26" priority="13">
      <formula>$E$13="―"</formula>
    </cfRule>
  </conditionalFormatting>
  <conditionalFormatting sqref="V13:Y13">
    <cfRule type="expression" dxfId="25" priority="11">
      <formula>$R$13="―"</formula>
    </cfRule>
    <cfRule type="expression" dxfId="24" priority="12">
      <formula>$V$15="―"</formula>
    </cfRule>
  </conditionalFormatting>
  <conditionalFormatting sqref="M13:Q13">
    <cfRule type="expression" dxfId="23" priority="10">
      <formula>$J$13="―"</formula>
    </cfRule>
    <cfRule type="expression" dxfId="22" priority="16">
      <formula>#REF!="―"</formula>
    </cfRule>
  </conditionalFormatting>
  <conditionalFormatting sqref="B40:N40 P40 R40:AC40">
    <cfRule type="expression" dxfId="21" priority="9">
      <formula>$R$11="―"</formula>
    </cfRule>
  </conditionalFormatting>
  <conditionalFormatting sqref="B42:I42 N42 P42 R42:AC42">
    <cfRule type="expression" dxfId="20" priority="6">
      <formula>$B$13="―"</formula>
    </cfRule>
  </conditionalFormatting>
  <conditionalFormatting sqref="B46:N46 P46 R46:AC46">
    <cfRule type="expression" dxfId="19" priority="5">
      <formula>$B$15="―"</formula>
    </cfRule>
  </conditionalFormatting>
  <conditionalFormatting sqref="B43:N43 P43 R43:AC43">
    <cfRule type="expression" dxfId="18" priority="4">
      <formula>$F$13="―"</formula>
    </cfRule>
  </conditionalFormatting>
  <conditionalFormatting sqref="J42:M42">
    <cfRule type="expression" dxfId="17" priority="2">
      <formula>$B$13="―"</formula>
    </cfRule>
  </conditionalFormatting>
  <conditionalFormatting sqref="B44:N44 P44 R44:AC44">
    <cfRule type="expression" dxfId="16" priority="1">
      <formula>$J$13="―"</formula>
    </cfRule>
  </conditionalFormatting>
  <conditionalFormatting sqref="B39:C39 J39 N39 B36:N36 P36:P39 B38:N38 B37:J37 N37 R36:AC39">
    <cfRule type="expression" dxfId="15" priority="38">
      <formula>$F$11="―"</formula>
    </cfRule>
    <cfRule type="expression" dxfId="14" priority="39">
      <formula>AND($J$11="",$L$11="")</formula>
    </cfRule>
  </conditionalFormatting>
  <printOptions horizontalCentered="1"/>
  <pageMargins left="0.78740157480314965" right="0.59055118110236227" top="0.55118110236220474" bottom="0.47244094488188981" header="0.31496062992125984" footer="0.31496062992125984"/>
  <pageSetup paperSize="9" scale="80" fitToWidth="0" fitToHeight="0"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AM29"/>
  <sheetViews>
    <sheetView showGridLines="0" view="pageBreakPreview" zoomScaleNormal="100" zoomScaleSheetLayoutView="100" workbookViewId="0">
      <selection activeCell="AE18" sqref="AE18"/>
    </sheetView>
  </sheetViews>
  <sheetFormatPr defaultColWidth="9" defaultRowHeight="18" customHeight="1"/>
  <cols>
    <col min="1" max="1" width="2.5" style="1" customWidth="1"/>
    <col min="2" max="34" width="3" style="1" customWidth="1"/>
    <col min="35" max="35" width="2.5" style="1" customWidth="1"/>
    <col min="36" max="38" width="3" style="1" customWidth="1"/>
    <col min="39" max="39" width="13" style="1" hidden="1" customWidth="1"/>
    <col min="40" max="47" width="3" style="1" customWidth="1"/>
    <col min="48" max="16384" width="9" style="1"/>
  </cols>
  <sheetData>
    <row r="1" spans="2:34" ht="18" customHeight="1">
      <c r="B1" s="49" t="s">
        <v>100</v>
      </c>
    </row>
    <row r="2" spans="2:34" ht="18" customHeight="1">
      <c r="B2" s="868" t="s">
        <v>490</v>
      </c>
      <c r="C2" s="868"/>
      <c r="D2" s="868"/>
      <c r="E2" s="868"/>
      <c r="F2" s="868"/>
      <c r="G2" s="868"/>
      <c r="H2" s="868"/>
      <c r="I2" s="868"/>
      <c r="J2" s="868"/>
      <c r="K2" s="868"/>
      <c r="L2" s="868"/>
      <c r="M2" s="868"/>
      <c r="N2" s="868"/>
      <c r="O2" s="868"/>
      <c r="P2" s="868"/>
      <c r="Q2" s="868"/>
      <c r="R2" s="868"/>
      <c r="S2" s="868"/>
      <c r="T2" s="868"/>
      <c r="U2" s="868"/>
      <c r="V2" s="868"/>
      <c r="W2" s="868"/>
      <c r="X2" s="868"/>
      <c r="Y2" s="868"/>
      <c r="Z2" s="868"/>
      <c r="AA2" s="868"/>
      <c r="AB2" s="868"/>
      <c r="AC2" s="868"/>
      <c r="AD2" s="868"/>
      <c r="AE2" s="868"/>
      <c r="AF2" s="868"/>
      <c r="AG2" s="868"/>
      <c r="AH2" s="868"/>
    </row>
    <row r="3" spans="2:34" ht="18" customHeight="1">
      <c r="B3" s="1134" t="s">
        <v>362</v>
      </c>
      <c r="C3" s="1135"/>
      <c r="D3" s="1135"/>
      <c r="E3" s="1135"/>
      <c r="F3" s="1135"/>
      <c r="G3" s="1135"/>
      <c r="H3" s="1135"/>
      <c r="I3" s="1135"/>
      <c r="J3" s="1135"/>
      <c r="K3" s="1135"/>
      <c r="L3" s="1135"/>
      <c r="M3" s="1135"/>
      <c r="N3" s="1135"/>
      <c r="O3" s="1135"/>
      <c r="P3" s="1135"/>
      <c r="Q3" s="1135"/>
      <c r="R3" s="1135"/>
      <c r="S3" s="1135"/>
      <c r="T3" s="1135"/>
      <c r="U3" s="1135"/>
      <c r="V3" s="1135"/>
      <c r="W3" s="1135"/>
      <c r="X3" s="1135"/>
      <c r="Y3" s="1135"/>
      <c r="Z3" s="1135"/>
      <c r="AA3" s="1135"/>
      <c r="AB3" s="1135"/>
      <c r="AC3" s="1135"/>
      <c r="AD3" s="1135"/>
      <c r="AE3" s="1135"/>
      <c r="AF3" s="1135"/>
      <c r="AG3" s="1135"/>
      <c r="AH3" s="1135"/>
    </row>
    <row r="4" spans="2:34" ht="18"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row>
    <row r="5" spans="2:34" ht="18" customHeight="1">
      <c r="F5" s="863" t="s">
        <v>470</v>
      </c>
      <c r="G5" s="863"/>
      <c r="H5" s="863"/>
      <c r="I5" s="863"/>
      <c r="J5" s="863"/>
      <c r="K5" s="863"/>
      <c r="L5" s="863"/>
      <c r="M5" s="4"/>
      <c r="N5" s="4"/>
      <c r="O5" s="4"/>
    </row>
    <row r="6" spans="2:34" ht="17.25" customHeight="1">
      <c r="F6" s="863" t="s">
        <v>471</v>
      </c>
      <c r="G6" s="863"/>
      <c r="H6" s="863"/>
      <c r="I6" s="863"/>
      <c r="J6" s="863"/>
      <c r="K6" s="863"/>
      <c r="L6" s="863"/>
      <c r="M6" s="4"/>
      <c r="N6" s="4"/>
      <c r="O6" s="4"/>
    </row>
    <row r="7" spans="2:34" ht="17.25" customHeight="1" thickBot="1">
      <c r="F7" s="4"/>
      <c r="G7" s="4"/>
      <c r="H7" s="4"/>
      <c r="I7" s="4"/>
      <c r="J7" s="4"/>
      <c r="K7" s="4"/>
      <c r="L7" s="4"/>
      <c r="M7" s="4"/>
      <c r="N7" s="4"/>
      <c r="O7" s="4"/>
      <c r="V7" s="1157" t="str">
        <f>"令和 "&amp;①平均年齢別児童数計算表!$M$2&amp;" 年 "&amp;①平均年齢別児童数計算表!$O$2&amp;" 月 "&amp;①平均年齢別児童数計算表!$Q$2&amp;" 日"</f>
        <v>令和 7 年 9 月 1 日</v>
      </c>
      <c r="W7" s="1157"/>
      <c r="X7" s="1157"/>
      <c r="Y7" s="1157"/>
      <c r="Z7" s="1157"/>
      <c r="AA7" s="1157"/>
      <c r="AB7" s="1157"/>
      <c r="AC7" s="1157"/>
      <c r="AD7" s="1157"/>
      <c r="AE7" s="1157"/>
      <c r="AF7" s="1157"/>
      <c r="AG7" s="1157"/>
      <c r="AH7" s="1157"/>
    </row>
    <row r="8" spans="2:34" ht="17.25" customHeight="1">
      <c r="D8" s="4"/>
      <c r="E8" s="4"/>
      <c r="F8" s="4"/>
      <c r="G8" s="4"/>
      <c r="H8" s="4"/>
      <c r="I8" s="4"/>
      <c r="J8" s="4"/>
      <c r="K8" s="4"/>
      <c r="L8" s="4"/>
      <c r="M8" s="4"/>
      <c r="N8" s="4"/>
      <c r="P8" s="865" t="s">
        <v>4</v>
      </c>
      <c r="Q8" s="1160"/>
      <c r="R8" s="1160"/>
      <c r="S8" s="1160"/>
      <c r="T8" s="1160"/>
      <c r="U8" s="1160"/>
      <c r="V8" s="1161" t="str">
        <f>【様式１】加算率!U7</f>
        <v>三木市</v>
      </c>
      <c r="W8" s="1162"/>
      <c r="X8" s="1162"/>
      <c r="Y8" s="1162"/>
      <c r="Z8" s="1162"/>
      <c r="AA8" s="1162"/>
      <c r="AB8" s="1162"/>
      <c r="AC8" s="1162"/>
      <c r="AD8" s="1162"/>
      <c r="AE8" s="1162"/>
      <c r="AF8" s="1162"/>
      <c r="AG8" s="1162"/>
      <c r="AH8" s="1163"/>
    </row>
    <row r="9" spans="2:34" ht="17.25" customHeight="1">
      <c r="D9" s="4"/>
      <c r="E9" s="4"/>
      <c r="F9" s="4"/>
      <c r="G9" s="4"/>
      <c r="H9" s="4"/>
      <c r="I9" s="4"/>
      <c r="J9" s="4"/>
      <c r="K9" s="4"/>
      <c r="L9" s="4"/>
      <c r="M9" s="4"/>
      <c r="N9" s="4"/>
      <c r="P9" s="857" t="s">
        <v>6</v>
      </c>
      <c r="Q9" s="1170"/>
      <c r="R9" s="1170"/>
      <c r="S9" s="1170"/>
      <c r="T9" s="1170"/>
      <c r="U9" s="1170"/>
      <c r="V9" s="1171">
        <f>【様式１】加算率!U8</f>
        <v>0</v>
      </c>
      <c r="W9" s="1172"/>
      <c r="X9" s="1172"/>
      <c r="Y9" s="1172"/>
      <c r="Z9" s="1172"/>
      <c r="AA9" s="1172"/>
      <c r="AB9" s="1172"/>
      <c r="AC9" s="1172"/>
      <c r="AD9" s="1172"/>
      <c r="AE9" s="1172"/>
      <c r="AF9" s="1172"/>
      <c r="AG9" s="1172"/>
      <c r="AH9" s="1173"/>
    </row>
    <row r="10" spans="2:34" ht="17.25" customHeight="1">
      <c r="D10" s="4"/>
      <c r="E10" s="4"/>
      <c r="F10" s="4"/>
      <c r="G10" s="4"/>
      <c r="H10" s="4"/>
      <c r="I10" s="4"/>
      <c r="J10" s="4"/>
      <c r="K10" s="4"/>
      <c r="L10" s="4"/>
      <c r="M10" s="4"/>
      <c r="N10" s="4"/>
      <c r="P10" s="857" t="s">
        <v>8</v>
      </c>
      <c r="Q10" s="1170"/>
      <c r="R10" s="1170"/>
      <c r="S10" s="1170"/>
      <c r="T10" s="1170"/>
      <c r="U10" s="1170"/>
      <c r="V10" s="1171" t="str">
        <f>【様式１】加算率!U9</f>
        <v>小規模保育事業所Ａ型</v>
      </c>
      <c r="W10" s="1172"/>
      <c r="X10" s="1172"/>
      <c r="Y10" s="1172"/>
      <c r="Z10" s="1172"/>
      <c r="AA10" s="1172"/>
      <c r="AB10" s="1172"/>
      <c r="AC10" s="1172"/>
      <c r="AD10" s="1172"/>
      <c r="AE10" s="1172"/>
      <c r="AF10" s="1172"/>
      <c r="AG10" s="1172"/>
      <c r="AH10" s="1173"/>
    </row>
    <row r="11" spans="2:34" ht="17.25" customHeight="1" thickBot="1">
      <c r="D11" s="4"/>
      <c r="E11" s="4"/>
      <c r="F11" s="4"/>
      <c r="G11" s="4"/>
      <c r="H11" s="4"/>
      <c r="I11" s="4"/>
      <c r="J11" s="4"/>
      <c r="K11" s="4"/>
      <c r="L11" s="4"/>
      <c r="M11" s="4"/>
      <c r="N11" s="4"/>
      <c r="O11" s="4"/>
      <c r="P11" s="860" t="s">
        <v>10</v>
      </c>
      <c r="Q11" s="1174"/>
      <c r="R11" s="1174"/>
      <c r="S11" s="1174"/>
      <c r="T11" s="1174"/>
      <c r="U11" s="1174"/>
      <c r="V11" s="484">
        <f>【様式１】加算率!U10</f>
        <v>0</v>
      </c>
      <c r="W11" s="485">
        <f>【様式１】加算率!V10</f>
        <v>0</v>
      </c>
      <c r="X11" s="484">
        <f>【様式１】加算率!W10</f>
        <v>0</v>
      </c>
      <c r="Y11" s="486">
        <f>【様式１】加算率!X10</f>
        <v>0</v>
      </c>
      <c r="Z11" s="485">
        <f>【様式１】加算率!Y10</f>
        <v>0</v>
      </c>
      <c r="AA11" s="484">
        <f>【様式１】加算率!Z10</f>
        <v>0</v>
      </c>
      <c r="AB11" s="485">
        <f>【様式１】加算率!AA10</f>
        <v>0</v>
      </c>
      <c r="AC11" s="484">
        <f>【様式１】加算率!AB10</f>
        <v>0</v>
      </c>
      <c r="AD11" s="486">
        <f>【様式１】加算率!AC10</f>
        <v>0</v>
      </c>
      <c r="AE11" s="486">
        <f>【様式１】加算率!AD10</f>
        <v>0</v>
      </c>
      <c r="AF11" s="486">
        <f>【様式１】加算率!AE10</f>
        <v>0</v>
      </c>
      <c r="AG11" s="485">
        <f>【様式１】加算率!AF10</f>
        <v>0</v>
      </c>
      <c r="AH11" s="487">
        <f>【様式１】加算率!AG10</f>
        <v>0</v>
      </c>
    </row>
    <row r="12" spans="2:34" ht="18" customHeight="1">
      <c r="R12" s="78"/>
      <c r="S12" s="78"/>
      <c r="T12" s="78"/>
      <c r="U12" s="78"/>
      <c r="V12" s="78"/>
      <c r="W12" s="78"/>
      <c r="X12" s="78"/>
      <c r="Y12" s="78"/>
    </row>
    <row r="13" spans="2:34" ht="21.75" customHeight="1">
      <c r="B13" s="1" t="s">
        <v>101</v>
      </c>
    </row>
    <row r="14" spans="2:34" ht="9" customHeight="1"/>
    <row r="15" spans="2:34" ht="18.75" customHeight="1" thickBot="1">
      <c r="C15" s="1" t="s">
        <v>102</v>
      </c>
    </row>
    <row r="16" spans="2:34" ht="24" customHeight="1" thickTop="1" thickBot="1">
      <c r="C16" s="1137" t="s">
        <v>103</v>
      </c>
      <c r="D16" s="95" t="s">
        <v>104</v>
      </c>
      <c r="E16" s="95"/>
      <c r="F16" s="95"/>
      <c r="G16" s="95"/>
      <c r="H16" s="95"/>
      <c r="I16" s="95"/>
      <c r="J16" s="95"/>
      <c r="K16" s="95"/>
      <c r="L16" s="95"/>
      <c r="M16" s="95"/>
      <c r="N16" s="95"/>
      <c r="O16" s="95"/>
      <c r="P16" s="95"/>
      <c r="Q16" s="95"/>
      <c r="R16" s="95"/>
      <c r="S16" s="95"/>
      <c r="T16" s="95"/>
      <c r="U16" s="95"/>
      <c r="V16" s="95"/>
      <c r="W16" s="95"/>
      <c r="X16" s="95"/>
      <c r="Y16" s="95"/>
      <c r="Z16" s="95"/>
      <c r="AA16" s="96"/>
      <c r="AB16" s="1175"/>
      <c r="AC16" s="1176"/>
      <c r="AD16" s="1176"/>
      <c r="AE16" s="1176"/>
      <c r="AF16" s="1176"/>
      <c r="AG16" s="1176"/>
      <c r="AH16" s="1177"/>
    </row>
    <row r="17" spans="3:39" ht="17.25" customHeight="1" thickTop="1">
      <c r="C17" s="1138"/>
      <c r="D17" s="97" t="s">
        <v>105</v>
      </c>
      <c r="E17" s="61"/>
      <c r="F17" s="61"/>
      <c r="G17" s="61"/>
      <c r="H17" s="61"/>
      <c r="I17" s="61"/>
      <c r="J17" s="61"/>
      <c r="K17" s="61"/>
      <c r="L17" s="61"/>
      <c r="M17" s="61"/>
      <c r="N17" s="61"/>
      <c r="O17" s="61"/>
      <c r="P17" s="61"/>
      <c r="Q17" s="61"/>
      <c r="R17" s="61"/>
      <c r="S17" s="61"/>
      <c r="T17" s="61"/>
      <c r="U17" s="61"/>
      <c r="V17" s="61"/>
      <c r="W17" s="61"/>
      <c r="X17" s="61"/>
      <c r="Y17" s="61"/>
      <c r="Z17" s="61"/>
      <c r="AA17" s="61"/>
      <c r="AB17" s="60"/>
      <c r="AC17" s="60"/>
      <c r="AD17" s="60"/>
      <c r="AE17" s="60"/>
      <c r="AF17" s="60"/>
      <c r="AG17" s="60"/>
      <c r="AH17" s="98"/>
    </row>
    <row r="18" spans="3:39" ht="18" customHeight="1">
      <c r="C18" s="1138"/>
      <c r="D18" s="6" t="s">
        <v>106</v>
      </c>
      <c r="E18" s="60"/>
      <c r="F18" s="60"/>
      <c r="G18" s="60"/>
      <c r="H18" s="60"/>
      <c r="I18" s="60"/>
      <c r="J18" s="60"/>
      <c r="K18" s="60"/>
      <c r="L18" s="60"/>
      <c r="M18" s="60"/>
      <c r="N18" s="60"/>
      <c r="O18" s="60"/>
      <c r="P18" s="60"/>
      <c r="Q18" s="60"/>
      <c r="R18" s="60"/>
      <c r="S18" s="60"/>
      <c r="T18" s="60"/>
      <c r="U18" s="60"/>
      <c r="V18" s="60"/>
      <c r="W18" s="60"/>
      <c r="X18" s="60"/>
      <c r="Y18" s="60"/>
      <c r="Z18" s="60"/>
      <c r="AA18" s="60"/>
      <c r="AB18" s="60"/>
      <c r="AC18" s="60"/>
      <c r="AD18" s="60"/>
      <c r="AE18" s="60"/>
      <c r="AF18" s="60"/>
      <c r="AG18" s="60"/>
      <c r="AH18" s="98"/>
      <c r="AM18" s="1" t="s">
        <v>107</v>
      </c>
    </row>
    <row r="19" spans="3:39" ht="18" customHeight="1" thickBot="1">
      <c r="C19" s="1139"/>
      <c r="D19" s="99" t="s">
        <v>108</v>
      </c>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1"/>
      <c r="AC19" s="101"/>
      <c r="AD19" s="101"/>
      <c r="AE19" s="101"/>
      <c r="AF19" s="101"/>
      <c r="AG19" s="101"/>
      <c r="AH19" s="102"/>
      <c r="AM19" s="1" t="s">
        <v>109</v>
      </c>
    </row>
    <row r="20" spans="3:39" ht="24" customHeight="1" thickTop="1" thickBot="1">
      <c r="C20" s="1140" t="s">
        <v>110</v>
      </c>
      <c r="D20" s="1151" t="s">
        <v>111</v>
      </c>
      <c r="E20" s="1152"/>
      <c r="F20" s="1152"/>
      <c r="G20" s="1152"/>
      <c r="H20" s="1152"/>
      <c r="I20" s="1152"/>
      <c r="J20" s="1152"/>
      <c r="K20" s="1152"/>
      <c r="L20" s="1152"/>
      <c r="M20" s="1152"/>
      <c r="N20" s="1152"/>
      <c r="O20" s="1152"/>
      <c r="P20" s="1152"/>
      <c r="Q20" s="1152"/>
      <c r="R20" s="1152"/>
      <c r="S20" s="1152"/>
      <c r="T20" s="1152"/>
      <c r="U20" s="1152"/>
      <c r="V20" s="1152"/>
      <c r="W20" s="1152"/>
      <c r="X20" s="1152"/>
      <c r="Y20" s="1152"/>
      <c r="Z20" s="1152"/>
      <c r="AA20" s="1153"/>
      <c r="AB20" s="1175"/>
      <c r="AC20" s="1176"/>
      <c r="AD20" s="1176"/>
      <c r="AE20" s="1176"/>
      <c r="AF20" s="1176"/>
      <c r="AG20" s="1176"/>
      <c r="AH20" s="1177"/>
    </row>
    <row r="21" spans="3:39" ht="47.25" customHeight="1" thickTop="1">
      <c r="C21" s="1141"/>
      <c r="D21" s="103" t="s">
        <v>112</v>
      </c>
      <c r="E21" s="1136" t="s">
        <v>113</v>
      </c>
      <c r="F21" s="1136"/>
      <c r="G21" s="1136"/>
      <c r="H21" s="1136"/>
      <c r="I21" s="1136"/>
      <c r="J21" s="1136"/>
      <c r="K21" s="1136"/>
      <c r="L21" s="1154"/>
      <c r="M21" s="1155"/>
      <c r="N21" s="1155"/>
      <c r="O21" s="1155"/>
      <c r="P21" s="1155"/>
      <c r="Q21" s="1155"/>
      <c r="R21" s="1155"/>
      <c r="S21" s="1155"/>
      <c r="T21" s="1155"/>
      <c r="U21" s="1155"/>
      <c r="V21" s="1155"/>
      <c r="W21" s="1155"/>
      <c r="X21" s="1155"/>
      <c r="Y21" s="1155"/>
      <c r="Z21" s="1155"/>
      <c r="AA21" s="1155"/>
      <c r="AB21" s="1155"/>
      <c r="AC21" s="1155"/>
      <c r="AD21" s="1155"/>
      <c r="AE21" s="1155"/>
      <c r="AF21" s="1155"/>
      <c r="AG21" s="1155"/>
      <c r="AH21" s="1156"/>
    </row>
    <row r="22" spans="3:39" ht="30" customHeight="1">
      <c r="C22" s="1141"/>
      <c r="D22" s="1149" t="s">
        <v>114</v>
      </c>
      <c r="E22" s="1147" t="s">
        <v>115</v>
      </c>
      <c r="F22" s="1147"/>
      <c r="G22" s="1147"/>
      <c r="H22" s="1147"/>
      <c r="I22" s="1147"/>
      <c r="J22" s="1147"/>
      <c r="K22" s="1147"/>
      <c r="L22" s="104" t="s">
        <v>116</v>
      </c>
      <c r="M22" s="1143" t="s">
        <v>363</v>
      </c>
      <c r="N22" s="1143"/>
      <c r="O22" s="1143"/>
      <c r="P22" s="1143"/>
      <c r="Q22" s="1143"/>
      <c r="R22" s="1143"/>
      <c r="S22" s="1143"/>
      <c r="T22" s="1143"/>
      <c r="U22" s="1143"/>
      <c r="V22" s="1143"/>
      <c r="W22" s="1143"/>
      <c r="X22" s="1143"/>
      <c r="Y22" s="1143"/>
      <c r="Z22" s="1143"/>
      <c r="AA22" s="1143"/>
      <c r="AB22" s="1143"/>
      <c r="AC22" s="1143"/>
      <c r="AD22" s="1143"/>
      <c r="AE22" s="1143"/>
      <c r="AF22" s="1143"/>
      <c r="AG22" s="1143"/>
      <c r="AH22" s="1144"/>
    </row>
    <row r="23" spans="3:39" ht="18" customHeight="1">
      <c r="C23" s="1141"/>
      <c r="D23" s="1149"/>
      <c r="E23" s="1147"/>
      <c r="F23" s="1147"/>
      <c r="G23" s="1147"/>
      <c r="H23" s="1147"/>
      <c r="I23" s="1147"/>
      <c r="J23" s="1147"/>
      <c r="K23" s="1147"/>
      <c r="L23" s="1158" t="s">
        <v>117</v>
      </c>
      <c r="M23" s="1166" t="s">
        <v>118</v>
      </c>
      <c r="N23" s="1167"/>
      <c r="O23" s="1167"/>
      <c r="P23" s="1167"/>
      <c r="Q23" s="1167"/>
      <c r="R23" s="1167"/>
      <c r="S23" s="1167"/>
      <c r="T23" s="1167"/>
      <c r="U23" s="1167"/>
      <c r="V23" s="1167"/>
      <c r="W23" s="1167"/>
      <c r="X23" s="1167"/>
      <c r="Y23" s="1167"/>
      <c r="Z23" s="1167"/>
      <c r="AA23" s="1167"/>
      <c r="AB23" s="1167"/>
      <c r="AC23" s="1167"/>
      <c r="AD23" s="1167"/>
      <c r="AE23" s="1167"/>
      <c r="AF23" s="1167"/>
      <c r="AG23" s="1167"/>
      <c r="AH23" s="1168"/>
    </row>
    <row r="24" spans="3:39" ht="47.25" customHeight="1" thickBot="1">
      <c r="C24" s="1142"/>
      <c r="D24" s="1150"/>
      <c r="E24" s="1148"/>
      <c r="F24" s="1148"/>
      <c r="G24" s="1148"/>
      <c r="H24" s="1148"/>
      <c r="I24" s="1148"/>
      <c r="J24" s="1148"/>
      <c r="K24" s="1148"/>
      <c r="L24" s="1159"/>
      <c r="M24" s="1145"/>
      <c r="N24" s="1145"/>
      <c r="O24" s="1145"/>
      <c r="P24" s="1145"/>
      <c r="Q24" s="1145"/>
      <c r="R24" s="1145"/>
      <c r="S24" s="1145"/>
      <c r="T24" s="1145"/>
      <c r="U24" s="1145"/>
      <c r="V24" s="1145"/>
      <c r="W24" s="1145"/>
      <c r="X24" s="1145"/>
      <c r="Y24" s="1145"/>
      <c r="Z24" s="1145"/>
      <c r="AA24" s="1145"/>
      <c r="AB24" s="1145"/>
      <c r="AC24" s="1145"/>
      <c r="AD24" s="1145"/>
      <c r="AE24" s="1145"/>
      <c r="AF24" s="1145"/>
      <c r="AG24" s="1145"/>
      <c r="AH24" s="1146"/>
    </row>
    <row r="25" spans="3:39" ht="18" customHeight="1">
      <c r="C25" s="1" t="s">
        <v>119</v>
      </c>
    </row>
    <row r="27" spans="3:39" ht="18" customHeight="1">
      <c r="Q27" s="1178" t="str">
        <f>"令和 "&amp;①平均年齢別児童数計算表!$M$2&amp;" 年 "&amp;①平均年齢別児童数計算表!$O$2&amp;" 月 "&amp;①平均年齢別児童数計算表!$Q$2&amp;" 日"</f>
        <v>令和 7 年 9 月 1 日</v>
      </c>
      <c r="R27" s="1178"/>
      <c r="S27" s="1178"/>
      <c r="T27" s="1178"/>
      <c r="U27" s="1178"/>
      <c r="V27" s="1178"/>
      <c r="W27" s="1178"/>
      <c r="X27" s="1178"/>
      <c r="Y27" s="1169"/>
      <c r="Z27" s="1134"/>
      <c r="AA27" s="1134"/>
      <c r="AB27" s="1134"/>
      <c r="AC27" s="1134"/>
      <c r="AD27" s="1134"/>
      <c r="AE27" s="1134"/>
      <c r="AF27" s="1134"/>
      <c r="AG27" s="1134"/>
      <c r="AH27" s="1134"/>
    </row>
    <row r="28" spans="3:39" ht="18" customHeight="1">
      <c r="S28" s="1179" t="s">
        <v>121</v>
      </c>
      <c r="T28" s="1179"/>
      <c r="U28" s="1179"/>
      <c r="V28" s="1179"/>
      <c r="W28" s="1179"/>
      <c r="X28" s="1179"/>
      <c r="Y28" s="1180">
        <f>①平均年齢別児童数計算表!N5</f>
        <v>0</v>
      </c>
      <c r="Z28" s="1180"/>
      <c r="AA28" s="1180"/>
      <c r="AB28" s="1180"/>
      <c r="AC28" s="1180"/>
      <c r="AD28" s="1180"/>
      <c r="AE28" s="1180"/>
      <c r="AF28" s="1180"/>
      <c r="AG28" s="1180"/>
      <c r="AH28" s="1180"/>
    </row>
    <row r="29" spans="3:39" ht="18" customHeight="1">
      <c r="S29" s="1164" t="s">
        <v>122</v>
      </c>
      <c r="T29" s="1164"/>
      <c r="U29" s="1164"/>
      <c r="V29" s="1164"/>
      <c r="W29" s="1164"/>
      <c r="X29" s="1164"/>
      <c r="Y29" s="1165">
        <f>①平均年齢別児童数計算表!N6</f>
        <v>0</v>
      </c>
      <c r="Z29" s="1165"/>
      <c r="AA29" s="1165"/>
      <c r="AB29" s="1165"/>
      <c r="AC29" s="1165"/>
      <c r="AD29" s="1165"/>
      <c r="AE29" s="1165"/>
      <c r="AF29" s="1165"/>
      <c r="AG29" s="1165"/>
      <c r="AH29" s="1165"/>
    </row>
  </sheetData>
  <sheetProtection insertRows="0"/>
  <mergeCells count="31">
    <mergeCell ref="V8:AH8"/>
    <mergeCell ref="S29:X29"/>
    <mergeCell ref="Y29:AH29"/>
    <mergeCell ref="M23:AH23"/>
    <mergeCell ref="Y27:AH27"/>
    <mergeCell ref="P9:U9"/>
    <mergeCell ref="V9:AH9"/>
    <mergeCell ref="P11:U11"/>
    <mergeCell ref="P10:U10"/>
    <mergeCell ref="V10:AH10"/>
    <mergeCell ref="AB20:AH20"/>
    <mergeCell ref="Q27:X27"/>
    <mergeCell ref="AB16:AH16"/>
    <mergeCell ref="S28:X28"/>
    <mergeCell ref="Y28:AH28"/>
    <mergeCell ref="B3:AH3"/>
    <mergeCell ref="B2:AH2"/>
    <mergeCell ref="E21:K21"/>
    <mergeCell ref="C16:C19"/>
    <mergeCell ref="C20:C24"/>
    <mergeCell ref="M22:AH22"/>
    <mergeCell ref="M24:AH24"/>
    <mergeCell ref="E22:K24"/>
    <mergeCell ref="D22:D24"/>
    <mergeCell ref="D20:AA20"/>
    <mergeCell ref="L21:AH21"/>
    <mergeCell ref="F5:L5"/>
    <mergeCell ref="F6:L6"/>
    <mergeCell ref="V7:AH7"/>
    <mergeCell ref="L23:L24"/>
    <mergeCell ref="P8:U8"/>
  </mergeCells>
  <phoneticPr fontId="9"/>
  <dataValidations count="1">
    <dataValidation type="list" allowBlank="1" showInputMessage="1" showErrorMessage="1" sqref="AB20:AH20 AB16:AH16">
      <formula1>$AM$18:$AM$20</formula1>
    </dataValidation>
  </dataValidations>
  <printOptions horizontalCentered="1"/>
  <pageMargins left="0.78740157480314965" right="0.78740157480314965" top="0.59055118110236227" bottom="0.59055118110236227" header="0.51181102362204722" footer="0.51181102362204722"/>
  <pageSetup paperSize="9" scale="83" orientation="portrait" r:id="rId1"/>
  <headerFooter alignWithMargins="0"/>
  <rowBreaks count="1" manualBreakCount="1">
    <brk id="29" max="34"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AT105"/>
  <sheetViews>
    <sheetView showGridLines="0" view="pageBreakPreview" zoomScaleNormal="100" zoomScaleSheetLayoutView="100" workbookViewId="0">
      <selection activeCell="AU3" sqref="AU3"/>
    </sheetView>
  </sheetViews>
  <sheetFormatPr defaultColWidth="9" defaultRowHeight="18" customHeight="1"/>
  <cols>
    <col min="1" max="1" width="1.375" style="1" customWidth="1"/>
    <col min="2" max="23" width="3" style="1" customWidth="1"/>
    <col min="24" max="24" width="3.875" style="1" customWidth="1"/>
    <col min="25" max="33" width="3" style="1" customWidth="1"/>
    <col min="34" max="34" width="1.375" style="1" customWidth="1"/>
    <col min="35" max="36" width="3.375" style="1" customWidth="1"/>
    <col min="37" max="37" width="3.375" style="1" hidden="1" customWidth="1"/>
    <col min="38" max="38" width="7.5" style="1" hidden="1" customWidth="1"/>
    <col min="39" max="52" width="3.375" style="1" customWidth="1"/>
    <col min="53" max="16384" width="9" style="1"/>
  </cols>
  <sheetData>
    <row r="1" spans="2:38" ht="12.75" customHeight="1">
      <c r="R1" s="2"/>
      <c r="AK1" s="1" t="s">
        <v>123</v>
      </c>
      <c r="AL1" s="1" t="s">
        <v>124</v>
      </c>
    </row>
    <row r="2" spans="2:38" ht="18" customHeight="1">
      <c r="B2" s="49" t="s">
        <v>125</v>
      </c>
      <c r="AL2" s="1" t="s">
        <v>126</v>
      </c>
    </row>
    <row r="3" spans="2:38" ht="18" customHeight="1">
      <c r="B3" s="1299" t="s">
        <v>491</v>
      </c>
      <c r="C3" s="1299"/>
      <c r="D3" s="1299"/>
      <c r="E3" s="1299"/>
      <c r="F3" s="1299"/>
      <c r="G3" s="1299"/>
      <c r="H3" s="1299"/>
      <c r="I3" s="1299"/>
      <c r="J3" s="1299"/>
      <c r="K3" s="1299"/>
      <c r="L3" s="1299"/>
      <c r="M3" s="1299"/>
      <c r="N3" s="1299"/>
      <c r="O3" s="1299"/>
      <c r="P3" s="1299"/>
      <c r="Q3" s="1299"/>
      <c r="R3" s="1299"/>
      <c r="S3" s="1299"/>
      <c r="T3" s="1299"/>
      <c r="U3" s="1299"/>
      <c r="V3" s="1299"/>
      <c r="W3" s="1299"/>
      <c r="X3" s="1299"/>
      <c r="Y3" s="1299"/>
      <c r="Z3" s="1299"/>
      <c r="AA3" s="1299"/>
      <c r="AB3" s="1299"/>
      <c r="AC3" s="1299"/>
      <c r="AD3" s="1299"/>
      <c r="AE3" s="1299"/>
      <c r="AF3" s="1299"/>
      <c r="AG3" s="1299"/>
    </row>
    <row r="4" spans="2:38" ht="18"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ht="17.25" customHeight="1">
      <c r="D5" s="863" t="s">
        <v>470</v>
      </c>
      <c r="E5" s="863"/>
      <c r="F5" s="863"/>
      <c r="G5" s="863"/>
      <c r="H5" s="863"/>
      <c r="I5" s="863"/>
      <c r="J5" s="863"/>
      <c r="K5" s="4"/>
      <c r="L5" s="4"/>
      <c r="M5" s="4"/>
      <c r="N5" s="4"/>
      <c r="O5" s="4"/>
    </row>
    <row r="6" spans="2:38" ht="17.25" customHeight="1">
      <c r="D6" s="863" t="s">
        <v>471</v>
      </c>
      <c r="E6" s="863"/>
      <c r="F6" s="863"/>
      <c r="G6" s="863"/>
      <c r="H6" s="863"/>
      <c r="I6" s="863"/>
      <c r="J6" s="863"/>
      <c r="K6" s="4"/>
      <c r="L6" s="4"/>
      <c r="M6" s="4"/>
      <c r="N6" s="4"/>
    </row>
    <row r="7" spans="2:38" ht="17.25" customHeight="1" thickBot="1">
      <c r="E7" s="4"/>
      <c r="F7" s="4"/>
      <c r="G7" s="4"/>
      <c r="H7" s="4"/>
      <c r="I7" s="4"/>
      <c r="J7" s="4"/>
      <c r="K7" s="4"/>
      <c r="L7" s="4"/>
      <c r="M7" s="4"/>
      <c r="N7" s="4"/>
      <c r="O7" s="4"/>
      <c r="U7" s="47"/>
      <c r="V7" s="1300" t="str">
        <f>"令和 "&amp;①平均年齢別児童数計算表!$M$2&amp;" 年 "&amp;①平均年齢別児童数計算表!$O$2&amp;" 月 "&amp;①平均年齢別児童数計算表!$Q$2&amp;" 日"</f>
        <v>令和 7 年 9 月 1 日</v>
      </c>
      <c r="W7" s="1301"/>
      <c r="X7" s="1301"/>
      <c r="Y7" s="1301"/>
      <c r="Z7" s="1301"/>
      <c r="AA7" s="1301"/>
      <c r="AB7" s="1301"/>
      <c r="AC7" s="1301"/>
      <c r="AD7" s="1301"/>
      <c r="AE7" s="1301"/>
      <c r="AF7" s="1301"/>
      <c r="AG7" s="1301"/>
    </row>
    <row r="8" spans="2:38" ht="17.25" customHeight="1">
      <c r="E8" s="4"/>
      <c r="F8" s="4"/>
      <c r="N8" s="4"/>
      <c r="O8" s="865" t="s">
        <v>4</v>
      </c>
      <c r="P8" s="1160"/>
      <c r="Q8" s="1160"/>
      <c r="R8" s="1160"/>
      <c r="S8" s="1160"/>
      <c r="T8" s="1160"/>
      <c r="U8" s="1302" t="s">
        <v>492</v>
      </c>
      <c r="V8" s="1302"/>
      <c r="W8" s="1302"/>
      <c r="X8" s="1302"/>
      <c r="Y8" s="1302"/>
      <c r="Z8" s="1302"/>
      <c r="AA8" s="1302"/>
      <c r="AB8" s="1302"/>
      <c r="AC8" s="1302"/>
      <c r="AD8" s="1302"/>
      <c r="AE8" s="1302"/>
      <c r="AF8" s="1302"/>
      <c r="AG8" s="1303"/>
    </row>
    <row r="9" spans="2:38" ht="17.25" customHeight="1">
      <c r="E9" s="4"/>
      <c r="F9" s="4"/>
      <c r="N9" s="4"/>
      <c r="O9" s="857" t="s">
        <v>6</v>
      </c>
      <c r="P9" s="1170"/>
      <c r="Q9" s="1170"/>
      <c r="R9" s="1170"/>
      <c r="S9" s="1170"/>
      <c r="T9" s="1170"/>
      <c r="U9" s="1304">
        <f>①平均年齢別児童数計算表!N3</f>
        <v>0</v>
      </c>
      <c r="V9" s="1304"/>
      <c r="W9" s="1304"/>
      <c r="X9" s="1304"/>
      <c r="Y9" s="1304"/>
      <c r="Z9" s="1304"/>
      <c r="AA9" s="1304"/>
      <c r="AB9" s="1304"/>
      <c r="AC9" s="1304"/>
      <c r="AD9" s="1304"/>
      <c r="AE9" s="1304"/>
      <c r="AF9" s="1304"/>
      <c r="AG9" s="1305"/>
    </row>
    <row r="10" spans="2:38" ht="17.25" customHeight="1">
      <c r="E10" s="4"/>
      <c r="F10" s="4"/>
      <c r="N10" s="4"/>
      <c r="O10" s="857" t="s">
        <v>8</v>
      </c>
      <c r="P10" s="1170"/>
      <c r="Q10" s="1170"/>
      <c r="R10" s="1170"/>
      <c r="S10" s="1170"/>
      <c r="T10" s="1170"/>
      <c r="U10" s="1304" t="str">
        <f>①平均年齢別児童数計算表!N4</f>
        <v>小規模保育事業所Ａ型</v>
      </c>
      <c r="V10" s="1304"/>
      <c r="W10" s="1304"/>
      <c r="X10" s="1304"/>
      <c r="Y10" s="1304"/>
      <c r="Z10" s="1304"/>
      <c r="AA10" s="1304"/>
      <c r="AB10" s="1304"/>
      <c r="AC10" s="1304"/>
      <c r="AD10" s="1304"/>
      <c r="AE10" s="1304"/>
      <c r="AF10" s="1304"/>
      <c r="AG10" s="1305"/>
    </row>
    <row r="11" spans="2:38" ht="17.25" customHeight="1">
      <c r="E11" s="4"/>
      <c r="F11" s="4"/>
      <c r="N11" s="4"/>
      <c r="O11" s="857" t="s">
        <v>10</v>
      </c>
      <c r="P11" s="1170"/>
      <c r="Q11" s="1170"/>
      <c r="R11" s="1170"/>
      <c r="S11" s="1170"/>
      <c r="T11" s="1170"/>
      <c r="U11" s="478"/>
      <c r="V11" s="479"/>
      <c r="W11" s="478"/>
      <c r="X11" s="480"/>
      <c r="Y11" s="481"/>
      <c r="Z11" s="482"/>
      <c r="AA11" s="481"/>
      <c r="AB11" s="482"/>
      <c r="AC11" s="480"/>
      <c r="AD11" s="480"/>
      <c r="AE11" s="480"/>
      <c r="AF11" s="481"/>
      <c r="AG11" s="483"/>
    </row>
    <row r="12" spans="2:38" ht="18" customHeight="1" thickBot="1">
      <c r="O12" s="860" t="s">
        <v>12</v>
      </c>
      <c r="P12" s="1174"/>
      <c r="Q12" s="1174"/>
      <c r="R12" s="1174"/>
      <c r="S12" s="1174"/>
      <c r="T12" s="1174"/>
      <c r="U12" s="1269">
        <f>①平均年齢別児童数計算表!N6</f>
        <v>0</v>
      </c>
      <c r="V12" s="1269"/>
      <c r="W12" s="1269"/>
      <c r="X12" s="1269"/>
      <c r="Y12" s="1269"/>
      <c r="Z12" s="1269"/>
      <c r="AA12" s="1269"/>
      <c r="AB12" s="1269"/>
      <c r="AC12" s="1269"/>
      <c r="AD12" s="1269"/>
      <c r="AE12" s="1269"/>
      <c r="AF12" s="1269"/>
      <c r="AG12" s="1270"/>
    </row>
    <row r="13" spans="2:38" ht="18" customHeight="1">
      <c r="O13" s="242"/>
      <c r="P13" s="242"/>
      <c r="Q13" s="242"/>
      <c r="R13" s="242"/>
      <c r="S13" s="242"/>
      <c r="T13" s="242"/>
      <c r="U13" s="105"/>
      <c r="V13" s="105"/>
      <c r="W13" s="105"/>
      <c r="X13" s="105"/>
      <c r="Y13" s="105"/>
      <c r="Z13" s="105"/>
      <c r="AA13" s="105"/>
      <c r="AB13" s="105"/>
      <c r="AC13" s="105"/>
      <c r="AD13" s="105"/>
      <c r="AE13" s="105"/>
      <c r="AF13" s="105"/>
      <c r="AG13" s="105"/>
    </row>
    <row r="14" spans="2:38" ht="18" customHeight="1" thickBot="1">
      <c r="B14" s="1" t="s">
        <v>127</v>
      </c>
      <c r="C14" s="277"/>
      <c r="D14" s="277"/>
      <c r="E14" s="277"/>
      <c r="F14" s="277"/>
      <c r="G14" s="277"/>
      <c r="H14" s="277"/>
      <c r="I14" s="277"/>
      <c r="J14" s="277"/>
      <c r="K14" s="277"/>
      <c r="L14" s="277"/>
      <c r="M14" s="277"/>
      <c r="N14" s="277"/>
      <c r="O14" s="277"/>
      <c r="P14" s="277"/>
      <c r="Q14" s="277"/>
      <c r="R14" s="277"/>
      <c r="S14" s="277"/>
      <c r="T14" s="277"/>
      <c r="U14" s="277"/>
      <c r="V14" s="277"/>
      <c r="W14" s="214"/>
      <c r="X14" s="214"/>
      <c r="Y14" s="214"/>
      <c r="Z14" s="214"/>
      <c r="AA14" s="214"/>
      <c r="AB14" s="214"/>
      <c r="AC14" s="214"/>
      <c r="AD14" s="214"/>
      <c r="AE14" s="214"/>
      <c r="AF14" s="214"/>
      <c r="AG14" s="214"/>
    </row>
    <row r="15" spans="2:38" ht="18" customHeight="1" thickBot="1">
      <c r="B15" s="869" t="s">
        <v>302</v>
      </c>
      <c r="C15" s="1288"/>
      <c r="D15" s="1288"/>
      <c r="E15" s="1288"/>
      <c r="F15" s="1288"/>
      <c r="G15" s="1289"/>
      <c r="H15" s="869" t="s">
        <v>338</v>
      </c>
      <c r="I15" s="1288"/>
      <c r="J15" s="1288"/>
      <c r="K15" s="1288"/>
      <c r="L15" s="1271">
        <f>Q16+Q18</f>
        <v>0</v>
      </c>
      <c r="M15" s="1271"/>
      <c r="N15" s="1271"/>
      <c r="O15" s="221" t="s">
        <v>33</v>
      </c>
      <c r="P15" s="869" t="s">
        <v>339</v>
      </c>
      <c r="Q15" s="1288"/>
      <c r="R15" s="1288"/>
      <c r="S15" s="1288"/>
      <c r="T15" s="1271">
        <f>Q17</f>
        <v>0</v>
      </c>
      <c r="U15" s="1271"/>
      <c r="V15" s="1271"/>
      <c r="W15" s="36" t="s">
        <v>33</v>
      </c>
      <c r="Y15" s="1285" t="s">
        <v>303</v>
      </c>
      <c r="Z15" s="1286"/>
      <c r="AA15" s="1286"/>
      <c r="AB15" s="1286"/>
      <c r="AC15" s="1286"/>
      <c r="AD15" s="1286"/>
      <c r="AE15" s="1287"/>
      <c r="AF15" s="496" t="str">
        <f>IFERROR(IF(T15+L15&gt;=1,"○","×"),"")</f>
        <v>×</v>
      </c>
      <c r="AG15" s="214"/>
    </row>
    <row r="16" spans="2:38" ht="18" customHeight="1">
      <c r="B16" s="216" t="s">
        <v>128</v>
      </c>
      <c r="C16" s="13"/>
      <c r="D16" s="13"/>
      <c r="E16" s="13"/>
      <c r="F16" s="13"/>
      <c r="G16" s="13"/>
      <c r="H16" s="13"/>
      <c r="I16" s="13"/>
      <c r="J16" s="13"/>
      <c r="K16" s="13"/>
      <c r="L16" s="13"/>
      <c r="M16" s="13"/>
      <c r="N16" s="13"/>
      <c r="O16" s="13"/>
      <c r="P16" s="278"/>
      <c r="Q16" s="1290"/>
      <c r="R16" s="1291"/>
      <c r="S16" s="1291"/>
      <c r="T16" s="1291"/>
      <c r="U16" s="1291"/>
      <c r="V16" s="1291"/>
      <c r="W16" s="37" t="s">
        <v>33</v>
      </c>
      <c r="Z16" s="220"/>
      <c r="AA16" s="220"/>
      <c r="AB16" s="220"/>
      <c r="AC16" s="220"/>
      <c r="AD16" s="220"/>
      <c r="AE16" s="274"/>
    </row>
    <row r="17" spans="1:34" ht="18" customHeight="1">
      <c r="B17" s="217" t="s">
        <v>505</v>
      </c>
      <c r="C17" s="21"/>
      <c r="D17" s="21"/>
      <c r="E17" s="21"/>
      <c r="F17" s="21"/>
      <c r="G17" s="21"/>
      <c r="H17" s="21"/>
      <c r="I17" s="21"/>
      <c r="J17" s="21"/>
      <c r="K17" s="21"/>
      <c r="L17" s="21"/>
      <c r="M17" s="21"/>
      <c r="N17" s="21"/>
      <c r="O17" s="21"/>
      <c r="P17" s="279"/>
      <c r="Q17" s="1292"/>
      <c r="R17" s="1293"/>
      <c r="S17" s="1293"/>
      <c r="T17" s="1293"/>
      <c r="U17" s="1293"/>
      <c r="V17" s="1293"/>
      <c r="W17" s="219" t="s">
        <v>33</v>
      </c>
    </row>
    <row r="18" spans="1:34" ht="34.15" customHeight="1" thickBot="1">
      <c r="B18" s="1294" t="s">
        <v>129</v>
      </c>
      <c r="C18" s="1295"/>
      <c r="D18" s="1295"/>
      <c r="E18" s="1295"/>
      <c r="F18" s="1295"/>
      <c r="G18" s="1295"/>
      <c r="H18" s="1295"/>
      <c r="I18" s="1295"/>
      <c r="J18" s="1295"/>
      <c r="K18" s="1295"/>
      <c r="L18" s="1295"/>
      <c r="M18" s="1295"/>
      <c r="N18" s="1295"/>
      <c r="O18" s="1295"/>
      <c r="P18" s="1296"/>
      <c r="Q18" s="1297"/>
      <c r="R18" s="1298"/>
      <c r="S18" s="1298"/>
      <c r="T18" s="1298"/>
      <c r="U18" s="1298"/>
      <c r="V18" s="1298"/>
      <c r="W18" s="218" t="s">
        <v>33</v>
      </c>
    </row>
    <row r="19" spans="1:34" ht="18" customHeight="1" thickBot="1">
      <c r="B19" s="274"/>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14"/>
      <c r="AB19" s="214"/>
      <c r="AC19" s="214"/>
      <c r="AD19" s="214"/>
      <c r="AE19" s="214"/>
      <c r="AF19" s="214"/>
      <c r="AG19" s="214"/>
    </row>
    <row r="20" spans="1:34" ht="18" customHeight="1" thickBot="1">
      <c r="B20" s="1195" t="s">
        <v>130</v>
      </c>
      <c r="C20" s="1196"/>
      <c r="D20" s="1196"/>
      <c r="E20" s="1196"/>
      <c r="F20" s="1196"/>
      <c r="G20" s="1196"/>
      <c r="H20" s="1196"/>
      <c r="I20" s="1196"/>
      <c r="J20" s="1196"/>
      <c r="K20" s="1196"/>
      <c r="L20" s="1196"/>
      <c r="M20" s="1196"/>
      <c r="N20" s="1196"/>
      <c r="O20" s="1196"/>
      <c r="P20" s="1196"/>
      <c r="Q20" s="1196"/>
      <c r="R20" s="1196"/>
      <c r="S20" s="1196"/>
      <c r="T20" s="1196"/>
      <c r="U20" s="1196"/>
      <c r="V20" s="1196"/>
      <c r="W20" s="1196"/>
      <c r="X20" s="1196"/>
      <c r="Y20" s="1196"/>
      <c r="Z20" s="1196"/>
      <c r="AA20" s="1196"/>
      <c r="AB20" s="1196"/>
      <c r="AC20" s="1196"/>
      <c r="AD20" s="1196"/>
      <c r="AE20" s="1196"/>
      <c r="AF20" s="1196"/>
      <c r="AG20" s="1319"/>
    </row>
    <row r="21" spans="1:34" ht="18" customHeight="1">
      <c r="B21" s="1320"/>
      <c r="C21" s="1322" t="s">
        <v>131</v>
      </c>
      <c r="D21" s="1190"/>
      <c r="E21" s="1190"/>
      <c r="F21" s="1190"/>
      <c r="G21" s="1190"/>
      <c r="H21" s="1190"/>
      <c r="I21" s="1190"/>
      <c r="J21" s="1190"/>
      <c r="K21" s="1190"/>
      <c r="L21" s="1190"/>
      <c r="M21" s="1190"/>
      <c r="N21" s="1190"/>
      <c r="O21" s="1190"/>
      <c r="P21" s="1190"/>
      <c r="Q21" s="1190"/>
      <c r="R21" s="1190"/>
      <c r="S21" s="1190"/>
      <c r="T21" s="1190"/>
      <c r="U21" s="1190"/>
      <c r="V21" s="1190"/>
      <c r="W21" s="1190"/>
      <c r="X21" s="1190"/>
      <c r="Y21" s="1190"/>
      <c r="Z21" s="1190"/>
      <c r="AA21" s="1323" t="s">
        <v>508</v>
      </c>
      <c r="AB21" s="1324"/>
      <c r="AC21" s="1324"/>
      <c r="AD21" s="1324"/>
      <c r="AE21" s="1324"/>
      <c r="AF21" s="1324"/>
      <c r="AG21" s="1325"/>
    </row>
    <row r="22" spans="1:34" ht="18" customHeight="1" thickBot="1">
      <c r="B22" s="1321"/>
      <c r="C22" s="1193"/>
      <c r="D22" s="1193"/>
      <c r="E22" s="1193"/>
      <c r="F22" s="1193"/>
      <c r="G22" s="1193"/>
      <c r="H22" s="1193"/>
      <c r="I22" s="1193"/>
      <c r="J22" s="1193"/>
      <c r="K22" s="1193"/>
      <c r="L22" s="1193"/>
      <c r="M22" s="1193"/>
      <c r="N22" s="1193"/>
      <c r="O22" s="1193"/>
      <c r="P22" s="1193"/>
      <c r="Q22" s="1193"/>
      <c r="R22" s="1193"/>
      <c r="S22" s="1193"/>
      <c r="T22" s="1193"/>
      <c r="U22" s="1193"/>
      <c r="V22" s="1193"/>
      <c r="W22" s="1193"/>
      <c r="X22" s="1193"/>
      <c r="Y22" s="1193"/>
      <c r="Z22" s="1193"/>
      <c r="AA22" s="1326"/>
      <c r="AB22" s="1327"/>
      <c r="AC22" s="1327"/>
      <c r="AD22" s="1327"/>
      <c r="AE22" s="1327"/>
      <c r="AF22" s="1327"/>
      <c r="AG22" s="1328"/>
    </row>
    <row r="23" spans="1:34" ht="21.6" customHeight="1">
      <c r="B23" s="274"/>
      <c r="C23" s="277"/>
      <c r="D23" s="277"/>
      <c r="E23" s="277"/>
      <c r="F23" s="277"/>
      <c r="G23" s="277"/>
      <c r="H23" s="277"/>
      <c r="I23" s="277"/>
      <c r="J23" s="277"/>
      <c r="K23" s="277"/>
      <c r="L23" s="277"/>
      <c r="M23" s="277"/>
      <c r="N23" s="277"/>
      <c r="O23" s="277"/>
      <c r="P23" s="277"/>
      <c r="Q23" s="277"/>
      <c r="R23" s="277"/>
      <c r="S23" s="277"/>
      <c r="T23" s="277"/>
      <c r="U23" s="277"/>
      <c r="V23" s="277"/>
      <c r="W23" s="277"/>
      <c r="X23" s="277"/>
      <c r="Y23" s="277"/>
      <c r="Z23" s="277"/>
      <c r="AA23" s="214"/>
      <c r="AB23" s="214"/>
      <c r="AC23" s="214"/>
      <c r="AD23" s="214"/>
      <c r="AE23" s="214"/>
      <c r="AF23" s="214"/>
      <c r="AG23" s="214"/>
    </row>
    <row r="24" spans="1:34" ht="21.75" customHeight="1" thickBot="1">
      <c r="B24" s="1" t="s">
        <v>132</v>
      </c>
      <c r="C24" s="7"/>
      <c r="D24" s="7"/>
      <c r="E24" s="7"/>
      <c r="F24" s="7"/>
      <c r="G24" s="78"/>
      <c r="H24" s="78"/>
      <c r="I24" s="78"/>
      <c r="J24" s="239"/>
      <c r="K24" s="239"/>
      <c r="L24" s="239"/>
      <c r="M24" s="239"/>
      <c r="N24" s="239"/>
      <c r="O24" s="239"/>
      <c r="P24" s="239"/>
      <c r="Q24" s="239"/>
      <c r="R24" s="239"/>
      <c r="S24" s="78"/>
      <c r="T24" s="78"/>
      <c r="U24" s="78"/>
      <c r="V24" s="239"/>
      <c r="W24" s="239"/>
      <c r="X24" s="239"/>
      <c r="Y24" s="239"/>
      <c r="Z24" s="239"/>
      <c r="AA24" s="239"/>
      <c r="AB24" s="239"/>
      <c r="AC24" s="239"/>
      <c r="AD24" s="239"/>
      <c r="AE24" s="78"/>
      <c r="AF24" s="78"/>
      <c r="AG24" s="78"/>
    </row>
    <row r="25" spans="1:34" ht="27.75" customHeight="1" thickBot="1">
      <c r="B25" s="1330" t="s">
        <v>133</v>
      </c>
      <c r="C25" s="1331"/>
      <c r="D25" s="1331"/>
      <c r="E25" s="1331"/>
      <c r="F25" s="1332"/>
      <c r="G25" s="1332"/>
      <c r="H25" s="1332"/>
      <c r="I25" s="1332"/>
      <c r="J25" s="1332"/>
      <c r="K25" s="1332"/>
      <c r="L25" s="1332"/>
      <c r="M25" s="1314"/>
      <c r="N25" s="1315"/>
      <c r="O25" s="1315"/>
      <c r="P25" s="1315"/>
      <c r="Q25" s="1315"/>
      <c r="R25" s="1315"/>
      <c r="S25" s="1315"/>
      <c r="T25" s="1315"/>
      <c r="U25" s="76" t="s">
        <v>33</v>
      </c>
      <c r="V25" s="239"/>
      <c r="W25" s="239"/>
      <c r="X25" s="239"/>
      <c r="Y25" s="239"/>
      <c r="Z25" s="239"/>
      <c r="AA25" s="239"/>
      <c r="AB25" s="239"/>
      <c r="AC25" s="239"/>
      <c r="AD25" s="239"/>
      <c r="AE25" s="78"/>
      <c r="AF25" s="78"/>
      <c r="AG25" s="78"/>
    </row>
    <row r="26" spans="1:34" s="9" customFormat="1" ht="21" customHeight="1">
      <c r="A26" s="8"/>
      <c r="B26" s="1272" t="s">
        <v>134</v>
      </c>
      <c r="C26" s="1273"/>
      <c r="D26" s="1273"/>
      <c r="E26" s="1274"/>
      <c r="F26" s="1316" t="s">
        <v>135</v>
      </c>
      <c r="G26" s="1317"/>
      <c r="H26" s="1317"/>
      <c r="I26" s="1317"/>
      <c r="J26" s="1317"/>
      <c r="K26" s="1317"/>
      <c r="L26" s="1317"/>
      <c r="M26" s="1318" t="s">
        <v>136</v>
      </c>
      <c r="N26" s="1317"/>
      <c r="O26" s="1317"/>
      <c r="P26" s="1317"/>
      <c r="Q26" s="1317"/>
      <c r="R26" s="1317"/>
      <c r="S26" s="1317"/>
      <c r="T26" s="1318" t="s">
        <v>137</v>
      </c>
      <c r="U26" s="1317"/>
      <c r="V26" s="1317"/>
      <c r="W26" s="1317"/>
      <c r="X26" s="1317"/>
      <c r="Y26" s="1317"/>
      <c r="Z26" s="1317"/>
      <c r="AA26" s="1318" t="s">
        <v>138</v>
      </c>
      <c r="AB26" s="1317"/>
      <c r="AC26" s="1317"/>
      <c r="AD26" s="1317"/>
      <c r="AE26" s="1317"/>
      <c r="AF26" s="1317"/>
      <c r="AG26" s="1329"/>
      <c r="AH26" s="8"/>
    </row>
    <row r="27" spans="1:34" s="9" customFormat="1" ht="21" customHeight="1">
      <c r="A27" s="8"/>
      <c r="B27" s="1275"/>
      <c r="C27" s="1276"/>
      <c r="D27" s="1276"/>
      <c r="E27" s="1277"/>
      <c r="F27" s="1333"/>
      <c r="G27" s="1309"/>
      <c r="H27" s="1309"/>
      <c r="I27" s="1309"/>
      <c r="J27" s="1309"/>
      <c r="K27" s="1309"/>
      <c r="L27" s="1306" t="s">
        <v>33</v>
      </c>
      <c r="M27" s="1283"/>
      <c r="N27" s="1284"/>
      <c r="O27" s="1284"/>
      <c r="P27" s="1284"/>
      <c r="Q27" s="1284"/>
      <c r="R27" s="1284"/>
      <c r="S27" s="10" t="s">
        <v>33</v>
      </c>
      <c r="T27" s="1283"/>
      <c r="U27" s="1309"/>
      <c r="V27" s="1309"/>
      <c r="W27" s="1309"/>
      <c r="X27" s="1309"/>
      <c r="Y27" s="1309"/>
      <c r="Z27" s="1306" t="s">
        <v>33</v>
      </c>
      <c r="AA27" s="1283"/>
      <c r="AB27" s="1309"/>
      <c r="AC27" s="1309"/>
      <c r="AD27" s="1309"/>
      <c r="AE27" s="1309"/>
      <c r="AF27" s="1309"/>
      <c r="AG27" s="1264" t="s">
        <v>33</v>
      </c>
      <c r="AH27" s="8"/>
    </row>
    <row r="28" spans="1:34" s="9" customFormat="1" ht="18" customHeight="1">
      <c r="A28" s="8"/>
      <c r="B28" s="1275"/>
      <c r="C28" s="1276"/>
      <c r="D28" s="1276"/>
      <c r="E28" s="1277"/>
      <c r="F28" s="1334"/>
      <c r="G28" s="1311"/>
      <c r="H28" s="1311"/>
      <c r="I28" s="1311"/>
      <c r="J28" s="1311"/>
      <c r="K28" s="1311"/>
      <c r="L28" s="1307"/>
      <c r="M28" s="50"/>
      <c r="N28" s="1337" t="s">
        <v>139</v>
      </c>
      <c r="O28" s="1338"/>
      <c r="P28" s="1338"/>
      <c r="Q28" s="1338"/>
      <c r="R28" s="1338"/>
      <c r="S28" s="1339"/>
      <c r="T28" s="1310"/>
      <c r="U28" s="1311"/>
      <c r="V28" s="1311"/>
      <c r="W28" s="1311"/>
      <c r="X28" s="1311"/>
      <c r="Y28" s="1311"/>
      <c r="Z28" s="1307"/>
      <c r="AA28" s="1310"/>
      <c r="AB28" s="1311"/>
      <c r="AC28" s="1311"/>
      <c r="AD28" s="1311"/>
      <c r="AE28" s="1311"/>
      <c r="AF28" s="1311"/>
      <c r="AG28" s="1265"/>
      <c r="AH28" s="8"/>
    </row>
    <row r="29" spans="1:34" s="9" customFormat="1" ht="21" customHeight="1" thickBot="1">
      <c r="A29" s="8"/>
      <c r="B29" s="1278"/>
      <c r="C29" s="1279"/>
      <c r="D29" s="1279"/>
      <c r="E29" s="1280"/>
      <c r="F29" s="1335"/>
      <c r="G29" s="1313"/>
      <c r="H29" s="1313"/>
      <c r="I29" s="1313"/>
      <c r="J29" s="1313"/>
      <c r="K29" s="1313"/>
      <c r="L29" s="1308"/>
      <c r="M29" s="11"/>
      <c r="N29" s="1336"/>
      <c r="O29" s="1336"/>
      <c r="P29" s="1336"/>
      <c r="Q29" s="1336"/>
      <c r="R29" s="1336"/>
      <c r="S29" s="12" t="s">
        <v>33</v>
      </c>
      <c r="T29" s="1312"/>
      <c r="U29" s="1313"/>
      <c r="V29" s="1313"/>
      <c r="W29" s="1313"/>
      <c r="X29" s="1313"/>
      <c r="Y29" s="1313"/>
      <c r="Z29" s="1308"/>
      <c r="AA29" s="1312"/>
      <c r="AB29" s="1313"/>
      <c r="AC29" s="1313"/>
      <c r="AD29" s="1313"/>
      <c r="AE29" s="1313"/>
      <c r="AF29" s="1313"/>
      <c r="AG29" s="896"/>
      <c r="AH29" s="8"/>
    </row>
    <row r="30" spans="1:34" ht="28.5" hidden="1" customHeight="1">
      <c r="B30" s="845" t="s">
        <v>140</v>
      </c>
      <c r="C30" s="882"/>
      <c r="D30" s="882"/>
      <c r="E30" s="883"/>
      <c r="F30" s="876" t="s">
        <v>42</v>
      </c>
      <c r="G30" s="1204"/>
      <c r="H30" s="13" t="s">
        <v>50</v>
      </c>
      <c r="I30" s="170"/>
      <c r="J30" s="170"/>
      <c r="K30" s="171"/>
      <c r="L30" s="171"/>
      <c r="M30" s="171"/>
      <c r="N30" s="171"/>
      <c r="O30" s="171"/>
      <c r="P30" s="171"/>
      <c r="Q30" s="171"/>
      <c r="R30" s="171"/>
      <c r="S30" s="172"/>
      <c r="T30" s="172"/>
      <c r="U30" s="172"/>
      <c r="V30" s="171"/>
      <c r="W30" s="171"/>
      <c r="X30" s="171"/>
      <c r="Y30" s="171"/>
      <c r="Z30" s="171"/>
      <c r="AA30" s="171"/>
      <c r="AB30" s="171"/>
      <c r="AC30" s="171"/>
      <c r="AD30" s="171"/>
      <c r="AE30" s="1266"/>
      <c r="AF30" s="1267"/>
      <c r="AG30" s="1268"/>
    </row>
    <row r="31" spans="1:34" ht="28.5" hidden="1" customHeight="1">
      <c r="B31" s="884"/>
      <c r="C31" s="890"/>
      <c r="D31" s="890"/>
      <c r="E31" s="886"/>
      <c r="F31" s="1205"/>
      <c r="G31" s="1206"/>
      <c r="H31" s="16" t="s">
        <v>52</v>
      </c>
      <c r="I31" s="16"/>
      <c r="J31" s="16"/>
      <c r="K31" s="17"/>
      <c r="L31" s="17"/>
      <c r="M31" s="17"/>
      <c r="N31" s="17"/>
      <c r="O31" s="17"/>
      <c r="P31" s="17"/>
      <c r="Q31" s="17"/>
      <c r="R31" s="17"/>
      <c r="S31" s="18"/>
      <c r="T31" s="18"/>
      <c r="U31" s="18"/>
      <c r="V31" s="17"/>
      <c r="W31" s="17"/>
      <c r="X31" s="17"/>
      <c r="Y31" s="17"/>
      <c r="Z31" s="17"/>
      <c r="AA31" s="17"/>
      <c r="AB31" s="17"/>
      <c r="AC31" s="17"/>
      <c r="AD31" s="17"/>
      <c r="AE31" s="1263"/>
      <c r="AF31" s="1235"/>
      <c r="AG31" s="1236"/>
    </row>
    <row r="32" spans="1:34" ht="28.5" hidden="1" customHeight="1">
      <c r="B32" s="884"/>
      <c r="C32" s="890"/>
      <c r="D32" s="890"/>
      <c r="E32" s="886"/>
      <c r="F32" s="1205"/>
      <c r="G32" s="1206"/>
      <c r="H32" s="21" t="s">
        <v>51</v>
      </c>
      <c r="I32" s="282"/>
      <c r="J32" s="282"/>
      <c r="K32" s="283"/>
      <c r="L32" s="283"/>
      <c r="M32" s="283"/>
      <c r="N32" s="283"/>
      <c r="O32" s="283"/>
      <c r="P32" s="283"/>
      <c r="Q32" s="283"/>
      <c r="R32" s="283"/>
      <c r="S32" s="284"/>
      <c r="T32" s="284"/>
      <c r="U32" s="284"/>
      <c r="V32" s="283"/>
      <c r="W32" s="283"/>
      <c r="X32" s="283"/>
      <c r="Y32" s="283"/>
      <c r="Z32" s="283"/>
      <c r="AA32" s="283"/>
      <c r="AB32" s="283"/>
      <c r="AC32" s="283"/>
      <c r="AD32" s="283"/>
      <c r="AE32" s="1263"/>
      <c r="AF32" s="1235"/>
      <c r="AG32" s="1236"/>
    </row>
    <row r="33" spans="2:33" ht="28.5" hidden="1" customHeight="1">
      <c r="B33" s="884"/>
      <c r="C33" s="890"/>
      <c r="D33" s="890"/>
      <c r="E33" s="886"/>
      <c r="F33" s="1205"/>
      <c r="G33" s="1206"/>
      <c r="H33" s="16" t="s">
        <v>53</v>
      </c>
      <c r="I33" s="16"/>
      <c r="J33" s="16"/>
      <c r="K33" s="17"/>
      <c r="L33" s="17"/>
      <c r="M33" s="17"/>
      <c r="N33" s="17"/>
      <c r="O33" s="17"/>
      <c r="P33" s="17"/>
      <c r="Q33" s="17"/>
      <c r="R33" s="17"/>
      <c r="S33" s="18"/>
      <c r="T33" s="18"/>
      <c r="U33" s="18"/>
      <c r="V33" s="17"/>
      <c r="W33" s="17"/>
      <c r="X33" s="17"/>
      <c r="Y33" s="17"/>
      <c r="Z33" s="17"/>
      <c r="AA33" s="17"/>
      <c r="AB33" s="17"/>
      <c r="AC33" s="17"/>
      <c r="AD33" s="17"/>
      <c r="AE33" s="1263"/>
      <c r="AF33" s="1235"/>
      <c r="AG33" s="1236"/>
    </row>
    <row r="34" spans="2:33" ht="28.5" hidden="1" customHeight="1">
      <c r="B34" s="884"/>
      <c r="C34" s="890"/>
      <c r="D34" s="890"/>
      <c r="E34" s="886"/>
      <c r="F34" s="1205"/>
      <c r="G34" s="1206"/>
      <c r="H34" s="16" t="s">
        <v>54</v>
      </c>
      <c r="I34" s="16"/>
      <c r="J34" s="16"/>
      <c r="K34" s="17"/>
      <c r="L34" s="17"/>
      <c r="M34" s="17"/>
      <c r="N34" s="17"/>
      <c r="O34" s="17"/>
      <c r="P34" s="17"/>
      <c r="Q34" s="17"/>
      <c r="R34" s="17"/>
      <c r="S34" s="18"/>
      <c r="T34" s="18"/>
      <c r="U34" s="18"/>
      <c r="V34" s="17"/>
      <c r="W34" s="17"/>
      <c r="X34" s="17"/>
      <c r="Y34" s="17"/>
      <c r="Z34" s="17"/>
      <c r="AA34" s="17"/>
      <c r="AB34" s="17"/>
      <c r="AC34" s="17"/>
      <c r="AD34" s="17"/>
      <c r="AE34" s="1263"/>
      <c r="AF34" s="1235"/>
      <c r="AG34" s="1236"/>
    </row>
    <row r="35" spans="2:33" ht="28.5" hidden="1" customHeight="1">
      <c r="B35" s="884"/>
      <c r="C35" s="890"/>
      <c r="D35" s="890"/>
      <c r="E35" s="886"/>
      <c r="F35" s="1205"/>
      <c r="G35" s="1206"/>
      <c r="H35" s="16" t="s">
        <v>55</v>
      </c>
      <c r="I35" s="16"/>
      <c r="J35" s="16"/>
      <c r="K35" s="17"/>
      <c r="L35" s="17"/>
      <c r="M35" s="17"/>
      <c r="N35" s="17"/>
      <c r="O35" s="17"/>
      <c r="P35" s="17"/>
      <c r="Q35" s="17"/>
      <c r="R35" s="17"/>
      <c r="S35" s="18"/>
      <c r="T35" s="18"/>
      <c r="U35" s="18"/>
      <c r="V35" s="17"/>
      <c r="W35" s="17"/>
      <c r="X35" s="17"/>
      <c r="Y35" s="17"/>
      <c r="Z35" s="17"/>
      <c r="AA35" s="17"/>
      <c r="AB35" s="17"/>
      <c r="AC35" s="17"/>
      <c r="AD35" s="17"/>
      <c r="AE35" s="1263"/>
      <c r="AF35" s="1235"/>
      <c r="AG35" s="1236"/>
    </row>
    <row r="36" spans="2:33" ht="28.5" hidden="1" customHeight="1">
      <c r="B36" s="884"/>
      <c r="C36" s="890"/>
      <c r="D36" s="890"/>
      <c r="E36" s="886"/>
      <c r="F36" s="1205"/>
      <c r="G36" s="1206"/>
      <c r="H36" s="24" t="s">
        <v>141</v>
      </c>
      <c r="I36" s="24"/>
      <c r="J36" s="24"/>
      <c r="K36" s="25"/>
      <c r="L36" s="25"/>
      <c r="M36" s="25"/>
      <c r="N36" s="17"/>
      <c r="O36" s="16"/>
      <c r="P36" s="51"/>
      <c r="Q36" s="51"/>
      <c r="R36" s="51"/>
      <c r="S36" s="16"/>
      <c r="T36" s="16"/>
      <c r="U36" s="16"/>
      <c r="V36" s="51"/>
      <c r="W36" s="51"/>
      <c r="X36" s="51"/>
      <c r="Y36" s="51"/>
      <c r="Z36" s="51"/>
      <c r="AA36" s="51"/>
      <c r="AB36" s="51"/>
      <c r="AC36" s="51"/>
      <c r="AD36" s="51"/>
      <c r="AE36" s="1263"/>
      <c r="AF36" s="1235"/>
      <c r="AG36" s="1236"/>
    </row>
    <row r="37" spans="2:33" ht="28.5" hidden="1" customHeight="1">
      <c r="B37" s="884"/>
      <c r="C37" s="890"/>
      <c r="D37" s="890"/>
      <c r="E37" s="886"/>
      <c r="F37" s="1205"/>
      <c r="G37" s="1206"/>
      <c r="H37" s="16" t="s">
        <v>58</v>
      </c>
      <c r="I37" s="16"/>
      <c r="J37" s="16"/>
      <c r="K37" s="17"/>
      <c r="L37" s="17"/>
      <c r="M37" s="17"/>
      <c r="N37" s="17"/>
      <c r="O37" s="17"/>
      <c r="P37" s="17"/>
      <c r="Q37" s="17"/>
      <c r="R37" s="17"/>
      <c r="S37" s="18"/>
      <c r="T37" s="18"/>
      <c r="U37" s="18"/>
      <c r="V37" s="17"/>
      <c r="W37" s="17"/>
      <c r="X37" s="17"/>
      <c r="Y37" s="17"/>
      <c r="Z37" s="17"/>
      <c r="AA37" s="17"/>
      <c r="AB37" s="17"/>
      <c r="AC37" s="17"/>
      <c r="AD37" s="17"/>
      <c r="AE37" s="1263"/>
      <c r="AF37" s="1235"/>
      <c r="AG37" s="1236"/>
    </row>
    <row r="38" spans="2:33" ht="28.5" hidden="1" customHeight="1">
      <c r="B38" s="884"/>
      <c r="C38" s="890"/>
      <c r="D38" s="890"/>
      <c r="E38" s="886"/>
      <c r="F38" s="1205"/>
      <c r="G38" s="1206"/>
      <c r="H38" s="19" t="s">
        <v>61</v>
      </c>
      <c r="I38" s="16"/>
      <c r="J38" s="16"/>
      <c r="K38" s="17"/>
      <c r="L38" s="17"/>
      <c r="M38" s="17"/>
      <c r="N38" s="17"/>
      <c r="O38" s="17"/>
      <c r="P38" s="17"/>
      <c r="Q38" s="17"/>
      <c r="R38" s="17"/>
      <c r="S38" s="18"/>
      <c r="T38" s="18"/>
      <c r="U38" s="18"/>
      <c r="V38" s="17"/>
      <c r="W38" s="17"/>
      <c r="X38" s="17"/>
      <c r="Y38" s="17"/>
      <c r="Z38" s="17"/>
      <c r="AA38" s="17"/>
      <c r="AB38" s="17"/>
      <c r="AC38" s="17"/>
      <c r="AD38" s="20"/>
      <c r="AE38" s="1263"/>
      <c r="AF38" s="1235"/>
      <c r="AG38" s="1236"/>
    </row>
    <row r="39" spans="2:33" ht="28.5" hidden="1" customHeight="1">
      <c r="B39" s="884"/>
      <c r="C39" s="890"/>
      <c r="D39" s="890"/>
      <c r="E39" s="886"/>
      <c r="F39" s="1205"/>
      <c r="G39" s="1206"/>
      <c r="H39" s="21" t="s">
        <v>62</v>
      </c>
      <c r="I39" s="21"/>
      <c r="J39" s="21"/>
      <c r="K39" s="22"/>
      <c r="L39" s="22"/>
      <c r="M39" s="22"/>
      <c r="N39" s="22"/>
      <c r="O39" s="22"/>
      <c r="P39" s="22"/>
      <c r="Q39" s="22"/>
      <c r="R39" s="22"/>
      <c r="S39" s="23"/>
      <c r="T39" s="23"/>
      <c r="U39" s="23"/>
      <c r="V39" s="22"/>
      <c r="W39" s="22"/>
      <c r="X39" s="22"/>
      <c r="Y39" s="22"/>
      <c r="Z39" s="22"/>
      <c r="AA39" s="22"/>
      <c r="AB39" s="22"/>
      <c r="AC39" s="22"/>
      <c r="AD39" s="22"/>
      <c r="AE39" s="1263"/>
      <c r="AF39" s="1235"/>
      <c r="AG39" s="1236"/>
    </row>
    <row r="40" spans="2:33" ht="28.5" hidden="1" customHeight="1">
      <c r="B40" s="884"/>
      <c r="C40" s="890"/>
      <c r="D40" s="890"/>
      <c r="E40" s="886"/>
      <c r="F40" s="1205"/>
      <c r="G40" s="1206"/>
      <c r="H40" s="30" t="s">
        <v>63</v>
      </c>
      <c r="I40" s="24"/>
      <c r="J40" s="24"/>
      <c r="K40" s="25"/>
      <c r="L40" s="25"/>
      <c r="M40" s="25"/>
      <c r="N40" s="25"/>
      <c r="O40" s="25"/>
      <c r="P40" s="25"/>
      <c r="Q40" s="25"/>
      <c r="R40" s="25"/>
      <c r="S40" s="26"/>
      <c r="T40" s="26"/>
      <c r="U40" s="26"/>
      <c r="V40" s="25"/>
      <c r="W40" s="25"/>
      <c r="X40" s="25"/>
      <c r="Y40" s="25"/>
      <c r="Z40" s="25"/>
      <c r="AA40" s="25"/>
      <c r="AB40" s="25"/>
      <c r="AC40" s="25"/>
      <c r="AD40" s="25"/>
      <c r="AE40" s="1248"/>
      <c r="AF40" s="1249"/>
      <c r="AG40" s="1250"/>
    </row>
    <row r="41" spans="2:33" ht="28.5" hidden="1" customHeight="1">
      <c r="B41" s="884"/>
      <c r="C41" s="890"/>
      <c r="D41" s="890"/>
      <c r="E41" s="886"/>
      <c r="F41" s="1205"/>
      <c r="G41" s="1206"/>
      <c r="H41" s="19" t="s">
        <v>64</v>
      </c>
      <c r="I41" s="16"/>
      <c r="J41" s="16"/>
      <c r="K41" s="17"/>
      <c r="L41" s="17"/>
      <c r="M41" s="17"/>
      <c r="N41" s="17"/>
      <c r="O41" s="17"/>
      <c r="P41" s="17"/>
      <c r="Q41" s="17"/>
      <c r="R41" s="17"/>
      <c r="S41" s="18"/>
      <c r="T41" s="18"/>
      <c r="U41" s="18"/>
      <c r="V41" s="17"/>
      <c r="W41" s="17"/>
      <c r="X41" s="17"/>
      <c r="Y41" s="17"/>
      <c r="Z41" s="17"/>
      <c r="AA41" s="17"/>
      <c r="AB41" s="17"/>
      <c r="AC41" s="17"/>
      <c r="AD41" s="17"/>
      <c r="AE41" s="1263"/>
      <c r="AF41" s="1235"/>
      <c r="AG41" s="1236"/>
    </row>
    <row r="42" spans="2:33" ht="28.5" hidden="1" customHeight="1">
      <c r="B42" s="884"/>
      <c r="C42" s="890"/>
      <c r="D42" s="890"/>
      <c r="E42" s="886"/>
      <c r="F42" s="1205"/>
      <c r="G42" s="1206"/>
      <c r="H42" s="29" t="s">
        <v>87</v>
      </c>
      <c r="I42" s="21"/>
      <c r="J42" s="21"/>
      <c r="K42" s="22"/>
      <c r="L42" s="22"/>
      <c r="M42" s="22"/>
      <c r="N42" s="22"/>
      <c r="O42" s="22"/>
      <c r="P42" s="22"/>
      <c r="Q42" s="22"/>
      <c r="R42" s="22"/>
      <c r="S42" s="23"/>
      <c r="T42" s="23"/>
      <c r="U42" s="23"/>
      <c r="V42" s="22"/>
      <c r="W42" s="22"/>
      <c r="X42" s="22"/>
      <c r="Y42" s="22"/>
      <c r="Z42" s="22"/>
      <c r="AA42" s="22"/>
      <c r="AB42" s="22"/>
      <c r="AC42" s="22"/>
      <c r="AD42" s="22"/>
      <c r="AE42" s="1232"/>
      <c r="AF42" s="1233"/>
      <c r="AG42" s="1234"/>
    </row>
    <row r="43" spans="2:33" ht="28.5" hidden="1" customHeight="1" thickBot="1">
      <c r="B43" s="887"/>
      <c r="C43" s="888"/>
      <c r="D43" s="888"/>
      <c r="E43" s="889"/>
      <c r="F43" s="1281"/>
      <c r="G43" s="1282"/>
      <c r="H43" s="285" t="s">
        <v>57</v>
      </c>
      <c r="I43" s="286"/>
      <c r="J43" s="286"/>
      <c r="K43" s="241"/>
      <c r="L43" s="241"/>
      <c r="M43" s="241"/>
      <c r="N43" s="241"/>
      <c r="O43" s="241"/>
      <c r="P43" s="241"/>
      <c r="Q43" s="241"/>
      <c r="R43" s="241"/>
      <c r="S43" s="287"/>
      <c r="T43" s="287"/>
      <c r="U43" s="287"/>
      <c r="V43" s="241"/>
      <c r="W43" s="241"/>
      <c r="X43" s="241"/>
      <c r="Y43" s="241"/>
      <c r="Z43" s="241"/>
      <c r="AA43" s="241"/>
      <c r="AB43" s="241"/>
      <c r="AC43" s="241"/>
      <c r="AD43" s="241"/>
      <c r="AE43" s="1260"/>
      <c r="AF43" s="1258"/>
      <c r="AG43" s="1259"/>
    </row>
    <row r="44" spans="2:33" customFormat="1" ht="9.75" hidden="1" customHeight="1"/>
    <row r="45" spans="2:33" customFormat="1" ht="9.75" hidden="1" customHeight="1" thickBot="1"/>
    <row r="46" spans="2:33" ht="28.5" hidden="1" customHeight="1">
      <c r="B46" s="845" t="s">
        <v>304</v>
      </c>
      <c r="C46" s="882"/>
      <c r="D46" s="882"/>
      <c r="E46" s="883"/>
      <c r="F46" s="876" t="s">
        <v>66</v>
      </c>
      <c r="G46" s="1204"/>
      <c r="H46" s="193" t="s">
        <v>50</v>
      </c>
      <c r="I46" s="13"/>
      <c r="J46" s="13"/>
      <c r="K46" s="14"/>
      <c r="L46" s="14"/>
      <c r="M46" s="14"/>
      <c r="N46" s="14"/>
      <c r="O46" s="14"/>
      <c r="P46" s="14"/>
      <c r="Q46" s="14"/>
      <c r="R46" s="14"/>
      <c r="S46" s="15"/>
      <c r="T46" s="15"/>
      <c r="U46" s="15"/>
      <c r="V46" s="14"/>
      <c r="W46" s="14"/>
      <c r="X46" s="14"/>
      <c r="Y46" s="14"/>
      <c r="Z46" s="14"/>
      <c r="AA46" s="14"/>
      <c r="AB46" s="14"/>
      <c r="AC46" s="14"/>
      <c r="AD46" s="288"/>
      <c r="AE46" s="1246"/>
      <c r="AF46" s="1246"/>
      <c r="AG46" s="1247"/>
    </row>
    <row r="47" spans="2:33" ht="28.5" hidden="1" customHeight="1">
      <c r="B47" s="884"/>
      <c r="C47" s="890"/>
      <c r="D47" s="890"/>
      <c r="E47" s="886"/>
      <c r="F47" s="1205"/>
      <c r="G47" s="1206"/>
      <c r="H47" s="21" t="s">
        <v>51</v>
      </c>
      <c r="I47" s="21"/>
      <c r="J47" s="21"/>
      <c r="K47" s="22"/>
      <c r="L47" s="22"/>
      <c r="M47" s="22"/>
      <c r="N47" s="22"/>
      <c r="O47" s="22"/>
      <c r="P47" s="22"/>
      <c r="Q47" s="22"/>
      <c r="R47" s="22"/>
      <c r="S47" s="23"/>
      <c r="T47" s="23"/>
      <c r="U47" s="23"/>
      <c r="V47" s="22"/>
      <c r="W47" s="22"/>
      <c r="X47" s="22"/>
      <c r="Y47" s="22"/>
      <c r="Z47" s="22"/>
      <c r="AA47" s="22"/>
      <c r="AB47" s="22"/>
      <c r="AC47" s="22"/>
      <c r="AD47" s="289"/>
      <c r="AE47" s="1233"/>
      <c r="AF47" s="1233"/>
      <c r="AG47" s="1234"/>
    </row>
    <row r="48" spans="2:33" ht="28.5" hidden="1" customHeight="1">
      <c r="B48" s="884"/>
      <c r="C48" s="890"/>
      <c r="D48" s="890"/>
      <c r="E48" s="886"/>
      <c r="F48" s="1205"/>
      <c r="G48" s="1206"/>
      <c r="H48" s="21" t="s">
        <v>75</v>
      </c>
      <c r="I48" s="21"/>
      <c r="J48" s="21"/>
      <c r="K48" s="22"/>
      <c r="L48" s="22"/>
      <c r="M48" s="22"/>
      <c r="N48" s="22"/>
      <c r="O48" s="22"/>
      <c r="P48" s="22"/>
      <c r="Q48" s="22"/>
      <c r="R48" s="22"/>
      <c r="S48" s="23"/>
      <c r="T48" s="23"/>
      <c r="U48" s="23"/>
      <c r="V48" s="22"/>
      <c r="W48" s="22"/>
      <c r="X48" s="22"/>
      <c r="Y48" s="22"/>
      <c r="Z48" s="22"/>
      <c r="AA48" s="22"/>
      <c r="AB48" s="22"/>
      <c r="AC48" s="22"/>
      <c r="AD48" s="289"/>
      <c r="AE48" s="1233"/>
      <c r="AF48" s="1233"/>
      <c r="AG48" s="1234"/>
    </row>
    <row r="49" spans="2:33" ht="28.5" hidden="1" customHeight="1">
      <c r="B49" s="884"/>
      <c r="C49" s="890"/>
      <c r="D49" s="890"/>
      <c r="E49" s="886"/>
      <c r="F49" s="1205"/>
      <c r="G49" s="1206"/>
      <c r="H49" s="21" t="s">
        <v>84</v>
      </c>
      <c r="I49" s="21"/>
      <c r="J49" s="21"/>
      <c r="K49" s="22"/>
      <c r="L49" s="22"/>
      <c r="M49" s="22"/>
      <c r="N49" s="22"/>
      <c r="O49" s="22"/>
      <c r="P49" s="22"/>
      <c r="Q49" s="22"/>
      <c r="R49" s="22"/>
      <c r="S49" s="23"/>
      <c r="T49" s="23"/>
      <c r="U49" s="23"/>
      <c r="V49" s="22"/>
      <c r="W49" s="22"/>
      <c r="X49" s="22"/>
      <c r="Y49" s="22"/>
      <c r="Z49" s="22"/>
      <c r="AA49" s="22"/>
      <c r="AB49" s="22"/>
      <c r="AC49" s="22"/>
      <c r="AD49" s="289"/>
      <c r="AE49" s="1233"/>
      <c r="AF49" s="1233"/>
      <c r="AG49" s="1234"/>
    </row>
    <row r="50" spans="2:33" ht="28.5" hidden="1" customHeight="1">
      <c r="B50" s="884"/>
      <c r="C50" s="890"/>
      <c r="D50" s="890"/>
      <c r="E50" s="886"/>
      <c r="F50" s="1205"/>
      <c r="G50" s="1206"/>
      <c r="H50" s="16" t="s">
        <v>80</v>
      </c>
      <c r="I50" s="16"/>
      <c r="J50" s="16"/>
      <c r="K50" s="17"/>
      <c r="L50" s="17"/>
      <c r="M50" s="17"/>
      <c r="N50" s="17"/>
      <c r="O50" s="17"/>
      <c r="P50" s="17"/>
      <c r="Q50" s="17"/>
      <c r="R50" s="17"/>
      <c r="S50" s="18"/>
      <c r="T50" s="18"/>
      <c r="U50" s="18"/>
      <c r="V50" s="17"/>
      <c r="W50" s="17"/>
      <c r="X50" s="17"/>
      <c r="Y50" s="17"/>
      <c r="Z50" s="17"/>
      <c r="AA50" s="17"/>
      <c r="AB50" s="17"/>
      <c r="AC50" s="17"/>
      <c r="AD50" s="290"/>
      <c r="AE50" s="1235"/>
      <c r="AF50" s="1235"/>
      <c r="AG50" s="1236"/>
    </row>
    <row r="51" spans="2:33" ht="28.5" hidden="1" customHeight="1">
      <c r="B51" s="884"/>
      <c r="C51" s="890"/>
      <c r="D51" s="890"/>
      <c r="E51" s="886"/>
      <c r="F51" s="1205"/>
      <c r="G51" s="1206"/>
      <c r="H51" s="16" t="s">
        <v>81</v>
      </c>
      <c r="I51" s="16"/>
      <c r="J51" s="16"/>
      <c r="K51" s="17"/>
      <c r="L51" s="17"/>
      <c r="M51" s="17"/>
      <c r="N51" s="17"/>
      <c r="O51" s="17"/>
      <c r="P51" s="17"/>
      <c r="Q51" s="17"/>
      <c r="R51" s="17"/>
      <c r="S51" s="18"/>
      <c r="T51" s="18"/>
      <c r="U51" s="18"/>
      <c r="V51" s="17"/>
      <c r="W51" s="17"/>
      <c r="X51" s="17"/>
      <c r="Y51" s="17"/>
      <c r="Z51" s="17"/>
      <c r="AA51" s="17"/>
      <c r="AB51" s="17"/>
      <c r="AC51" s="17"/>
      <c r="AD51" s="290"/>
      <c r="AE51" s="1235"/>
      <c r="AF51" s="1235"/>
      <c r="AG51" s="1236"/>
    </row>
    <row r="52" spans="2:33" ht="28.5" hidden="1" customHeight="1">
      <c r="B52" s="884"/>
      <c r="C52" s="890"/>
      <c r="D52" s="890"/>
      <c r="E52" s="886"/>
      <c r="F52" s="1205"/>
      <c r="G52" s="1206"/>
      <c r="H52" s="16" t="s">
        <v>76</v>
      </c>
      <c r="I52" s="16"/>
      <c r="J52" s="16"/>
      <c r="K52" s="17"/>
      <c r="L52" s="17"/>
      <c r="M52" s="17"/>
      <c r="N52" s="17"/>
      <c r="O52" s="17"/>
      <c r="P52" s="17"/>
      <c r="Q52" s="17"/>
      <c r="R52" s="17"/>
      <c r="S52" s="18"/>
      <c r="T52" s="18"/>
      <c r="U52" s="18"/>
      <c r="V52" s="17"/>
      <c r="W52" s="17"/>
      <c r="X52" s="17"/>
      <c r="Y52" s="17"/>
      <c r="Z52" s="17"/>
      <c r="AA52" s="17"/>
      <c r="AB52" s="17"/>
      <c r="AC52" s="17"/>
      <c r="AD52" s="290"/>
      <c r="AE52" s="1235"/>
      <c r="AF52" s="1235"/>
      <c r="AG52" s="1236"/>
    </row>
    <row r="53" spans="2:33" ht="28.5" hidden="1" customHeight="1">
      <c r="B53" s="884"/>
      <c r="C53" s="890"/>
      <c r="D53" s="890"/>
      <c r="E53" s="886"/>
      <c r="F53" s="1205"/>
      <c r="G53" s="1206"/>
      <c r="H53" s="24" t="s">
        <v>78</v>
      </c>
      <c r="I53" s="24"/>
      <c r="J53" s="24"/>
      <c r="K53" s="25"/>
      <c r="L53" s="25"/>
      <c r="M53" s="25"/>
      <c r="N53" s="25"/>
      <c r="O53" s="25"/>
      <c r="P53" s="25"/>
      <c r="Q53" s="25"/>
      <c r="R53" s="25"/>
      <c r="S53" s="26"/>
      <c r="T53" s="26"/>
      <c r="U53" s="26"/>
      <c r="V53" s="25"/>
      <c r="W53" s="25"/>
      <c r="X53" s="25"/>
      <c r="Y53" s="25"/>
      <c r="Z53" s="25"/>
      <c r="AA53" s="25"/>
      <c r="AB53" s="25"/>
      <c r="AC53" s="25"/>
      <c r="AD53" s="291"/>
      <c r="AE53" s="1235"/>
      <c r="AF53" s="1235"/>
      <c r="AG53" s="1236"/>
    </row>
    <row r="54" spans="2:33" ht="28.5" hidden="1" customHeight="1" thickBot="1">
      <c r="B54" s="884"/>
      <c r="C54" s="890"/>
      <c r="D54" s="890"/>
      <c r="E54" s="886"/>
      <c r="F54" s="1207"/>
      <c r="G54" s="1208"/>
      <c r="H54" s="115" t="s">
        <v>64</v>
      </c>
      <c r="I54" s="116"/>
      <c r="J54" s="116"/>
      <c r="K54" s="117"/>
      <c r="L54" s="117"/>
      <c r="M54" s="117"/>
      <c r="N54" s="117"/>
      <c r="O54" s="117"/>
      <c r="P54" s="117"/>
      <c r="Q54" s="117"/>
      <c r="R54" s="117"/>
      <c r="S54" s="118"/>
      <c r="T54" s="118"/>
      <c r="U54" s="118"/>
      <c r="V54" s="117"/>
      <c r="W54" s="117"/>
      <c r="X54" s="117"/>
      <c r="Y54" s="117"/>
      <c r="Z54" s="117"/>
      <c r="AA54" s="117"/>
      <c r="AB54" s="117"/>
      <c r="AC54" s="117"/>
      <c r="AD54" s="292"/>
      <c r="AE54" s="1255"/>
      <c r="AF54" s="1255"/>
      <c r="AG54" s="1256"/>
    </row>
    <row r="55" spans="2:33" ht="28.5" hidden="1" customHeight="1">
      <c r="B55" s="884"/>
      <c r="C55" s="890"/>
      <c r="D55" s="890"/>
      <c r="E55" s="886"/>
      <c r="F55" s="809" t="s">
        <v>83</v>
      </c>
      <c r="G55" s="1185"/>
      <c r="H55" s="13" t="s">
        <v>50</v>
      </c>
      <c r="I55" s="13"/>
      <c r="J55" s="13"/>
      <c r="K55" s="14"/>
      <c r="L55" s="14"/>
      <c r="M55" s="14"/>
      <c r="N55" s="14"/>
      <c r="O55" s="14"/>
      <c r="P55" s="14"/>
      <c r="Q55" s="14"/>
      <c r="R55" s="14"/>
      <c r="S55" s="15"/>
      <c r="T55" s="15"/>
      <c r="U55" s="15"/>
      <c r="V55" s="14"/>
      <c r="W55" s="14"/>
      <c r="X55" s="14"/>
      <c r="Y55" s="14"/>
      <c r="Z55" s="14"/>
      <c r="AA55" s="14"/>
      <c r="AB55" s="14"/>
      <c r="AC55" s="14"/>
      <c r="AD55" s="288"/>
      <c r="AE55" s="1246"/>
      <c r="AF55" s="1246"/>
      <c r="AG55" s="1247"/>
    </row>
    <row r="56" spans="2:33" ht="28.5" hidden="1" customHeight="1">
      <c r="B56" s="884"/>
      <c r="C56" s="890"/>
      <c r="D56" s="890"/>
      <c r="E56" s="886"/>
      <c r="F56" s="811"/>
      <c r="G56" s="1186"/>
      <c r="H56" s="19" t="s">
        <v>51</v>
      </c>
      <c r="I56" s="16"/>
      <c r="J56" s="16"/>
      <c r="K56" s="17"/>
      <c r="L56" s="17"/>
      <c r="M56" s="17"/>
      <c r="N56" s="17"/>
      <c r="O56" s="17"/>
      <c r="P56" s="17"/>
      <c r="Q56" s="17"/>
      <c r="R56" s="17"/>
      <c r="S56" s="18"/>
      <c r="T56" s="18"/>
      <c r="U56" s="18"/>
      <c r="V56" s="17"/>
      <c r="W56" s="17"/>
      <c r="X56" s="17"/>
      <c r="Y56" s="17"/>
      <c r="Z56" s="17"/>
      <c r="AA56" s="17"/>
      <c r="AB56" s="17"/>
      <c r="AC56" s="17"/>
      <c r="AD56" s="290"/>
      <c r="AE56" s="1235"/>
      <c r="AF56" s="1235"/>
      <c r="AG56" s="1236"/>
    </row>
    <row r="57" spans="2:33" ht="28.5" hidden="1" customHeight="1">
      <c r="B57" s="884"/>
      <c r="C57" s="890"/>
      <c r="D57" s="890"/>
      <c r="E57" s="886"/>
      <c r="F57" s="811"/>
      <c r="G57" s="1186"/>
      <c r="H57" s="21" t="s">
        <v>75</v>
      </c>
      <c r="I57" s="21"/>
      <c r="J57" s="21"/>
      <c r="K57" s="22"/>
      <c r="L57" s="22"/>
      <c r="M57" s="22"/>
      <c r="N57" s="22"/>
      <c r="O57" s="22"/>
      <c r="P57" s="22"/>
      <c r="Q57" s="22"/>
      <c r="R57" s="22"/>
      <c r="S57" s="23"/>
      <c r="T57" s="23"/>
      <c r="U57" s="23"/>
      <c r="V57" s="22"/>
      <c r="W57" s="22"/>
      <c r="X57" s="22"/>
      <c r="Y57" s="22"/>
      <c r="Z57" s="22"/>
      <c r="AA57" s="22"/>
      <c r="AB57" s="22"/>
      <c r="AC57" s="22"/>
      <c r="AD57" s="289"/>
      <c r="AE57" s="1233"/>
      <c r="AF57" s="1233"/>
      <c r="AG57" s="1234"/>
    </row>
    <row r="58" spans="2:33" ht="28.5" hidden="1" customHeight="1">
      <c r="B58" s="884"/>
      <c r="C58" s="890"/>
      <c r="D58" s="890"/>
      <c r="E58" s="886"/>
      <c r="F58" s="811"/>
      <c r="G58" s="1186"/>
      <c r="H58" s="16" t="s">
        <v>52</v>
      </c>
      <c r="I58" s="16"/>
      <c r="J58" s="16"/>
      <c r="K58" s="17"/>
      <c r="L58" s="17"/>
      <c r="M58" s="17"/>
      <c r="N58" s="17"/>
      <c r="O58" s="17"/>
      <c r="P58" s="17"/>
      <c r="Q58" s="17"/>
      <c r="R58" s="17"/>
      <c r="S58" s="18"/>
      <c r="T58" s="18"/>
      <c r="U58" s="18"/>
      <c r="V58" s="17"/>
      <c r="W58" s="17"/>
      <c r="X58" s="17"/>
      <c r="Y58" s="17"/>
      <c r="Z58" s="17"/>
      <c r="AA58" s="17"/>
      <c r="AB58" s="17"/>
      <c r="AC58" s="17"/>
      <c r="AD58" s="290"/>
      <c r="AE58" s="1235"/>
      <c r="AF58" s="1235"/>
      <c r="AG58" s="1236"/>
    </row>
    <row r="59" spans="2:33" ht="28.5" hidden="1" customHeight="1">
      <c r="B59" s="884"/>
      <c r="C59" s="890"/>
      <c r="D59" s="890"/>
      <c r="E59" s="886"/>
      <c r="F59" s="811"/>
      <c r="G59" s="1186"/>
      <c r="H59" s="21" t="s">
        <v>84</v>
      </c>
      <c r="I59" s="21"/>
      <c r="J59" s="21"/>
      <c r="K59" s="22"/>
      <c r="L59" s="22"/>
      <c r="M59" s="22"/>
      <c r="N59" s="22"/>
      <c r="O59" s="22"/>
      <c r="P59" s="22"/>
      <c r="Q59" s="22"/>
      <c r="R59" s="22"/>
      <c r="S59" s="23"/>
      <c r="T59" s="23"/>
      <c r="U59" s="23"/>
      <c r="V59" s="22"/>
      <c r="W59" s="22"/>
      <c r="X59" s="22"/>
      <c r="Y59" s="22"/>
      <c r="Z59" s="22"/>
      <c r="AA59" s="22"/>
      <c r="AB59" s="22"/>
      <c r="AC59" s="22"/>
      <c r="AD59" s="289"/>
      <c r="AE59" s="1235"/>
      <c r="AF59" s="1235"/>
      <c r="AG59" s="1236"/>
    </row>
    <row r="60" spans="2:33" ht="28.5" hidden="1" customHeight="1">
      <c r="B60" s="884"/>
      <c r="C60" s="890"/>
      <c r="D60" s="890"/>
      <c r="E60" s="886"/>
      <c r="F60" s="811"/>
      <c r="G60" s="1186"/>
      <c r="H60" s="21" t="s">
        <v>85</v>
      </c>
      <c r="I60" s="21"/>
      <c r="J60" s="21"/>
      <c r="K60" s="22"/>
      <c r="L60" s="22"/>
      <c r="M60" s="22"/>
      <c r="N60" s="22"/>
      <c r="O60" s="22"/>
      <c r="P60" s="22"/>
      <c r="Q60" s="22"/>
      <c r="R60" s="22"/>
      <c r="S60" s="23"/>
      <c r="T60" s="23"/>
      <c r="U60" s="23"/>
      <c r="V60" s="22"/>
      <c r="W60" s="22"/>
      <c r="X60" s="22"/>
      <c r="Y60" s="22"/>
      <c r="Z60" s="22"/>
      <c r="AA60" s="22"/>
      <c r="AB60" s="22"/>
      <c r="AC60" s="22"/>
      <c r="AD60" s="289"/>
      <c r="AE60" s="1235"/>
      <c r="AF60" s="1235"/>
      <c r="AG60" s="1236"/>
    </row>
    <row r="61" spans="2:33" ht="28.5" hidden="1" customHeight="1">
      <c r="B61" s="884"/>
      <c r="C61" s="890"/>
      <c r="D61" s="890"/>
      <c r="E61" s="886"/>
      <c r="F61" s="811"/>
      <c r="G61" s="1186"/>
      <c r="H61" s="16" t="s">
        <v>86</v>
      </c>
      <c r="I61" s="16"/>
      <c r="J61" s="16"/>
      <c r="K61" s="17"/>
      <c r="L61" s="17"/>
      <c r="M61" s="17"/>
      <c r="N61" s="17"/>
      <c r="O61" s="17"/>
      <c r="P61" s="17"/>
      <c r="Q61" s="17"/>
      <c r="R61" s="17"/>
      <c r="S61" s="18"/>
      <c r="T61" s="18"/>
      <c r="U61" s="18"/>
      <c r="V61" s="17"/>
      <c r="W61" s="17"/>
      <c r="X61" s="17"/>
      <c r="Y61" s="17"/>
      <c r="Z61" s="17"/>
      <c r="AA61" s="17"/>
      <c r="AB61" s="17"/>
      <c r="AC61" s="17"/>
      <c r="AD61" s="290"/>
      <c r="AE61" s="1235"/>
      <c r="AF61" s="1235"/>
      <c r="AG61" s="1236"/>
    </row>
    <row r="62" spans="2:33" ht="28.5" hidden="1" customHeight="1">
      <c r="B62" s="884"/>
      <c r="C62" s="890"/>
      <c r="D62" s="890"/>
      <c r="E62" s="886"/>
      <c r="F62" s="811"/>
      <c r="G62" s="1186"/>
      <c r="H62" s="16" t="s">
        <v>54</v>
      </c>
      <c r="I62" s="16"/>
      <c r="J62" s="16"/>
      <c r="K62" s="17"/>
      <c r="L62" s="17"/>
      <c r="M62" s="17"/>
      <c r="N62" s="17"/>
      <c r="O62" s="17"/>
      <c r="P62" s="17"/>
      <c r="Q62" s="17"/>
      <c r="R62" s="17"/>
      <c r="S62" s="18"/>
      <c r="T62" s="18"/>
      <c r="U62" s="18"/>
      <c r="V62" s="17"/>
      <c r="W62" s="17"/>
      <c r="X62" s="17"/>
      <c r="Y62" s="17"/>
      <c r="Z62" s="17"/>
      <c r="AA62" s="17"/>
      <c r="AB62" s="17"/>
      <c r="AC62" s="17"/>
      <c r="AD62" s="290"/>
      <c r="AE62" s="1235"/>
      <c r="AF62" s="1235"/>
      <c r="AG62" s="1236"/>
    </row>
    <row r="63" spans="2:33" ht="28.5" hidden="1" customHeight="1">
      <c r="B63" s="884"/>
      <c r="C63" s="890"/>
      <c r="D63" s="890"/>
      <c r="E63" s="886"/>
      <c r="F63" s="811"/>
      <c r="G63" s="1186"/>
      <c r="H63" s="16" t="s">
        <v>55</v>
      </c>
      <c r="I63" s="16"/>
      <c r="J63" s="16"/>
      <c r="K63" s="17"/>
      <c r="L63" s="17"/>
      <c r="M63" s="17"/>
      <c r="N63" s="17"/>
      <c r="O63" s="17"/>
      <c r="P63" s="17"/>
      <c r="Q63" s="17"/>
      <c r="R63" s="17"/>
      <c r="S63" s="18"/>
      <c r="T63" s="18"/>
      <c r="U63" s="18"/>
      <c r="V63" s="17"/>
      <c r="W63" s="17"/>
      <c r="X63" s="17"/>
      <c r="Y63" s="17"/>
      <c r="Z63" s="17"/>
      <c r="AA63" s="17"/>
      <c r="AB63" s="17"/>
      <c r="AC63" s="17"/>
      <c r="AD63" s="290"/>
      <c r="AE63" s="1235"/>
      <c r="AF63" s="1235"/>
      <c r="AG63" s="1236"/>
    </row>
    <row r="64" spans="2:33" ht="28.5" hidden="1" customHeight="1">
      <c r="B64" s="884"/>
      <c r="C64" s="890"/>
      <c r="D64" s="890"/>
      <c r="E64" s="886"/>
      <c r="F64" s="811"/>
      <c r="G64" s="1186"/>
      <c r="H64" s="24" t="s">
        <v>141</v>
      </c>
      <c r="I64" s="24"/>
      <c r="J64" s="24"/>
      <c r="K64" s="25"/>
      <c r="L64" s="25"/>
      <c r="M64" s="25"/>
      <c r="N64" s="25"/>
      <c r="O64" s="16"/>
      <c r="P64" s="51"/>
      <c r="Q64" s="51"/>
      <c r="R64" s="51"/>
      <c r="S64" s="16"/>
      <c r="T64" s="16"/>
      <c r="U64" s="16"/>
      <c r="V64" s="51"/>
      <c r="W64" s="51"/>
      <c r="X64" s="51"/>
      <c r="Y64" s="51"/>
      <c r="Z64" s="51"/>
      <c r="AA64" s="51"/>
      <c r="AB64" s="51"/>
      <c r="AC64" s="51"/>
      <c r="AD64" s="293"/>
      <c r="AE64" s="1235"/>
      <c r="AF64" s="1235"/>
      <c r="AG64" s="1236"/>
    </row>
    <row r="65" spans="2:34" ht="28.5" hidden="1" customHeight="1">
      <c r="B65" s="884"/>
      <c r="C65" s="890"/>
      <c r="D65" s="890"/>
      <c r="E65" s="886"/>
      <c r="F65" s="811"/>
      <c r="G65" s="1186"/>
      <c r="H65" s="16" t="s">
        <v>76</v>
      </c>
      <c r="I65" s="16"/>
      <c r="J65" s="16"/>
      <c r="K65" s="17"/>
      <c r="L65" s="17"/>
      <c r="M65" s="17"/>
      <c r="N65" s="17"/>
      <c r="O65" s="17"/>
      <c r="P65" s="17"/>
      <c r="Q65" s="17"/>
      <c r="R65" s="17"/>
      <c r="S65" s="18"/>
      <c r="T65" s="18"/>
      <c r="U65" s="18"/>
      <c r="V65" s="17"/>
      <c r="W65" s="17"/>
      <c r="X65" s="17"/>
      <c r="Y65" s="17"/>
      <c r="Z65" s="17"/>
      <c r="AA65" s="17"/>
      <c r="AB65" s="17"/>
      <c r="AC65" s="17"/>
      <c r="AD65" s="290"/>
      <c r="AE65" s="1235"/>
      <c r="AF65" s="1235"/>
      <c r="AG65" s="1236"/>
    </row>
    <row r="66" spans="2:34" ht="28.5" hidden="1" customHeight="1">
      <c r="B66" s="884"/>
      <c r="C66" s="890"/>
      <c r="D66" s="890"/>
      <c r="E66" s="886"/>
      <c r="F66" s="811"/>
      <c r="G66" s="1186"/>
      <c r="H66" s="16" t="s">
        <v>61</v>
      </c>
      <c r="I66" s="24"/>
      <c r="J66" s="24"/>
      <c r="K66" s="25"/>
      <c r="L66" s="25"/>
      <c r="M66" s="25"/>
      <c r="N66" s="25"/>
      <c r="O66" s="25"/>
      <c r="P66" s="25"/>
      <c r="Q66" s="25"/>
      <c r="R66" s="25"/>
      <c r="S66" s="26"/>
      <c r="T66" s="26"/>
      <c r="U66" s="26"/>
      <c r="V66" s="25"/>
      <c r="W66" s="25"/>
      <c r="X66" s="25"/>
      <c r="Y66" s="25"/>
      <c r="Z66" s="25"/>
      <c r="AA66" s="25"/>
      <c r="AB66" s="25"/>
      <c r="AC66" s="25"/>
      <c r="AD66" s="291"/>
      <c r="AE66" s="1235"/>
      <c r="AF66" s="1235"/>
      <c r="AG66" s="1236"/>
    </row>
    <row r="67" spans="2:34" ht="28.5" hidden="1" customHeight="1">
      <c r="B67" s="884"/>
      <c r="C67" s="890"/>
      <c r="D67" s="890"/>
      <c r="E67" s="886"/>
      <c r="F67" s="811"/>
      <c r="G67" s="1186"/>
      <c r="H67" s="16" t="s">
        <v>62</v>
      </c>
      <c r="I67" s="16"/>
      <c r="J67" s="16"/>
      <c r="K67" s="17"/>
      <c r="L67" s="17"/>
      <c r="M67" s="17"/>
      <c r="N67" s="17"/>
      <c r="O67" s="17"/>
      <c r="P67" s="17"/>
      <c r="Q67" s="17"/>
      <c r="R67" s="17"/>
      <c r="S67" s="18"/>
      <c r="T67" s="18"/>
      <c r="U67" s="18"/>
      <c r="V67" s="17"/>
      <c r="W67" s="17"/>
      <c r="X67" s="17"/>
      <c r="Y67" s="17"/>
      <c r="Z67" s="17"/>
      <c r="AA67" s="17"/>
      <c r="AB67" s="17"/>
      <c r="AC67" s="17"/>
      <c r="AD67" s="290"/>
      <c r="AE67" s="1235"/>
      <c r="AF67" s="1235"/>
      <c r="AG67" s="1236"/>
    </row>
    <row r="68" spans="2:34" ht="28.5" hidden="1" customHeight="1">
      <c r="B68" s="884"/>
      <c r="C68" s="890"/>
      <c r="D68" s="890"/>
      <c r="E68" s="886"/>
      <c r="F68" s="811"/>
      <c r="G68" s="1186"/>
      <c r="H68" s="16" t="s">
        <v>63</v>
      </c>
      <c r="I68" s="24"/>
      <c r="J68" s="24"/>
      <c r="K68" s="25"/>
      <c r="L68" s="25"/>
      <c r="M68" s="25"/>
      <c r="N68" s="25"/>
      <c r="O68" s="25"/>
      <c r="P68" s="25"/>
      <c r="Q68" s="25"/>
      <c r="R68" s="25"/>
      <c r="S68" s="26"/>
      <c r="T68" s="26"/>
      <c r="U68" s="26"/>
      <c r="V68" s="25"/>
      <c r="W68" s="25"/>
      <c r="X68" s="25"/>
      <c r="Y68" s="25"/>
      <c r="Z68" s="25"/>
      <c r="AA68" s="25"/>
      <c r="AB68" s="25"/>
      <c r="AC68" s="25"/>
      <c r="AD68" s="291"/>
      <c r="AE68" s="1235"/>
      <c r="AF68" s="1235"/>
      <c r="AG68" s="1236"/>
    </row>
    <row r="69" spans="2:34" ht="28.5" hidden="1" customHeight="1">
      <c r="B69" s="884"/>
      <c r="C69" s="890"/>
      <c r="D69" s="890"/>
      <c r="E69" s="886"/>
      <c r="F69" s="811"/>
      <c r="G69" s="1186"/>
      <c r="H69" s="24" t="s">
        <v>64</v>
      </c>
      <c r="I69" s="24"/>
      <c r="J69" s="24"/>
      <c r="K69" s="25"/>
      <c r="L69" s="25"/>
      <c r="M69" s="25"/>
      <c r="N69" s="25"/>
      <c r="O69" s="25"/>
      <c r="P69" s="25"/>
      <c r="Q69" s="25"/>
      <c r="R69" s="25"/>
      <c r="S69" s="26"/>
      <c r="T69" s="26"/>
      <c r="U69" s="26"/>
      <c r="V69" s="25"/>
      <c r="W69" s="25"/>
      <c r="X69" s="25"/>
      <c r="Y69" s="25"/>
      <c r="Z69" s="25"/>
      <c r="AA69" s="25"/>
      <c r="AB69" s="25"/>
      <c r="AC69" s="25"/>
      <c r="AD69" s="291"/>
      <c r="AE69" s="1249"/>
      <c r="AF69" s="1249"/>
      <c r="AG69" s="1250"/>
    </row>
    <row r="70" spans="2:34" ht="28.5" hidden="1" customHeight="1">
      <c r="B70" s="884"/>
      <c r="C70" s="890"/>
      <c r="D70" s="890"/>
      <c r="E70" s="886"/>
      <c r="F70" s="811"/>
      <c r="G70" s="1186"/>
      <c r="H70" s="19" t="s">
        <v>87</v>
      </c>
      <c r="I70" s="16"/>
      <c r="J70" s="16"/>
      <c r="K70" s="17"/>
      <c r="L70" s="17"/>
      <c r="M70" s="17"/>
      <c r="N70" s="17"/>
      <c r="O70" s="17"/>
      <c r="P70" s="17"/>
      <c r="Q70" s="17"/>
      <c r="R70" s="17"/>
      <c r="S70" s="18"/>
      <c r="T70" s="18"/>
      <c r="U70" s="18"/>
      <c r="V70" s="17"/>
      <c r="W70" s="17"/>
      <c r="X70" s="17"/>
      <c r="Y70" s="17"/>
      <c r="Z70" s="17"/>
      <c r="AA70" s="17"/>
      <c r="AB70" s="17"/>
      <c r="AC70" s="17"/>
      <c r="AD70" s="290"/>
      <c r="AE70" s="1235"/>
      <c r="AF70" s="1235"/>
      <c r="AG70" s="1236"/>
    </row>
    <row r="71" spans="2:34" ht="28.5" hidden="1" customHeight="1">
      <c r="B71" s="884"/>
      <c r="C71" s="890"/>
      <c r="D71" s="890"/>
      <c r="E71" s="886"/>
      <c r="F71" s="811"/>
      <c r="G71" s="1186"/>
      <c r="H71" s="1229" t="s">
        <v>88</v>
      </c>
      <c r="I71" s="1230"/>
      <c r="J71" s="1230"/>
      <c r="K71" s="1230"/>
      <c r="L71" s="1230"/>
      <c r="M71" s="1230"/>
      <c r="N71" s="1230"/>
      <c r="O71" s="1230"/>
      <c r="P71" s="1230"/>
      <c r="Q71" s="1230"/>
      <c r="R71" s="1230"/>
      <c r="S71" s="1230"/>
      <c r="T71" s="1230"/>
      <c r="U71" s="1230"/>
      <c r="V71" s="1230"/>
      <c r="W71" s="1230"/>
      <c r="X71" s="1230"/>
      <c r="Y71" s="1230"/>
      <c r="Z71" s="1230"/>
      <c r="AA71" s="1230"/>
      <c r="AB71" s="1230"/>
      <c r="AC71" s="1230"/>
      <c r="AD71" s="1231"/>
      <c r="AE71" s="1235"/>
      <c r="AF71" s="1235"/>
      <c r="AG71" s="1236"/>
    </row>
    <row r="72" spans="2:34" ht="28.5" hidden="1" customHeight="1">
      <c r="B72" s="884"/>
      <c r="C72" s="890"/>
      <c r="D72" s="890"/>
      <c r="E72" s="886"/>
      <c r="F72" s="1187"/>
      <c r="G72" s="1188"/>
      <c r="H72" s="115" t="s">
        <v>57</v>
      </c>
      <c r="I72" s="116"/>
      <c r="J72" s="116"/>
      <c r="K72" s="117"/>
      <c r="L72" s="117"/>
      <c r="M72" s="117"/>
      <c r="N72" s="117"/>
      <c r="O72" s="117"/>
      <c r="P72" s="117"/>
      <c r="Q72" s="117"/>
      <c r="R72" s="117"/>
      <c r="S72" s="118"/>
      <c r="T72" s="118"/>
      <c r="U72" s="118"/>
      <c r="V72" s="117"/>
      <c r="W72" s="117"/>
      <c r="X72" s="117"/>
      <c r="Y72" s="117"/>
      <c r="Z72" s="117"/>
      <c r="AA72" s="117"/>
      <c r="AB72" s="117"/>
      <c r="AC72" s="117"/>
      <c r="AD72" s="292"/>
      <c r="AE72" s="1255"/>
      <c r="AF72" s="1255"/>
      <c r="AG72" s="1256"/>
    </row>
    <row r="73" spans="2:34" ht="28.5" customHeight="1">
      <c r="B73" s="884"/>
      <c r="C73" s="890"/>
      <c r="D73" s="890"/>
      <c r="E73" s="886"/>
      <c r="F73" s="1209" t="s">
        <v>588</v>
      </c>
      <c r="G73" s="1210"/>
      <c r="H73" s="29" t="s">
        <v>90</v>
      </c>
      <c r="I73" s="21"/>
      <c r="J73" s="21"/>
      <c r="K73" s="22"/>
      <c r="L73" s="22"/>
      <c r="M73" s="22"/>
      <c r="N73" s="22"/>
      <c r="O73" s="22"/>
      <c r="P73" s="22"/>
      <c r="Q73" s="22"/>
      <c r="R73" s="22"/>
      <c r="S73" s="23"/>
      <c r="T73" s="23"/>
      <c r="U73" s="23"/>
      <c r="V73" s="22"/>
      <c r="W73" s="22"/>
      <c r="X73" s="22"/>
      <c r="Y73" s="22"/>
      <c r="Z73" s="22"/>
      <c r="AA73" s="22"/>
      <c r="AB73" s="22"/>
      <c r="AC73" s="22"/>
      <c r="AD73" s="289"/>
      <c r="AE73" s="1233"/>
      <c r="AF73" s="1233"/>
      <c r="AG73" s="1234"/>
    </row>
    <row r="74" spans="2:34" ht="28.5" customHeight="1">
      <c r="B74" s="884"/>
      <c r="C74" s="890"/>
      <c r="D74" s="890"/>
      <c r="E74" s="886"/>
      <c r="F74" s="1211"/>
      <c r="G74" s="1212"/>
      <c r="H74" s="29" t="s">
        <v>75</v>
      </c>
      <c r="I74" s="21"/>
      <c r="J74" s="21"/>
      <c r="K74" s="22"/>
      <c r="L74" s="22"/>
      <c r="M74" s="22"/>
      <c r="N74" s="22"/>
      <c r="O74" s="22"/>
      <c r="P74" s="22"/>
      <c r="Q74" s="22"/>
      <c r="R74" s="22"/>
      <c r="S74" s="23"/>
      <c r="T74" s="23"/>
      <c r="U74" s="23"/>
      <c r="V74" s="22"/>
      <c r="W74" s="22"/>
      <c r="X74" s="22"/>
      <c r="Y74" s="22"/>
      <c r="Z74" s="22"/>
      <c r="AA74" s="22"/>
      <c r="AB74" s="22"/>
      <c r="AC74" s="22"/>
      <c r="AD74" s="289"/>
      <c r="AE74" s="1235"/>
      <c r="AF74" s="1235"/>
      <c r="AG74" s="1236"/>
    </row>
    <row r="75" spans="2:34" ht="28.5" customHeight="1">
      <c r="B75" s="884"/>
      <c r="C75" s="890"/>
      <c r="D75" s="890"/>
      <c r="E75" s="886"/>
      <c r="F75" s="1211"/>
      <c r="G75" s="1212"/>
      <c r="H75" s="29" t="s">
        <v>84</v>
      </c>
      <c r="I75" s="21"/>
      <c r="J75" s="21"/>
      <c r="K75" s="22"/>
      <c r="L75" s="22"/>
      <c r="M75" s="22"/>
      <c r="N75" s="22"/>
      <c r="O75" s="22"/>
      <c r="P75" s="22"/>
      <c r="Q75" s="22"/>
      <c r="R75" s="22"/>
      <c r="S75" s="23"/>
      <c r="T75" s="23"/>
      <c r="U75" s="23"/>
      <c r="V75" s="22"/>
      <c r="W75" s="22"/>
      <c r="X75" s="22"/>
      <c r="Y75" s="22"/>
      <c r="Z75" s="22"/>
      <c r="AA75" s="22"/>
      <c r="AB75" s="22"/>
      <c r="AC75" s="22"/>
      <c r="AD75" s="289"/>
      <c r="AE75" s="1235"/>
      <c r="AF75" s="1235"/>
      <c r="AG75" s="1236"/>
    </row>
    <row r="76" spans="2:34" ht="28.5" customHeight="1">
      <c r="B76" s="884"/>
      <c r="C76" s="890"/>
      <c r="D76" s="890"/>
      <c r="E76" s="886"/>
      <c r="F76" s="1211"/>
      <c r="G76" s="1212"/>
      <c r="H76" s="31" t="s">
        <v>76</v>
      </c>
      <c r="I76" s="282"/>
      <c r="J76" s="282"/>
      <c r="K76" s="283"/>
      <c r="L76" s="283"/>
      <c r="M76" s="283"/>
      <c r="N76" s="283"/>
      <c r="O76" s="283"/>
      <c r="P76" s="283"/>
      <c r="Q76" s="283"/>
      <c r="R76" s="283"/>
      <c r="S76" s="284"/>
      <c r="T76" s="284"/>
      <c r="U76" s="284"/>
      <c r="V76" s="283"/>
      <c r="W76" s="283"/>
      <c r="X76" s="283"/>
      <c r="Y76" s="283"/>
      <c r="Z76" s="283"/>
      <c r="AA76" s="283"/>
      <c r="AB76" s="283"/>
      <c r="AC76" s="283"/>
      <c r="AD76" s="240"/>
      <c r="AE76" s="1235"/>
      <c r="AF76" s="1235"/>
      <c r="AG76" s="1236"/>
    </row>
    <row r="77" spans="2:34" ht="28.5" customHeight="1">
      <c r="B77" s="884"/>
      <c r="C77" s="890"/>
      <c r="D77" s="890"/>
      <c r="E77" s="886"/>
      <c r="F77" s="1211"/>
      <c r="G77" s="1212"/>
      <c r="H77" s="30" t="s">
        <v>64</v>
      </c>
      <c r="I77" s="24"/>
      <c r="J77" s="24"/>
      <c r="K77" s="25"/>
      <c r="L77" s="25"/>
      <c r="M77" s="25"/>
      <c r="N77" s="25"/>
      <c r="O77" s="25"/>
      <c r="P77" s="25"/>
      <c r="Q77" s="25"/>
      <c r="R77" s="25"/>
      <c r="S77" s="26"/>
      <c r="T77" s="26"/>
      <c r="U77" s="26"/>
      <c r="V77" s="25"/>
      <c r="W77" s="25"/>
      <c r="X77" s="25"/>
      <c r="Y77" s="25"/>
      <c r="Z77" s="25"/>
      <c r="AA77" s="25"/>
      <c r="AB77" s="25"/>
      <c r="AC77" s="25"/>
      <c r="AD77" s="291"/>
      <c r="AE77" s="1249"/>
      <c r="AF77" s="1249"/>
      <c r="AG77" s="1250"/>
    </row>
    <row r="78" spans="2:34" ht="28.5" customHeight="1" thickBot="1">
      <c r="B78" s="887"/>
      <c r="C78" s="888"/>
      <c r="D78" s="888"/>
      <c r="E78" s="889"/>
      <c r="F78" s="1213"/>
      <c r="G78" s="1214"/>
      <c r="H78" s="1226" t="s">
        <v>92</v>
      </c>
      <c r="I78" s="1227"/>
      <c r="J78" s="1227"/>
      <c r="K78" s="1227"/>
      <c r="L78" s="1227"/>
      <c r="M78" s="1227"/>
      <c r="N78" s="1227"/>
      <c r="O78" s="1227"/>
      <c r="P78" s="1227"/>
      <c r="Q78" s="1227"/>
      <c r="R78" s="1227"/>
      <c r="S78" s="1227"/>
      <c r="T78" s="1227"/>
      <c r="U78" s="1227"/>
      <c r="V78" s="1227"/>
      <c r="W78" s="1227"/>
      <c r="X78" s="1227"/>
      <c r="Y78" s="1227"/>
      <c r="Z78" s="1227"/>
      <c r="AA78" s="1227"/>
      <c r="AB78" s="1227"/>
      <c r="AC78" s="1227"/>
      <c r="AD78" s="1257"/>
      <c r="AE78" s="1258"/>
      <c r="AF78" s="1258"/>
      <c r="AG78" s="1259"/>
    </row>
    <row r="79" spans="2:34" ht="9" customHeight="1" thickBot="1">
      <c r="B79" s="274"/>
      <c r="C79" s="274"/>
      <c r="D79" s="274"/>
      <c r="E79" s="274"/>
      <c r="F79" s="274"/>
      <c r="G79" s="274"/>
      <c r="H79" s="274"/>
      <c r="I79" s="274"/>
      <c r="J79" s="274"/>
      <c r="K79" s="274"/>
      <c r="L79" s="274"/>
      <c r="M79" s="274"/>
      <c r="N79" s="274"/>
      <c r="O79" s="274"/>
      <c r="P79" s="274"/>
      <c r="Q79" s="274"/>
      <c r="R79" s="274"/>
      <c r="S79" s="274"/>
      <c r="T79" s="274"/>
      <c r="U79" s="274"/>
      <c r="V79" s="274"/>
      <c r="W79" s="274"/>
      <c r="X79" s="274"/>
      <c r="Y79" s="274"/>
      <c r="Z79" s="274"/>
      <c r="AA79" s="274"/>
      <c r="AB79" s="274"/>
      <c r="AC79" s="274"/>
      <c r="AD79" s="274"/>
      <c r="AE79" s="274"/>
      <c r="AF79" s="274"/>
      <c r="AG79" s="274"/>
      <c r="AH79" s="274"/>
    </row>
    <row r="80" spans="2:34" ht="9" hidden="1" customHeight="1" thickBot="1">
      <c r="B80" s="274"/>
      <c r="C80" s="274"/>
      <c r="D80" s="274"/>
      <c r="E80" s="274"/>
      <c r="F80" s="274"/>
      <c r="G80" s="274"/>
      <c r="H80" s="274"/>
      <c r="I80" s="274"/>
      <c r="J80" s="274"/>
      <c r="K80" s="274"/>
      <c r="L80" s="274"/>
      <c r="M80" s="274"/>
      <c r="N80" s="274"/>
      <c r="O80" s="274"/>
      <c r="P80" s="274"/>
      <c r="Q80" s="274"/>
      <c r="R80" s="274"/>
      <c r="S80" s="274"/>
      <c r="T80" s="274"/>
      <c r="U80" s="274"/>
      <c r="V80" s="274"/>
      <c r="W80" s="274"/>
      <c r="X80" s="274"/>
      <c r="Y80" s="274"/>
      <c r="Z80" s="274"/>
      <c r="AA80" s="274"/>
      <c r="AB80" s="274"/>
      <c r="AC80" s="274"/>
      <c r="AD80" s="274"/>
      <c r="AE80" s="274"/>
      <c r="AF80" s="274"/>
      <c r="AG80" s="274"/>
      <c r="AH80" s="274"/>
    </row>
    <row r="81" spans="2:46" ht="28.5" hidden="1" customHeight="1">
      <c r="B81" s="845" t="s">
        <v>304</v>
      </c>
      <c r="C81" s="882"/>
      <c r="D81" s="882"/>
      <c r="E81" s="883"/>
      <c r="F81" s="809" t="s">
        <v>94</v>
      </c>
      <c r="G81" s="1185"/>
      <c r="H81" s="193" t="s">
        <v>90</v>
      </c>
      <c r="I81" s="13"/>
      <c r="J81" s="13"/>
      <c r="K81" s="14"/>
      <c r="L81" s="14"/>
      <c r="M81" s="14"/>
      <c r="N81" s="14"/>
      <c r="O81" s="14"/>
      <c r="P81" s="14"/>
      <c r="Q81" s="14"/>
      <c r="R81" s="14"/>
      <c r="S81" s="15"/>
      <c r="T81" s="15"/>
      <c r="U81" s="15"/>
      <c r="V81" s="14"/>
      <c r="W81" s="14"/>
      <c r="X81" s="14"/>
      <c r="Y81" s="14"/>
      <c r="Z81" s="14"/>
      <c r="AA81" s="14"/>
      <c r="AB81" s="14"/>
      <c r="AC81" s="14"/>
      <c r="AD81" s="222"/>
      <c r="AE81" s="1245"/>
      <c r="AF81" s="1246"/>
      <c r="AG81" s="1247"/>
    </row>
    <row r="82" spans="2:46" ht="28.5" hidden="1" customHeight="1">
      <c r="B82" s="884"/>
      <c r="C82" s="885"/>
      <c r="D82" s="885"/>
      <c r="E82" s="886"/>
      <c r="F82" s="811"/>
      <c r="G82" s="1186"/>
      <c r="H82" s="31" t="s">
        <v>84</v>
      </c>
      <c r="K82" s="239"/>
      <c r="L82" s="239"/>
      <c r="M82" s="239"/>
      <c r="N82" s="239"/>
      <c r="O82" s="239"/>
      <c r="P82" s="239"/>
      <c r="Q82" s="239"/>
      <c r="R82" s="239"/>
      <c r="S82" s="78"/>
      <c r="T82" s="78"/>
      <c r="U82" s="78"/>
      <c r="V82" s="239"/>
      <c r="W82" s="239"/>
      <c r="X82" s="239"/>
      <c r="Y82" s="239"/>
      <c r="Z82" s="239"/>
      <c r="AA82" s="239"/>
      <c r="AB82" s="239"/>
      <c r="AC82" s="239"/>
      <c r="AD82" s="32"/>
      <c r="AE82" s="1248"/>
      <c r="AF82" s="1249"/>
      <c r="AG82" s="1250"/>
    </row>
    <row r="83" spans="2:46" ht="28.5" hidden="1" customHeight="1">
      <c r="B83" s="884"/>
      <c r="C83" s="885"/>
      <c r="D83" s="885"/>
      <c r="E83" s="886"/>
      <c r="F83" s="811"/>
      <c r="G83" s="1186"/>
      <c r="H83" s="30" t="s">
        <v>64</v>
      </c>
      <c r="I83" s="24"/>
      <c r="J83" s="24"/>
      <c r="K83" s="25"/>
      <c r="L83" s="25"/>
      <c r="M83" s="25"/>
      <c r="N83" s="25"/>
      <c r="O83" s="25"/>
      <c r="P83" s="25"/>
      <c r="Q83" s="25"/>
      <c r="R83" s="25"/>
      <c r="S83" s="26"/>
      <c r="T83" s="26"/>
      <c r="U83" s="26"/>
      <c r="V83" s="25"/>
      <c r="W83" s="25"/>
      <c r="X83" s="25"/>
      <c r="Y83" s="25"/>
      <c r="Z83" s="25"/>
      <c r="AA83" s="25"/>
      <c r="AB83" s="25"/>
      <c r="AC83" s="25"/>
      <c r="AD83" s="28"/>
      <c r="AE83" s="1248"/>
      <c r="AF83" s="1249"/>
      <c r="AG83" s="1250"/>
    </row>
    <row r="84" spans="2:46" ht="28.5" hidden="1" customHeight="1">
      <c r="B84" s="884"/>
      <c r="C84" s="885"/>
      <c r="D84" s="885"/>
      <c r="E84" s="886"/>
      <c r="F84" s="1187"/>
      <c r="G84" s="1188"/>
      <c r="H84" s="1251" t="s">
        <v>92</v>
      </c>
      <c r="I84" s="1252"/>
      <c r="J84" s="1252"/>
      <c r="K84" s="1252"/>
      <c r="L84" s="1252"/>
      <c r="M84" s="1252"/>
      <c r="N84" s="1252"/>
      <c r="O84" s="1252"/>
      <c r="P84" s="1252"/>
      <c r="Q84" s="1252"/>
      <c r="R84" s="1252"/>
      <c r="S84" s="1252"/>
      <c r="T84" s="1252"/>
      <c r="U84" s="1252"/>
      <c r="V84" s="1252"/>
      <c r="W84" s="1252"/>
      <c r="X84" s="1252"/>
      <c r="Y84" s="1252"/>
      <c r="Z84" s="1252"/>
      <c r="AA84" s="1252"/>
      <c r="AB84" s="1252"/>
      <c r="AC84" s="1252"/>
      <c r="AD84" s="1253"/>
      <c r="AE84" s="1254"/>
      <c r="AF84" s="1255"/>
      <c r="AG84" s="1256"/>
    </row>
    <row r="85" spans="2:46" ht="28.5" hidden="1" customHeight="1">
      <c r="B85" s="884"/>
      <c r="C85" s="885"/>
      <c r="D85" s="885"/>
      <c r="E85" s="886"/>
      <c r="F85" s="1215" t="s">
        <v>95</v>
      </c>
      <c r="G85" s="1216"/>
      <c r="H85" s="29" t="s">
        <v>90</v>
      </c>
      <c r="I85" s="21"/>
      <c r="J85" s="21"/>
      <c r="K85" s="22"/>
      <c r="L85" s="22"/>
      <c r="M85" s="22"/>
      <c r="N85" s="22"/>
      <c r="O85" s="22"/>
      <c r="P85" s="22"/>
      <c r="Q85" s="22"/>
      <c r="R85" s="22"/>
      <c r="S85" s="23"/>
      <c r="T85" s="23"/>
      <c r="U85" s="23"/>
      <c r="V85" s="22"/>
      <c r="W85" s="22"/>
      <c r="X85" s="22"/>
      <c r="Y85" s="22"/>
      <c r="Z85" s="22"/>
      <c r="AA85" s="22"/>
      <c r="AB85" s="22"/>
      <c r="AC85" s="22"/>
      <c r="AD85" s="27"/>
      <c r="AE85" s="1232"/>
      <c r="AF85" s="1233"/>
      <c r="AG85" s="1234"/>
    </row>
    <row r="86" spans="2:46" ht="28.5" hidden="1" customHeight="1">
      <c r="B86" s="884"/>
      <c r="C86" s="885"/>
      <c r="D86" s="885"/>
      <c r="E86" s="886"/>
      <c r="F86" s="811"/>
      <c r="G86" s="1186"/>
      <c r="H86" s="19" t="s">
        <v>75</v>
      </c>
      <c r="I86" s="16"/>
      <c r="J86" s="16"/>
      <c r="K86" s="17"/>
      <c r="L86" s="17"/>
      <c r="M86" s="17"/>
      <c r="N86" s="17"/>
      <c r="O86" s="17"/>
      <c r="P86" s="17"/>
      <c r="Q86" s="17"/>
      <c r="R86" s="17"/>
      <c r="S86" s="18"/>
      <c r="T86" s="18"/>
      <c r="U86" s="18"/>
      <c r="V86" s="17"/>
      <c r="W86" s="17"/>
      <c r="X86" s="17"/>
      <c r="Y86" s="17"/>
      <c r="Z86" s="17"/>
      <c r="AA86" s="17"/>
      <c r="AB86" s="17"/>
      <c r="AC86" s="17"/>
      <c r="AD86" s="20"/>
      <c r="AE86" s="1263"/>
      <c r="AF86" s="1235"/>
      <c r="AG86" s="1236"/>
    </row>
    <row r="87" spans="2:46" ht="28.5" hidden="1" customHeight="1">
      <c r="B87" s="884"/>
      <c r="C87" s="885"/>
      <c r="D87" s="885"/>
      <c r="E87" s="886"/>
      <c r="F87" s="811"/>
      <c r="G87" s="1186"/>
      <c r="H87" s="29" t="s">
        <v>84</v>
      </c>
      <c r="I87" s="21"/>
      <c r="J87" s="21"/>
      <c r="K87" s="22"/>
      <c r="L87" s="22"/>
      <c r="M87" s="22"/>
      <c r="N87" s="22"/>
      <c r="O87" s="22"/>
      <c r="P87" s="22"/>
      <c r="Q87" s="22"/>
      <c r="R87" s="22"/>
      <c r="S87" s="23"/>
      <c r="T87" s="23"/>
      <c r="U87" s="23"/>
      <c r="V87" s="22"/>
      <c r="W87" s="22"/>
      <c r="X87" s="22"/>
      <c r="Y87" s="22"/>
      <c r="Z87" s="22"/>
      <c r="AA87" s="22"/>
      <c r="AB87" s="22"/>
      <c r="AC87" s="22"/>
      <c r="AD87" s="27"/>
      <c r="AE87" s="1232"/>
      <c r="AF87" s="1233"/>
      <c r="AG87" s="1234"/>
    </row>
    <row r="88" spans="2:46" ht="28.5" hidden="1" customHeight="1">
      <c r="B88" s="884"/>
      <c r="C88" s="885"/>
      <c r="D88" s="885"/>
      <c r="E88" s="886"/>
      <c r="F88" s="811"/>
      <c r="G88" s="1186"/>
      <c r="H88" s="30" t="s">
        <v>76</v>
      </c>
      <c r="I88" s="24"/>
      <c r="J88" s="24"/>
      <c r="K88" s="25"/>
      <c r="L88" s="25"/>
      <c r="M88" s="25"/>
      <c r="N88" s="25"/>
      <c r="O88" s="25"/>
      <c r="P88" s="25"/>
      <c r="Q88" s="25"/>
      <c r="R88" s="25"/>
      <c r="S88" s="26"/>
      <c r="T88" s="26"/>
      <c r="U88" s="26"/>
      <c r="V88" s="25"/>
      <c r="W88" s="25"/>
      <c r="X88" s="25"/>
      <c r="Y88" s="25"/>
      <c r="Z88" s="25"/>
      <c r="AA88" s="25"/>
      <c r="AB88" s="25"/>
      <c r="AC88" s="25"/>
      <c r="AD88" s="28"/>
      <c r="AE88" s="1248"/>
      <c r="AF88" s="1249"/>
      <c r="AG88" s="1250"/>
    </row>
    <row r="89" spans="2:46" ht="28.5" hidden="1" customHeight="1">
      <c r="B89" s="884"/>
      <c r="C89" s="885"/>
      <c r="D89" s="885"/>
      <c r="E89" s="886"/>
      <c r="F89" s="811"/>
      <c r="G89" s="1186"/>
      <c r="H89" s="30" t="s">
        <v>64</v>
      </c>
      <c r="I89" s="24"/>
      <c r="J89" s="24"/>
      <c r="K89" s="25"/>
      <c r="L89" s="25"/>
      <c r="M89" s="25"/>
      <c r="N89" s="25"/>
      <c r="O89" s="25"/>
      <c r="P89" s="25"/>
      <c r="Q89" s="25"/>
      <c r="R89" s="25"/>
      <c r="S89" s="26"/>
      <c r="T89" s="26"/>
      <c r="U89" s="26"/>
      <c r="V89" s="25"/>
      <c r="W89" s="25"/>
      <c r="X89" s="25"/>
      <c r="Y89" s="25"/>
      <c r="Z89" s="25"/>
      <c r="AA89" s="25"/>
      <c r="AB89" s="25"/>
      <c r="AC89" s="25"/>
      <c r="AD89" s="28"/>
      <c r="AE89" s="1263"/>
      <c r="AF89" s="1235"/>
      <c r="AG89" s="1236"/>
    </row>
    <row r="90" spans="2:46" ht="28.5" hidden="1" customHeight="1" thickBot="1">
      <c r="B90" s="887"/>
      <c r="C90" s="888"/>
      <c r="D90" s="888"/>
      <c r="E90" s="889"/>
      <c r="F90" s="892"/>
      <c r="G90" s="1217"/>
      <c r="H90" s="1226" t="s">
        <v>92</v>
      </c>
      <c r="I90" s="1227"/>
      <c r="J90" s="1227"/>
      <c r="K90" s="1227"/>
      <c r="L90" s="1227"/>
      <c r="M90" s="1227"/>
      <c r="N90" s="1227"/>
      <c r="O90" s="1227"/>
      <c r="P90" s="1227"/>
      <c r="Q90" s="1227"/>
      <c r="R90" s="1227"/>
      <c r="S90" s="1227"/>
      <c r="T90" s="1227"/>
      <c r="U90" s="1227"/>
      <c r="V90" s="1227"/>
      <c r="W90" s="1227"/>
      <c r="X90" s="1227"/>
      <c r="Y90" s="1227"/>
      <c r="Z90" s="1227"/>
      <c r="AA90" s="1227"/>
      <c r="AB90" s="1227"/>
      <c r="AC90" s="1227"/>
      <c r="AD90" s="1228"/>
      <c r="AE90" s="1260"/>
      <c r="AF90" s="1258"/>
      <c r="AG90" s="1259"/>
    </row>
    <row r="91" spans="2:46" ht="31.5" hidden="1" customHeight="1">
      <c r="B91" s="1189" t="s">
        <v>142</v>
      </c>
      <c r="C91" s="1190"/>
      <c r="D91" s="1190"/>
      <c r="E91" s="1191"/>
      <c r="F91" s="1195" t="s">
        <v>97</v>
      </c>
      <c r="G91" s="1196"/>
      <c r="H91" s="1196"/>
      <c r="I91" s="1196"/>
      <c r="J91" s="1196"/>
      <c r="K91" s="1196"/>
      <c r="L91" s="1196"/>
      <c r="M91" s="1196"/>
      <c r="N91" s="1196"/>
      <c r="O91" s="1196"/>
      <c r="P91" s="1196"/>
      <c r="Q91" s="1196"/>
      <c r="R91" s="1196"/>
      <c r="S91" s="1196"/>
      <c r="T91" s="1196"/>
      <c r="U91" s="1196"/>
      <c r="V91" s="1196"/>
      <c r="W91" s="1196"/>
      <c r="X91" s="1196"/>
      <c r="Y91" s="1196"/>
      <c r="Z91" s="1197"/>
      <c r="AA91" s="825" t="s">
        <v>143</v>
      </c>
      <c r="AB91" s="1201"/>
      <c r="AC91" s="1201"/>
      <c r="AD91" s="1201"/>
      <c r="AE91" s="1241"/>
      <c r="AF91" s="1242"/>
      <c r="AG91" s="245" t="s">
        <v>144</v>
      </c>
      <c r="AT91" s="1" t="s">
        <v>145</v>
      </c>
    </row>
    <row r="92" spans="2:46" ht="31.5" hidden="1" customHeight="1" thickBot="1">
      <c r="B92" s="1192"/>
      <c r="C92" s="1193"/>
      <c r="D92" s="1193"/>
      <c r="E92" s="1194"/>
      <c r="F92" s="1198" t="s">
        <v>146</v>
      </c>
      <c r="G92" s="1199"/>
      <c r="H92" s="1199"/>
      <c r="I92" s="1199"/>
      <c r="J92" s="1199"/>
      <c r="K92" s="1199"/>
      <c r="L92" s="1199"/>
      <c r="M92" s="1199"/>
      <c r="N92" s="1199"/>
      <c r="O92" s="1199"/>
      <c r="P92" s="1199"/>
      <c r="Q92" s="1199"/>
      <c r="R92" s="1199"/>
      <c r="S92" s="1199"/>
      <c r="T92" s="1199"/>
      <c r="U92" s="1199"/>
      <c r="V92" s="1199"/>
      <c r="W92" s="1199"/>
      <c r="X92" s="1199"/>
      <c r="Y92" s="1199"/>
      <c r="Z92" s="1200"/>
      <c r="AA92" s="1202" t="s">
        <v>147</v>
      </c>
      <c r="AB92" s="1203"/>
      <c r="AC92" s="1203"/>
      <c r="AD92" s="1203"/>
      <c r="AE92" s="1243"/>
      <c r="AF92" s="1244"/>
      <c r="AG92" s="79" t="s">
        <v>144</v>
      </c>
    </row>
    <row r="93" spans="2:46" ht="28.5" customHeight="1" thickBot="1">
      <c r="B93" s="33" t="s">
        <v>360</v>
      </c>
      <c r="C93" s="34"/>
      <c r="D93" s="34"/>
      <c r="E93" s="34"/>
      <c r="F93" s="34"/>
      <c r="G93" s="34"/>
      <c r="H93" s="34"/>
      <c r="I93" s="34"/>
      <c r="J93" s="34"/>
      <c r="K93" s="35"/>
      <c r="L93" s="35"/>
      <c r="M93" s="35"/>
      <c r="N93" s="35"/>
      <c r="O93" s="35"/>
      <c r="P93" s="35"/>
      <c r="Q93" s="35"/>
      <c r="R93" s="35"/>
      <c r="S93" s="5"/>
      <c r="T93" s="5"/>
      <c r="U93" s="5"/>
      <c r="V93" s="35"/>
      <c r="W93" s="35"/>
      <c r="X93" s="35"/>
      <c r="Y93" s="35"/>
      <c r="Z93" s="35"/>
      <c r="AA93" s="1261">
        <f>'④処遇（区分３）計算表'!H24</f>
        <v>3</v>
      </c>
      <c r="AB93" s="1262"/>
      <c r="AC93" s="1262"/>
      <c r="AD93" s="1262"/>
      <c r="AE93" s="1262"/>
      <c r="AF93" s="1262"/>
      <c r="AG93" s="36" t="s">
        <v>33</v>
      </c>
    </row>
    <row r="94" spans="2:46" ht="28.5" customHeight="1">
      <c r="B94" s="1189" t="s">
        <v>361</v>
      </c>
      <c r="C94" s="1218"/>
      <c r="D94" s="1218"/>
      <c r="E94" s="1219"/>
      <c r="F94" s="13" t="s">
        <v>148</v>
      </c>
      <c r="G94" s="13"/>
      <c r="H94" s="13"/>
      <c r="I94" s="13"/>
      <c r="J94" s="13"/>
      <c r="K94" s="14"/>
      <c r="L94" s="14"/>
      <c r="M94" s="14"/>
      <c r="N94" s="14"/>
      <c r="O94" s="14"/>
      <c r="P94" s="14"/>
      <c r="Q94" s="14"/>
      <c r="R94" s="14"/>
      <c r="S94" s="15"/>
      <c r="T94" s="15"/>
      <c r="U94" s="15"/>
      <c r="V94" s="14"/>
      <c r="W94" s="14"/>
      <c r="X94" s="14"/>
      <c r="Y94" s="14"/>
      <c r="Z94" s="14"/>
      <c r="AA94" s="1237">
        <f>'④処遇（区分３）計算表'!H27</f>
        <v>1</v>
      </c>
      <c r="AB94" s="1238"/>
      <c r="AC94" s="1238"/>
      <c r="AD94" s="1238"/>
      <c r="AE94" s="1238"/>
      <c r="AF94" s="1238"/>
      <c r="AG94" s="37" t="s">
        <v>33</v>
      </c>
    </row>
    <row r="95" spans="2:46" ht="28.5" customHeight="1" thickBot="1">
      <c r="B95" s="1220"/>
      <c r="C95" s="1221"/>
      <c r="D95" s="1221"/>
      <c r="E95" s="1222"/>
      <c r="F95" s="38" t="s">
        <v>149</v>
      </c>
      <c r="G95" s="39"/>
      <c r="H95" s="39"/>
      <c r="I95" s="39"/>
      <c r="J95" s="40"/>
      <c r="K95" s="40"/>
      <c r="L95" s="40"/>
      <c r="M95" s="40"/>
      <c r="N95" s="40"/>
      <c r="O95" s="40"/>
      <c r="P95" s="40"/>
      <c r="Q95" s="40"/>
      <c r="R95" s="40"/>
      <c r="S95" s="39"/>
      <c r="T95" s="39"/>
      <c r="U95" s="39"/>
      <c r="V95" s="40"/>
      <c r="W95" s="40"/>
      <c r="X95" s="40"/>
      <c r="Y95" s="40"/>
      <c r="Z95" s="40"/>
      <c r="AA95" s="1239">
        <f>'④処遇（区分３）計算表'!H28</f>
        <v>1</v>
      </c>
      <c r="AB95" s="1240"/>
      <c r="AC95" s="1240"/>
      <c r="AD95" s="1240"/>
      <c r="AE95" s="1240"/>
      <c r="AF95" s="1240"/>
      <c r="AG95" s="41" t="s">
        <v>33</v>
      </c>
    </row>
    <row r="96" spans="2:46" ht="15" customHeight="1">
      <c r="B96" s="6" t="s">
        <v>150</v>
      </c>
      <c r="C96" s="7"/>
      <c r="D96" s="7"/>
      <c r="E96" s="7"/>
      <c r="F96" s="7"/>
      <c r="G96" s="78"/>
      <c r="H96" s="78"/>
      <c r="I96" s="78"/>
      <c r="J96" s="239"/>
      <c r="K96" s="239"/>
      <c r="L96" s="239"/>
      <c r="M96" s="239"/>
      <c r="N96" s="239"/>
      <c r="O96" s="239"/>
      <c r="P96" s="239"/>
      <c r="Q96" s="239"/>
      <c r="R96" s="239"/>
      <c r="S96" s="78"/>
      <c r="T96" s="78"/>
      <c r="U96" s="78"/>
      <c r="V96" s="239"/>
      <c r="W96" s="239"/>
      <c r="X96" s="239"/>
      <c r="Y96" s="239"/>
      <c r="Z96" s="239"/>
      <c r="AA96" s="239"/>
      <c r="AB96" s="239"/>
      <c r="AC96" s="239"/>
      <c r="AD96" s="239"/>
      <c r="AE96" s="78"/>
      <c r="AF96" s="78"/>
      <c r="AG96" s="78"/>
    </row>
    <row r="97" spans="2:33" ht="15" customHeight="1">
      <c r="B97" s="6" t="s">
        <v>151</v>
      </c>
      <c r="C97" s="7"/>
      <c r="D97" s="7"/>
      <c r="E97" s="7"/>
      <c r="F97" s="7"/>
      <c r="G97" s="78"/>
      <c r="H97" s="78"/>
      <c r="I97" s="78"/>
      <c r="J97" s="239"/>
      <c r="K97" s="239"/>
      <c r="L97" s="239"/>
      <c r="M97" s="239"/>
      <c r="N97" s="239"/>
      <c r="O97" s="239"/>
      <c r="P97" s="239"/>
      <c r="Q97" s="239"/>
      <c r="R97" s="239"/>
      <c r="S97" s="78"/>
      <c r="T97" s="78"/>
      <c r="U97" s="78"/>
      <c r="V97" s="239"/>
      <c r="W97" s="239"/>
      <c r="X97" s="239"/>
      <c r="Y97" s="239"/>
      <c r="Z97" s="239"/>
      <c r="AA97" s="239"/>
      <c r="AB97" s="239"/>
      <c r="AC97" s="239"/>
      <c r="AD97" s="239"/>
      <c r="AE97" s="78"/>
      <c r="AF97" s="78"/>
      <c r="AG97" s="78"/>
    </row>
    <row r="98" spans="2:33" ht="15" customHeight="1">
      <c r="B98" s="6" t="s">
        <v>152</v>
      </c>
      <c r="C98" s="7"/>
      <c r="D98" s="7"/>
      <c r="E98" s="7"/>
      <c r="F98" s="7"/>
      <c r="G98" s="78"/>
      <c r="H98" s="78"/>
      <c r="I98" s="78"/>
      <c r="J98" s="239"/>
      <c r="K98" s="239"/>
      <c r="L98" s="239"/>
      <c r="M98" s="239"/>
      <c r="N98" s="239"/>
      <c r="O98" s="239"/>
      <c r="P98" s="239"/>
      <c r="Q98" s="239"/>
      <c r="R98" s="239"/>
      <c r="S98" s="78"/>
      <c r="T98" s="78"/>
      <c r="U98" s="78"/>
      <c r="V98" s="239"/>
      <c r="W98" s="239"/>
      <c r="X98" s="239"/>
      <c r="Y98" s="239"/>
      <c r="Z98" s="239"/>
      <c r="AA98" s="239"/>
      <c r="AB98" s="239"/>
      <c r="AC98" s="239"/>
      <c r="AD98" s="239"/>
      <c r="AE98" s="78"/>
      <c r="AF98" s="78"/>
      <c r="AG98" s="78"/>
    </row>
    <row r="99" spans="2:33" ht="15" customHeight="1">
      <c r="B99" s="42" t="s">
        <v>153</v>
      </c>
    </row>
    <row r="100" spans="2:33" ht="15" customHeight="1">
      <c r="B100" s="42" t="s">
        <v>154</v>
      </c>
    </row>
    <row r="101" spans="2:33" ht="15" customHeight="1">
      <c r="B101" s="42" t="s">
        <v>343</v>
      </c>
    </row>
    <row r="102" spans="2:33" ht="15" customHeight="1">
      <c r="B102" s="42"/>
    </row>
    <row r="103" spans="2:33" ht="15" customHeight="1" thickBot="1">
      <c r="B103" s="211" t="s">
        <v>504</v>
      </c>
    </row>
    <row r="104" spans="2:33" ht="20.25" customHeight="1">
      <c r="B104" s="490" t="s">
        <v>501</v>
      </c>
      <c r="C104" s="491"/>
      <c r="D104" s="491"/>
      <c r="E104" s="1181">
        <f>IF(L15&lt;AA94,L15,AA94)</f>
        <v>0</v>
      </c>
      <c r="F104" s="1182"/>
      <c r="G104" s="492" t="s">
        <v>503</v>
      </c>
      <c r="V104" s="1223" t="s">
        <v>155</v>
      </c>
      <c r="W104" s="1223"/>
      <c r="X104" s="1223"/>
      <c r="Y104" s="1223"/>
      <c r="Z104" s="1225" t="s">
        <v>492</v>
      </c>
      <c r="AA104" s="1225"/>
      <c r="AB104" s="1225"/>
      <c r="AC104" s="1225"/>
      <c r="AD104" s="1225"/>
      <c r="AE104" s="1225"/>
      <c r="AF104" s="1225"/>
      <c r="AG104" s="1225"/>
    </row>
    <row r="105" spans="2:33" ht="20.25" customHeight="1" thickBot="1">
      <c r="B105" s="493" t="s">
        <v>502</v>
      </c>
      <c r="C105" s="494"/>
      <c r="D105" s="494"/>
      <c r="E105" s="1183">
        <f>IF(T15&lt;AA95,T15,AA95)</f>
        <v>0</v>
      </c>
      <c r="F105" s="1184"/>
      <c r="G105" s="495" t="s">
        <v>503</v>
      </c>
      <c r="V105" s="1224" t="s">
        <v>156</v>
      </c>
      <c r="W105" s="1224"/>
      <c r="X105" s="1224"/>
      <c r="Y105" s="1224"/>
      <c r="Z105" s="1180"/>
      <c r="AA105" s="1180"/>
      <c r="AB105" s="1180"/>
      <c r="AC105" s="1180"/>
      <c r="AD105" s="1180"/>
      <c r="AE105" s="1180"/>
      <c r="AF105" s="1180"/>
      <c r="AG105" s="1180"/>
    </row>
  </sheetData>
  <dataConsolidate link="1"/>
  <mergeCells count="130">
    <mergeCell ref="Z27:Z29"/>
    <mergeCell ref="L27:L29"/>
    <mergeCell ref="AA27:AF29"/>
    <mergeCell ref="T27:Y29"/>
    <mergeCell ref="M25:T25"/>
    <mergeCell ref="F26:L26"/>
    <mergeCell ref="T26:Z26"/>
    <mergeCell ref="M26:S26"/>
    <mergeCell ref="B20:AG20"/>
    <mergeCell ref="B21:B22"/>
    <mergeCell ref="C21:Z22"/>
    <mergeCell ref="AA21:AG22"/>
    <mergeCell ref="AA26:AG26"/>
    <mergeCell ref="B25:L25"/>
    <mergeCell ref="F27:K29"/>
    <mergeCell ref="N29:R29"/>
    <mergeCell ref="N28:S28"/>
    <mergeCell ref="B3:AG3"/>
    <mergeCell ref="V7:AG7"/>
    <mergeCell ref="O8:T8"/>
    <mergeCell ref="U8:AG8"/>
    <mergeCell ref="O9:T9"/>
    <mergeCell ref="U9:AG9"/>
    <mergeCell ref="O10:T10"/>
    <mergeCell ref="U10:AG10"/>
    <mergeCell ref="D5:J5"/>
    <mergeCell ref="D6:J6"/>
    <mergeCell ref="AE86:AG86"/>
    <mergeCell ref="AE67:AG67"/>
    <mergeCell ref="AE69:AG69"/>
    <mergeCell ref="AE61:AG61"/>
    <mergeCell ref="AE68:AG68"/>
    <mergeCell ref="AE74:AG74"/>
    <mergeCell ref="AE89:AG89"/>
    <mergeCell ref="AE76:AG76"/>
    <mergeCell ref="AE82:AG82"/>
    <mergeCell ref="B30:E43"/>
    <mergeCell ref="B46:E78"/>
    <mergeCell ref="O11:T11"/>
    <mergeCell ref="O12:T12"/>
    <mergeCell ref="U12:AG12"/>
    <mergeCell ref="T15:V15"/>
    <mergeCell ref="B26:E29"/>
    <mergeCell ref="AE54:AG54"/>
    <mergeCell ref="F30:G43"/>
    <mergeCell ref="AE73:AG73"/>
    <mergeCell ref="AE35:AG35"/>
    <mergeCell ref="M27:R27"/>
    <mergeCell ref="Y15:AE15"/>
    <mergeCell ref="P15:S15"/>
    <mergeCell ref="L15:N15"/>
    <mergeCell ref="B15:G15"/>
    <mergeCell ref="H15:K15"/>
    <mergeCell ref="Q16:V16"/>
    <mergeCell ref="Q17:V17"/>
    <mergeCell ref="B18:P18"/>
    <mergeCell ref="Q18:V18"/>
    <mergeCell ref="AE34:AG34"/>
    <mergeCell ref="AE42:AG42"/>
    <mergeCell ref="AE36:AG36"/>
    <mergeCell ref="AE33:AG33"/>
    <mergeCell ref="AE41:AG41"/>
    <mergeCell ref="AE38:AG38"/>
    <mergeCell ref="AE55:AG55"/>
    <mergeCell ref="AE46:AG46"/>
    <mergeCell ref="AE57:AG57"/>
    <mergeCell ref="AG27:AG29"/>
    <mergeCell ref="AE53:AG53"/>
    <mergeCell ref="AE51:AG51"/>
    <mergeCell ref="AE37:AG37"/>
    <mergeCell ref="AE50:AG50"/>
    <mergeCell ref="AE47:AG47"/>
    <mergeCell ref="AE56:AG56"/>
    <mergeCell ref="AE49:AG49"/>
    <mergeCell ref="AE32:AG32"/>
    <mergeCell ref="AE30:AG30"/>
    <mergeCell ref="AE31:AG31"/>
    <mergeCell ref="AE43:AG43"/>
    <mergeCell ref="AE52:AG52"/>
    <mergeCell ref="AE48:AG48"/>
    <mergeCell ref="AE39:AG39"/>
    <mergeCell ref="AE40:AG40"/>
    <mergeCell ref="AE59:AG59"/>
    <mergeCell ref="AE62:AG62"/>
    <mergeCell ref="AA94:AF94"/>
    <mergeCell ref="AA95:AF95"/>
    <mergeCell ref="AE91:AF91"/>
    <mergeCell ref="AE92:AF92"/>
    <mergeCell ref="AE63:AG63"/>
    <mergeCell ref="AE64:AG64"/>
    <mergeCell ref="AE66:AG66"/>
    <mergeCell ref="AE81:AG81"/>
    <mergeCell ref="AE83:AG83"/>
    <mergeCell ref="H84:AD84"/>
    <mergeCell ref="AE84:AG84"/>
    <mergeCell ref="AE75:AG75"/>
    <mergeCell ref="AE77:AG77"/>
    <mergeCell ref="H78:AD78"/>
    <mergeCell ref="AE78:AG78"/>
    <mergeCell ref="AE90:AG90"/>
    <mergeCell ref="AE87:AG87"/>
    <mergeCell ref="AA93:AF93"/>
    <mergeCell ref="AE72:AG72"/>
    <mergeCell ref="AE60:AG60"/>
    <mergeCell ref="AE65:AG65"/>
    <mergeCell ref="AE88:AG88"/>
    <mergeCell ref="E104:F104"/>
    <mergeCell ref="E105:F105"/>
    <mergeCell ref="F81:G84"/>
    <mergeCell ref="B91:E92"/>
    <mergeCell ref="F91:Z91"/>
    <mergeCell ref="F92:Z92"/>
    <mergeCell ref="AA91:AD91"/>
    <mergeCell ref="AA92:AD92"/>
    <mergeCell ref="F46:G54"/>
    <mergeCell ref="F55:G72"/>
    <mergeCell ref="F73:G78"/>
    <mergeCell ref="F85:G90"/>
    <mergeCell ref="B94:E95"/>
    <mergeCell ref="B81:E90"/>
    <mergeCell ref="V104:Y104"/>
    <mergeCell ref="V105:Y105"/>
    <mergeCell ref="Z105:AG105"/>
    <mergeCell ref="Z104:AG104"/>
    <mergeCell ref="H90:AD90"/>
    <mergeCell ref="H71:AD71"/>
    <mergeCell ref="AE85:AG85"/>
    <mergeCell ref="AE71:AG71"/>
    <mergeCell ref="AE70:AG70"/>
    <mergeCell ref="AE58:AG58"/>
  </mergeCells>
  <phoneticPr fontId="9"/>
  <dataValidations count="2">
    <dataValidation type="list" allowBlank="1" showInputMessage="1" showErrorMessage="1" sqref="AF54:AG54 AE46:AE54 AF46:AG52 AE81:AG90 AE55:AG78 AE30:AG43">
      <formula1>$AL$1:$AL$2</formula1>
    </dataValidation>
    <dataValidation type="list" allowBlank="1" showInputMessage="1" showErrorMessage="1" sqref="AA21:AG22">
      <formula1>$AK$1</formula1>
    </dataValidation>
  </dataValidations>
  <printOptions horizontalCentered="1"/>
  <pageMargins left="0.78740157480314965" right="0.78740157480314965" top="0.59055118110236227" bottom="0.59055118110236227" header="0.51181102362204722" footer="0.51181102362204722"/>
  <pageSetup paperSize="9" scale="82" orientation="portrait" r:id="rId1"/>
  <headerFooter alignWithMargins="0"/>
  <rowBreaks count="2" manualBreakCount="2">
    <brk id="44" max="35" man="1"/>
    <brk id="79" max="35"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J104"/>
  <sheetViews>
    <sheetView view="pageBreakPreview" zoomScale="85" zoomScaleNormal="70" zoomScaleSheetLayoutView="85" workbookViewId="0">
      <selection activeCell="E34" sqref="E34"/>
    </sheetView>
  </sheetViews>
  <sheetFormatPr defaultColWidth="9" defaultRowHeight="13.5"/>
  <cols>
    <col min="1" max="1" width="2.875" style="540" customWidth="1"/>
    <col min="2" max="2" width="3" style="538" customWidth="1"/>
    <col min="3" max="3" width="16.375" style="538" customWidth="1"/>
    <col min="4" max="4" width="25.5" style="538" customWidth="1"/>
    <col min="5" max="5" width="13.75" style="538" customWidth="1"/>
    <col min="6" max="6" width="8" style="539" customWidth="1"/>
    <col min="7" max="7" width="11.75" style="539" hidden="1" customWidth="1"/>
    <col min="8" max="9" width="13.875" style="539" customWidth="1"/>
    <col min="10" max="16384" width="9" style="540"/>
  </cols>
  <sheetData>
    <row r="1" spans="1:10" s="533" customFormat="1" ht="31.5" customHeight="1">
      <c r="A1" s="530" t="s">
        <v>524</v>
      </c>
      <c r="B1" s="531"/>
      <c r="C1" s="531"/>
      <c r="D1" s="531"/>
      <c r="E1" s="531"/>
      <c r="F1" s="532"/>
      <c r="G1" s="532"/>
      <c r="H1" s="532"/>
      <c r="I1" s="532"/>
    </row>
    <row r="2" spans="1:10" s="536" customFormat="1" ht="30.75" customHeight="1">
      <c r="A2" s="530" t="s">
        <v>525</v>
      </c>
      <c r="B2" s="534"/>
      <c r="C2" s="534"/>
      <c r="D2" s="534"/>
      <c r="E2" s="534"/>
      <c r="F2" s="535"/>
      <c r="G2" s="535"/>
      <c r="H2" s="535"/>
      <c r="I2" s="535"/>
    </row>
    <row r="3" spans="1:10" s="536" customFormat="1" ht="30.75" customHeight="1">
      <c r="A3" s="530" t="s">
        <v>526</v>
      </c>
      <c r="B3" s="534"/>
      <c r="C3" s="534"/>
      <c r="D3" s="534"/>
      <c r="E3" s="534"/>
      <c r="F3" s="535"/>
      <c r="G3" s="535"/>
      <c r="H3" s="535"/>
      <c r="I3" s="535"/>
    </row>
    <row r="4" spans="1:10" ht="21.75" customHeight="1" thickBot="1">
      <c r="A4" s="537"/>
    </row>
    <row r="5" spans="1:10" ht="19.5" customHeight="1" thickBot="1">
      <c r="A5" s="538"/>
      <c r="B5" s="1342" t="s">
        <v>373</v>
      </c>
      <c r="C5" s="1342"/>
      <c r="D5" s="1343">
        <f>①平均年齢別児童数計算表!N3</f>
        <v>0</v>
      </c>
      <c r="E5" s="1344"/>
      <c r="F5" s="1344"/>
      <c r="G5" s="1344"/>
      <c r="H5" s="1345"/>
    </row>
    <row r="6" spans="1:10" ht="19.5" customHeight="1">
      <c r="A6" s="538"/>
      <c r="C6" s="541"/>
      <c r="D6" s="541"/>
      <c r="E6" s="541"/>
      <c r="F6" s="541"/>
      <c r="G6" s="541"/>
      <c r="H6" s="541"/>
    </row>
    <row r="7" spans="1:10" ht="19.5" customHeight="1" thickBot="1">
      <c r="A7" s="542" t="s">
        <v>496</v>
      </c>
    </row>
    <row r="8" spans="1:10" ht="33.75" customHeight="1">
      <c r="B8" s="1346"/>
      <c r="C8" s="1347"/>
      <c r="D8" s="1348"/>
      <c r="E8" s="543" t="s">
        <v>440</v>
      </c>
      <c r="F8" s="544" t="s">
        <v>441</v>
      </c>
      <c r="G8" s="1349" t="s">
        <v>442</v>
      </c>
      <c r="H8" s="1350"/>
    </row>
    <row r="9" spans="1:10" ht="24" customHeight="1" thickBot="1">
      <c r="B9" s="545" t="s">
        <v>527</v>
      </c>
      <c r="C9" s="546" t="s">
        <v>443</v>
      </c>
      <c r="D9" s="546"/>
      <c r="E9" s="547"/>
      <c r="F9" s="548"/>
      <c r="G9" s="549"/>
      <c r="H9" s="550"/>
    </row>
    <row r="10" spans="1:10" ht="28.5" customHeight="1" thickBot="1">
      <c r="B10" s="551"/>
      <c r="C10" s="1351" t="s">
        <v>528</v>
      </c>
      <c r="D10" s="1352"/>
      <c r="E10" s="552"/>
      <c r="F10" s="553">
        <f>①平均年齢別児童数計算表!W42</f>
        <v>0</v>
      </c>
      <c r="G10" s="554">
        <f>F10*1/30</f>
        <v>0</v>
      </c>
      <c r="H10" s="555">
        <f>ROUNDDOWN(G10,1)</f>
        <v>0</v>
      </c>
      <c r="J10" s="556"/>
    </row>
    <row r="11" spans="1:10" ht="28.5" customHeight="1" thickBot="1">
      <c r="B11" s="551"/>
      <c r="C11" s="1340" t="s">
        <v>529</v>
      </c>
      <c r="D11" s="1341"/>
      <c r="E11" s="557"/>
      <c r="F11" s="553">
        <f>①平均年齢別児童数計算表!W43</f>
        <v>0</v>
      </c>
      <c r="G11" s="558">
        <f>F11*1/20</f>
        <v>0</v>
      </c>
      <c r="H11" s="559">
        <f>ROUNDDOWN(G11,1)</f>
        <v>0</v>
      </c>
      <c r="J11" s="556"/>
    </row>
    <row r="12" spans="1:10" ht="28.5" customHeight="1" thickBot="1">
      <c r="B12" s="551"/>
      <c r="C12" s="1340" t="s">
        <v>530</v>
      </c>
      <c r="D12" s="1341"/>
      <c r="E12" s="557"/>
      <c r="F12" s="553">
        <f>①平均年齢別児童数計算表!W44+①平均年齢別児童数計算表!W45-①平均年齢別児童数計算表!AA44-①平均年齢別児童数計算表!AA45</f>
        <v>0</v>
      </c>
      <c r="G12" s="558">
        <f>IF(E13="なし",F12*1/6,(F12-F13)*1/6+F13*1/5)</f>
        <v>0</v>
      </c>
      <c r="H12" s="559">
        <f>ROUNDDOWN(G12,1)</f>
        <v>0</v>
      </c>
      <c r="J12" s="556"/>
    </row>
    <row r="13" spans="1:10" ht="28.5" customHeight="1" thickBot="1">
      <c r="B13" s="551"/>
      <c r="C13" s="1355" t="s">
        <v>531</v>
      </c>
      <c r="D13" s="1356"/>
      <c r="E13" s="560" t="str">
        <f>IF(②取得加算確認!$S$10=1,"あり","なし")</f>
        <v>あり</v>
      </c>
      <c r="F13" s="553">
        <f>①平均年齢別児童数計算表!W45-①平均年齢別児童数計算表!AA45</f>
        <v>0</v>
      </c>
      <c r="G13" s="561"/>
      <c r="H13" s="562"/>
      <c r="J13" s="556"/>
    </row>
    <row r="14" spans="1:10" ht="28.5" customHeight="1" thickBot="1">
      <c r="B14" s="551"/>
      <c r="C14" s="1340" t="s">
        <v>532</v>
      </c>
      <c r="D14" s="1357"/>
      <c r="E14" s="557"/>
      <c r="F14" s="553">
        <f>①平均年齢別児童数計算表!W46-①平均年齢別児童数計算表!AA46</f>
        <v>0</v>
      </c>
      <c r="G14" s="558">
        <f>F14*1/3</f>
        <v>0</v>
      </c>
      <c r="H14" s="559">
        <f>ROUNDDOWN(G14,1)</f>
        <v>0</v>
      </c>
      <c r="J14" s="556"/>
    </row>
    <row r="15" spans="1:10" ht="24" customHeight="1" thickBot="1">
      <c r="B15" s="551"/>
      <c r="C15" s="1358" t="s">
        <v>533</v>
      </c>
      <c r="D15" s="1357"/>
      <c r="E15" s="560" t="str">
        <f>IF(②取得加算確認!$S$9=1,"あり","なし")</f>
        <v>なし</v>
      </c>
      <c r="F15" s="553">
        <f>①平均年齢別児童数計算表!AA47</f>
        <v>0</v>
      </c>
      <c r="G15" s="558">
        <f>IF(E15="あり",F15/2,0)</f>
        <v>0</v>
      </c>
      <c r="H15" s="559">
        <f>ROUNDDOWN(G15,1)</f>
        <v>0</v>
      </c>
      <c r="J15" s="556"/>
    </row>
    <row r="16" spans="1:10" ht="24" customHeight="1" thickBot="1">
      <c r="B16" s="563"/>
      <c r="C16" s="1359" t="s">
        <v>534</v>
      </c>
      <c r="D16" s="1360"/>
      <c r="E16" s="564"/>
      <c r="F16" s="565"/>
      <c r="G16" s="566"/>
      <c r="H16" s="567">
        <v>1</v>
      </c>
      <c r="J16" s="556"/>
    </row>
    <row r="17" spans="1:10" ht="24" customHeight="1" thickTop="1">
      <c r="B17" s="563"/>
      <c r="C17" s="1361" t="s">
        <v>444</v>
      </c>
      <c r="D17" s="1362"/>
      <c r="E17" s="568"/>
      <c r="F17" s="569"/>
      <c r="G17" s="570"/>
      <c r="H17" s="571">
        <f>ROUND(SUM(H10:H16),0)</f>
        <v>1</v>
      </c>
      <c r="J17" s="556"/>
    </row>
    <row r="18" spans="1:10" ht="24" customHeight="1">
      <c r="B18" s="572" t="s">
        <v>535</v>
      </c>
      <c r="C18" s="1347" t="s">
        <v>536</v>
      </c>
      <c r="D18" s="1348"/>
      <c r="E18" s="573" t="s">
        <v>445</v>
      </c>
      <c r="F18" s="574"/>
      <c r="G18" s="575"/>
      <c r="H18" s="576">
        <f>IF(E18="あり",0.4,0)</f>
        <v>0.4</v>
      </c>
    </row>
    <row r="19" spans="1:10" ht="24" customHeight="1">
      <c r="B19" s="572" t="s">
        <v>537</v>
      </c>
      <c r="C19" s="1347" t="s">
        <v>446</v>
      </c>
      <c r="D19" s="1348"/>
      <c r="E19" s="573" t="str">
        <f>IF(②取得加算確認!S11=1,"あり","なし")</f>
        <v>なし</v>
      </c>
      <c r="F19" s="574"/>
      <c r="G19" s="575"/>
      <c r="H19" s="576">
        <f>IF(E19="あり",0.5,0)</f>
        <v>0</v>
      </c>
    </row>
    <row r="20" spans="1:10" ht="24" customHeight="1">
      <c r="B20" s="572" t="s">
        <v>538</v>
      </c>
      <c r="C20" s="577" t="s">
        <v>447</v>
      </c>
      <c r="D20" s="578"/>
      <c r="E20" s="573" t="str">
        <f>IF(②取得加算確認!T29="1A","あり","なし")</f>
        <v>なし</v>
      </c>
      <c r="F20" s="574"/>
      <c r="G20" s="575"/>
      <c r="H20" s="576">
        <f>IF(E20="あり",0.6,0)</f>
        <v>0</v>
      </c>
    </row>
    <row r="21" spans="1:10" ht="27.75" customHeight="1">
      <c r="B21" s="579" t="s">
        <v>539</v>
      </c>
      <c r="C21" s="1353" t="s">
        <v>540</v>
      </c>
      <c r="D21" s="1354"/>
      <c r="E21" s="573" t="str">
        <f>IF(②取得加算確認!S17=1,"あり","なし")</f>
        <v>なし</v>
      </c>
      <c r="F21" s="574"/>
      <c r="G21" s="575"/>
      <c r="H21" s="580">
        <f>IF(E21="あり",-1,0)</f>
        <v>0</v>
      </c>
    </row>
    <row r="22" spans="1:10" ht="27.75" customHeight="1" thickBot="1">
      <c r="B22" s="581" t="s">
        <v>541</v>
      </c>
      <c r="C22" s="582"/>
      <c r="D22" s="582"/>
      <c r="E22" s="583"/>
      <c r="F22" s="584"/>
      <c r="G22" s="585"/>
      <c r="H22" s="586">
        <v>1.3</v>
      </c>
    </row>
    <row r="23" spans="1:10" ht="24" customHeight="1" thickTop="1" thickBot="1">
      <c r="B23" s="587" t="s">
        <v>383</v>
      </c>
      <c r="F23" s="588"/>
      <c r="G23" s="589"/>
      <c r="H23" s="590">
        <f>SUM(H17:H22)</f>
        <v>2.7</v>
      </c>
    </row>
    <row r="24" spans="1:10" ht="24" customHeight="1" thickBot="1">
      <c r="B24" s="591" t="s">
        <v>448</v>
      </c>
      <c r="C24" s="592"/>
      <c r="D24" s="592"/>
      <c r="E24" s="592"/>
      <c r="F24" s="593"/>
      <c r="G24" s="594"/>
      <c r="H24" s="595">
        <f>ROUND(H23,0)</f>
        <v>3</v>
      </c>
    </row>
    <row r="25" spans="1:10" ht="24" customHeight="1">
      <c r="B25" s="534"/>
      <c r="G25" s="596"/>
      <c r="H25" s="597"/>
    </row>
    <row r="26" spans="1:10" ht="33.75" customHeight="1" thickBot="1">
      <c r="A26" s="542" t="s">
        <v>497</v>
      </c>
      <c r="F26" s="538"/>
      <c r="H26" s="598" t="s">
        <v>498</v>
      </c>
      <c r="I26" s="599" t="s">
        <v>499</v>
      </c>
    </row>
    <row r="27" spans="1:10" ht="25.5" customHeight="1" thickBot="1">
      <c r="B27" s="600" t="s">
        <v>542</v>
      </c>
      <c r="C27" s="601"/>
      <c r="D27" s="601"/>
      <c r="E27" s="601"/>
      <c r="F27" s="602"/>
      <c r="G27" s="603">
        <f>H24/3</f>
        <v>1</v>
      </c>
      <c r="H27" s="604">
        <f>IF(ROUND(G27,0)=0,1,ROUND(G27,0))</f>
        <v>1</v>
      </c>
      <c r="I27" s="605">
        <f>【様式３】加算人数認定!L15</f>
        <v>0</v>
      </c>
    </row>
    <row r="28" spans="1:10" ht="25.5" customHeight="1" thickBot="1">
      <c r="B28" s="606" t="s">
        <v>449</v>
      </c>
      <c r="C28" s="607"/>
      <c r="D28" s="607"/>
      <c r="E28" s="607"/>
      <c r="F28" s="608"/>
      <c r="G28" s="603">
        <f>H24/5</f>
        <v>0.6</v>
      </c>
      <c r="H28" s="604">
        <f>IF(ROUND(G28,0)=0,1,ROUND(G28,0))</f>
        <v>1</v>
      </c>
      <c r="I28" s="605">
        <f>【様式３】加算人数認定!T15</f>
        <v>0</v>
      </c>
    </row>
    <row r="29" spans="1:10" ht="25.5" customHeight="1">
      <c r="F29" s="538"/>
      <c r="H29" s="597"/>
      <c r="I29" s="540"/>
    </row>
    <row r="30" spans="1:10" ht="25.5" customHeight="1" thickBot="1">
      <c r="A30" s="542" t="s">
        <v>450</v>
      </c>
      <c r="F30" s="538"/>
      <c r="I30" s="540"/>
    </row>
    <row r="31" spans="1:10" ht="25.5" customHeight="1" thickBot="1">
      <c r="B31" s="609"/>
      <c r="C31" s="610">
        <v>49020</v>
      </c>
      <c r="D31" s="611" t="s">
        <v>593</v>
      </c>
      <c r="E31" s="623">
        <f>IF(I27="","実人数を入力してください",IF(ISBLANK(I27),C31*H27,IF(H27&lt;I27,C31*H27,C31*I27))*12)</f>
        <v>0</v>
      </c>
      <c r="F31" s="611" t="s">
        <v>543</v>
      </c>
      <c r="G31" s="612"/>
      <c r="H31" s="613">
        <f>ROUNDDOWN(E31,-3)</f>
        <v>0</v>
      </c>
      <c r="I31" s="540"/>
    </row>
    <row r="32" spans="1:10" ht="25.5" customHeight="1" thickBot="1">
      <c r="B32" s="614"/>
      <c r="C32" s="615">
        <v>6130</v>
      </c>
      <c r="D32" s="616" t="s">
        <v>594</v>
      </c>
      <c r="E32" s="624">
        <f>IF(I28="","実人数を入力してください",IF(ISBLANK(I28),C32*H28,IF(H28&lt;I28,C32*H28,C32*I28))*12)</f>
        <v>0</v>
      </c>
      <c r="F32" s="616" t="s">
        <v>543</v>
      </c>
      <c r="G32" s="617"/>
      <c r="H32" s="618">
        <f>ROUNDDOWN(E32,-3)</f>
        <v>0</v>
      </c>
      <c r="I32" s="540"/>
    </row>
    <row r="33" spans="2:8" ht="25.5" customHeight="1" thickTop="1" thickBot="1">
      <c r="B33" s="619"/>
      <c r="C33" s="620" t="s">
        <v>500</v>
      </c>
      <c r="D33" s="620"/>
      <c r="E33" s="621"/>
      <c r="F33" s="621"/>
      <c r="G33" s="621"/>
      <c r="H33" s="622">
        <f>SUM(H31:H32)</f>
        <v>0</v>
      </c>
    </row>
    <row r="34" spans="2:8" ht="33.75" customHeight="1"/>
    <row r="35" spans="2:8" ht="33.75" customHeight="1"/>
    <row r="36" spans="2:8" ht="33.75" customHeight="1"/>
    <row r="37" spans="2:8" ht="33.75" customHeight="1"/>
    <row r="38" spans="2:8" ht="33.75" customHeight="1"/>
    <row r="39" spans="2:8" ht="33.75" customHeight="1"/>
    <row r="40" spans="2:8" ht="33.75" customHeight="1"/>
    <row r="41" spans="2:8" ht="33.75" customHeight="1"/>
    <row r="42" spans="2:8" ht="33.75" customHeight="1"/>
    <row r="43" spans="2:8" ht="33.75" customHeight="1"/>
    <row r="44" spans="2:8" ht="20.25" customHeight="1"/>
    <row r="45" spans="2:8" ht="20.25" customHeight="1"/>
    <row r="46" spans="2:8" ht="20.25" customHeight="1"/>
    <row r="47" spans="2:8" ht="20.25" customHeight="1"/>
    <row r="48" spans="2: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sheetData>
  <mergeCells count="15">
    <mergeCell ref="C18:D18"/>
    <mergeCell ref="C19:D19"/>
    <mergeCell ref="C21:D21"/>
    <mergeCell ref="C12:D12"/>
    <mergeCell ref="C13:D13"/>
    <mergeCell ref="C14:D14"/>
    <mergeCell ref="C15:D15"/>
    <mergeCell ref="C16:D16"/>
    <mergeCell ref="C17:D17"/>
    <mergeCell ref="C11:D11"/>
    <mergeCell ref="B5:C5"/>
    <mergeCell ref="D5:H5"/>
    <mergeCell ref="B8:D8"/>
    <mergeCell ref="G8:H8"/>
    <mergeCell ref="C10:D10"/>
  </mergeCells>
  <phoneticPr fontId="9"/>
  <dataValidations count="1">
    <dataValidation type="list" allowBlank="1" showInputMessage="1" showErrorMessage="1" sqref="E15 E18:E21 E13">
      <formula1>"　,あり,なし"</formula1>
    </dataValidation>
  </dataValidations>
  <pageMargins left="0.92" right="0.56000000000000005" top="0.75" bottom="0.37" header="0.3" footer="0.3"/>
  <pageSetup paperSize="9" scale="90" orientation="portrait" horizontalDpi="300" verticalDpi="30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59999389629810485"/>
    <pageSetUpPr fitToPage="1"/>
  </sheetPr>
  <dimension ref="B1:AN45"/>
  <sheetViews>
    <sheetView showGridLines="0" view="pageBreakPreview" zoomScale="90" zoomScaleNormal="100" zoomScaleSheetLayoutView="77" workbookViewId="0">
      <selection activeCell="Y30" sqref="Y30:AG30"/>
    </sheetView>
  </sheetViews>
  <sheetFormatPr defaultColWidth="9" defaultRowHeight="18" customHeight="1"/>
  <cols>
    <col min="1" max="1" width="2.5" style="1" customWidth="1"/>
    <col min="2" max="34" width="3.375" style="1" customWidth="1"/>
    <col min="35" max="35" width="2.5" style="1" customWidth="1"/>
    <col min="36" max="36" width="3" style="1" customWidth="1"/>
    <col min="37" max="40" width="3" style="1" hidden="1" customWidth="1"/>
    <col min="41" max="47" width="3" style="1" customWidth="1"/>
    <col min="48" max="16384" width="9" style="1"/>
  </cols>
  <sheetData>
    <row r="1" spans="2:40" ht="18" customHeight="1">
      <c r="B1" s="49" t="s">
        <v>157</v>
      </c>
      <c r="AM1" s="1" t="s">
        <v>158</v>
      </c>
      <c r="AN1" s="1" t="s">
        <v>159</v>
      </c>
    </row>
    <row r="2" spans="2:40" ht="42.75" customHeight="1">
      <c r="B2" s="1299" t="s">
        <v>493</v>
      </c>
      <c r="C2" s="1299"/>
      <c r="D2" s="1299"/>
      <c r="E2" s="1299"/>
      <c r="F2" s="1299"/>
      <c r="G2" s="1299"/>
      <c r="H2" s="1299"/>
      <c r="I2" s="1299"/>
      <c r="J2" s="1299"/>
      <c r="K2" s="1299"/>
      <c r="L2" s="1299"/>
      <c r="M2" s="1299"/>
      <c r="N2" s="1299"/>
      <c r="O2" s="1299"/>
      <c r="P2" s="1299"/>
      <c r="Q2" s="1299"/>
      <c r="R2" s="1299"/>
      <c r="S2" s="1299"/>
      <c r="T2" s="1299"/>
      <c r="U2" s="1299"/>
      <c r="V2" s="1299"/>
      <c r="W2" s="1299"/>
      <c r="X2" s="1299"/>
      <c r="Y2" s="1299"/>
      <c r="Z2" s="1299"/>
      <c r="AA2" s="1299"/>
      <c r="AB2" s="1299"/>
      <c r="AC2" s="1299"/>
      <c r="AD2" s="1299"/>
      <c r="AE2" s="1299"/>
      <c r="AF2" s="1299"/>
      <c r="AG2" s="1299"/>
      <c r="AH2" s="1299"/>
      <c r="AI2" s="1299"/>
      <c r="AJ2" s="1299"/>
    </row>
    <row r="3" spans="2:40" ht="26.25" customHeight="1" thickBot="1">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row>
    <row r="4" spans="2:40" ht="20.25" customHeight="1">
      <c r="D4" s="4"/>
      <c r="E4" s="4"/>
      <c r="F4" s="4"/>
      <c r="G4" s="4"/>
      <c r="H4" s="4"/>
      <c r="I4" s="4"/>
      <c r="J4" s="4"/>
      <c r="K4" s="4"/>
      <c r="L4" s="4"/>
      <c r="M4" s="4"/>
      <c r="N4" s="4"/>
      <c r="O4" s="4"/>
      <c r="P4" s="4"/>
      <c r="R4" s="865" t="s">
        <v>4</v>
      </c>
      <c r="S4" s="1160"/>
      <c r="T4" s="1160"/>
      <c r="U4" s="1160"/>
      <c r="V4" s="1160"/>
      <c r="W4" s="1160"/>
      <c r="X4" s="1161" t="str">
        <f>【様式１】加算率!U7</f>
        <v>三木市</v>
      </c>
      <c r="Y4" s="1162"/>
      <c r="Z4" s="1162"/>
      <c r="AA4" s="1162"/>
      <c r="AB4" s="1162"/>
      <c r="AC4" s="1162"/>
      <c r="AD4" s="1162"/>
      <c r="AE4" s="1162"/>
      <c r="AF4" s="1162"/>
      <c r="AG4" s="1162"/>
      <c r="AH4" s="1162"/>
      <c r="AI4" s="1162"/>
      <c r="AJ4" s="1163"/>
    </row>
    <row r="5" spans="2:40" ht="20.25" customHeight="1">
      <c r="D5" s="4"/>
      <c r="E5" s="4"/>
      <c r="F5" s="4"/>
      <c r="G5" s="4"/>
      <c r="H5" s="4"/>
      <c r="I5" s="4"/>
      <c r="J5" s="4"/>
      <c r="K5" s="4"/>
      <c r="L5" s="4"/>
      <c r="M5" s="4"/>
      <c r="N5" s="4"/>
      <c r="O5" s="4"/>
      <c r="P5" s="4"/>
      <c r="R5" s="857" t="s">
        <v>6</v>
      </c>
      <c r="S5" s="1170"/>
      <c r="T5" s="1170"/>
      <c r="U5" s="1170"/>
      <c r="V5" s="1170"/>
      <c r="W5" s="1170"/>
      <c r="X5" s="1363">
        <f>【様式１】加算率!U8</f>
        <v>0</v>
      </c>
      <c r="Y5" s="1364"/>
      <c r="Z5" s="1364"/>
      <c r="AA5" s="1364"/>
      <c r="AB5" s="1364"/>
      <c r="AC5" s="1364"/>
      <c r="AD5" s="1364"/>
      <c r="AE5" s="1364"/>
      <c r="AF5" s="1364"/>
      <c r="AG5" s="1364"/>
      <c r="AH5" s="1364"/>
      <c r="AI5" s="1364"/>
      <c r="AJ5" s="1365"/>
    </row>
    <row r="6" spans="2:40" ht="20.25" customHeight="1">
      <c r="D6" s="4"/>
      <c r="E6" s="4"/>
      <c r="F6" s="4"/>
      <c r="G6" s="4"/>
      <c r="H6" s="4"/>
      <c r="I6" s="4"/>
      <c r="J6" s="4"/>
      <c r="K6" s="4"/>
      <c r="L6" s="4"/>
      <c r="M6" s="4"/>
      <c r="N6" s="4"/>
      <c r="O6" s="4"/>
      <c r="P6" s="4"/>
      <c r="R6" s="857" t="s">
        <v>8</v>
      </c>
      <c r="S6" s="1170"/>
      <c r="T6" s="1170"/>
      <c r="U6" s="1170"/>
      <c r="V6" s="1170"/>
      <c r="W6" s="1170"/>
      <c r="X6" s="1363" t="str">
        <f>【様式１】加算率!U9</f>
        <v>小規模保育事業所Ａ型</v>
      </c>
      <c r="Y6" s="1364"/>
      <c r="Z6" s="1364"/>
      <c r="AA6" s="1364"/>
      <c r="AB6" s="1364"/>
      <c r="AC6" s="1364"/>
      <c r="AD6" s="1364"/>
      <c r="AE6" s="1364"/>
      <c r="AF6" s="1364"/>
      <c r="AG6" s="1364"/>
      <c r="AH6" s="1364"/>
      <c r="AI6" s="1364"/>
      <c r="AJ6" s="1365"/>
    </row>
    <row r="7" spans="2:40" ht="20.25" customHeight="1" thickBot="1">
      <c r="D7" s="4"/>
      <c r="E7" s="4"/>
      <c r="F7" s="4"/>
      <c r="G7" s="4"/>
      <c r="H7" s="4"/>
      <c r="I7" s="4"/>
      <c r="J7" s="4"/>
      <c r="K7" s="4"/>
      <c r="L7" s="4"/>
      <c r="M7" s="4"/>
      <c r="N7" s="4"/>
      <c r="O7" s="4"/>
      <c r="P7" s="4"/>
      <c r="Q7" s="4"/>
      <c r="R7" s="860" t="s">
        <v>10</v>
      </c>
      <c r="S7" s="1174"/>
      <c r="T7" s="1174"/>
      <c r="U7" s="1174"/>
      <c r="V7" s="1174"/>
      <c r="W7" s="1174"/>
      <c r="X7" s="484">
        <f>【様式１】加算率!U10</f>
        <v>0</v>
      </c>
      <c r="Y7" s="485">
        <f>【様式１】加算率!V10</f>
        <v>0</v>
      </c>
      <c r="Z7" s="484">
        <f>【様式１】加算率!W10</f>
        <v>0</v>
      </c>
      <c r="AA7" s="486">
        <f>【様式１】加算率!X10</f>
        <v>0</v>
      </c>
      <c r="AB7" s="485">
        <f>【様式１】加算率!Y10</f>
        <v>0</v>
      </c>
      <c r="AC7" s="484">
        <f>【様式１】加算率!Z10</f>
        <v>0</v>
      </c>
      <c r="AD7" s="485">
        <f>【様式１】加算率!AA10</f>
        <v>0</v>
      </c>
      <c r="AE7" s="484">
        <f>【様式１】加算率!AB10</f>
        <v>0</v>
      </c>
      <c r="AF7" s="486">
        <f>【様式１】加算率!AC10</f>
        <v>0</v>
      </c>
      <c r="AG7" s="486">
        <f>【様式１】加算率!AD10</f>
        <v>0</v>
      </c>
      <c r="AH7" s="486">
        <f>【様式１】加算率!AE10</f>
        <v>0</v>
      </c>
      <c r="AI7" s="485">
        <f>【様式１】加算率!AF10</f>
        <v>0</v>
      </c>
      <c r="AJ7" s="487">
        <f>【様式１】加算率!AG10</f>
        <v>0</v>
      </c>
    </row>
    <row r="8" spans="2:40" ht="9" customHeight="1">
      <c r="R8" s="78"/>
      <c r="S8" s="78"/>
      <c r="T8" s="78"/>
      <c r="U8" s="78"/>
      <c r="V8" s="78"/>
      <c r="W8" s="78"/>
      <c r="X8" s="78"/>
      <c r="Y8" s="78"/>
    </row>
    <row r="9" spans="2:40" ht="9" customHeight="1">
      <c r="R9" s="78"/>
      <c r="S9" s="78"/>
      <c r="T9" s="78"/>
      <c r="U9" s="78"/>
      <c r="V9" s="78"/>
      <c r="W9" s="78"/>
      <c r="X9" s="78"/>
      <c r="Y9" s="78"/>
    </row>
    <row r="10" spans="2:40" ht="18" customHeight="1" thickBot="1">
      <c r="B10" s="1" t="s">
        <v>160</v>
      </c>
    </row>
    <row r="11" spans="2:40" ht="29.25" customHeight="1" thickBot="1">
      <c r="C11" s="162"/>
      <c r="D11" s="123"/>
      <c r="E11" s="123"/>
      <c r="F11" s="123"/>
      <c r="G11" s="123"/>
      <c r="H11" s="123"/>
      <c r="I11" s="123"/>
      <c r="J11" s="123"/>
      <c r="K11" s="123"/>
      <c r="L11" s="123"/>
      <c r="M11" s="166"/>
      <c r="N11" s="1338" t="s">
        <v>224</v>
      </c>
      <c r="O11" s="1338"/>
      <c r="P11" s="1338"/>
      <c r="Q11" s="1338"/>
      <c r="R11" s="1338"/>
      <c r="S11" s="1338"/>
      <c r="T11" s="1338"/>
      <c r="U11" s="1338"/>
      <c r="V11" s="1339"/>
      <c r="W11" s="1369" t="s">
        <v>331</v>
      </c>
      <c r="X11" s="1370"/>
      <c r="Y11" s="1370"/>
      <c r="Z11" s="1370"/>
      <c r="AA11" s="1370"/>
      <c r="AB11" s="1370"/>
      <c r="AC11" s="1370"/>
      <c r="AD11" s="1370"/>
      <c r="AE11" s="1371"/>
      <c r="AG11" s="1372" t="s">
        <v>327</v>
      </c>
      <c r="AH11" s="1373"/>
      <c r="AI11" s="1374"/>
      <c r="AJ11" s="497" t="str">
        <f>IFERROR(IF(N13&gt;=N12,"○","×"),"")</f>
        <v>○</v>
      </c>
    </row>
    <row r="12" spans="2:40" ht="27.75" customHeight="1" thickBot="1">
      <c r="C12" s="125" t="s">
        <v>103</v>
      </c>
      <c r="D12" s="1375" t="s">
        <v>161</v>
      </c>
      <c r="E12" s="1375"/>
      <c r="F12" s="1375"/>
      <c r="G12" s="1375"/>
      <c r="H12" s="1375"/>
      <c r="I12" s="1375"/>
      <c r="J12" s="1375"/>
      <c r="K12" s="1375"/>
      <c r="L12" s="1375"/>
      <c r="M12" s="1375"/>
      <c r="N12" s="1376">
        <f>'③処遇（区分２）見込額計算表（施設型２・３号）'!Z47</f>
        <v>0</v>
      </c>
      <c r="O12" s="1376"/>
      <c r="P12" s="1376"/>
      <c r="Q12" s="1376"/>
      <c r="R12" s="1376"/>
      <c r="S12" s="1376"/>
      <c r="T12" s="1376"/>
      <c r="U12" s="1376"/>
      <c r="V12" s="128" t="s">
        <v>162</v>
      </c>
      <c r="W12" s="1376">
        <f>'④処遇（区分３）計算表'!H33</f>
        <v>0</v>
      </c>
      <c r="X12" s="1376"/>
      <c r="Y12" s="1376"/>
      <c r="Z12" s="1376"/>
      <c r="AA12" s="1376"/>
      <c r="AB12" s="1376"/>
      <c r="AC12" s="1376"/>
      <c r="AD12" s="1376"/>
      <c r="AE12" s="131" t="s">
        <v>162</v>
      </c>
      <c r="AF12" s="106"/>
      <c r="AG12" s="1377" t="s">
        <v>328</v>
      </c>
      <c r="AH12" s="1378"/>
      <c r="AI12" s="1379"/>
      <c r="AJ12" s="497" t="str">
        <f>IFERROR(IF(W13&gt;=W12,"○","×"),"")</f>
        <v>○</v>
      </c>
    </row>
    <row r="13" spans="2:40" ht="27.75" customHeight="1">
      <c r="C13" s="127" t="s">
        <v>110</v>
      </c>
      <c r="D13" s="1366" t="s">
        <v>163</v>
      </c>
      <c r="E13" s="831"/>
      <c r="F13" s="831"/>
      <c r="G13" s="831"/>
      <c r="H13" s="831"/>
      <c r="I13" s="831"/>
      <c r="J13" s="831"/>
      <c r="K13" s="831"/>
      <c r="L13" s="831"/>
      <c r="M13" s="1367"/>
      <c r="N13" s="1380">
        <f>N14+N15</f>
        <v>0</v>
      </c>
      <c r="O13" s="1380"/>
      <c r="P13" s="1380"/>
      <c r="Q13" s="1380"/>
      <c r="R13" s="1380"/>
      <c r="S13" s="1380"/>
      <c r="T13" s="1380"/>
      <c r="U13" s="1380"/>
      <c r="V13" s="150" t="s">
        <v>162</v>
      </c>
      <c r="W13" s="1380">
        <f>W14+W15</f>
        <v>0</v>
      </c>
      <c r="X13" s="1380"/>
      <c r="Y13" s="1380"/>
      <c r="Z13" s="1380"/>
      <c r="AA13" s="1380"/>
      <c r="AB13" s="1380"/>
      <c r="AC13" s="1380"/>
      <c r="AD13" s="1380"/>
      <c r="AE13" s="128" t="s">
        <v>162</v>
      </c>
      <c r="AF13" s="106"/>
      <c r="AG13" s="106"/>
    </row>
    <row r="14" spans="2:40" ht="27.75" customHeight="1">
      <c r="C14" s="127"/>
      <c r="D14" s="1366" t="s">
        <v>164</v>
      </c>
      <c r="E14" s="831"/>
      <c r="F14" s="831"/>
      <c r="G14" s="831"/>
      <c r="H14" s="831"/>
      <c r="I14" s="831"/>
      <c r="J14" s="831"/>
      <c r="K14" s="831"/>
      <c r="L14" s="831"/>
      <c r="M14" s="1367"/>
      <c r="N14" s="1380">
        <f>'【様式４別添１】賃金改善明細書（職員別） '!T61</f>
        <v>0</v>
      </c>
      <c r="O14" s="1380"/>
      <c r="P14" s="1380"/>
      <c r="Q14" s="1380"/>
      <c r="R14" s="1380"/>
      <c r="S14" s="1380"/>
      <c r="T14" s="1380"/>
      <c r="U14" s="1380"/>
      <c r="V14" s="150" t="s">
        <v>162</v>
      </c>
      <c r="W14" s="1380">
        <f>'【様式４別添１】賃金改善明細書（職員別） '!X61</f>
        <v>0</v>
      </c>
      <c r="X14" s="1380"/>
      <c r="Y14" s="1380"/>
      <c r="Z14" s="1380"/>
      <c r="AA14" s="1380"/>
      <c r="AB14" s="1380"/>
      <c r="AC14" s="1380"/>
      <c r="AD14" s="1380"/>
      <c r="AE14" s="150" t="s">
        <v>162</v>
      </c>
      <c r="AF14" s="106"/>
      <c r="AG14" s="106"/>
    </row>
    <row r="15" spans="2:40" ht="27.75" customHeight="1">
      <c r="C15" s="127"/>
      <c r="D15" s="1366" t="s">
        <v>165</v>
      </c>
      <c r="E15" s="831"/>
      <c r="F15" s="831"/>
      <c r="G15" s="831"/>
      <c r="H15" s="831"/>
      <c r="I15" s="831"/>
      <c r="J15" s="831"/>
      <c r="K15" s="831"/>
      <c r="L15" s="831"/>
      <c r="M15" s="1367"/>
      <c r="N15" s="1368"/>
      <c r="O15" s="1368"/>
      <c r="P15" s="1368"/>
      <c r="Q15" s="1368"/>
      <c r="R15" s="1368"/>
      <c r="S15" s="1368"/>
      <c r="T15" s="1368"/>
      <c r="U15" s="1368"/>
      <c r="V15" s="150" t="s">
        <v>162</v>
      </c>
      <c r="W15" s="1368"/>
      <c r="X15" s="1368"/>
      <c r="Y15" s="1368"/>
      <c r="Z15" s="1368"/>
      <c r="AA15" s="1368"/>
      <c r="AB15" s="1368"/>
      <c r="AC15" s="1368"/>
      <c r="AD15" s="1368"/>
      <c r="AE15" s="128" t="s">
        <v>162</v>
      </c>
      <c r="AF15" s="106"/>
      <c r="AG15" s="106"/>
    </row>
    <row r="16" spans="2:40" ht="27.75" customHeight="1">
      <c r="C16" s="246"/>
      <c r="D16" s="112"/>
      <c r="E16" s="112"/>
      <c r="F16" s="112"/>
      <c r="G16" s="112"/>
      <c r="H16" s="112"/>
      <c r="I16" s="112"/>
      <c r="J16" s="112"/>
      <c r="K16" s="112"/>
      <c r="L16" s="112"/>
      <c r="M16" s="112"/>
      <c r="O16" s="163"/>
      <c r="P16" s="163"/>
      <c r="Q16" s="163"/>
      <c r="R16" s="163"/>
      <c r="S16" s="163"/>
      <c r="T16" s="163"/>
      <c r="U16" s="163"/>
      <c r="V16" s="163"/>
      <c r="W16" s="163"/>
      <c r="X16" s="164"/>
      <c r="Y16" s="163"/>
      <c r="Z16" s="163"/>
      <c r="AA16" s="163"/>
      <c r="AB16" s="163"/>
      <c r="AC16" s="163"/>
      <c r="AD16" s="163"/>
      <c r="AE16" s="163"/>
      <c r="AF16" s="163"/>
      <c r="AG16" s="163"/>
      <c r="AH16" s="106"/>
    </row>
    <row r="17" spans="2:36" ht="18" customHeight="1" thickBot="1">
      <c r="B17" s="1" t="s">
        <v>166</v>
      </c>
    </row>
    <row r="18" spans="2:36" ht="30.75" customHeight="1" thickBot="1">
      <c r="C18" s="129" t="s">
        <v>103</v>
      </c>
      <c r="D18" s="1384" t="s">
        <v>168</v>
      </c>
      <c r="E18" s="1384"/>
      <c r="F18" s="1384"/>
      <c r="G18" s="1384"/>
      <c r="H18" s="1384"/>
      <c r="I18" s="1384"/>
      <c r="J18" s="1384"/>
      <c r="K18" s="1384"/>
      <c r="L18" s="1384"/>
      <c r="M18" s="1384"/>
      <c r="N18" s="1384"/>
      <c r="O18" s="1384"/>
      <c r="P18" s="1384"/>
      <c r="Q18" s="1384"/>
      <c r="R18" s="1384"/>
      <c r="S18" s="1384"/>
      <c r="T18" s="1384"/>
      <c r="U18" s="1384"/>
      <c r="V18" s="1384"/>
      <c r="W18" s="1384"/>
      <c r="X18" s="1385"/>
      <c r="Y18" s="1381">
        <f>Y19-Y20-Y21-Y22-Y23</f>
        <v>0</v>
      </c>
      <c r="Z18" s="1382"/>
      <c r="AA18" s="1382"/>
      <c r="AB18" s="1382"/>
      <c r="AC18" s="1382"/>
      <c r="AD18" s="1382"/>
      <c r="AE18" s="1382"/>
      <c r="AF18" s="1382"/>
      <c r="AG18" s="1383"/>
      <c r="AH18" s="131" t="s">
        <v>162</v>
      </c>
      <c r="AJ18" s="498" t="str">
        <f>IFERROR(IF(Y18&gt;=Y24,"○","×"),"")</f>
        <v>○</v>
      </c>
    </row>
    <row r="19" spans="2:36" ht="27.75" customHeight="1">
      <c r="C19" s="63"/>
      <c r="D19" s="1366" t="s">
        <v>350</v>
      </c>
      <c r="E19" s="831"/>
      <c r="F19" s="831"/>
      <c r="G19" s="831"/>
      <c r="H19" s="831"/>
      <c r="I19" s="831"/>
      <c r="J19" s="831"/>
      <c r="K19" s="831"/>
      <c r="L19" s="831"/>
      <c r="M19" s="831"/>
      <c r="N19" s="831"/>
      <c r="O19" s="831"/>
      <c r="P19" s="831"/>
      <c r="Q19" s="831"/>
      <c r="R19" s="831"/>
      <c r="S19" s="831"/>
      <c r="T19" s="831"/>
      <c r="U19" s="831"/>
      <c r="V19" s="831"/>
      <c r="W19" s="831"/>
      <c r="X19" s="1367"/>
      <c r="Y19" s="1381">
        <f>'【様式４別添１】賃金改善明細書（職員別） '!S61</f>
        <v>0</v>
      </c>
      <c r="Z19" s="1382"/>
      <c r="AA19" s="1382"/>
      <c r="AB19" s="1382"/>
      <c r="AC19" s="1382"/>
      <c r="AD19" s="1382"/>
      <c r="AE19" s="1382"/>
      <c r="AF19" s="1382"/>
      <c r="AG19" s="1383"/>
      <c r="AH19" s="131" t="s">
        <v>162</v>
      </c>
    </row>
    <row r="20" spans="2:36" ht="27.75" customHeight="1">
      <c r="C20" s="63"/>
      <c r="D20" s="1366" t="s">
        <v>169</v>
      </c>
      <c r="E20" s="831"/>
      <c r="F20" s="831"/>
      <c r="G20" s="831"/>
      <c r="H20" s="831"/>
      <c r="I20" s="831"/>
      <c r="J20" s="831"/>
      <c r="K20" s="831"/>
      <c r="L20" s="831"/>
      <c r="M20" s="831"/>
      <c r="N20" s="831"/>
      <c r="O20" s="831"/>
      <c r="P20" s="831"/>
      <c r="Q20" s="831"/>
      <c r="R20" s="831"/>
      <c r="S20" s="831"/>
      <c r="T20" s="831"/>
      <c r="U20" s="831"/>
      <c r="V20" s="831"/>
      <c r="W20" s="831"/>
      <c r="X20" s="1367"/>
      <c r="Y20" s="1381">
        <f>N14+W14</f>
        <v>0</v>
      </c>
      <c r="Z20" s="1382"/>
      <c r="AA20" s="1382"/>
      <c r="AB20" s="1382"/>
      <c r="AC20" s="1382"/>
      <c r="AD20" s="1382"/>
      <c r="AE20" s="1382"/>
      <c r="AF20" s="1382"/>
      <c r="AG20" s="1383"/>
      <c r="AH20" s="131" t="s">
        <v>162</v>
      </c>
    </row>
    <row r="21" spans="2:36" ht="27.75" customHeight="1">
      <c r="C21" s="63"/>
      <c r="D21" s="1366" t="s">
        <v>349</v>
      </c>
      <c r="E21" s="831"/>
      <c r="F21" s="831"/>
      <c r="G21" s="831"/>
      <c r="H21" s="831"/>
      <c r="I21" s="831"/>
      <c r="J21" s="831"/>
      <c r="K21" s="831"/>
      <c r="L21" s="831"/>
      <c r="M21" s="831"/>
      <c r="N21" s="831"/>
      <c r="O21" s="831"/>
      <c r="P21" s="831"/>
      <c r="Q21" s="831"/>
      <c r="R21" s="831"/>
      <c r="S21" s="831"/>
      <c r="T21" s="831"/>
      <c r="U21" s="831"/>
      <c r="V21" s="831"/>
      <c r="W21" s="831"/>
      <c r="X21" s="1367"/>
      <c r="Y21" s="1381">
        <f>'【様式４別添１】賃金改善明細書（職員別） '!AA61</f>
        <v>0</v>
      </c>
      <c r="Z21" s="1382"/>
      <c r="AA21" s="1382"/>
      <c r="AB21" s="1382"/>
      <c r="AC21" s="1382"/>
      <c r="AD21" s="1382"/>
      <c r="AE21" s="1382"/>
      <c r="AF21" s="1382"/>
      <c r="AG21" s="1383"/>
      <c r="AH21" s="128" t="s">
        <v>162</v>
      </c>
    </row>
    <row r="22" spans="2:36" ht="27.75" customHeight="1">
      <c r="C22" s="63"/>
      <c r="D22" s="1366" t="s">
        <v>171</v>
      </c>
      <c r="E22" s="831"/>
      <c r="F22" s="831"/>
      <c r="G22" s="831"/>
      <c r="H22" s="831"/>
      <c r="I22" s="831"/>
      <c r="J22" s="831"/>
      <c r="K22" s="831"/>
      <c r="L22" s="831"/>
      <c r="M22" s="831"/>
      <c r="N22" s="831"/>
      <c r="O22" s="831"/>
      <c r="P22" s="831"/>
      <c r="Q22" s="831"/>
      <c r="R22" s="831"/>
      <c r="S22" s="831"/>
      <c r="T22" s="831"/>
      <c r="U22" s="831"/>
      <c r="V22" s="831"/>
      <c r="W22" s="831"/>
      <c r="X22" s="1367"/>
      <c r="Y22" s="1381">
        <f>'【様式４別添１】賃金改善明細書（職員別） '!AB61</f>
        <v>0</v>
      </c>
      <c r="Z22" s="1382"/>
      <c r="AA22" s="1382"/>
      <c r="AB22" s="1382"/>
      <c r="AC22" s="1382"/>
      <c r="AD22" s="1382"/>
      <c r="AE22" s="1382"/>
      <c r="AF22" s="1382"/>
      <c r="AG22" s="1383"/>
      <c r="AH22" s="128" t="s">
        <v>162</v>
      </c>
    </row>
    <row r="23" spans="2:36" ht="27.75" customHeight="1">
      <c r="C23" s="63"/>
      <c r="D23" s="1366" t="s">
        <v>172</v>
      </c>
      <c r="E23" s="831"/>
      <c r="F23" s="831"/>
      <c r="G23" s="831"/>
      <c r="H23" s="831"/>
      <c r="I23" s="831"/>
      <c r="J23" s="831"/>
      <c r="K23" s="831"/>
      <c r="L23" s="831"/>
      <c r="M23" s="831"/>
      <c r="N23" s="831"/>
      <c r="O23" s="831"/>
      <c r="P23" s="831"/>
      <c r="Q23" s="831"/>
      <c r="R23" s="831"/>
      <c r="S23" s="831"/>
      <c r="T23" s="831"/>
      <c r="U23" s="831"/>
      <c r="V23" s="831"/>
      <c r="W23" s="831"/>
      <c r="X23" s="1367"/>
      <c r="Y23" s="1381">
        <f>'【様式４別添１】賃金改善明細書（職員別） '!AC61</f>
        <v>0</v>
      </c>
      <c r="Z23" s="1382"/>
      <c r="AA23" s="1382"/>
      <c r="AB23" s="1382"/>
      <c r="AC23" s="1382"/>
      <c r="AD23" s="1382"/>
      <c r="AE23" s="1382"/>
      <c r="AF23" s="1382"/>
      <c r="AG23" s="1383"/>
      <c r="AH23" s="128" t="s">
        <v>162</v>
      </c>
    </row>
    <row r="24" spans="2:36" ht="27.75" customHeight="1">
      <c r="C24" s="129" t="s">
        <v>110</v>
      </c>
      <c r="D24" s="831" t="s">
        <v>174</v>
      </c>
      <c r="E24" s="831"/>
      <c r="F24" s="831"/>
      <c r="G24" s="831"/>
      <c r="H24" s="831"/>
      <c r="I24" s="831"/>
      <c r="J24" s="831"/>
      <c r="K24" s="831"/>
      <c r="L24" s="831"/>
      <c r="M24" s="831"/>
      <c r="N24" s="831"/>
      <c r="O24" s="831"/>
      <c r="P24" s="831"/>
      <c r="Q24" s="831"/>
      <c r="R24" s="831"/>
      <c r="S24" s="831"/>
      <c r="T24" s="831"/>
      <c r="U24" s="831"/>
      <c r="V24" s="831"/>
      <c r="W24" s="831"/>
      <c r="X24" s="1367"/>
      <c r="Y24" s="1381">
        <f>Y25-(Y26-Y27)-Y28-Y29+Y30</f>
        <v>0</v>
      </c>
      <c r="Z24" s="1382"/>
      <c r="AA24" s="1382"/>
      <c r="AB24" s="1382"/>
      <c r="AC24" s="1382"/>
      <c r="AD24" s="1382"/>
      <c r="AE24" s="1382"/>
      <c r="AF24" s="1382"/>
      <c r="AG24" s="1383"/>
      <c r="AH24" s="131" t="s">
        <v>162</v>
      </c>
    </row>
    <row r="25" spans="2:36" ht="27.75" customHeight="1">
      <c r="C25" s="63"/>
      <c r="D25" s="1366" t="s">
        <v>175</v>
      </c>
      <c r="E25" s="831"/>
      <c r="F25" s="831"/>
      <c r="G25" s="831"/>
      <c r="H25" s="831"/>
      <c r="I25" s="831"/>
      <c r="J25" s="831"/>
      <c r="K25" s="831"/>
      <c r="L25" s="831"/>
      <c r="M25" s="831"/>
      <c r="N25" s="831"/>
      <c r="O25" s="831"/>
      <c r="P25" s="831"/>
      <c r="Q25" s="831"/>
      <c r="R25" s="831"/>
      <c r="S25" s="831"/>
      <c r="T25" s="831"/>
      <c r="U25" s="831"/>
      <c r="V25" s="831"/>
      <c r="W25" s="831"/>
      <c r="X25" s="1367"/>
      <c r="Y25" s="1381">
        <f>'【様式４別添１】賃金改善明細書（職員別） '!K61</f>
        <v>0</v>
      </c>
      <c r="Z25" s="1382"/>
      <c r="AA25" s="1382"/>
      <c r="AB25" s="1382"/>
      <c r="AC25" s="1382"/>
      <c r="AD25" s="1382"/>
      <c r="AE25" s="1382"/>
      <c r="AF25" s="1382"/>
      <c r="AG25" s="1383"/>
      <c r="AH25" s="131" t="s">
        <v>162</v>
      </c>
    </row>
    <row r="26" spans="2:36" ht="27.75" customHeight="1">
      <c r="C26" s="63"/>
      <c r="D26" s="1366" t="s">
        <v>176</v>
      </c>
      <c r="E26" s="831"/>
      <c r="F26" s="831"/>
      <c r="G26" s="831"/>
      <c r="H26" s="831"/>
      <c r="I26" s="831"/>
      <c r="J26" s="831"/>
      <c r="K26" s="831"/>
      <c r="L26" s="831"/>
      <c r="M26" s="831"/>
      <c r="N26" s="831"/>
      <c r="O26" s="831"/>
      <c r="P26" s="831"/>
      <c r="Q26" s="831"/>
      <c r="R26" s="831"/>
      <c r="S26" s="831"/>
      <c r="T26" s="831"/>
      <c r="U26" s="831"/>
      <c r="V26" s="831"/>
      <c r="W26" s="831"/>
      <c r="X26" s="1367"/>
      <c r="Y26" s="1381">
        <f>'【様式４別添１】賃金改善明細書（職員別） '!L61</f>
        <v>0</v>
      </c>
      <c r="Z26" s="1382"/>
      <c r="AA26" s="1382"/>
      <c r="AB26" s="1382"/>
      <c r="AC26" s="1382"/>
      <c r="AD26" s="1382"/>
      <c r="AE26" s="1382"/>
      <c r="AF26" s="1382"/>
      <c r="AG26" s="1383"/>
      <c r="AH26" s="131" t="s">
        <v>162</v>
      </c>
    </row>
    <row r="27" spans="2:36" ht="27.75" customHeight="1">
      <c r="C27" s="63"/>
      <c r="D27" s="1366" t="s">
        <v>177</v>
      </c>
      <c r="E27" s="831"/>
      <c r="F27" s="831"/>
      <c r="G27" s="831"/>
      <c r="H27" s="831"/>
      <c r="I27" s="831"/>
      <c r="J27" s="831"/>
      <c r="K27" s="831"/>
      <c r="L27" s="831"/>
      <c r="M27" s="831"/>
      <c r="N27" s="831"/>
      <c r="O27" s="831"/>
      <c r="P27" s="831"/>
      <c r="Q27" s="831"/>
      <c r="R27" s="831"/>
      <c r="S27" s="831"/>
      <c r="T27" s="831"/>
      <c r="U27" s="831"/>
      <c r="V27" s="831"/>
      <c r="W27" s="831"/>
      <c r="X27" s="1367"/>
      <c r="Y27" s="1381">
        <f>'【様式４別添１】賃金改善明細書（職員別） '!M61</f>
        <v>0</v>
      </c>
      <c r="Z27" s="1382"/>
      <c r="AA27" s="1382"/>
      <c r="AB27" s="1382"/>
      <c r="AC27" s="1382"/>
      <c r="AD27" s="1382"/>
      <c r="AE27" s="1382"/>
      <c r="AF27" s="1382"/>
      <c r="AG27" s="1383"/>
      <c r="AH27" s="131" t="s">
        <v>162</v>
      </c>
    </row>
    <row r="28" spans="2:36" ht="27.75" customHeight="1">
      <c r="C28" s="63"/>
      <c r="D28" s="1366" t="s">
        <v>178</v>
      </c>
      <c r="E28" s="831"/>
      <c r="F28" s="831"/>
      <c r="G28" s="831"/>
      <c r="H28" s="831"/>
      <c r="I28" s="831"/>
      <c r="J28" s="831"/>
      <c r="K28" s="831"/>
      <c r="L28" s="831"/>
      <c r="M28" s="831"/>
      <c r="N28" s="831"/>
      <c r="O28" s="831"/>
      <c r="P28" s="831"/>
      <c r="Q28" s="831"/>
      <c r="R28" s="831"/>
      <c r="S28" s="831"/>
      <c r="T28" s="831"/>
      <c r="U28" s="831"/>
      <c r="V28" s="831"/>
      <c r="W28" s="831"/>
      <c r="X28" s="1367"/>
      <c r="Y28" s="1381">
        <f>'【様式４別添１】賃金改善明細書（職員別） '!N61</f>
        <v>0</v>
      </c>
      <c r="Z28" s="1382"/>
      <c r="AA28" s="1382"/>
      <c r="AB28" s="1382"/>
      <c r="AC28" s="1382"/>
      <c r="AD28" s="1382"/>
      <c r="AE28" s="1382"/>
      <c r="AF28" s="1382"/>
      <c r="AG28" s="1383"/>
      <c r="AH28" s="131" t="s">
        <v>162</v>
      </c>
    </row>
    <row r="29" spans="2:36" ht="27.75" customHeight="1">
      <c r="C29" s="215"/>
      <c r="D29" s="831" t="s">
        <v>179</v>
      </c>
      <c r="E29" s="831"/>
      <c r="F29" s="831"/>
      <c r="G29" s="831"/>
      <c r="H29" s="831"/>
      <c r="I29" s="831"/>
      <c r="J29" s="831"/>
      <c r="K29" s="831"/>
      <c r="L29" s="831"/>
      <c r="M29" s="831"/>
      <c r="N29" s="831"/>
      <c r="O29" s="831"/>
      <c r="P29" s="831"/>
      <c r="Q29" s="831"/>
      <c r="R29" s="831"/>
      <c r="S29" s="831"/>
      <c r="T29" s="831"/>
      <c r="U29" s="831"/>
      <c r="V29" s="831"/>
      <c r="W29" s="831"/>
      <c r="X29" s="1367"/>
      <c r="Y29" s="1381">
        <f>'【様式４別添１】賃金改善明細書（職員別） '!O60</f>
        <v>0</v>
      </c>
      <c r="Z29" s="1382"/>
      <c r="AA29" s="1382"/>
      <c r="AB29" s="1382"/>
      <c r="AC29" s="1382"/>
      <c r="AD29" s="1382"/>
      <c r="AE29" s="1382"/>
      <c r="AF29" s="1382"/>
      <c r="AG29" s="1383"/>
      <c r="AH29" s="128" t="s">
        <v>162</v>
      </c>
    </row>
    <row r="30" spans="2:36" ht="27.75" customHeight="1">
      <c r="C30" s="125"/>
      <c r="D30" s="1366" t="s">
        <v>180</v>
      </c>
      <c r="E30" s="831"/>
      <c r="F30" s="831"/>
      <c r="G30" s="831"/>
      <c r="H30" s="831"/>
      <c r="I30" s="831"/>
      <c r="J30" s="831"/>
      <c r="K30" s="831"/>
      <c r="L30" s="831"/>
      <c r="M30" s="831"/>
      <c r="N30" s="831"/>
      <c r="O30" s="831"/>
      <c r="P30" s="831"/>
      <c r="Q30" s="831"/>
      <c r="R30" s="831"/>
      <c r="S30" s="831"/>
      <c r="T30" s="831"/>
      <c r="U30" s="831"/>
      <c r="V30" s="831"/>
      <c r="W30" s="831"/>
      <c r="X30" s="1367"/>
      <c r="Y30" s="1381">
        <f>'【様式４別添１】賃金改善明細書（職員別） '!O61</f>
        <v>0</v>
      </c>
      <c r="Z30" s="1382"/>
      <c r="AA30" s="1382"/>
      <c r="AB30" s="1382"/>
      <c r="AC30" s="1382"/>
      <c r="AD30" s="1382"/>
      <c r="AE30" s="1382"/>
      <c r="AF30" s="1382"/>
      <c r="AG30" s="1383"/>
      <c r="AH30" s="128" t="s">
        <v>162</v>
      </c>
    </row>
    <row r="31" spans="2:36" ht="9" customHeight="1">
      <c r="C31" s="246"/>
      <c r="D31" s="112"/>
      <c r="E31" s="112"/>
      <c r="F31" s="112"/>
      <c r="G31" s="112"/>
      <c r="H31" s="112"/>
      <c r="I31" s="112"/>
      <c r="J31" s="112"/>
      <c r="K31" s="112"/>
      <c r="L31" s="112"/>
      <c r="M31" s="112"/>
      <c r="N31" s="112"/>
      <c r="O31" s="112"/>
      <c r="P31" s="112"/>
      <c r="Q31" s="112"/>
      <c r="R31" s="112"/>
      <c r="S31" s="112"/>
      <c r="T31" s="112"/>
      <c r="U31" s="112"/>
      <c r="V31" s="112"/>
      <c r="W31" s="112"/>
      <c r="X31" s="112"/>
      <c r="Y31" s="169"/>
      <c r="Z31" s="169"/>
      <c r="AA31" s="169"/>
      <c r="AB31" s="169"/>
      <c r="AC31" s="169"/>
      <c r="AD31" s="169"/>
      <c r="AE31" s="169"/>
      <c r="AF31" s="169"/>
      <c r="AG31" s="169"/>
      <c r="AH31" s="106"/>
    </row>
    <row r="32" spans="2:36" ht="21" customHeight="1">
      <c r="B32" s="1" t="s">
        <v>181</v>
      </c>
    </row>
    <row r="33" spans="2:34" ht="29.25" customHeight="1">
      <c r="C33" s="1366" t="s">
        <v>182</v>
      </c>
      <c r="D33" s="831"/>
      <c r="E33" s="831"/>
      <c r="F33" s="831"/>
      <c r="G33" s="831"/>
      <c r="H33" s="831"/>
      <c r="I33" s="1367"/>
      <c r="J33" s="1386"/>
      <c r="K33" s="1387"/>
      <c r="L33" s="1387"/>
      <c r="M33" s="1387"/>
      <c r="N33" s="1387"/>
      <c r="O33" s="1387"/>
      <c r="P33" s="1387"/>
      <c r="Q33" s="1387"/>
      <c r="R33" s="1387"/>
      <c r="S33" s="1387"/>
      <c r="T33" s="1387"/>
      <c r="U33" s="1387"/>
      <c r="V33" s="1387"/>
      <c r="W33" s="1387"/>
      <c r="X33" s="1387"/>
      <c r="Y33" s="1387"/>
      <c r="Z33" s="1387"/>
      <c r="AA33" s="1387"/>
      <c r="AB33" s="1387"/>
      <c r="AC33" s="1387"/>
      <c r="AD33" s="1387"/>
      <c r="AE33" s="1387"/>
      <c r="AF33" s="1387"/>
      <c r="AG33" s="1387"/>
      <c r="AH33" s="1388"/>
    </row>
    <row r="34" spans="2:34" ht="29.25" customHeight="1">
      <c r="C34" s="1366" t="s">
        <v>183</v>
      </c>
      <c r="D34" s="831"/>
      <c r="E34" s="831"/>
      <c r="F34" s="831"/>
      <c r="G34" s="831"/>
      <c r="H34" s="831"/>
      <c r="I34" s="1367"/>
      <c r="J34" s="1386"/>
      <c r="K34" s="1387"/>
      <c r="L34" s="1387"/>
      <c r="M34" s="1387"/>
      <c r="N34" s="1387"/>
      <c r="O34" s="1387"/>
      <c r="P34" s="1387"/>
      <c r="Q34" s="1387"/>
      <c r="R34" s="1387"/>
      <c r="S34" s="1387"/>
      <c r="T34" s="1387"/>
      <c r="U34" s="1387"/>
      <c r="V34" s="1387"/>
      <c r="W34" s="1387"/>
      <c r="X34" s="1387"/>
      <c r="Y34" s="1387"/>
      <c r="Z34" s="1387"/>
      <c r="AA34" s="1387"/>
      <c r="AB34" s="1387"/>
      <c r="AC34" s="1387"/>
      <c r="AD34" s="1387"/>
      <c r="AE34" s="1387"/>
      <c r="AF34" s="1387"/>
      <c r="AG34" s="1387"/>
      <c r="AH34" s="1388"/>
    </row>
    <row r="36" spans="2:34" ht="27" customHeight="1">
      <c r="B36" s="1" t="s">
        <v>184</v>
      </c>
    </row>
    <row r="37" spans="2:34" ht="29.25" customHeight="1">
      <c r="C37" s="1337"/>
      <c r="D37" s="1338"/>
      <c r="E37" s="1338"/>
      <c r="F37" s="1338"/>
      <c r="G37" s="1338"/>
      <c r="H37" s="1338"/>
      <c r="I37" s="1338"/>
      <c r="J37" s="1338"/>
      <c r="K37" s="1338"/>
      <c r="L37" s="1338"/>
      <c r="M37" s="1339"/>
      <c r="N37" s="1338" t="s">
        <v>224</v>
      </c>
      <c r="O37" s="1338"/>
      <c r="P37" s="1338"/>
      <c r="Q37" s="1338"/>
      <c r="R37" s="1338"/>
      <c r="S37" s="1338"/>
      <c r="T37" s="1338"/>
      <c r="U37" s="1338"/>
      <c r="V37" s="1339"/>
      <c r="W37" s="1389"/>
      <c r="X37" s="1389"/>
      <c r="Y37" s="1389"/>
    </row>
    <row r="38" spans="2:34" ht="24" customHeight="1">
      <c r="C38" s="168" t="s">
        <v>103</v>
      </c>
      <c r="D38" s="1390" t="s">
        <v>185</v>
      </c>
      <c r="E38" s="1391"/>
      <c r="F38" s="1391"/>
      <c r="G38" s="1391"/>
      <c r="H38" s="1391"/>
      <c r="I38" s="1391"/>
      <c r="J38" s="1391"/>
      <c r="K38" s="1391"/>
      <c r="L38" s="1391"/>
      <c r="M38" s="1392"/>
      <c r="N38" s="1380">
        <f>【様式４別添２】一覧表!E18</f>
        <v>0</v>
      </c>
      <c r="O38" s="1380"/>
      <c r="P38" s="1380"/>
      <c r="Q38" s="1380"/>
      <c r="R38" s="1380"/>
      <c r="S38" s="1380"/>
      <c r="T38" s="1380"/>
      <c r="U38" s="1380"/>
      <c r="V38" s="128" t="s">
        <v>162</v>
      </c>
      <c r="W38" s="1389"/>
      <c r="X38" s="1389"/>
      <c r="Y38" s="1389"/>
    </row>
    <row r="39" spans="2:34" ht="24" customHeight="1">
      <c r="C39" s="204" t="s">
        <v>110</v>
      </c>
      <c r="D39" s="1366" t="s">
        <v>186</v>
      </c>
      <c r="E39" s="831"/>
      <c r="F39" s="831"/>
      <c r="G39" s="831"/>
      <c r="H39" s="831"/>
      <c r="I39" s="831"/>
      <c r="J39" s="831"/>
      <c r="K39" s="831"/>
      <c r="L39" s="831"/>
      <c r="M39" s="1367"/>
      <c r="N39" s="1380">
        <f>【様式４別添２】一覧表!F18</f>
        <v>0</v>
      </c>
      <c r="O39" s="1380"/>
      <c r="P39" s="1380"/>
      <c r="Q39" s="1380"/>
      <c r="R39" s="1380"/>
      <c r="S39" s="1380"/>
      <c r="T39" s="1380"/>
      <c r="U39" s="1380"/>
      <c r="V39" s="128" t="s">
        <v>162</v>
      </c>
      <c r="W39" s="1389"/>
      <c r="X39" s="1389"/>
      <c r="Y39" s="1389"/>
    </row>
    <row r="40" spans="2:34" ht="17.100000000000001" customHeight="1">
      <c r="C40" s="46" t="s">
        <v>17</v>
      </c>
      <c r="D40" s="1395" t="s">
        <v>344</v>
      </c>
      <c r="E40" s="1396"/>
      <c r="F40" s="1396"/>
      <c r="G40" s="1396"/>
      <c r="H40" s="1396"/>
      <c r="I40" s="1396"/>
      <c r="J40" s="1396"/>
      <c r="K40" s="1396"/>
      <c r="L40" s="1396"/>
      <c r="M40" s="1396"/>
      <c r="N40" s="1396"/>
      <c r="O40" s="1396"/>
      <c r="P40" s="1396"/>
      <c r="Q40" s="1396"/>
      <c r="R40" s="1396"/>
      <c r="S40" s="1396"/>
      <c r="T40" s="1396"/>
      <c r="U40" s="1396"/>
      <c r="V40" s="1396"/>
      <c r="W40" s="1396"/>
      <c r="X40" s="1396"/>
      <c r="Y40" s="1396"/>
      <c r="Z40" s="1396"/>
      <c r="AA40" s="1396"/>
      <c r="AB40" s="1396"/>
      <c r="AC40" s="1396"/>
      <c r="AD40" s="1396"/>
      <c r="AE40" s="1396"/>
      <c r="AF40" s="1396"/>
      <c r="AG40" s="1396"/>
      <c r="AH40" s="1396"/>
    </row>
    <row r="41" spans="2:34" ht="9" customHeight="1">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row>
    <row r="42" spans="2:34" ht="16.149999999999999" customHeight="1">
      <c r="C42" s="1" t="s">
        <v>188</v>
      </c>
    </row>
    <row r="43" spans="2:34" ht="16.149999999999999" customHeight="1">
      <c r="Q43" s="1397" t="str">
        <f>"令和 "&amp;①平均年齢別児童数計算表!$M$2&amp;" 年 "&amp;①平均年齢別児童数計算表!$O$2&amp;" 月 "&amp;①平均年齢別児童数計算表!$Q$2&amp;" 日"</f>
        <v>令和 7 年 9 月 1 日</v>
      </c>
      <c r="R43" s="1397"/>
      <c r="S43" s="1397"/>
      <c r="T43" s="1397"/>
      <c r="U43" s="1397"/>
      <c r="V43" s="1397"/>
      <c r="W43" s="1397"/>
      <c r="X43" s="1397"/>
      <c r="Y43" s="1134"/>
      <c r="Z43" s="1134"/>
      <c r="AA43" s="1134"/>
      <c r="AB43" s="1134"/>
      <c r="AC43" s="1134"/>
      <c r="AD43" s="1134"/>
      <c r="AE43" s="1134"/>
      <c r="AF43" s="1134"/>
      <c r="AG43" s="1134"/>
      <c r="AH43" s="1134"/>
    </row>
    <row r="44" spans="2:34" ht="17.25" customHeight="1">
      <c r="S44" s="1393" t="s">
        <v>121</v>
      </c>
      <c r="T44" s="1393"/>
      <c r="U44" s="1393"/>
      <c r="V44" s="1393"/>
      <c r="W44" s="1393"/>
      <c r="X44" s="1393"/>
      <c r="Y44" s="1180">
        <f>①平均年齢別児童数計算表!N5</f>
        <v>0</v>
      </c>
      <c r="Z44" s="1180"/>
      <c r="AA44" s="1180"/>
      <c r="AB44" s="1180"/>
      <c r="AC44" s="1180"/>
      <c r="AD44" s="1180"/>
      <c r="AE44" s="1180"/>
      <c r="AF44" s="1180"/>
      <c r="AG44" s="1180"/>
      <c r="AH44" s="1180"/>
    </row>
    <row r="45" spans="2:34" ht="17.25" customHeight="1">
      <c r="S45" s="1394" t="s">
        <v>122</v>
      </c>
      <c r="T45" s="1394"/>
      <c r="U45" s="1394"/>
      <c r="V45" s="1394"/>
      <c r="W45" s="1394"/>
      <c r="X45" s="1394"/>
      <c r="Y45" s="1165">
        <f>①平均年齢別児童数計算表!N6</f>
        <v>0</v>
      </c>
      <c r="Z45" s="1165"/>
      <c r="AA45" s="1165"/>
      <c r="AB45" s="1165"/>
      <c r="AC45" s="1165"/>
      <c r="AD45" s="1165"/>
      <c r="AE45" s="1165"/>
      <c r="AF45" s="1165"/>
      <c r="AG45" s="1165"/>
      <c r="AH45" s="1165"/>
    </row>
  </sheetData>
  <sheetProtection insertRows="0"/>
  <mergeCells count="68">
    <mergeCell ref="S45:X45"/>
    <mergeCell ref="Y45:AH45"/>
    <mergeCell ref="D40:AH40"/>
    <mergeCell ref="Q43:X43"/>
    <mergeCell ref="Y43:AH43"/>
    <mergeCell ref="C37:M37"/>
    <mergeCell ref="N37:V37"/>
    <mergeCell ref="W37:Y39"/>
    <mergeCell ref="D38:M38"/>
    <mergeCell ref="S44:X44"/>
    <mergeCell ref="Y44:AH44"/>
    <mergeCell ref="N38:U38"/>
    <mergeCell ref="D39:M39"/>
    <mergeCell ref="N39:U39"/>
    <mergeCell ref="C34:I34"/>
    <mergeCell ref="J34:AH34"/>
    <mergeCell ref="D25:X25"/>
    <mergeCell ref="Y25:AG25"/>
    <mergeCell ref="D26:X26"/>
    <mergeCell ref="Y26:AG26"/>
    <mergeCell ref="D27:X27"/>
    <mergeCell ref="Y27:AG27"/>
    <mergeCell ref="D28:X28"/>
    <mergeCell ref="Y28:AG28"/>
    <mergeCell ref="D30:X30"/>
    <mergeCell ref="Y30:AG30"/>
    <mergeCell ref="C33:I33"/>
    <mergeCell ref="J33:AH33"/>
    <mergeCell ref="D29:X29"/>
    <mergeCell ref="Y29:AG29"/>
    <mergeCell ref="D24:X24"/>
    <mergeCell ref="Y24:AG24"/>
    <mergeCell ref="D18:X18"/>
    <mergeCell ref="Y18:AG18"/>
    <mergeCell ref="D19:X19"/>
    <mergeCell ref="Y19:AG19"/>
    <mergeCell ref="D20:X20"/>
    <mergeCell ref="Y20:AG20"/>
    <mergeCell ref="D21:X21"/>
    <mergeCell ref="Y21:AG21"/>
    <mergeCell ref="D22:X22"/>
    <mergeCell ref="Y22:AG22"/>
    <mergeCell ref="D14:M14"/>
    <mergeCell ref="N14:U14"/>
    <mergeCell ref="W14:AD14"/>
    <mergeCell ref="D23:X23"/>
    <mergeCell ref="Y23:AG23"/>
    <mergeCell ref="R6:W6"/>
    <mergeCell ref="X6:AJ6"/>
    <mergeCell ref="D15:M15"/>
    <mergeCell ref="N15:U15"/>
    <mergeCell ref="W15:AD15"/>
    <mergeCell ref="R7:W7"/>
    <mergeCell ref="N11:V11"/>
    <mergeCell ref="W11:AE11"/>
    <mergeCell ref="AG11:AI11"/>
    <mergeCell ref="D12:M12"/>
    <mergeCell ref="N12:U12"/>
    <mergeCell ref="W12:AD12"/>
    <mergeCell ref="AG12:AI12"/>
    <mergeCell ref="D13:M13"/>
    <mergeCell ref="N13:U13"/>
    <mergeCell ref="W13:AD13"/>
    <mergeCell ref="B2:AJ2"/>
    <mergeCell ref="R4:W4"/>
    <mergeCell ref="X4:AJ4"/>
    <mergeCell ref="R5:W5"/>
    <mergeCell ref="X5:AJ5"/>
  </mergeCells>
  <phoneticPr fontId="9"/>
  <printOptions horizontalCentered="1"/>
  <pageMargins left="0.78740157480314965" right="0.78740157480314965" top="0.59055118110236227" bottom="0.59055118110236227" header="0.51181102362204722" footer="0.51181102362204722"/>
  <pageSetup paperSize="9" scale="71" fitToHeight="0" orientation="portrait" r:id="rId1"/>
  <headerFooter alignWithMargins="0"/>
  <rowBreaks count="1" manualBreakCount="1">
    <brk id="45" max="34"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59999389629810485"/>
    <pageSetUpPr fitToPage="1"/>
  </sheetPr>
  <dimension ref="A1:AP80"/>
  <sheetViews>
    <sheetView showGridLines="0" view="pageBreakPreview" zoomScale="48" zoomScaleNormal="100" zoomScaleSheetLayoutView="48" workbookViewId="0">
      <selection activeCell="O50" sqref="O50"/>
    </sheetView>
  </sheetViews>
  <sheetFormatPr defaultColWidth="9.125" defaultRowHeight="12"/>
  <cols>
    <col min="1" max="3" width="4.625" style="55" customWidth="1"/>
    <col min="4" max="4" width="15" style="55" customWidth="1"/>
    <col min="5" max="5" width="7.125" style="55" customWidth="1"/>
    <col min="6" max="6" width="16" style="55" customWidth="1"/>
    <col min="7" max="7" width="12.125" style="55" customWidth="1"/>
    <col min="8" max="8" width="7.625" style="55" customWidth="1"/>
    <col min="9" max="9" width="10.125" style="55" customWidth="1"/>
    <col min="10" max="10" width="8.5" style="55" customWidth="1"/>
    <col min="11" max="16" width="21.375" style="55" customWidth="1"/>
    <col min="17" max="17" width="26.125" style="55" customWidth="1"/>
    <col min="18" max="20" width="21.375" style="55" customWidth="1"/>
    <col min="21" max="21" width="16.375" style="55" customWidth="1"/>
    <col min="22" max="23" width="16.875" style="55" customWidth="1"/>
    <col min="24" max="29" width="21.375" style="55" customWidth="1"/>
    <col min="30" max="30" width="26.125" style="55" customWidth="1"/>
    <col min="31" max="33" width="19.375" style="55" customWidth="1"/>
    <col min="34" max="36" width="18.5" style="55" customWidth="1"/>
    <col min="37" max="37" width="18.125" style="55" customWidth="1"/>
    <col min="38" max="38" width="15.375" style="55" customWidth="1"/>
    <col min="39" max="40" width="19.5" style="55" customWidth="1"/>
    <col min="41" max="41" width="22.375" style="55" customWidth="1"/>
    <col min="42" max="42" width="2.5" style="55" customWidth="1"/>
    <col min="43" max="16384" width="9.125" style="55"/>
  </cols>
  <sheetData>
    <row r="1" spans="1:42" ht="33.6" customHeight="1">
      <c r="A1" s="64" t="s">
        <v>189</v>
      </c>
      <c r="P1" s="206"/>
      <c r="AE1" s="1407" t="s">
        <v>190</v>
      </c>
      <c r="AF1" s="1410">
        <f>①平均年齢別児童数計算表!N3</f>
        <v>0</v>
      </c>
      <c r="AG1" s="1411"/>
    </row>
    <row r="2" spans="1:42" ht="33.6" customHeight="1">
      <c r="A2" s="54"/>
      <c r="P2" s="206"/>
      <c r="AE2" s="1408"/>
      <c r="AF2" s="1412"/>
      <c r="AG2" s="1413"/>
    </row>
    <row r="3" spans="1:42" ht="24.75" customHeight="1" thickBot="1">
      <c r="A3" s="249" t="s">
        <v>191</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1409"/>
      <c r="AF3" s="1414"/>
      <c r="AG3" s="1415"/>
      <c r="AJ3" s="65"/>
    </row>
    <row r="4" spans="1:42" ht="24.75" customHeight="1">
      <c r="A4" s="249"/>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56"/>
      <c r="AH4" s="249"/>
      <c r="AI4" s="249"/>
      <c r="AJ4" s="249"/>
      <c r="AK4" s="56"/>
      <c r="AL4" s="56"/>
      <c r="AM4" s="247"/>
      <c r="AN4" s="247"/>
      <c r="AO4" s="248"/>
      <c r="AP4" s="65"/>
    </row>
    <row r="5" spans="1:42" s="190" customFormat="1" ht="39.75" customHeight="1" thickBot="1">
      <c r="A5" s="1416" t="s">
        <v>192</v>
      </c>
      <c r="B5" s="1416"/>
      <c r="C5" s="1416"/>
      <c r="D5" s="1416"/>
      <c r="E5" s="1416"/>
      <c r="F5" s="1416"/>
      <c r="G5" s="1416"/>
      <c r="H5" s="1416"/>
      <c r="I5" s="1416"/>
      <c r="J5" s="1416"/>
      <c r="K5" s="1416"/>
      <c r="L5" s="1416"/>
      <c r="M5" s="1416"/>
      <c r="N5" s="1416"/>
      <c r="O5" s="249"/>
      <c r="P5" s="249"/>
      <c r="Q5" s="249"/>
      <c r="R5" s="249"/>
      <c r="S5" s="188"/>
      <c r="T5" s="188"/>
      <c r="U5" s="188"/>
      <c r="V5" s="188"/>
      <c r="W5" s="188"/>
      <c r="X5" s="249"/>
      <c r="Y5" s="249"/>
      <c r="Z5" s="249"/>
      <c r="AA5" s="249"/>
      <c r="AB5" s="249"/>
      <c r="AC5" s="249"/>
      <c r="AD5" s="188"/>
      <c r="AE5" s="188"/>
      <c r="AF5" s="188"/>
      <c r="AG5" s="188"/>
      <c r="AH5" s="249"/>
      <c r="AI5" s="188"/>
      <c r="AJ5" s="188"/>
      <c r="AK5" s="188"/>
      <c r="AL5" s="188"/>
      <c r="AM5" s="188"/>
      <c r="AN5" s="188"/>
      <c r="AO5" s="189"/>
      <c r="AP5" s="249"/>
    </row>
    <row r="6" spans="1:42" ht="33" customHeight="1">
      <c r="A6" s="1417" t="s">
        <v>193</v>
      </c>
      <c r="B6" s="1418" t="s">
        <v>194</v>
      </c>
      <c r="C6" s="1418"/>
      <c r="D6" s="1418"/>
      <c r="E6" s="1418" t="s">
        <v>195</v>
      </c>
      <c r="F6" s="1418" t="s">
        <v>196</v>
      </c>
      <c r="G6" s="1418" t="s">
        <v>197</v>
      </c>
      <c r="H6" s="1418" t="s">
        <v>198</v>
      </c>
      <c r="I6" s="1418" t="s">
        <v>199</v>
      </c>
      <c r="J6" s="1418" t="s">
        <v>200</v>
      </c>
      <c r="K6" s="1427" t="s">
        <v>201</v>
      </c>
      <c r="L6" s="1428"/>
      <c r="M6" s="1428"/>
      <c r="N6" s="1428"/>
      <c r="O6" s="1429"/>
      <c r="P6" s="1429"/>
      <c r="Q6" s="1429"/>
      <c r="R6" s="1430"/>
      <c r="S6" s="1431" t="s">
        <v>202</v>
      </c>
      <c r="T6" s="1432"/>
      <c r="U6" s="1432"/>
      <c r="V6" s="1432"/>
      <c r="W6" s="1432"/>
      <c r="X6" s="1432"/>
      <c r="Y6" s="1432"/>
      <c r="Z6" s="1432"/>
      <c r="AA6" s="1433"/>
      <c r="AB6" s="1433"/>
      <c r="AC6" s="1433"/>
      <c r="AD6" s="1434"/>
      <c r="AE6" s="1398" t="s">
        <v>203</v>
      </c>
      <c r="AF6" s="1399"/>
      <c r="AG6" s="1399"/>
      <c r="AH6" s="65"/>
    </row>
    <row r="7" spans="1:42" ht="44.25" customHeight="1">
      <c r="A7" s="1417"/>
      <c r="B7" s="1418"/>
      <c r="C7" s="1418"/>
      <c r="D7" s="1418"/>
      <c r="E7" s="1418"/>
      <c r="F7" s="1418"/>
      <c r="G7" s="1418"/>
      <c r="H7" s="1418"/>
      <c r="I7" s="1418"/>
      <c r="J7" s="1418"/>
      <c r="K7" s="159" t="s">
        <v>103</v>
      </c>
      <c r="L7" s="155" t="s">
        <v>110</v>
      </c>
      <c r="M7" s="155" t="s">
        <v>167</v>
      </c>
      <c r="N7" s="155" t="s">
        <v>173</v>
      </c>
      <c r="O7" s="156" t="s">
        <v>204</v>
      </c>
      <c r="P7" s="156" t="s">
        <v>205</v>
      </c>
      <c r="Q7" s="155" t="s">
        <v>206</v>
      </c>
      <c r="R7" s="1400" t="s">
        <v>207</v>
      </c>
      <c r="S7" s="268" t="s">
        <v>208</v>
      </c>
      <c r="T7" s="269" t="s">
        <v>209</v>
      </c>
      <c r="U7" s="1402" t="s">
        <v>210</v>
      </c>
      <c r="V7" s="1403"/>
      <c r="W7" s="1404"/>
      <c r="X7" s="269" t="s">
        <v>211</v>
      </c>
      <c r="Y7" s="1402" t="s">
        <v>212</v>
      </c>
      <c r="Z7" s="1404"/>
      <c r="AA7" s="269" t="s">
        <v>213</v>
      </c>
      <c r="AB7" s="269" t="s">
        <v>214</v>
      </c>
      <c r="AC7" s="270" t="s">
        <v>215</v>
      </c>
      <c r="AD7" s="271" t="s">
        <v>216</v>
      </c>
      <c r="AE7" s="1398"/>
      <c r="AF7" s="1399"/>
      <c r="AG7" s="1399"/>
      <c r="AH7" s="65"/>
    </row>
    <row r="8" spans="1:42" ht="44.25" customHeight="1">
      <c r="A8" s="1417"/>
      <c r="B8" s="1418"/>
      <c r="C8" s="1418"/>
      <c r="D8" s="1418"/>
      <c r="E8" s="1418"/>
      <c r="F8" s="1418"/>
      <c r="G8" s="1418"/>
      <c r="H8" s="1418"/>
      <c r="I8" s="1418"/>
      <c r="J8" s="1418"/>
      <c r="K8" s="1405" t="s">
        <v>217</v>
      </c>
      <c r="L8" s="1406" t="s">
        <v>348</v>
      </c>
      <c r="M8" s="1406" t="s">
        <v>218</v>
      </c>
      <c r="N8" s="1406" t="s">
        <v>219</v>
      </c>
      <c r="O8" s="1419" t="s">
        <v>220</v>
      </c>
      <c r="P8" s="1419" t="s">
        <v>221</v>
      </c>
      <c r="Q8" s="1422" t="s">
        <v>222</v>
      </c>
      <c r="R8" s="1401"/>
      <c r="S8" s="1423" t="s">
        <v>223</v>
      </c>
      <c r="T8" s="1424" t="s">
        <v>224</v>
      </c>
      <c r="U8" s="1425"/>
      <c r="V8" s="1425"/>
      <c r="W8" s="1426"/>
      <c r="X8" s="1425" t="s">
        <v>225</v>
      </c>
      <c r="Y8" s="1425"/>
      <c r="Z8" s="1426"/>
      <c r="AA8" s="1435" t="s">
        <v>358</v>
      </c>
      <c r="AB8" s="1406" t="s">
        <v>226</v>
      </c>
      <c r="AC8" s="1419" t="s">
        <v>227</v>
      </c>
      <c r="AD8" s="1436" t="s">
        <v>228</v>
      </c>
      <c r="AE8" s="1398"/>
      <c r="AF8" s="1399"/>
      <c r="AG8" s="1399"/>
      <c r="AH8" s="65"/>
    </row>
    <row r="9" spans="1:42" ht="64.5" customHeight="1">
      <c r="A9" s="1417"/>
      <c r="B9" s="1418"/>
      <c r="C9" s="1418"/>
      <c r="D9" s="1418"/>
      <c r="E9" s="1418"/>
      <c r="F9" s="1418"/>
      <c r="G9" s="1418"/>
      <c r="H9" s="1418"/>
      <c r="I9" s="1418"/>
      <c r="J9" s="1418"/>
      <c r="K9" s="1405"/>
      <c r="L9" s="1406"/>
      <c r="M9" s="1406"/>
      <c r="N9" s="1406"/>
      <c r="O9" s="1420"/>
      <c r="P9" s="1420"/>
      <c r="Q9" s="1422"/>
      <c r="R9" s="1437" t="s">
        <v>229</v>
      </c>
      <c r="S9" s="1423"/>
      <c r="T9" s="1439" t="s">
        <v>230</v>
      </c>
      <c r="U9" s="1440"/>
      <c r="V9" s="1440"/>
      <c r="W9" s="1440"/>
      <c r="X9" s="1441" t="s">
        <v>231</v>
      </c>
      <c r="Y9" s="1441" t="s">
        <v>232</v>
      </c>
      <c r="Z9" s="1441" t="s">
        <v>233</v>
      </c>
      <c r="AA9" s="1435"/>
      <c r="AB9" s="1406"/>
      <c r="AC9" s="1420"/>
      <c r="AD9" s="1436"/>
      <c r="AE9" s="1398"/>
      <c r="AF9" s="1399"/>
      <c r="AG9" s="1399"/>
      <c r="AH9" s="66"/>
    </row>
    <row r="10" spans="1:42" ht="88.5" customHeight="1">
      <c r="A10" s="1417"/>
      <c r="B10" s="1418"/>
      <c r="C10" s="1418"/>
      <c r="D10" s="1418"/>
      <c r="E10" s="1418"/>
      <c r="F10" s="1418"/>
      <c r="G10" s="1418"/>
      <c r="H10" s="1418"/>
      <c r="I10" s="1418"/>
      <c r="J10" s="1418"/>
      <c r="K10" s="1405"/>
      <c r="L10" s="1406"/>
      <c r="M10" s="1406"/>
      <c r="N10" s="1406"/>
      <c r="O10" s="1421"/>
      <c r="P10" s="1421"/>
      <c r="Q10" s="1422"/>
      <c r="R10" s="1438"/>
      <c r="S10" s="1423"/>
      <c r="T10" s="185" t="s">
        <v>234</v>
      </c>
      <c r="U10" s="186" t="s">
        <v>235</v>
      </c>
      <c r="V10" s="186" t="s">
        <v>236</v>
      </c>
      <c r="W10" s="186" t="s">
        <v>237</v>
      </c>
      <c r="X10" s="1442"/>
      <c r="Y10" s="1442"/>
      <c r="Z10" s="1442"/>
      <c r="AA10" s="1435"/>
      <c r="AB10" s="1406"/>
      <c r="AC10" s="1421"/>
      <c r="AD10" s="1436"/>
      <c r="AE10" s="1398"/>
      <c r="AF10" s="1399"/>
      <c r="AG10" s="1399"/>
      <c r="AH10" s="67"/>
    </row>
    <row r="11" spans="1:42" s="134" customFormat="1" ht="30" customHeight="1">
      <c r="A11" s="68">
        <v>1</v>
      </c>
      <c r="B11" s="1445"/>
      <c r="C11" s="1445"/>
      <c r="D11" s="1445"/>
      <c r="E11" s="69"/>
      <c r="F11" s="69"/>
      <c r="G11" s="69"/>
      <c r="H11" s="69"/>
      <c r="I11" s="69"/>
      <c r="J11" s="71"/>
      <c r="K11" s="73"/>
      <c r="L11" s="1454"/>
      <c r="M11" s="1454"/>
      <c r="N11" s="1456"/>
      <c r="O11" s="74"/>
      <c r="P11" s="74"/>
      <c r="Q11" s="1459"/>
      <c r="R11" s="1462"/>
      <c r="S11" s="157"/>
      <c r="T11" s="181">
        <f>SUM(U11:W11)</f>
        <v>0</v>
      </c>
      <c r="U11" s="74"/>
      <c r="V11" s="74"/>
      <c r="W11" s="74"/>
      <c r="X11" s="132"/>
      <c r="Y11" s="488"/>
      <c r="Z11" s="488"/>
      <c r="AA11" s="151"/>
      <c r="AB11" s="1448"/>
      <c r="AC11" s="72">
        <f>P11</f>
        <v>0</v>
      </c>
      <c r="AD11" s="1448"/>
      <c r="AE11" s="1443"/>
      <c r="AF11" s="1444"/>
      <c r="AG11" s="1444"/>
      <c r="AH11" s="133"/>
    </row>
    <row r="12" spans="1:42" s="134" customFormat="1" ht="30" customHeight="1">
      <c r="A12" s="68">
        <f>A11+1</f>
        <v>2</v>
      </c>
      <c r="B12" s="1445"/>
      <c r="C12" s="1445"/>
      <c r="D12" s="1445"/>
      <c r="E12" s="69"/>
      <c r="F12" s="499"/>
      <c r="G12" s="69"/>
      <c r="H12" s="69"/>
      <c r="I12" s="69"/>
      <c r="J12" s="71"/>
      <c r="K12" s="73"/>
      <c r="L12" s="1455"/>
      <c r="M12" s="1455"/>
      <c r="N12" s="1457"/>
      <c r="O12" s="74"/>
      <c r="P12" s="74"/>
      <c r="Q12" s="1460"/>
      <c r="R12" s="1462"/>
      <c r="S12" s="157"/>
      <c r="T12" s="181">
        <f t="shared" ref="T12:T60" si="0">SUM(U12:W12)</f>
        <v>0</v>
      </c>
      <c r="U12" s="74"/>
      <c r="V12" s="74"/>
      <c r="W12" s="74"/>
      <c r="X12" s="132"/>
      <c r="Y12" s="488"/>
      <c r="Z12" s="488"/>
      <c r="AA12" s="151"/>
      <c r="AB12" s="1449"/>
      <c r="AC12" s="72">
        <f t="shared" ref="AC12:AC58" si="1">P12</f>
        <v>0</v>
      </c>
      <c r="AD12" s="1449"/>
      <c r="AE12" s="1443"/>
      <c r="AF12" s="1444"/>
      <c r="AG12" s="1444"/>
      <c r="AH12" s="133"/>
    </row>
    <row r="13" spans="1:42" s="134" customFormat="1" ht="30" customHeight="1">
      <c r="A13" s="70">
        <f t="shared" ref="A13:A60" si="2">A12+1</f>
        <v>3</v>
      </c>
      <c r="B13" s="1445"/>
      <c r="C13" s="1445"/>
      <c r="D13" s="1445"/>
      <c r="E13" s="69"/>
      <c r="F13" s="499"/>
      <c r="G13" s="69"/>
      <c r="H13" s="69"/>
      <c r="I13" s="69"/>
      <c r="J13" s="71"/>
      <c r="K13" s="73"/>
      <c r="L13" s="1455"/>
      <c r="M13" s="1455"/>
      <c r="N13" s="1457"/>
      <c r="O13" s="74"/>
      <c r="P13" s="74"/>
      <c r="Q13" s="1460"/>
      <c r="R13" s="1462"/>
      <c r="S13" s="157"/>
      <c r="T13" s="181">
        <f t="shared" si="0"/>
        <v>0</v>
      </c>
      <c r="U13" s="74"/>
      <c r="V13" s="74"/>
      <c r="W13" s="74"/>
      <c r="X13" s="74"/>
      <c r="Y13" s="488"/>
      <c r="Z13" s="488"/>
      <c r="AA13" s="151"/>
      <c r="AB13" s="1449"/>
      <c r="AC13" s="72">
        <f t="shared" si="1"/>
        <v>0</v>
      </c>
      <c r="AD13" s="1449"/>
      <c r="AE13" s="1451"/>
      <c r="AF13" s="1447"/>
      <c r="AG13" s="1447"/>
      <c r="AH13" s="133"/>
    </row>
    <row r="14" spans="1:42" s="134" customFormat="1" ht="30" customHeight="1">
      <c r="A14" s="70">
        <f t="shared" si="2"/>
        <v>4</v>
      </c>
      <c r="B14" s="1445"/>
      <c r="C14" s="1445"/>
      <c r="D14" s="1445"/>
      <c r="E14" s="69"/>
      <c r="F14" s="499"/>
      <c r="G14" s="69"/>
      <c r="H14" s="69"/>
      <c r="I14" s="69"/>
      <c r="J14" s="71"/>
      <c r="K14" s="73"/>
      <c r="L14" s="1455"/>
      <c r="M14" s="1455"/>
      <c r="N14" s="1457"/>
      <c r="O14" s="74"/>
      <c r="P14" s="74"/>
      <c r="Q14" s="1460"/>
      <c r="R14" s="1462"/>
      <c r="S14" s="157"/>
      <c r="T14" s="181">
        <f t="shared" si="0"/>
        <v>0</v>
      </c>
      <c r="U14" s="74"/>
      <c r="V14" s="74"/>
      <c r="W14" s="74"/>
      <c r="X14" s="74"/>
      <c r="Y14" s="488"/>
      <c r="Z14" s="488"/>
      <c r="AA14" s="151"/>
      <c r="AB14" s="1449"/>
      <c r="AC14" s="72">
        <f t="shared" si="1"/>
        <v>0</v>
      </c>
      <c r="AD14" s="1449"/>
      <c r="AE14" s="1452"/>
      <c r="AF14" s="1453"/>
      <c r="AG14" s="1453"/>
      <c r="AH14" s="133"/>
    </row>
    <row r="15" spans="1:42" s="134" customFormat="1" ht="30" customHeight="1">
      <c r="A15" s="70">
        <f t="shared" si="2"/>
        <v>5</v>
      </c>
      <c r="B15" s="1445"/>
      <c r="C15" s="1445"/>
      <c r="D15" s="1445"/>
      <c r="E15" s="69"/>
      <c r="F15" s="499"/>
      <c r="G15" s="69"/>
      <c r="H15" s="69"/>
      <c r="I15" s="69"/>
      <c r="J15" s="71"/>
      <c r="K15" s="73"/>
      <c r="L15" s="1455"/>
      <c r="M15" s="1455"/>
      <c r="N15" s="1457"/>
      <c r="O15" s="74"/>
      <c r="P15" s="74"/>
      <c r="Q15" s="1460"/>
      <c r="R15" s="1462"/>
      <c r="S15" s="157"/>
      <c r="T15" s="181">
        <f t="shared" si="0"/>
        <v>0</v>
      </c>
      <c r="U15" s="74"/>
      <c r="V15" s="74"/>
      <c r="W15" s="74"/>
      <c r="X15" s="74"/>
      <c r="Y15" s="488"/>
      <c r="Z15" s="488"/>
      <c r="AA15" s="151"/>
      <c r="AB15" s="1449"/>
      <c r="AC15" s="72">
        <f t="shared" si="1"/>
        <v>0</v>
      </c>
      <c r="AD15" s="1449"/>
      <c r="AE15" s="1443"/>
      <c r="AF15" s="1444"/>
      <c r="AG15" s="1444"/>
      <c r="AH15" s="133"/>
    </row>
    <row r="16" spans="1:42" s="134" customFormat="1" ht="30" customHeight="1">
      <c r="A16" s="70">
        <f t="shared" si="2"/>
        <v>6</v>
      </c>
      <c r="B16" s="1445"/>
      <c r="C16" s="1445"/>
      <c r="D16" s="1445"/>
      <c r="E16" s="69"/>
      <c r="F16" s="499"/>
      <c r="G16" s="69"/>
      <c r="H16" s="69"/>
      <c r="I16" s="69"/>
      <c r="J16" s="71"/>
      <c r="K16" s="73"/>
      <c r="L16" s="1455"/>
      <c r="M16" s="1455"/>
      <c r="N16" s="1457"/>
      <c r="O16" s="74"/>
      <c r="P16" s="74"/>
      <c r="Q16" s="1460"/>
      <c r="R16" s="1462"/>
      <c r="S16" s="157"/>
      <c r="T16" s="181">
        <f t="shared" si="0"/>
        <v>0</v>
      </c>
      <c r="U16" s="74"/>
      <c r="V16" s="74"/>
      <c r="W16" s="74"/>
      <c r="X16" s="74"/>
      <c r="Y16" s="488"/>
      <c r="Z16" s="488"/>
      <c r="AA16" s="151"/>
      <c r="AB16" s="1449"/>
      <c r="AC16" s="72">
        <f t="shared" si="1"/>
        <v>0</v>
      </c>
      <c r="AD16" s="1449"/>
      <c r="AE16" s="1446"/>
      <c r="AF16" s="1447"/>
      <c r="AG16" s="1447"/>
      <c r="AH16" s="133"/>
    </row>
    <row r="17" spans="1:34" s="134" customFormat="1" ht="30" customHeight="1">
      <c r="A17" s="70">
        <f t="shared" si="2"/>
        <v>7</v>
      </c>
      <c r="B17" s="1445"/>
      <c r="C17" s="1445"/>
      <c r="D17" s="1445"/>
      <c r="E17" s="69"/>
      <c r="F17" s="499"/>
      <c r="G17" s="69"/>
      <c r="H17" s="69"/>
      <c r="I17" s="69"/>
      <c r="J17" s="71"/>
      <c r="K17" s="73"/>
      <c r="L17" s="1455"/>
      <c r="M17" s="1455"/>
      <c r="N17" s="1457"/>
      <c r="O17" s="74"/>
      <c r="P17" s="74"/>
      <c r="Q17" s="1460"/>
      <c r="R17" s="1462"/>
      <c r="S17" s="157"/>
      <c r="T17" s="181">
        <f t="shared" si="0"/>
        <v>0</v>
      </c>
      <c r="U17" s="74"/>
      <c r="V17" s="74"/>
      <c r="W17" s="74"/>
      <c r="X17" s="74"/>
      <c r="Y17" s="488"/>
      <c r="Z17" s="488"/>
      <c r="AA17" s="151"/>
      <c r="AB17" s="1449"/>
      <c r="AC17" s="72">
        <f t="shared" si="1"/>
        <v>0</v>
      </c>
      <c r="AD17" s="1449"/>
      <c r="AE17" s="1446"/>
      <c r="AF17" s="1447"/>
      <c r="AG17" s="1447"/>
      <c r="AH17" s="133"/>
    </row>
    <row r="18" spans="1:34" s="134" customFormat="1" ht="30" customHeight="1">
      <c r="A18" s="70">
        <f t="shared" si="2"/>
        <v>8</v>
      </c>
      <c r="B18" s="1445"/>
      <c r="C18" s="1445"/>
      <c r="D18" s="1445"/>
      <c r="E18" s="69"/>
      <c r="F18" s="499"/>
      <c r="G18" s="69"/>
      <c r="H18" s="69"/>
      <c r="I18" s="69"/>
      <c r="J18" s="71"/>
      <c r="K18" s="73"/>
      <c r="L18" s="1455"/>
      <c r="M18" s="1455"/>
      <c r="N18" s="1457"/>
      <c r="O18" s="74"/>
      <c r="P18" s="74"/>
      <c r="Q18" s="1460"/>
      <c r="R18" s="1462"/>
      <c r="S18" s="157"/>
      <c r="T18" s="181">
        <f t="shared" si="0"/>
        <v>0</v>
      </c>
      <c r="U18" s="74"/>
      <c r="V18" s="74"/>
      <c r="W18" s="74"/>
      <c r="X18" s="74"/>
      <c r="Y18" s="488"/>
      <c r="Z18" s="488"/>
      <c r="AA18" s="151"/>
      <c r="AB18" s="1449"/>
      <c r="AC18" s="72">
        <f t="shared" si="1"/>
        <v>0</v>
      </c>
      <c r="AD18" s="1449"/>
      <c r="AE18" s="1446"/>
      <c r="AF18" s="1447"/>
      <c r="AG18" s="1447"/>
      <c r="AH18" s="133"/>
    </row>
    <row r="19" spans="1:34" s="134" customFormat="1" ht="30" customHeight="1">
      <c r="A19" s="70">
        <f t="shared" si="2"/>
        <v>9</v>
      </c>
      <c r="B19" s="1445"/>
      <c r="C19" s="1445"/>
      <c r="D19" s="1445"/>
      <c r="E19" s="69"/>
      <c r="F19" s="499"/>
      <c r="G19" s="69"/>
      <c r="H19" s="69"/>
      <c r="I19" s="69"/>
      <c r="J19" s="71"/>
      <c r="K19" s="73"/>
      <c r="L19" s="1455"/>
      <c r="M19" s="1455"/>
      <c r="N19" s="1457"/>
      <c r="O19" s="74"/>
      <c r="P19" s="74"/>
      <c r="Q19" s="1460"/>
      <c r="R19" s="1462"/>
      <c r="S19" s="157"/>
      <c r="T19" s="181">
        <f t="shared" si="0"/>
        <v>0</v>
      </c>
      <c r="U19" s="74"/>
      <c r="V19" s="74"/>
      <c r="W19" s="74"/>
      <c r="X19" s="74"/>
      <c r="Y19" s="488"/>
      <c r="Z19" s="488"/>
      <c r="AA19" s="151"/>
      <c r="AB19" s="1449"/>
      <c r="AC19" s="72">
        <f t="shared" si="1"/>
        <v>0</v>
      </c>
      <c r="AD19" s="1449"/>
      <c r="AE19" s="1446"/>
      <c r="AF19" s="1447"/>
      <c r="AG19" s="1447"/>
      <c r="AH19" s="133"/>
    </row>
    <row r="20" spans="1:34" s="134" customFormat="1" ht="30" customHeight="1">
      <c r="A20" s="70">
        <f t="shared" si="2"/>
        <v>10</v>
      </c>
      <c r="B20" s="1445"/>
      <c r="C20" s="1445"/>
      <c r="D20" s="1445"/>
      <c r="E20" s="69"/>
      <c r="F20" s="499"/>
      <c r="G20" s="69"/>
      <c r="H20" s="69"/>
      <c r="I20" s="69"/>
      <c r="J20" s="71"/>
      <c r="K20" s="73"/>
      <c r="L20" s="1455"/>
      <c r="M20" s="1455"/>
      <c r="N20" s="1457"/>
      <c r="O20" s="74"/>
      <c r="P20" s="74"/>
      <c r="Q20" s="1460"/>
      <c r="R20" s="1462"/>
      <c r="S20" s="157"/>
      <c r="T20" s="181">
        <f t="shared" si="0"/>
        <v>0</v>
      </c>
      <c r="U20" s="74"/>
      <c r="V20" s="74"/>
      <c r="W20" s="74"/>
      <c r="X20" s="74"/>
      <c r="Y20" s="488"/>
      <c r="Z20" s="488"/>
      <c r="AA20" s="151"/>
      <c r="AB20" s="1449"/>
      <c r="AC20" s="72">
        <f t="shared" si="1"/>
        <v>0</v>
      </c>
      <c r="AD20" s="1449"/>
      <c r="AE20" s="1446"/>
      <c r="AF20" s="1447"/>
      <c r="AG20" s="1447"/>
      <c r="AH20" s="133"/>
    </row>
    <row r="21" spans="1:34" s="134" customFormat="1" ht="30" customHeight="1">
      <c r="A21" s="70">
        <f t="shared" si="2"/>
        <v>11</v>
      </c>
      <c r="B21" s="1445"/>
      <c r="C21" s="1445"/>
      <c r="D21" s="1445"/>
      <c r="E21" s="69"/>
      <c r="F21" s="499"/>
      <c r="G21" s="69"/>
      <c r="H21" s="69"/>
      <c r="I21" s="69"/>
      <c r="J21" s="71"/>
      <c r="K21" s="73"/>
      <c r="L21" s="1455"/>
      <c r="M21" s="1455"/>
      <c r="N21" s="1457"/>
      <c r="O21" s="74"/>
      <c r="P21" s="74"/>
      <c r="Q21" s="1460"/>
      <c r="R21" s="1462"/>
      <c r="S21" s="157"/>
      <c r="T21" s="181">
        <f t="shared" si="0"/>
        <v>0</v>
      </c>
      <c r="U21" s="74"/>
      <c r="V21" s="74"/>
      <c r="W21" s="74"/>
      <c r="X21" s="74"/>
      <c r="Y21" s="488"/>
      <c r="Z21" s="488"/>
      <c r="AA21" s="151"/>
      <c r="AB21" s="1449"/>
      <c r="AC21" s="72">
        <f t="shared" si="1"/>
        <v>0</v>
      </c>
      <c r="AD21" s="1449"/>
      <c r="AE21" s="1446"/>
      <c r="AF21" s="1447"/>
      <c r="AG21" s="1447"/>
      <c r="AH21" s="133"/>
    </row>
    <row r="22" spans="1:34" s="134" customFormat="1" ht="30" customHeight="1">
      <c r="A22" s="70">
        <f t="shared" si="2"/>
        <v>12</v>
      </c>
      <c r="B22" s="1445"/>
      <c r="C22" s="1445"/>
      <c r="D22" s="1445"/>
      <c r="E22" s="69"/>
      <c r="F22" s="499"/>
      <c r="G22" s="69"/>
      <c r="H22" s="69"/>
      <c r="I22" s="69"/>
      <c r="J22" s="71"/>
      <c r="K22" s="73"/>
      <c r="L22" s="1455"/>
      <c r="M22" s="1455"/>
      <c r="N22" s="1457"/>
      <c r="O22" s="74"/>
      <c r="P22" s="74"/>
      <c r="Q22" s="1460"/>
      <c r="R22" s="1462"/>
      <c r="S22" s="157"/>
      <c r="T22" s="181">
        <f t="shared" si="0"/>
        <v>0</v>
      </c>
      <c r="U22" s="74"/>
      <c r="V22" s="74"/>
      <c r="W22" s="74"/>
      <c r="X22" s="74"/>
      <c r="Y22" s="488"/>
      <c r="Z22" s="488"/>
      <c r="AA22" s="151"/>
      <c r="AB22" s="1449"/>
      <c r="AC22" s="72">
        <f t="shared" si="1"/>
        <v>0</v>
      </c>
      <c r="AD22" s="1449"/>
      <c r="AE22" s="1446"/>
      <c r="AF22" s="1447"/>
      <c r="AG22" s="1447"/>
      <c r="AH22" s="133"/>
    </row>
    <row r="23" spans="1:34" s="134" customFormat="1" ht="30" customHeight="1">
      <c r="A23" s="70">
        <f t="shared" si="2"/>
        <v>13</v>
      </c>
      <c r="B23" s="1445"/>
      <c r="C23" s="1445"/>
      <c r="D23" s="1445"/>
      <c r="E23" s="69"/>
      <c r="F23" s="499"/>
      <c r="G23" s="69"/>
      <c r="H23" s="69"/>
      <c r="I23" s="69"/>
      <c r="J23" s="71"/>
      <c r="K23" s="73"/>
      <c r="L23" s="1455"/>
      <c r="M23" s="1455"/>
      <c r="N23" s="1457"/>
      <c r="O23" s="74"/>
      <c r="P23" s="74"/>
      <c r="Q23" s="1460"/>
      <c r="R23" s="1462"/>
      <c r="S23" s="157"/>
      <c r="T23" s="181">
        <f t="shared" si="0"/>
        <v>0</v>
      </c>
      <c r="U23" s="74"/>
      <c r="V23" s="74"/>
      <c r="W23" s="74"/>
      <c r="X23" s="74"/>
      <c r="Y23" s="488"/>
      <c r="Z23" s="488"/>
      <c r="AA23" s="151"/>
      <c r="AB23" s="1449"/>
      <c r="AC23" s="72">
        <f t="shared" si="1"/>
        <v>0</v>
      </c>
      <c r="AD23" s="1449"/>
      <c r="AE23" s="1446"/>
      <c r="AF23" s="1447"/>
      <c r="AG23" s="1447"/>
      <c r="AH23" s="133"/>
    </row>
    <row r="24" spans="1:34" s="134" customFormat="1" ht="30" customHeight="1">
      <c r="A24" s="70">
        <f t="shared" si="2"/>
        <v>14</v>
      </c>
      <c r="B24" s="1445"/>
      <c r="C24" s="1445"/>
      <c r="D24" s="1445"/>
      <c r="E24" s="69"/>
      <c r="F24" s="499"/>
      <c r="G24" s="69"/>
      <c r="H24" s="69"/>
      <c r="I24" s="69"/>
      <c r="J24" s="71"/>
      <c r="K24" s="73"/>
      <c r="L24" s="1455"/>
      <c r="M24" s="1455"/>
      <c r="N24" s="1457"/>
      <c r="O24" s="74"/>
      <c r="P24" s="74"/>
      <c r="Q24" s="1460"/>
      <c r="R24" s="1462"/>
      <c r="S24" s="157"/>
      <c r="T24" s="181">
        <f t="shared" si="0"/>
        <v>0</v>
      </c>
      <c r="U24" s="74"/>
      <c r="V24" s="74"/>
      <c r="W24" s="74"/>
      <c r="X24" s="74"/>
      <c r="Y24" s="488"/>
      <c r="Z24" s="488"/>
      <c r="AA24" s="151"/>
      <c r="AB24" s="1449"/>
      <c r="AC24" s="72">
        <f t="shared" si="1"/>
        <v>0</v>
      </c>
      <c r="AD24" s="1449"/>
      <c r="AE24" s="1446"/>
      <c r="AF24" s="1447"/>
      <c r="AG24" s="1447"/>
      <c r="AH24" s="133"/>
    </row>
    <row r="25" spans="1:34" s="134" customFormat="1" ht="30" customHeight="1">
      <c r="A25" s="70">
        <f t="shared" si="2"/>
        <v>15</v>
      </c>
      <c r="B25" s="1445"/>
      <c r="C25" s="1445"/>
      <c r="D25" s="1445"/>
      <c r="E25" s="69"/>
      <c r="F25" s="499"/>
      <c r="G25" s="69"/>
      <c r="H25" s="69"/>
      <c r="I25" s="69"/>
      <c r="J25" s="71"/>
      <c r="K25" s="73"/>
      <c r="L25" s="1455"/>
      <c r="M25" s="1455"/>
      <c r="N25" s="1457"/>
      <c r="O25" s="74"/>
      <c r="P25" s="74"/>
      <c r="Q25" s="1460"/>
      <c r="R25" s="1462"/>
      <c r="S25" s="157"/>
      <c r="T25" s="181">
        <f t="shared" si="0"/>
        <v>0</v>
      </c>
      <c r="U25" s="74"/>
      <c r="V25" s="74"/>
      <c r="W25" s="74"/>
      <c r="X25" s="74"/>
      <c r="Y25" s="488"/>
      <c r="Z25" s="488"/>
      <c r="AA25" s="151"/>
      <c r="AB25" s="1449"/>
      <c r="AC25" s="72">
        <f t="shared" si="1"/>
        <v>0</v>
      </c>
      <c r="AD25" s="1449"/>
      <c r="AE25" s="1446"/>
      <c r="AF25" s="1447"/>
      <c r="AG25" s="1447"/>
      <c r="AH25" s="133"/>
    </row>
    <row r="26" spans="1:34" s="134" customFormat="1" ht="30" customHeight="1">
      <c r="A26" s="70">
        <f t="shared" si="2"/>
        <v>16</v>
      </c>
      <c r="B26" s="1445"/>
      <c r="C26" s="1445"/>
      <c r="D26" s="1445"/>
      <c r="E26" s="69"/>
      <c r="F26" s="499"/>
      <c r="G26" s="69"/>
      <c r="H26" s="69"/>
      <c r="I26" s="69"/>
      <c r="J26" s="71"/>
      <c r="K26" s="73"/>
      <c r="L26" s="1455"/>
      <c r="M26" s="1455"/>
      <c r="N26" s="1457"/>
      <c r="O26" s="74"/>
      <c r="P26" s="74"/>
      <c r="Q26" s="1460"/>
      <c r="R26" s="1462"/>
      <c r="S26" s="157"/>
      <c r="T26" s="181">
        <f t="shared" si="0"/>
        <v>0</v>
      </c>
      <c r="U26" s="74"/>
      <c r="V26" s="74"/>
      <c r="W26" s="74"/>
      <c r="X26" s="74"/>
      <c r="Y26" s="488"/>
      <c r="Z26" s="488"/>
      <c r="AA26" s="151"/>
      <c r="AB26" s="1449"/>
      <c r="AC26" s="72">
        <f t="shared" si="1"/>
        <v>0</v>
      </c>
      <c r="AD26" s="1449"/>
      <c r="AE26" s="1446"/>
      <c r="AF26" s="1447"/>
      <c r="AG26" s="1447"/>
      <c r="AH26" s="133"/>
    </row>
    <row r="27" spans="1:34" s="134" customFormat="1" ht="30" customHeight="1">
      <c r="A27" s="70">
        <f t="shared" si="2"/>
        <v>17</v>
      </c>
      <c r="B27" s="1445"/>
      <c r="C27" s="1445"/>
      <c r="D27" s="1445"/>
      <c r="E27" s="69"/>
      <c r="F27" s="499"/>
      <c r="G27" s="69"/>
      <c r="H27" s="69"/>
      <c r="I27" s="69"/>
      <c r="J27" s="71"/>
      <c r="K27" s="73"/>
      <c r="L27" s="1455"/>
      <c r="M27" s="1455"/>
      <c r="N27" s="1457"/>
      <c r="O27" s="74"/>
      <c r="P27" s="74"/>
      <c r="Q27" s="1460"/>
      <c r="R27" s="1462"/>
      <c r="S27" s="157"/>
      <c r="T27" s="181">
        <f t="shared" si="0"/>
        <v>0</v>
      </c>
      <c r="U27" s="74"/>
      <c r="V27" s="74"/>
      <c r="W27" s="74"/>
      <c r="X27" s="74"/>
      <c r="Y27" s="488"/>
      <c r="Z27" s="488"/>
      <c r="AA27" s="151"/>
      <c r="AB27" s="1449"/>
      <c r="AC27" s="72">
        <f t="shared" si="1"/>
        <v>0</v>
      </c>
      <c r="AD27" s="1449"/>
      <c r="AE27" s="1446"/>
      <c r="AF27" s="1447"/>
      <c r="AG27" s="1447"/>
      <c r="AH27" s="133"/>
    </row>
    <row r="28" spans="1:34" s="134" customFormat="1" ht="30" customHeight="1">
      <c r="A28" s="70">
        <f t="shared" si="2"/>
        <v>18</v>
      </c>
      <c r="B28" s="1445"/>
      <c r="C28" s="1445"/>
      <c r="D28" s="1445"/>
      <c r="E28" s="69"/>
      <c r="F28" s="499"/>
      <c r="G28" s="69"/>
      <c r="H28" s="69"/>
      <c r="I28" s="69"/>
      <c r="J28" s="71"/>
      <c r="K28" s="73"/>
      <c r="L28" s="1455"/>
      <c r="M28" s="1455"/>
      <c r="N28" s="1457"/>
      <c r="O28" s="74"/>
      <c r="P28" s="74"/>
      <c r="Q28" s="1460"/>
      <c r="R28" s="1462"/>
      <c r="S28" s="157"/>
      <c r="T28" s="181">
        <f t="shared" si="0"/>
        <v>0</v>
      </c>
      <c r="U28" s="74"/>
      <c r="V28" s="74"/>
      <c r="W28" s="74"/>
      <c r="X28" s="74"/>
      <c r="Y28" s="488"/>
      <c r="Z28" s="488"/>
      <c r="AA28" s="151"/>
      <c r="AB28" s="1449"/>
      <c r="AC28" s="72">
        <f t="shared" si="1"/>
        <v>0</v>
      </c>
      <c r="AD28" s="1449"/>
      <c r="AE28" s="1446"/>
      <c r="AF28" s="1447"/>
      <c r="AG28" s="1447"/>
      <c r="AH28" s="133"/>
    </row>
    <row r="29" spans="1:34" s="134" customFormat="1" ht="30" customHeight="1">
      <c r="A29" s="70">
        <f t="shared" si="2"/>
        <v>19</v>
      </c>
      <c r="B29" s="1445"/>
      <c r="C29" s="1445"/>
      <c r="D29" s="1445"/>
      <c r="E29" s="69"/>
      <c r="F29" s="499"/>
      <c r="G29" s="69"/>
      <c r="H29" s="69"/>
      <c r="I29" s="69"/>
      <c r="J29" s="71"/>
      <c r="K29" s="73"/>
      <c r="L29" s="1455"/>
      <c r="M29" s="1455"/>
      <c r="N29" s="1457"/>
      <c r="O29" s="74"/>
      <c r="P29" s="74"/>
      <c r="Q29" s="1460"/>
      <c r="R29" s="1462"/>
      <c r="S29" s="157"/>
      <c r="T29" s="181">
        <f t="shared" si="0"/>
        <v>0</v>
      </c>
      <c r="U29" s="74"/>
      <c r="V29" s="74"/>
      <c r="W29" s="74"/>
      <c r="X29" s="74"/>
      <c r="Y29" s="488"/>
      <c r="Z29" s="488"/>
      <c r="AA29" s="151"/>
      <c r="AB29" s="1449"/>
      <c r="AC29" s="72">
        <f t="shared" si="1"/>
        <v>0</v>
      </c>
      <c r="AD29" s="1449"/>
      <c r="AE29" s="1446"/>
      <c r="AF29" s="1447"/>
      <c r="AG29" s="1447"/>
      <c r="AH29" s="133"/>
    </row>
    <row r="30" spans="1:34" s="134" customFormat="1" ht="30" customHeight="1">
      <c r="A30" s="70">
        <f t="shared" si="2"/>
        <v>20</v>
      </c>
      <c r="B30" s="1445"/>
      <c r="C30" s="1445"/>
      <c r="D30" s="1445"/>
      <c r="E30" s="69"/>
      <c r="F30" s="499"/>
      <c r="G30" s="69"/>
      <c r="H30" s="69"/>
      <c r="I30" s="69"/>
      <c r="J30" s="71"/>
      <c r="K30" s="73"/>
      <c r="L30" s="1455"/>
      <c r="M30" s="1455"/>
      <c r="N30" s="1457"/>
      <c r="O30" s="74"/>
      <c r="P30" s="74"/>
      <c r="Q30" s="1460"/>
      <c r="R30" s="1462"/>
      <c r="S30" s="157"/>
      <c r="T30" s="181">
        <f t="shared" si="0"/>
        <v>0</v>
      </c>
      <c r="U30" s="74"/>
      <c r="V30" s="74"/>
      <c r="W30" s="74"/>
      <c r="X30" s="74"/>
      <c r="Y30" s="488"/>
      <c r="Z30" s="488"/>
      <c r="AA30" s="151"/>
      <c r="AB30" s="1449"/>
      <c r="AC30" s="72">
        <f t="shared" si="1"/>
        <v>0</v>
      </c>
      <c r="AD30" s="1449"/>
      <c r="AE30" s="1446"/>
      <c r="AF30" s="1447"/>
      <c r="AG30" s="1447"/>
      <c r="AH30" s="133"/>
    </row>
    <row r="31" spans="1:34" s="134" customFormat="1" ht="30" customHeight="1">
      <c r="A31" s="70">
        <f t="shared" si="2"/>
        <v>21</v>
      </c>
      <c r="B31" s="1445"/>
      <c r="C31" s="1445"/>
      <c r="D31" s="1445"/>
      <c r="E31" s="69"/>
      <c r="F31" s="499"/>
      <c r="G31" s="69"/>
      <c r="H31" s="69"/>
      <c r="I31" s="69"/>
      <c r="J31" s="71"/>
      <c r="K31" s="73"/>
      <c r="L31" s="1455"/>
      <c r="M31" s="1455"/>
      <c r="N31" s="1457"/>
      <c r="O31" s="74"/>
      <c r="P31" s="74"/>
      <c r="Q31" s="1460"/>
      <c r="R31" s="1462"/>
      <c r="S31" s="157"/>
      <c r="T31" s="181">
        <f t="shared" si="0"/>
        <v>0</v>
      </c>
      <c r="U31" s="74"/>
      <c r="V31" s="74"/>
      <c r="W31" s="74"/>
      <c r="X31" s="74"/>
      <c r="Y31" s="488"/>
      <c r="Z31" s="488"/>
      <c r="AA31" s="151"/>
      <c r="AB31" s="1449"/>
      <c r="AC31" s="72">
        <f t="shared" si="1"/>
        <v>0</v>
      </c>
      <c r="AD31" s="1449"/>
      <c r="AE31" s="1446"/>
      <c r="AF31" s="1447"/>
      <c r="AG31" s="1447"/>
      <c r="AH31" s="133"/>
    </row>
    <row r="32" spans="1:34" s="134" customFormat="1" ht="30" customHeight="1">
      <c r="A32" s="70">
        <f t="shared" si="2"/>
        <v>22</v>
      </c>
      <c r="B32" s="1445"/>
      <c r="C32" s="1445"/>
      <c r="D32" s="1445"/>
      <c r="E32" s="69"/>
      <c r="F32" s="499"/>
      <c r="G32" s="69"/>
      <c r="H32" s="69"/>
      <c r="I32" s="69"/>
      <c r="J32" s="71"/>
      <c r="K32" s="73"/>
      <c r="L32" s="1455"/>
      <c r="M32" s="1455"/>
      <c r="N32" s="1457"/>
      <c r="O32" s="74"/>
      <c r="P32" s="74"/>
      <c r="Q32" s="1460"/>
      <c r="R32" s="1462"/>
      <c r="S32" s="157"/>
      <c r="T32" s="181">
        <f t="shared" si="0"/>
        <v>0</v>
      </c>
      <c r="U32" s="74"/>
      <c r="V32" s="74"/>
      <c r="W32" s="74"/>
      <c r="X32" s="74"/>
      <c r="Y32" s="488"/>
      <c r="Z32" s="488"/>
      <c r="AA32" s="151"/>
      <c r="AB32" s="1449"/>
      <c r="AC32" s="72">
        <f t="shared" si="1"/>
        <v>0</v>
      </c>
      <c r="AD32" s="1449"/>
      <c r="AE32" s="1446"/>
      <c r="AF32" s="1447"/>
      <c r="AG32" s="1447"/>
      <c r="AH32" s="133"/>
    </row>
    <row r="33" spans="1:34" s="134" customFormat="1" ht="30" customHeight="1">
      <c r="A33" s="70">
        <f t="shared" si="2"/>
        <v>23</v>
      </c>
      <c r="B33" s="1445"/>
      <c r="C33" s="1445"/>
      <c r="D33" s="1445"/>
      <c r="E33" s="69"/>
      <c r="F33" s="499"/>
      <c r="G33" s="69"/>
      <c r="H33" s="69"/>
      <c r="I33" s="69"/>
      <c r="J33" s="71"/>
      <c r="K33" s="73"/>
      <c r="L33" s="1455"/>
      <c r="M33" s="1455"/>
      <c r="N33" s="1457"/>
      <c r="O33" s="74"/>
      <c r="P33" s="74"/>
      <c r="Q33" s="1460"/>
      <c r="R33" s="1462"/>
      <c r="S33" s="157"/>
      <c r="T33" s="181">
        <f t="shared" si="0"/>
        <v>0</v>
      </c>
      <c r="U33" s="74"/>
      <c r="V33" s="74"/>
      <c r="W33" s="74"/>
      <c r="X33" s="74"/>
      <c r="Y33" s="488"/>
      <c r="Z33" s="488"/>
      <c r="AA33" s="151"/>
      <c r="AB33" s="1449"/>
      <c r="AC33" s="72">
        <f t="shared" si="1"/>
        <v>0</v>
      </c>
      <c r="AD33" s="1449"/>
      <c r="AE33" s="1446"/>
      <c r="AF33" s="1447"/>
      <c r="AG33" s="1447"/>
      <c r="AH33" s="133"/>
    </row>
    <row r="34" spans="1:34" s="134" customFormat="1" ht="30" customHeight="1">
      <c r="A34" s="70">
        <f t="shared" si="2"/>
        <v>24</v>
      </c>
      <c r="B34" s="1445"/>
      <c r="C34" s="1445"/>
      <c r="D34" s="1445"/>
      <c r="E34" s="69"/>
      <c r="F34" s="499"/>
      <c r="G34" s="69"/>
      <c r="H34" s="69"/>
      <c r="I34" s="69"/>
      <c r="J34" s="71"/>
      <c r="K34" s="73"/>
      <c r="L34" s="1455"/>
      <c r="M34" s="1455"/>
      <c r="N34" s="1457"/>
      <c r="O34" s="74"/>
      <c r="P34" s="74"/>
      <c r="Q34" s="1460"/>
      <c r="R34" s="1462"/>
      <c r="S34" s="157"/>
      <c r="T34" s="181">
        <f t="shared" si="0"/>
        <v>0</v>
      </c>
      <c r="U34" s="74"/>
      <c r="V34" s="74"/>
      <c r="W34" s="74"/>
      <c r="X34" s="74"/>
      <c r="Y34" s="488"/>
      <c r="Z34" s="488"/>
      <c r="AA34" s="151"/>
      <c r="AB34" s="1449"/>
      <c r="AC34" s="72">
        <f t="shared" si="1"/>
        <v>0</v>
      </c>
      <c r="AD34" s="1449"/>
      <c r="AE34" s="1446"/>
      <c r="AF34" s="1447"/>
      <c r="AG34" s="1447"/>
      <c r="AH34" s="133"/>
    </row>
    <row r="35" spans="1:34" s="134" customFormat="1" ht="30" customHeight="1">
      <c r="A35" s="70">
        <f t="shared" si="2"/>
        <v>25</v>
      </c>
      <c r="B35" s="1445"/>
      <c r="C35" s="1445"/>
      <c r="D35" s="1445"/>
      <c r="E35" s="69"/>
      <c r="F35" s="499"/>
      <c r="G35" s="69"/>
      <c r="H35" s="69"/>
      <c r="I35" s="69"/>
      <c r="J35" s="71"/>
      <c r="K35" s="73"/>
      <c r="L35" s="1455"/>
      <c r="M35" s="1455"/>
      <c r="N35" s="1457"/>
      <c r="O35" s="74"/>
      <c r="P35" s="74"/>
      <c r="Q35" s="1460"/>
      <c r="R35" s="1462"/>
      <c r="S35" s="157"/>
      <c r="T35" s="181">
        <f t="shared" si="0"/>
        <v>0</v>
      </c>
      <c r="U35" s="74"/>
      <c r="V35" s="74"/>
      <c r="W35" s="74"/>
      <c r="X35" s="74"/>
      <c r="Y35" s="488"/>
      <c r="Z35" s="488"/>
      <c r="AA35" s="151"/>
      <c r="AB35" s="1449"/>
      <c r="AC35" s="72">
        <f t="shared" si="1"/>
        <v>0</v>
      </c>
      <c r="AD35" s="1449"/>
      <c r="AE35" s="1446"/>
      <c r="AF35" s="1447"/>
      <c r="AG35" s="1447"/>
      <c r="AH35" s="133"/>
    </row>
    <row r="36" spans="1:34" s="134" customFormat="1" ht="30" customHeight="1">
      <c r="A36" s="70">
        <f t="shared" si="2"/>
        <v>26</v>
      </c>
      <c r="B36" s="1445"/>
      <c r="C36" s="1445"/>
      <c r="D36" s="1445"/>
      <c r="E36" s="69"/>
      <c r="F36" s="499"/>
      <c r="G36" s="69"/>
      <c r="H36" s="69"/>
      <c r="I36" s="69"/>
      <c r="J36" s="71"/>
      <c r="K36" s="73"/>
      <c r="L36" s="1455"/>
      <c r="M36" s="1455"/>
      <c r="N36" s="1457"/>
      <c r="O36" s="74"/>
      <c r="P36" s="74"/>
      <c r="Q36" s="1460"/>
      <c r="R36" s="1462"/>
      <c r="S36" s="157"/>
      <c r="T36" s="181">
        <f t="shared" si="0"/>
        <v>0</v>
      </c>
      <c r="U36" s="74"/>
      <c r="V36" s="74"/>
      <c r="W36" s="74"/>
      <c r="X36" s="74"/>
      <c r="Y36" s="488"/>
      <c r="Z36" s="488"/>
      <c r="AA36" s="151"/>
      <c r="AB36" s="1449"/>
      <c r="AC36" s="72">
        <f t="shared" si="1"/>
        <v>0</v>
      </c>
      <c r="AD36" s="1449"/>
      <c r="AE36" s="1446"/>
      <c r="AF36" s="1447"/>
      <c r="AG36" s="1447"/>
      <c r="AH36" s="133"/>
    </row>
    <row r="37" spans="1:34" s="134" customFormat="1" ht="30" customHeight="1">
      <c r="A37" s="70">
        <f t="shared" si="2"/>
        <v>27</v>
      </c>
      <c r="B37" s="1445"/>
      <c r="C37" s="1445"/>
      <c r="D37" s="1445"/>
      <c r="E37" s="69"/>
      <c r="F37" s="499"/>
      <c r="G37" s="69"/>
      <c r="H37" s="69"/>
      <c r="I37" s="69"/>
      <c r="J37" s="71"/>
      <c r="K37" s="73"/>
      <c r="L37" s="1455"/>
      <c r="M37" s="1455"/>
      <c r="N37" s="1457"/>
      <c r="O37" s="74"/>
      <c r="P37" s="74"/>
      <c r="Q37" s="1460"/>
      <c r="R37" s="1462"/>
      <c r="S37" s="157"/>
      <c r="T37" s="181">
        <f t="shared" si="0"/>
        <v>0</v>
      </c>
      <c r="U37" s="74"/>
      <c r="V37" s="74"/>
      <c r="W37" s="74"/>
      <c r="X37" s="74"/>
      <c r="Y37" s="488"/>
      <c r="Z37" s="488"/>
      <c r="AA37" s="151"/>
      <c r="AB37" s="1449"/>
      <c r="AC37" s="72">
        <f t="shared" si="1"/>
        <v>0</v>
      </c>
      <c r="AD37" s="1449"/>
      <c r="AE37" s="1446"/>
      <c r="AF37" s="1447"/>
      <c r="AG37" s="1447"/>
      <c r="AH37" s="133"/>
    </row>
    <row r="38" spans="1:34" s="134" customFormat="1" ht="30" customHeight="1">
      <c r="A38" s="70">
        <f t="shared" si="2"/>
        <v>28</v>
      </c>
      <c r="B38" s="1445"/>
      <c r="C38" s="1445"/>
      <c r="D38" s="1445"/>
      <c r="E38" s="69"/>
      <c r="F38" s="499"/>
      <c r="G38" s="69"/>
      <c r="H38" s="69"/>
      <c r="I38" s="69"/>
      <c r="J38" s="71"/>
      <c r="K38" s="73"/>
      <c r="L38" s="1455"/>
      <c r="M38" s="1455"/>
      <c r="N38" s="1457"/>
      <c r="O38" s="74"/>
      <c r="P38" s="74"/>
      <c r="Q38" s="1460"/>
      <c r="R38" s="1462"/>
      <c r="S38" s="157"/>
      <c r="T38" s="181">
        <f t="shared" si="0"/>
        <v>0</v>
      </c>
      <c r="U38" s="74"/>
      <c r="V38" s="74"/>
      <c r="W38" s="74"/>
      <c r="X38" s="74"/>
      <c r="Y38" s="488"/>
      <c r="Z38" s="488"/>
      <c r="AA38" s="151"/>
      <c r="AB38" s="1449"/>
      <c r="AC38" s="72">
        <f t="shared" si="1"/>
        <v>0</v>
      </c>
      <c r="AD38" s="1449"/>
      <c r="AE38" s="1446"/>
      <c r="AF38" s="1447"/>
      <c r="AG38" s="1447"/>
      <c r="AH38" s="133"/>
    </row>
    <row r="39" spans="1:34" s="134" customFormat="1" ht="30" customHeight="1">
      <c r="A39" s="70">
        <f t="shared" si="2"/>
        <v>29</v>
      </c>
      <c r="B39" s="1445"/>
      <c r="C39" s="1445"/>
      <c r="D39" s="1445"/>
      <c r="E39" s="69"/>
      <c r="F39" s="499"/>
      <c r="G39" s="69"/>
      <c r="H39" s="69"/>
      <c r="I39" s="69"/>
      <c r="J39" s="71"/>
      <c r="K39" s="73"/>
      <c r="L39" s="1455"/>
      <c r="M39" s="1455"/>
      <c r="N39" s="1457"/>
      <c r="O39" s="74"/>
      <c r="P39" s="74"/>
      <c r="Q39" s="1460"/>
      <c r="R39" s="1462"/>
      <c r="S39" s="157"/>
      <c r="T39" s="181">
        <f t="shared" si="0"/>
        <v>0</v>
      </c>
      <c r="U39" s="74"/>
      <c r="V39" s="74"/>
      <c r="W39" s="74"/>
      <c r="X39" s="74"/>
      <c r="Y39" s="488"/>
      <c r="Z39" s="488"/>
      <c r="AA39" s="151"/>
      <c r="AB39" s="1449"/>
      <c r="AC39" s="72">
        <f t="shared" si="1"/>
        <v>0</v>
      </c>
      <c r="AD39" s="1449"/>
      <c r="AE39" s="1446"/>
      <c r="AF39" s="1447"/>
      <c r="AG39" s="1447"/>
      <c r="AH39" s="133"/>
    </row>
    <row r="40" spans="1:34" s="134" customFormat="1" ht="30" customHeight="1">
      <c r="A40" s="70">
        <f t="shared" si="2"/>
        <v>30</v>
      </c>
      <c r="B40" s="1445"/>
      <c r="C40" s="1445"/>
      <c r="D40" s="1445"/>
      <c r="E40" s="69"/>
      <c r="F40" s="499"/>
      <c r="G40" s="69"/>
      <c r="H40" s="69"/>
      <c r="I40" s="69"/>
      <c r="J40" s="71"/>
      <c r="K40" s="73"/>
      <c r="L40" s="1455"/>
      <c r="M40" s="1455"/>
      <c r="N40" s="1457"/>
      <c r="O40" s="74"/>
      <c r="P40" s="74"/>
      <c r="Q40" s="1460"/>
      <c r="R40" s="1462"/>
      <c r="S40" s="157"/>
      <c r="T40" s="181">
        <f t="shared" si="0"/>
        <v>0</v>
      </c>
      <c r="U40" s="74"/>
      <c r="V40" s="74"/>
      <c r="W40" s="74"/>
      <c r="X40" s="75"/>
      <c r="Y40" s="488"/>
      <c r="Z40" s="488"/>
      <c r="AA40" s="151"/>
      <c r="AB40" s="1449"/>
      <c r="AC40" s="72">
        <f t="shared" si="1"/>
        <v>0</v>
      </c>
      <c r="AD40" s="1449"/>
      <c r="AE40" s="1446"/>
      <c r="AF40" s="1447"/>
      <c r="AG40" s="1447"/>
      <c r="AH40" s="133"/>
    </row>
    <row r="41" spans="1:34" s="134" customFormat="1" ht="30" customHeight="1">
      <c r="A41" s="70">
        <f t="shared" si="2"/>
        <v>31</v>
      </c>
      <c r="B41" s="1445"/>
      <c r="C41" s="1445"/>
      <c r="D41" s="1445"/>
      <c r="E41" s="69"/>
      <c r="F41" s="499"/>
      <c r="G41" s="69"/>
      <c r="H41" s="69"/>
      <c r="I41" s="69"/>
      <c r="J41" s="71"/>
      <c r="K41" s="73"/>
      <c r="L41" s="1455"/>
      <c r="M41" s="1455"/>
      <c r="N41" s="1457"/>
      <c r="O41" s="74"/>
      <c r="P41" s="74"/>
      <c r="Q41" s="1460"/>
      <c r="R41" s="1462"/>
      <c r="S41" s="157"/>
      <c r="T41" s="181">
        <f t="shared" si="0"/>
        <v>0</v>
      </c>
      <c r="U41" s="74"/>
      <c r="V41" s="74"/>
      <c r="W41" s="74"/>
      <c r="X41" s="75"/>
      <c r="Y41" s="488"/>
      <c r="Z41" s="488"/>
      <c r="AA41" s="151"/>
      <c r="AB41" s="1449"/>
      <c r="AC41" s="72">
        <f t="shared" si="1"/>
        <v>0</v>
      </c>
      <c r="AD41" s="1449"/>
      <c r="AE41" s="1446"/>
      <c r="AF41" s="1447"/>
      <c r="AG41" s="1447"/>
      <c r="AH41" s="133"/>
    </row>
    <row r="42" spans="1:34" s="134" customFormat="1" ht="30" customHeight="1">
      <c r="A42" s="70">
        <f t="shared" si="2"/>
        <v>32</v>
      </c>
      <c r="B42" s="1445"/>
      <c r="C42" s="1445"/>
      <c r="D42" s="1445"/>
      <c r="E42" s="69"/>
      <c r="F42" s="499"/>
      <c r="G42" s="69"/>
      <c r="H42" s="69"/>
      <c r="I42" s="69"/>
      <c r="J42" s="71"/>
      <c r="K42" s="73"/>
      <c r="L42" s="1455"/>
      <c r="M42" s="1455"/>
      <c r="N42" s="1457"/>
      <c r="O42" s="74"/>
      <c r="P42" s="74"/>
      <c r="Q42" s="1460"/>
      <c r="R42" s="1462"/>
      <c r="S42" s="157"/>
      <c r="T42" s="181">
        <f t="shared" si="0"/>
        <v>0</v>
      </c>
      <c r="U42" s="74"/>
      <c r="V42" s="74"/>
      <c r="W42" s="74"/>
      <c r="X42" s="75"/>
      <c r="Y42" s="488"/>
      <c r="Z42" s="488"/>
      <c r="AA42" s="151"/>
      <c r="AB42" s="1449"/>
      <c r="AC42" s="72">
        <f t="shared" si="1"/>
        <v>0</v>
      </c>
      <c r="AD42" s="1449"/>
      <c r="AE42" s="1446"/>
      <c r="AF42" s="1447"/>
      <c r="AG42" s="1447"/>
      <c r="AH42" s="133"/>
    </row>
    <row r="43" spans="1:34" s="134" customFormat="1" ht="30" customHeight="1">
      <c r="A43" s="70">
        <f t="shared" si="2"/>
        <v>33</v>
      </c>
      <c r="B43" s="1445"/>
      <c r="C43" s="1445"/>
      <c r="D43" s="1445"/>
      <c r="E43" s="69"/>
      <c r="F43" s="499"/>
      <c r="G43" s="69"/>
      <c r="H43" s="69"/>
      <c r="I43" s="69"/>
      <c r="J43" s="71"/>
      <c r="K43" s="73"/>
      <c r="L43" s="1455"/>
      <c r="M43" s="1455"/>
      <c r="N43" s="1457"/>
      <c r="O43" s="74"/>
      <c r="P43" s="74"/>
      <c r="Q43" s="1460"/>
      <c r="R43" s="1462"/>
      <c r="S43" s="157"/>
      <c r="T43" s="181">
        <f t="shared" si="0"/>
        <v>0</v>
      </c>
      <c r="U43" s="74"/>
      <c r="V43" s="74"/>
      <c r="W43" s="74"/>
      <c r="X43" s="75"/>
      <c r="Y43" s="488"/>
      <c r="Z43" s="488"/>
      <c r="AA43" s="151"/>
      <c r="AB43" s="1449"/>
      <c r="AC43" s="72">
        <f t="shared" si="1"/>
        <v>0</v>
      </c>
      <c r="AD43" s="1449"/>
      <c r="AE43" s="1446"/>
      <c r="AF43" s="1447"/>
      <c r="AG43" s="1447"/>
      <c r="AH43" s="133"/>
    </row>
    <row r="44" spans="1:34" s="134" customFormat="1" ht="30" customHeight="1">
      <c r="A44" s="70">
        <f t="shared" si="2"/>
        <v>34</v>
      </c>
      <c r="B44" s="1445"/>
      <c r="C44" s="1445"/>
      <c r="D44" s="1445"/>
      <c r="E44" s="69"/>
      <c r="F44" s="499"/>
      <c r="G44" s="69"/>
      <c r="H44" s="69"/>
      <c r="I44" s="69"/>
      <c r="J44" s="71"/>
      <c r="K44" s="73"/>
      <c r="L44" s="1455"/>
      <c r="M44" s="1455"/>
      <c r="N44" s="1457"/>
      <c r="O44" s="74"/>
      <c r="P44" s="74"/>
      <c r="Q44" s="1460"/>
      <c r="R44" s="1462"/>
      <c r="S44" s="157"/>
      <c r="T44" s="181">
        <f t="shared" si="0"/>
        <v>0</v>
      </c>
      <c r="U44" s="74"/>
      <c r="V44" s="74"/>
      <c r="W44" s="74"/>
      <c r="X44" s="75"/>
      <c r="Y44" s="488"/>
      <c r="Z44" s="488"/>
      <c r="AA44" s="151"/>
      <c r="AB44" s="1449"/>
      <c r="AC44" s="72">
        <f t="shared" si="1"/>
        <v>0</v>
      </c>
      <c r="AD44" s="1449"/>
      <c r="AE44" s="1446"/>
      <c r="AF44" s="1447"/>
      <c r="AG44" s="1447"/>
      <c r="AH44" s="133"/>
    </row>
    <row r="45" spans="1:34" s="134" customFormat="1" ht="30" customHeight="1">
      <c r="A45" s="70">
        <f t="shared" si="2"/>
        <v>35</v>
      </c>
      <c r="B45" s="1445"/>
      <c r="C45" s="1445"/>
      <c r="D45" s="1445"/>
      <c r="E45" s="69"/>
      <c r="F45" s="499"/>
      <c r="G45" s="69"/>
      <c r="H45" s="69"/>
      <c r="I45" s="69"/>
      <c r="J45" s="71"/>
      <c r="K45" s="73"/>
      <c r="L45" s="1455"/>
      <c r="M45" s="1455"/>
      <c r="N45" s="1457"/>
      <c r="O45" s="74"/>
      <c r="P45" s="74"/>
      <c r="Q45" s="1460"/>
      <c r="R45" s="1462"/>
      <c r="S45" s="157"/>
      <c r="T45" s="181">
        <f t="shared" si="0"/>
        <v>0</v>
      </c>
      <c r="U45" s="74"/>
      <c r="V45" s="74"/>
      <c r="W45" s="74"/>
      <c r="X45" s="75"/>
      <c r="Y45" s="488"/>
      <c r="Z45" s="488"/>
      <c r="AA45" s="151"/>
      <c r="AB45" s="1449"/>
      <c r="AC45" s="72">
        <f t="shared" si="1"/>
        <v>0</v>
      </c>
      <c r="AD45" s="1449"/>
      <c r="AE45" s="1446"/>
      <c r="AF45" s="1447"/>
      <c r="AG45" s="1447"/>
      <c r="AH45" s="133"/>
    </row>
    <row r="46" spans="1:34" s="134" customFormat="1" ht="30" customHeight="1">
      <c r="A46" s="70">
        <f t="shared" si="2"/>
        <v>36</v>
      </c>
      <c r="B46" s="1468"/>
      <c r="C46" s="1468"/>
      <c r="D46" s="1468"/>
      <c r="E46" s="69"/>
      <c r="F46" s="69"/>
      <c r="G46" s="69"/>
      <c r="H46" s="69"/>
      <c r="I46" s="69"/>
      <c r="J46" s="71"/>
      <c r="K46" s="73"/>
      <c r="L46" s="1455"/>
      <c r="M46" s="1455"/>
      <c r="N46" s="1457"/>
      <c r="O46" s="74"/>
      <c r="P46" s="74"/>
      <c r="Q46" s="1460"/>
      <c r="R46" s="1462"/>
      <c r="S46" s="157"/>
      <c r="T46" s="181">
        <f t="shared" si="0"/>
        <v>0</v>
      </c>
      <c r="U46" s="74"/>
      <c r="V46" s="74"/>
      <c r="W46" s="74"/>
      <c r="X46" s="75"/>
      <c r="Y46" s="488"/>
      <c r="Z46" s="488"/>
      <c r="AA46" s="151"/>
      <c r="AB46" s="1449"/>
      <c r="AC46" s="72">
        <f t="shared" si="1"/>
        <v>0</v>
      </c>
      <c r="AD46" s="1449"/>
      <c r="AE46" s="1446"/>
      <c r="AF46" s="1447"/>
      <c r="AG46" s="1447"/>
      <c r="AH46" s="133"/>
    </row>
    <row r="47" spans="1:34" s="134" customFormat="1" ht="30" customHeight="1">
      <c r="A47" s="70">
        <f t="shared" si="2"/>
        <v>37</v>
      </c>
      <c r="B47" s="1468"/>
      <c r="C47" s="1468"/>
      <c r="D47" s="1468"/>
      <c r="E47" s="69"/>
      <c r="F47" s="69"/>
      <c r="G47" s="69"/>
      <c r="H47" s="69"/>
      <c r="I47" s="69"/>
      <c r="J47" s="71"/>
      <c r="K47" s="73"/>
      <c r="L47" s="1455"/>
      <c r="M47" s="1455"/>
      <c r="N47" s="1457"/>
      <c r="O47" s="74"/>
      <c r="P47" s="74"/>
      <c r="Q47" s="1460"/>
      <c r="R47" s="1462"/>
      <c r="S47" s="157"/>
      <c r="T47" s="181">
        <f t="shared" si="0"/>
        <v>0</v>
      </c>
      <c r="U47" s="74"/>
      <c r="V47" s="74"/>
      <c r="W47" s="74"/>
      <c r="X47" s="75"/>
      <c r="Y47" s="488"/>
      <c r="Z47" s="488"/>
      <c r="AA47" s="151"/>
      <c r="AB47" s="1449"/>
      <c r="AC47" s="72">
        <f t="shared" si="1"/>
        <v>0</v>
      </c>
      <c r="AD47" s="1449"/>
      <c r="AE47" s="1446"/>
      <c r="AF47" s="1447"/>
      <c r="AG47" s="1447"/>
      <c r="AH47" s="133"/>
    </row>
    <row r="48" spans="1:34" s="134" customFormat="1" ht="30" customHeight="1">
      <c r="A48" s="70">
        <f t="shared" si="2"/>
        <v>38</v>
      </c>
      <c r="B48" s="1468"/>
      <c r="C48" s="1468"/>
      <c r="D48" s="1468"/>
      <c r="E48" s="69"/>
      <c r="F48" s="69"/>
      <c r="G48" s="69"/>
      <c r="H48" s="69"/>
      <c r="I48" s="69"/>
      <c r="J48" s="71"/>
      <c r="K48" s="73"/>
      <c r="L48" s="1455"/>
      <c r="M48" s="1455"/>
      <c r="N48" s="1457"/>
      <c r="O48" s="74"/>
      <c r="P48" s="74"/>
      <c r="Q48" s="1460"/>
      <c r="R48" s="1462"/>
      <c r="S48" s="157"/>
      <c r="T48" s="181">
        <f t="shared" si="0"/>
        <v>0</v>
      </c>
      <c r="U48" s="74"/>
      <c r="V48" s="74"/>
      <c r="W48" s="74"/>
      <c r="X48" s="75"/>
      <c r="Y48" s="488"/>
      <c r="Z48" s="488"/>
      <c r="AA48" s="151"/>
      <c r="AB48" s="1449"/>
      <c r="AC48" s="72">
        <f t="shared" si="1"/>
        <v>0</v>
      </c>
      <c r="AD48" s="1449"/>
      <c r="AE48" s="1446"/>
      <c r="AF48" s="1447"/>
      <c r="AG48" s="1447"/>
      <c r="AH48" s="133"/>
    </row>
    <row r="49" spans="1:39" s="134" customFormat="1" ht="30" customHeight="1">
      <c r="A49" s="70">
        <f t="shared" si="2"/>
        <v>39</v>
      </c>
      <c r="B49" s="1468"/>
      <c r="C49" s="1468"/>
      <c r="D49" s="1468"/>
      <c r="E49" s="69"/>
      <c r="F49" s="69"/>
      <c r="G49" s="69"/>
      <c r="H49" s="69"/>
      <c r="I49" s="69"/>
      <c r="J49" s="71"/>
      <c r="K49" s="73"/>
      <c r="L49" s="1455"/>
      <c r="M49" s="1455"/>
      <c r="N49" s="1457"/>
      <c r="O49" s="74"/>
      <c r="P49" s="74"/>
      <c r="Q49" s="1460"/>
      <c r="R49" s="1462"/>
      <c r="S49" s="157"/>
      <c r="T49" s="181">
        <f t="shared" si="0"/>
        <v>0</v>
      </c>
      <c r="U49" s="74"/>
      <c r="V49" s="74"/>
      <c r="W49" s="74"/>
      <c r="X49" s="75"/>
      <c r="Y49" s="488"/>
      <c r="Z49" s="488"/>
      <c r="AA49" s="151"/>
      <c r="AB49" s="1449"/>
      <c r="AC49" s="72">
        <f t="shared" si="1"/>
        <v>0</v>
      </c>
      <c r="AD49" s="1449"/>
      <c r="AE49" s="1446"/>
      <c r="AF49" s="1447"/>
      <c r="AG49" s="1447"/>
      <c r="AH49" s="133"/>
    </row>
    <row r="50" spans="1:39" s="134" customFormat="1" ht="30" customHeight="1">
      <c r="A50" s="70">
        <f t="shared" si="2"/>
        <v>40</v>
      </c>
      <c r="B50" s="1468"/>
      <c r="C50" s="1468"/>
      <c r="D50" s="1468"/>
      <c r="E50" s="69"/>
      <c r="F50" s="69"/>
      <c r="G50" s="69"/>
      <c r="H50" s="69"/>
      <c r="I50" s="69"/>
      <c r="J50" s="71"/>
      <c r="K50" s="73"/>
      <c r="L50" s="1455"/>
      <c r="M50" s="1455"/>
      <c r="N50" s="1457"/>
      <c r="O50" s="74"/>
      <c r="P50" s="74"/>
      <c r="Q50" s="1460"/>
      <c r="R50" s="1462"/>
      <c r="S50" s="157"/>
      <c r="T50" s="181">
        <f t="shared" si="0"/>
        <v>0</v>
      </c>
      <c r="U50" s="74"/>
      <c r="V50" s="74"/>
      <c r="W50" s="74"/>
      <c r="X50" s="75"/>
      <c r="Y50" s="488"/>
      <c r="Z50" s="488"/>
      <c r="AA50" s="151"/>
      <c r="AB50" s="1449"/>
      <c r="AC50" s="72">
        <f t="shared" si="1"/>
        <v>0</v>
      </c>
      <c r="AD50" s="1449"/>
      <c r="AE50" s="1446"/>
      <c r="AF50" s="1447"/>
      <c r="AG50" s="1447"/>
      <c r="AH50" s="133"/>
    </row>
    <row r="51" spans="1:39" s="134" customFormat="1" ht="30" customHeight="1">
      <c r="A51" s="70">
        <f t="shared" si="2"/>
        <v>41</v>
      </c>
      <c r="B51" s="1468"/>
      <c r="C51" s="1468"/>
      <c r="D51" s="1468"/>
      <c r="E51" s="69"/>
      <c r="F51" s="69"/>
      <c r="G51" s="69"/>
      <c r="H51" s="69"/>
      <c r="I51" s="69"/>
      <c r="J51" s="71"/>
      <c r="K51" s="73"/>
      <c r="L51" s="1455"/>
      <c r="M51" s="1455"/>
      <c r="N51" s="1457"/>
      <c r="O51" s="74"/>
      <c r="P51" s="74"/>
      <c r="Q51" s="1460"/>
      <c r="R51" s="1462"/>
      <c r="S51" s="157"/>
      <c r="T51" s="181">
        <f t="shared" si="0"/>
        <v>0</v>
      </c>
      <c r="U51" s="74"/>
      <c r="V51" s="74"/>
      <c r="W51" s="74"/>
      <c r="X51" s="75"/>
      <c r="Y51" s="488"/>
      <c r="Z51" s="488"/>
      <c r="AA51" s="151"/>
      <c r="AB51" s="1449"/>
      <c r="AC51" s="72">
        <f t="shared" si="1"/>
        <v>0</v>
      </c>
      <c r="AD51" s="1449"/>
      <c r="AE51" s="1446"/>
      <c r="AF51" s="1447"/>
      <c r="AG51" s="1447"/>
      <c r="AH51" s="133"/>
    </row>
    <row r="52" spans="1:39" s="134" customFormat="1" ht="30" customHeight="1">
      <c r="A52" s="70">
        <f t="shared" si="2"/>
        <v>42</v>
      </c>
      <c r="B52" s="1468"/>
      <c r="C52" s="1468"/>
      <c r="D52" s="1468"/>
      <c r="E52" s="69"/>
      <c r="F52" s="69"/>
      <c r="G52" s="69"/>
      <c r="H52" s="69"/>
      <c r="I52" s="69"/>
      <c r="J52" s="71"/>
      <c r="K52" s="73"/>
      <c r="L52" s="1455"/>
      <c r="M52" s="1455"/>
      <c r="N52" s="1457"/>
      <c r="O52" s="74"/>
      <c r="P52" s="74"/>
      <c r="Q52" s="1460"/>
      <c r="R52" s="1462"/>
      <c r="S52" s="157"/>
      <c r="T52" s="181">
        <f t="shared" si="0"/>
        <v>0</v>
      </c>
      <c r="U52" s="74"/>
      <c r="V52" s="74"/>
      <c r="W52" s="74"/>
      <c r="X52" s="75"/>
      <c r="Y52" s="488"/>
      <c r="Z52" s="488"/>
      <c r="AA52" s="151"/>
      <c r="AB52" s="1449"/>
      <c r="AC52" s="72">
        <f t="shared" si="1"/>
        <v>0</v>
      </c>
      <c r="AD52" s="1449"/>
      <c r="AE52" s="1446"/>
      <c r="AF52" s="1447"/>
      <c r="AG52" s="1447"/>
      <c r="AH52" s="133"/>
    </row>
    <row r="53" spans="1:39" s="134" customFormat="1" ht="30" customHeight="1">
      <c r="A53" s="70">
        <f t="shared" si="2"/>
        <v>43</v>
      </c>
      <c r="B53" s="1468"/>
      <c r="C53" s="1468"/>
      <c r="D53" s="1468"/>
      <c r="E53" s="69"/>
      <c r="F53" s="69"/>
      <c r="G53" s="69"/>
      <c r="H53" s="69"/>
      <c r="I53" s="69"/>
      <c r="J53" s="71"/>
      <c r="K53" s="73"/>
      <c r="L53" s="1455"/>
      <c r="M53" s="1455"/>
      <c r="N53" s="1457"/>
      <c r="O53" s="74"/>
      <c r="P53" s="74"/>
      <c r="Q53" s="1460"/>
      <c r="R53" s="1462"/>
      <c r="S53" s="157"/>
      <c r="T53" s="181">
        <f t="shared" si="0"/>
        <v>0</v>
      </c>
      <c r="U53" s="74"/>
      <c r="V53" s="74"/>
      <c r="W53" s="74"/>
      <c r="X53" s="75"/>
      <c r="Y53" s="488"/>
      <c r="Z53" s="488"/>
      <c r="AA53" s="151"/>
      <c r="AB53" s="1449"/>
      <c r="AC53" s="72">
        <f t="shared" si="1"/>
        <v>0</v>
      </c>
      <c r="AD53" s="1449"/>
      <c r="AE53" s="1446"/>
      <c r="AF53" s="1447"/>
      <c r="AG53" s="1447"/>
      <c r="AH53" s="133"/>
    </row>
    <row r="54" spans="1:39" s="134" customFormat="1" ht="30" customHeight="1">
      <c r="A54" s="70">
        <f t="shared" si="2"/>
        <v>44</v>
      </c>
      <c r="B54" s="1468"/>
      <c r="C54" s="1468"/>
      <c r="D54" s="1468"/>
      <c r="E54" s="69"/>
      <c r="F54" s="69"/>
      <c r="G54" s="69"/>
      <c r="H54" s="69"/>
      <c r="I54" s="69"/>
      <c r="J54" s="71"/>
      <c r="K54" s="73"/>
      <c r="L54" s="1455"/>
      <c r="M54" s="1455"/>
      <c r="N54" s="1457"/>
      <c r="O54" s="74"/>
      <c r="P54" s="74"/>
      <c r="Q54" s="1460"/>
      <c r="R54" s="1462"/>
      <c r="S54" s="157"/>
      <c r="T54" s="181">
        <f t="shared" si="0"/>
        <v>0</v>
      </c>
      <c r="U54" s="74"/>
      <c r="V54" s="74"/>
      <c r="W54" s="74"/>
      <c r="X54" s="75"/>
      <c r="Y54" s="488"/>
      <c r="Z54" s="488"/>
      <c r="AA54" s="151"/>
      <c r="AB54" s="1449"/>
      <c r="AC54" s="72">
        <f t="shared" si="1"/>
        <v>0</v>
      </c>
      <c r="AD54" s="1449"/>
      <c r="AE54" s="1446"/>
      <c r="AF54" s="1447"/>
      <c r="AG54" s="1447"/>
      <c r="AH54" s="133"/>
    </row>
    <row r="55" spans="1:39" s="134" customFormat="1" ht="30" customHeight="1">
      <c r="A55" s="70">
        <f t="shared" si="2"/>
        <v>45</v>
      </c>
      <c r="B55" s="1468"/>
      <c r="C55" s="1468"/>
      <c r="D55" s="1468"/>
      <c r="E55" s="69"/>
      <c r="F55" s="69"/>
      <c r="G55" s="69"/>
      <c r="H55" s="69"/>
      <c r="I55" s="69"/>
      <c r="J55" s="71"/>
      <c r="K55" s="73"/>
      <c r="L55" s="1455"/>
      <c r="M55" s="1455"/>
      <c r="N55" s="1457"/>
      <c r="O55" s="74"/>
      <c r="P55" s="74"/>
      <c r="Q55" s="1460"/>
      <c r="R55" s="1462"/>
      <c r="S55" s="157"/>
      <c r="T55" s="181">
        <f t="shared" si="0"/>
        <v>0</v>
      </c>
      <c r="U55" s="74"/>
      <c r="V55" s="74"/>
      <c r="W55" s="74"/>
      <c r="X55" s="75"/>
      <c r="Y55" s="488"/>
      <c r="Z55" s="488"/>
      <c r="AA55" s="151"/>
      <c r="AB55" s="1449"/>
      <c r="AC55" s="72">
        <f t="shared" si="1"/>
        <v>0</v>
      </c>
      <c r="AD55" s="1449"/>
      <c r="AE55" s="1446"/>
      <c r="AF55" s="1447"/>
      <c r="AG55" s="1447"/>
      <c r="AH55" s="133"/>
    </row>
    <row r="56" spans="1:39" s="134" customFormat="1" ht="30" customHeight="1">
      <c r="A56" s="70">
        <f t="shared" si="2"/>
        <v>46</v>
      </c>
      <c r="B56" s="1468"/>
      <c r="C56" s="1468"/>
      <c r="D56" s="1468"/>
      <c r="E56" s="69"/>
      <c r="F56" s="69"/>
      <c r="G56" s="69"/>
      <c r="H56" s="69"/>
      <c r="I56" s="69"/>
      <c r="J56" s="71"/>
      <c r="K56" s="73"/>
      <c r="L56" s="1455"/>
      <c r="M56" s="1455"/>
      <c r="N56" s="1457"/>
      <c r="O56" s="74"/>
      <c r="P56" s="74"/>
      <c r="Q56" s="1460"/>
      <c r="R56" s="1462"/>
      <c r="S56" s="157"/>
      <c r="T56" s="181">
        <f t="shared" si="0"/>
        <v>0</v>
      </c>
      <c r="U56" s="74"/>
      <c r="V56" s="74"/>
      <c r="W56" s="74"/>
      <c r="X56" s="75"/>
      <c r="Y56" s="488"/>
      <c r="Z56" s="488"/>
      <c r="AA56" s="151"/>
      <c r="AB56" s="1449"/>
      <c r="AC56" s="72">
        <f t="shared" si="1"/>
        <v>0</v>
      </c>
      <c r="AD56" s="1449"/>
      <c r="AE56" s="1446"/>
      <c r="AF56" s="1447"/>
      <c r="AG56" s="1447"/>
      <c r="AH56" s="133"/>
    </row>
    <row r="57" spans="1:39" s="134" customFormat="1" ht="30" customHeight="1">
      <c r="A57" s="70">
        <f t="shared" si="2"/>
        <v>47</v>
      </c>
      <c r="B57" s="1468"/>
      <c r="C57" s="1468"/>
      <c r="D57" s="1468"/>
      <c r="E57" s="69"/>
      <c r="F57" s="69"/>
      <c r="G57" s="69"/>
      <c r="H57" s="69"/>
      <c r="I57" s="69"/>
      <c r="J57" s="71"/>
      <c r="K57" s="73"/>
      <c r="L57" s="1455"/>
      <c r="M57" s="1455"/>
      <c r="N57" s="1457"/>
      <c r="O57" s="74"/>
      <c r="P57" s="74"/>
      <c r="Q57" s="1460"/>
      <c r="R57" s="1462"/>
      <c r="S57" s="157"/>
      <c r="T57" s="181">
        <f>SUM(U57:W57)</f>
        <v>0</v>
      </c>
      <c r="U57" s="74"/>
      <c r="V57" s="74"/>
      <c r="W57" s="74"/>
      <c r="X57" s="75"/>
      <c r="Y57" s="488"/>
      <c r="Z57" s="488"/>
      <c r="AA57" s="151"/>
      <c r="AB57" s="1449"/>
      <c r="AC57" s="72">
        <f t="shared" si="1"/>
        <v>0</v>
      </c>
      <c r="AD57" s="1449"/>
      <c r="AE57" s="1446"/>
      <c r="AF57" s="1447"/>
      <c r="AG57" s="1447"/>
      <c r="AH57" s="133"/>
    </row>
    <row r="58" spans="1:39" s="134" customFormat="1" ht="30" customHeight="1">
      <c r="A58" s="70">
        <f t="shared" si="2"/>
        <v>48</v>
      </c>
      <c r="B58" s="1468"/>
      <c r="C58" s="1468"/>
      <c r="D58" s="1468"/>
      <c r="E58" s="69"/>
      <c r="F58" s="69"/>
      <c r="G58" s="69"/>
      <c r="H58" s="69"/>
      <c r="I58" s="69"/>
      <c r="J58" s="71"/>
      <c r="K58" s="73"/>
      <c r="L58" s="1455"/>
      <c r="M58" s="1455"/>
      <c r="N58" s="1457"/>
      <c r="O58" s="74"/>
      <c r="P58" s="74"/>
      <c r="Q58" s="1460"/>
      <c r="R58" s="1462"/>
      <c r="S58" s="157"/>
      <c r="T58" s="181">
        <f t="shared" si="0"/>
        <v>0</v>
      </c>
      <c r="U58" s="74"/>
      <c r="V58" s="74"/>
      <c r="W58" s="74"/>
      <c r="X58" s="75"/>
      <c r="Y58" s="488"/>
      <c r="Z58" s="488"/>
      <c r="AA58" s="151"/>
      <c r="AB58" s="1449"/>
      <c r="AC58" s="72">
        <f t="shared" si="1"/>
        <v>0</v>
      </c>
      <c r="AD58" s="1449"/>
      <c r="AE58" s="1446"/>
      <c r="AF58" s="1447"/>
      <c r="AG58" s="1447"/>
      <c r="AH58" s="133"/>
    </row>
    <row r="59" spans="1:39" s="134" customFormat="1" ht="30" customHeight="1">
      <c r="A59" s="70">
        <f t="shared" si="2"/>
        <v>49</v>
      </c>
      <c r="B59" s="1468"/>
      <c r="C59" s="1468"/>
      <c r="D59" s="1468"/>
      <c r="E59" s="69"/>
      <c r="F59" s="69"/>
      <c r="G59" s="69"/>
      <c r="H59" s="69"/>
      <c r="I59" s="69"/>
      <c r="J59" s="71"/>
      <c r="K59" s="73"/>
      <c r="L59" s="1455"/>
      <c r="M59" s="1455"/>
      <c r="N59" s="1457"/>
      <c r="O59" s="74"/>
      <c r="P59" s="74"/>
      <c r="Q59" s="1460"/>
      <c r="R59" s="1462"/>
      <c r="S59" s="157"/>
      <c r="T59" s="181">
        <f t="shared" si="0"/>
        <v>0</v>
      </c>
      <c r="U59" s="74"/>
      <c r="V59" s="74"/>
      <c r="W59" s="74"/>
      <c r="X59" s="75"/>
      <c r="Y59" s="488"/>
      <c r="Z59" s="488"/>
      <c r="AA59" s="151"/>
      <c r="AB59" s="1449"/>
      <c r="AC59" s="72">
        <f>P59</f>
        <v>0</v>
      </c>
      <c r="AD59" s="1449"/>
      <c r="AE59" s="1446"/>
      <c r="AF59" s="1447"/>
      <c r="AG59" s="1447"/>
      <c r="AH59" s="133"/>
    </row>
    <row r="60" spans="1:39" s="134" customFormat="1" ht="30" customHeight="1" thickBot="1">
      <c r="A60" s="70">
        <f t="shared" si="2"/>
        <v>50</v>
      </c>
      <c r="B60" s="1468"/>
      <c r="C60" s="1468"/>
      <c r="D60" s="1468"/>
      <c r="E60" s="69"/>
      <c r="F60" s="69"/>
      <c r="G60" s="69"/>
      <c r="H60" s="69"/>
      <c r="I60" s="69"/>
      <c r="J60" s="71"/>
      <c r="K60" s="73"/>
      <c r="L60" s="1455"/>
      <c r="M60" s="1455"/>
      <c r="N60" s="1458"/>
      <c r="O60" s="74"/>
      <c r="P60" s="74"/>
      <c r="Q60" s="1461"/>
      <c r="R60" s="1462"/>
      <c r="S60" s="157"/>
      <c r="T60" s="181">
        <f t="shared" si="0"/>
        <v>0</v>
      </c>
      <c r="U60" s="74"/>
      <c r="V60" s="74"/>
      <c r="W60" s="74"/>
      <c r="X60" s="75"/>
      <c r="Y60" s="488"/>
      <c r="Z60" s="488"/>
      <c r="AA60" s="151"/>
      <c r="AB60" s="1450"/>
      <c r="AC60" s="72">
        <f>P60</f>
        <v>0</v>
      </c>
      <c r="AD60" s="1450"/>
      <c r="AE60" s="1446"/>
      <c r="AF60" s="1447"/>
      <c r="AG60" s="1447"/>
      <c r="AH60" s="133"/>
    </row>
    <row r="61" spans="1:39" s="134" customFormat="1" ht="36.75" customHeight="1" thickBot="1">
      <c r="A61" s="235"/>
      <c r="B61" s="1473" t="s">
        <v>238</v>
      </c>
      <c r="C61" s="1474"/>
      <c r="D61" s="1474"/>
      <c r="E61" s="1474"/>
      <c r="F61" s="1474"/>
      <c r="G61" s="1474"/>
      <c r="H61" s="1474"/>
      <c r="I61" s="1474"/>
      <c r="J61" s="1474"/>
      <c r="K61" s="180">
        <f>SUM(K11:K60)</f>
        <v>0</v>
      </c>
      <c r="L61" s="160"/>
      <c r="M61" s="160"/>
      <c r="N61" s="152">
        <v>0</v>
      </c>
      <c r="O61" s="179">
        <f>SUM(O11:O60)</f>
        <v>0</v>
      </c>
      <c r="P61" s="179">
        <f>SUM(P11:P60)</f>
        <v>0</v>
      </c>
      <c r="Q61" s="179">
        <f>K61-(L61-M61)-N61-O61+P61</f>
        <v>0</v>
      </c>
      <c r="R61" s="154">
        <v>10200000</v>
      </c>
      <c r="S61" s="180">
        <f>SUM(S11:S60)</f>
        <v>0</v>
      </c>
      <c r="T61" s="179">
        <f>SUM(U61:W61)</f>
        <v>0</v>
      </c>
      <c r="U61" s="179">
        <f>SUM(U11:U60)</f>
        <v>0</v>
      </c>
      <c r="V61" s="179">
        <f>SUM(V11:V60)</f>
        <v>0</v>
      </c>
      <c r="W61" s="179">
        <f>SUM(W11:W60)</f>
        <v>0</v>
      </c>
      <c r="X61" s="179">
        <f>SUM(X11:X60)</f>
        <v>0</v>
      </c>
      <c r="Y61" s="153"/>
      <c r="Z61" s="153"/>
      <c r="AA61" s="179">
        <f>SUM(AA11:AA60)</f>
        <v>0</v>
      </c>
      <c r="AB61" s="154">
        <v>0</v>
      </c>
      <c r="AC61" s="183">
        <f>SUM(AC11:AC60)</f>
        <v>0</v>
      </c>
      <c r="AD61" s="182">
        <f>S61-T61-X61-AA61-AB61-AC61</f>
        <v>0</v>
      </c>
      <c r="AE61" s="1463"/>
      <c r="AF61" s="1464"/>
      <c r="AG61" s="1464"/>
      <c r="AH61" s="133"/>
    </row>
    <row r="62" spans="1:39" ht="12.75" thickBot="1">
      <c r="P62" s="206"/>
    </row>
    <row r="63" spans="1:39" s="134" customFormat="1" ht="69.75" customHeight="1" thickBot="1">
      <c r="B63" s="135"/>
      <c r="C63" s="135"/>
      <c r="D63" s="135"/>
      <c r="E63" s="135"/>
      <c r="F63" s="135"/>
      <c r="G63" s="135"/>
      <c r="H63" s="135"/>
      <c r="I63" s="135"/>
      <c r="J63" s="135"/>
      <c r="K63" s="135"/>
      <c r="L63" s="135"/>
      <c r="M63" s="135"/>
      <c r="N63" s="135"/>
      <c r="O63" s="135"/>
      <c r="P63" s="135"/>
      <c r="Q63" s="135"/>
      <c r="R63" s="135"/>
      <c r="S63" s="1465" t="s">
        <v>332</v>
      </c>
      <c r="T63" s="1466"/>
      <c r="U63" s="1466"/>
      <c r="V63" s="1466"/>
      <c r="W63" s="1467"/>
      <c r="X63" s="187" t="e">
        <f>(U61+V61+X61)/(T61+X61)</f>
        <v>#DIV/0!</v>
      </c>
      <c r="Y63" s="184" t="str">
        <f>IFERROR(IF(X63&gt;=1/2,"○","×"),"")</f>
        <v/>
      </c>
      <c r="Z63" s="135"/>
      <c r="AA63" s="1465" t="s">
        <v>319</v>
      </c>
      <c r="AB63" s="1466"/>
      <c r="AC63" s="1466"/>
      <c r="AD63" s="184" t="str">
        <f>IFERROR(IF(AD61&gt;=Q61,"○","×"),"")</f>
        <v>○</v>
      </c>
      <c r="AE63" s="135"/>
      <c r="AF63" s="135"/>
      <c r="AG63" s="136"/>
      <c r="AH63" s="149"/>
      <c r="AI63" s="158"/>
      <c r="AJ63" s="158"/>
      <c r="AK63" s="158"/>
      <c r="AL63" s="158"/>
      <c r="AM63" s="135"/>
    </row>
    <row r="64" spans="1:39" s="134" customFormat="1" ht="24" customHeight="1">
      <c r="B64" s="135"/>
      <c r="C64" s="135"/>
      <c r="D64" s="135"/>
      <c r="E64" s="135"/>
      <c r="F64" s="135"/>
      <c r="G64" s="135"/>
      <c r="H64" s="135"/>
      <c r="I64" s="135"/>
      <c r="J64" s="135"/>
      <c r="K64" s="161"/>
      <c r="L64" s="161"/>
      <c r="M64" s="161"/>
      <c r="N64" s="135"/>
      <c r="O64" s="135"/>
      <c r="P64" s="135"/>
      <c r="Q64" s="135"/>
      <c r="R64" s="135"/>
      <c r="S64" s="135"/>
      <c r="T64" s="135"/>
      <c r="U64" s="135"/>
      <c r="V64" s="135"/>
      <c r="W64" s="135"/>
      <c r="X64" s="135"/>
      <c r="Y64" s="135"/>
      <c r="Z64" s="135"/>
      <c r="AA64" s="135"/>
      <c r="AB64" s="149"/>
      <c r="AC64" s="149"/>
      <c r="AD64" s="135"/>
    </row>
    <row r="65" spans="1:42" s="140" customFormat="1" ht="19.5" customHeight="1">
      <c r="A65" s="1471" t="s">
        <v>239</v>
      </c>
      <c r="B65" s="1471"/>
      <c r="C65" s="1471"/>
      <c r="D65" s="1471"/>
      <c r="E65" s="1471"/>
      <c r="F65" s="137"/>
      <c r="G65" s="137"/>
      <c r="H65" s="137"/>
      <c r="I65" s="137"/>
      <c r="J65" s="137"/>
      <c r="K65" s="137"/>
      <c r="L65" s="137"/>
      <c r="M65" s="137"/>
      <c r="N65" s="137"/>
      <c r="O65" s="137"/>
      <c r="P65" s="135"/>
      <c r="Q65" s="137"/>
      <c r="R65" s="137"/>
      <c r="S65" s="137"/>
      <c r="T65" s="137"/>
      <c r="U65" s="137"/>
      <c r="V65" s="137"/>
      <c r="W65" s="137"/>
      <c r="X65" s="137"/>
      <c r="Y65" s="137"/>
      <c r="Z65" s="137"/>
      <c r="AA65" s="137"/>
      <c r="AB65" s="137"/>
      <c r="AC65" s="137"/>
      <c r="AD65" s="137"/>
      <c r="AE65" s="137"/>
      <c r="AF65" s="137"/>
      <c r="AG65" s="137"/>
      <c r="AH65" s="137"/>
      <c r="AI65" s="137"/>
      <c r="AJ65" s="137"/>
      <c r="AK65" s="137"/>
      <c r="AL65" s="137"/>
      <c r="AM65" s="138"/>
      <c r="AN65" s="138"/>
      <c r="AO65" s="138"/>
      <c r="AP65" s="139"/>
    </row>
    <row r="66" spans="1:42" s="140" customFormat="1" ht="19.899999999999999" customHeight="1">
      <c r="A66" s="1471" t="s">
        <v>355</v>
      </c>
      <c r="B66" s="1471"/>
      <c r="C66" s="1471"/>
      <c r="D66" s="1471"/>
      <c r="E66" s="1471"/>
      <c r="F66" s="1471"/>
      <c r="G66" s="1471"/>
      <c r="H66" s="1471"/>
      <c r="I66" s="1471"/>
      <c r="J66" s="1471"/>
      <c r="K66" s="1471"/>
      <c r="L66" s="1471"/>
      <c r="M66" s="1471"/>
      <c r="N66" s="1471"/>
      <c r="O66" s="1471"/>
      <c r="P66" s="1471"/>
      <c r="Q66" s="1471"/>
      <c r="R66" s="1471"/>
      <c r="S66" s="1471"/>
      <c r="T66" s="1471"/>
      <c r="U66" s="1471"/>
      <c r="V66" s="1471"/>
      <c r="W66" s="1471"/>
      <c r="X66" s="1471"/>
      <c r="Y66" s="1471"/>
      <c r="Z66" s="1471"/>
      <c r="AA66" s="252"/>
      <c r="AB66" s="252"/>
      <c r="AC66" s="252"/>
      <c r="AD66" s="141"/>
      <c r="AE66" s="141"/>
      <c r="AF66" s="141"/>
      <c r="AG66" s="141"/>
      <c r="AH66" s="252"/>
      <c r="AI66" s="141"/>
      <c r="AJ66" s="141"/>
      <c r="AK66" s="141"/>
      <c r="AL66" s="141"/>
      <c r="AM66" s="138"/>
      <c r="AN66" s="138"/>
      <c r="AO66" s="138"/>
      <c r="AP66" s="139"/>
    </row>
    <row r="67" spans="1:42" s="140" customFormat="1" ht="19.899999999999999" customHeight="1">
      <c r="A67" s="1471" t="s">
        <v>240</v>
      </c>
      <c r="B67" s="1471"/>
      <c r="C67" s="1471"/>
      <c r="D67" s="1471"/>
      <c r="E67" s="1471"/>
      <c r="F67" s="1471"/>
      <c r="G67" s="1471"/>
      <c r="H67" s="1471"/>
      <c r="I67" s="1471"/>
      <c r="J67" s="1471"/>
      <c r="K67" s="1471"/>
      <c r="L67" s="1471"/>
      <c r="M67" s="1471"/>
      <c r="N67" s="1471"/>
      <c r="O67" s="1471"/>
      <c r="P67" s="1471"/>
      <c r="Q67" s="1471"/>
      <c r="R67" s="1471"/>
      <c r="S67" s="1471"/>
      <c r="T67" s="1471"/>
      <c r="U67" s="1471"/>
      <c r="V67" s="1471"/>
      <c r="W67" s="1471"/>
      <c r="X67" s="1471"/>
      <c r="Y67" s="1471"/>
      <c r="Z67" s="1471"/>
      <c r="AA67" s="252"/>
      <c r="AB67" s="252"/>
      <c r="AC67" s="252"/>
      <c r="AD67" s="137"/>
      <c r="AE67" s="137"/>
      <c r="AF67" s="137"/>
      <c r="AG67" s="137"/>
      <c r="AH67" s="252"/>
      <c r="AI67" s="137"/>
      <c r="AJ67" s="137"/>
      <c r="AK67" s="137"/>
      <c r="AL67" s="137"/>
      <c r="AM67" s="138"/>
      <c r="AN67" s="138"/>
      <c r="AO67" s="138"/>
      <c r="AP67" s="139"/>
    </row>
    <row r="68" spans="1:42" s="140" customFormat="1" ht="19.899999999999999" customHeight="1">
      <c r="A68" s="251" t="s">
        <v>241</v>
      </c>
      <c r="B68" s="1472" t="s">
        <v>356</v>
      </c>
      <c r="C68" s="1472"/>
      <c r="D68" s="1472"/>
      <c r="E68" s="1472"/>
      <c r="F68" s="1472"/>
      <c r="G68" s="1472"/>
      <c r="H68" s="1472"/>
      <c r="I68" s="1472"/>
      <c r="J68" s="1472"/>
      <c r="K68" s="1472"/>
      <c r="L68" s="1472"/>
      <c r="M68" s="1472"/>
      <c r="N68" s="1472"/>
      <c r="O68" s="1472"/>
      <c r="P68" s="1472"/>
      <c r="Q68" s="1472"/>
      <c r="R68" s="1472"/>
      <c r="S68" s="1472"/>
      <c r="T68" s="1472"/>
      <c r="U68" s="1472"/>
      <c r="V68" s="1472"/>
      <c r="W68" s="1472"/>
      <c r="X68" s="1472"/>
      <c r="Y68" s="1472"/>
      <c r="Z68" s="1472"/>
      <c r="AA68" s="253"/>
      <c r="AB68" s="253"/>
      <c r="AC68" s="253"/>
      <c r="AD68" s="137"/>
      <c r="AE68" s="137"/>
      <c r="AF68" s="137"/>
      <c r="AG68" s="137"/>
      <c r="AH68" s="253"/>
      <c r="AI68" s="137"/>
      <c r="AJ68" s="137"/>
      <c r="AK68" s="137"/>
      <c r="AL68" s="137"/>
      <c r="AM68" s="138"/>
      <c r="AN68" s="138"/>
      <c r="AO68" s="138"/>
      <c r="AP68" s="139"/>
    </row>
    <row r="69" spans="1:42" s="142" customFormat="1" ht="19.899999999999999" customHeight="1">
      <c r="A69" s="251" t="s">
        <v>242</v>
      </c>
      <c r="B69" s="1469" t="s">
        <v>243</v>
      </c>
      <c r="C69" s="1469"/>
      <c r="D69" s="1469"/>
      <c r="E69" s="1469"/>
      <c r="F69" s="1469"/>
      <c r="G69" s="1469"/>
      <c r="H69" s="1469"/>
      <c r="I69" s="1469"/>
      <c r="J69" s="1469"/>
      <c r="K69" s="1469"/>
      <c r="L69" s="1469"/>
      <c r="M69" s="1469"/>
      <c r="N69" s="1469"/>
      <c r="O69" s="1469"/>
      <c r="P69" s="1469"/>
      <c r="Q69" s="1469"/>
      <c r="R69" s="1469"/>
      <c r="S69" s="1469"/>
      <c r="T69" s="1469"/>
      <c r="U69" s="1469"/>
      <c r="V69" s="1469"/>
      <c r="W69" s="1469"/>
      <c r="X69" s="1469"/>
      <c r="Y69" s="1469"/>
      <c r="Z69" s="1469"/>
      <c r="AA69" s="250"/>
      <c r="AB69" s="250"/>
      <c r="AC69" s="250"/>
      <c r="AH69" s="250"/>
    </row>
    <row r="70" spans="1:42" s="142" customFormat="1" ht="19.899999999999999" customHeight="1">
      <c r="A70" s="251"/>
      <c r="B70" s="1469" t="s">
        <v>244</v>
      </c>
      <c r="C70" s="1469"/>
      <c r="D70" s="1469"/>
      <c r="E70" s="1469"/>
      <c r="F70" s="1469"/>
      <c r="G70" s="1469"/>
      <c r="H70" s="1469"/>
      <c r="I70" s="1469"/>
      <c r="J70" s="1469"/>
      <c r="K70" s="1469"/>
      <c r="L70" s="1469"/>
      <c r="M70" s="1469"/>
      <c r="N70" s="1469"/>
      <c r="O70" s="1469"/>
      <c r="P70" s="1469"/>
      <c r="Q70" s="1469"/>
      <c r="R70" s="1469"/>
      <c r="S70" s="1469"/>
      <c r="T70" s="1469"/>
      <c r="U70" s="1469"/>
      <c r="V70" s="1469"/>
      <c r="W70" s="1469"/>
      <c r="X70" s="1469"/>
      <c r="Y70" s="1469"/>
      <c r="Z70" s="1469"/>
      <c r="AA70" s="250"/>
      <c r="AB70" s="250"/>
      <c r="AC70" s="250"/>
      <c r="AH70" s="250"/>
      <c r="AM70" s="250"/>
      <c r="AN70" s="250"/>
      <c r="AO70" s="250"/>
      <c r="AP70" s="250"/>
    </row>
    <row r="71" spans="1:42" s="143" customFormat="1" ht="19.899999999999999" customHeight="1">
      <c r="A71" s="251" t="s">
        <v>245</v>
      </c>
      <c r="B71" s="1470" t="s">
        <v>246</v>
      </c>
      <c r="C71" s="1470"/>
      <c r="D71" s="1470"/>
      <c r="E71" s="1470"/>
      <c r="F71" s="1470"/>
      <c r="G71" s="1470"/>
      <c r="H71" s="1470"/>
      <c r="I71" s="1470"/>
      <c r="J71" s="1470"/>
      <c r="K71" s="1470"/>
      <c r="L71" s="1470"/>
      <c r="M71" s="1470"/>
      <c r="N71" s="1470"/>
      <c r="O71" s="1470"/>
      <c r="P71" s="1470"/>
      <c r="Q71" s="1470"/>
      <c r="R71" s="1470"/>
      <c r="S71" s="1470"/>
      <c r="T71" s="1470"/>
      <c r="U71" s="1470"/>
      <c r="V71" s="1470"/>
      <c r="W71" s="1470"/>
      <c r="X71" s="1470"/>
      <c r="Y71" s="1470"/>
      <c r="Z71" s="1470"/>
      <c r="AA71" s="251"/>
      <c r="AB71" s="251"/>
      <c r="AC71" s="251"/>
      <c r="AH71" s="251"/>
    </row>
    <row r="72" spans="1:42" s="140" customFormat="1" ht="19.899999999999999" customHeight="1">
      <c r="A72" s="251"/>
      <c r="B72" s="1470" t="s">
        <v>247</v>
      </c>
      <c r="C72" s="1470"/>
      <c r="D72" s="1470"/>
      <c r="E72" s="1470"/>
      <c r="F72" s="1470"/>
      <c r="G72" s="1470"/>
      <c r="H72" s="1470"/>
      <c r="I72" s="1470"/>
      <c r="J72" s="1470"/>
      <c r="K72" s="1470"/>
      <c r="L72" s="1470"/>
      <c r="M72" s="1470"/>
      <c r="N72" s="1470"/>
      <c r="O72" s="1470"/>
      <c r="P72" s="1470"/>
      <c r="Q72" s="1470"/>
      <c r="R72" s="1470"/>
      <c r="S72" s="1470"/>
      <c r="T72" s="1470"/>
      <c r="U72" s="1470"/>
      <c r="V72" s="1470"/>
      <c r="W72" s="1470"/>
      <c r="X72" s="1470"/>
      <c r="Y72" s="1470"/>
      <c r="Z72" s="1470"/>
      <c r="AA72" s="251"/>
      <c r="AB72" s="251"/>
      <c r="AC72" s="251"/>
      <c r="AD72" s="143"/>
      <c r="AE72" s="143"/>
      <c r="AF72" s="143"/>
      <c r="AG72" s="143"/>
      <c r="AH72" s="251"/>
      <c r="AI72" s="143"/>
      <c r="AJ72" s="143"/>
      <c r="AK72" s="143"/>
      <c r="AL72" s="143"/>
      <c r="AM72" s="143"/>
      <c r="AN72" s="143"/>
      <c r="AO72" s="143"/>
      <c r="AP72" s="143"/>
    </row>
    <row r="73" spans="1:42" s="140" customFormat="1" ht="19.899999999999999" customHeight="1">
      <c r="A73" s="205" t="s">
        <v>359</v>
      </c>
      <c r="B73" s="205"/>
      <c r="C73" s="143"/>
      <c r="D73" s="143"/>
      <c r="E73" s="143"/>
      <c r="F73" s="143"/>
      <c r="G73" s="143"/>
      <c r="H73" s="143"/>
      <c r="I73" s="143"/>
      <c r="J73" s="143"/>
      <c r="K73" s="143"/>
      <c r="L73" s="143"/>
      <c r="M73" s="143"/>
      <c r="N73" s="143"/>
      <c r="O73" s="143"/>
      <c r="P73" s="143"/>
      <c r="Q73" s="143"/>
      <c r="R73" s="143"/>
      <c r="S73" s="143"/>
      <c r="T73" s="143"/>
      <c r="U73" s="143"/>
      <c r="V73" s="143"/>
      <c r="W73" s="143"/>
      <c r="X73" s="143"/>
      <c r="Y73" s="143"/>
      <c r="Z73" s="143"/>
      <c r="AA73" s="143"/>
      <c r="AB73" s="143"/>
      <c r="AC73" s="143"/>
      <c r="AD73" s="143"/>
      <c r="AE73" s="143"/>
      <c r="AF73" s="143"/>
      <c r="AG73" s="143"/>
      <c r="AH73" s="143"/>
      <c r="AI73" s="143"/>
      <c r="AJ73" s="143"/>
      <c r="AK73" s="143"/>
      <c r="AL73" s="143"/>
      <c r="AM73" s="143"/>
      <c r="AN73" s="143"/>
      <c r="AO73" s="143"/>
      <c r="AP73" s="143"/>
    </row>
    <row r="74" spans="1:42" s="134" customFormat="1" ht="19.899999999999999" customHeight="1">
      <c r="A74" s="205"/>
      <c r="B74" s="205"/>
      <c r="C74" s="144"/>
      <c r="D74" s="144"/>
      <c r="E74" s="144"/>
      <c r="F74" s="144"/>
      <c r="G74" s="144"/>
      <c r="H74" s="144"/>
      <c r="I74" s="144"/>
      <c r="J74" s="144"/>
      <c r="K74" s="144"/>
      <c r="L74" s="144"/>
      <c r="M74" s="144"/>
      <c r="N74" s="144"/>
      <c r="O74" s="144"/>
      <c r="P74" s="143"/>
      <c r="Q74" s="144"/>
      <c r="R74" s="144"/>
      <c r="S74" s="144"/>
      <c r="T74" s="144"/>
      <c r="U74" s="144"/>
      <c r="V74" s="144"/>
      <c r="W74" s="144"/>
      <c r="X74" s="144"/>
      <c r="Y74" s="144"/>
      <c r="Z74" s="144"/>
      <c r="AA74" s="144"/>
      <c r="AB74" s="144"/>
      <c r="AC74" s="144"/>
      <c r="AD74" s="144"/>
      <c r="AE74" s="144"/>
      <c r="AF74" s="144"/>
      <c r="AG74" s="144"/>
      <c r="AH74" s="144"/>
      <c r="AI74" s="144"/>
      <c r="AJ74" s="144"/>
      <c r="AK74" s="144"/>
      <c r="AL74" s="144"/>
      <c r="AM74" s="144"/>
      <c r="AN74" s="144"/>
      <c r="AO74" s="144"/>
      <c r="AP74" s="144"/>
    </row>
    <row r="75" spans="1:42" ht="12" customHeight="1">
      <c r="B75" s="57"/>
      <c r="C75" s="57"/>
      <c r="D75" s="57"/>
      <c r="E75" s="57"/>
      <c r="F75" s="57"/>
      <c r="G75" s="57"/>
      <c r="H75" s="57"/>
      <c r="I75" s="57"/>
      <c r="J75" s="57"/>
      <c r="K75" s="57"/>
      <c r="L75" s="57"/>
      <c r="M75" s="57"/>
      <c r="N75" s="57"/>
      <c r="O75" s="57"/>
      <c r="P75" s="144"/>
      <c r="Q75" s="57"/>
      <c r="R75" s="57"/>
      <c r="S75" s="57"/>
      <c r="T75" s="57"/>
      <c r="U75" s="57"/>
      <c r="V75" s="57"/>
      <c r="W75" s="57"/>
      <c r="X75" s="57"/>
      <c r="Y75" s="57"/>
      <c r="Z75" s="57"/>
      <c r="AA75" s="57"/>
      <c r="AB75" s="57"/>
      <c r="AC75" s="57"/>
      <c r="AD75" s="57"/>
      <c r="AE75" s="57"/>
      <c r="AF75" s="57"/>
      <c r="AG75" s="57"/>
      <c r="AH75" s="57"/>
      <c r="AI75" s="57"/>
      <c r="AJ75" s="57"/>
      <c r="AK75" s="57"/>
      <c r="AL75" s="57"/>
      <c r="AM75" s="57"/>
      <c r="AN75" s="57"/>
      <c r="AO75" s="57"/>
      <c r="AP75" s="57"/>
    </row>
    <row r="76" spans="1:42" ht="12" customHeight="1">
      <c r="B76" s="57"/>
      <c r="C76" s="57"/>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7"/>
      <c r="AL76" s="57"/>
      <c r="AM76" s="57"/>
      <c r="AN76" s="57"/>
      <c r="AO76" s="57"/>
      <c r="AP76" s="57"/>
    </row>
    <row r="77" spans="1:42" ht="12" customHeight="1">
      <c r="B77" s="57"/>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7"/>
      <c r="AO77" s="57"/>
      <c r="AP77" s="57"/>
    </row>
    <row r="78" spans="1:42" ht="12" customHeight="1">
      <c r="B78" s="58"/>
      <c r="C78" s="57"/>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7"/>
      <c r="AI78" s="57"/>
      <c r="AJ78" s="57"/>
      <c r="AK78" s="57"/>
      <c r="AL78" s="57"/>
      <c r="AM78" s="57"/>
      <c r="AN78" s="57"/>
      <c r="AO78" s="57"/>
      <c r="AP78" s="57"/>
    </row>
    <row r="79" spans="1:42" ht="13.5">
      <c r="B79" s="59"/>
      <c r="C79" s="59"/>
      <c r="D79" s="59"/>
      <c r="E79" s="59"/>
      <c r="F79" s="59"/>
      <c r="G79" s="59"/>
      <c r="H79" s="59"/>
      <c r="I79" s="59"/>
      <c r="J79" s="59"/>
      <c r="K79" s="59"/>
      <c r="L79" s="59"/>
      <c r="M79" s="59"/>
      <c r="N79" s="59"/>
      <c r="O79" s="59"/>
      <c r="P79" s="57"/>
      <c r="Q79" s="59"/>
      <c r="R79" s="59"/>
      <c r="S79" s="59"/>
      <c r="T79" s="59"/>
      <c r="U79" s="59"/>
      <c r="V79" s="59"/>
      <c r="W79" s="59"/>
      <c r="X79" s="59"/>
      <c r="Y79" s="59"/>
      <c r="Z79" s="59"/>
      <c r="AA79" s="59"/>
      <c r="AB79" s="59"/>
      <c r="AC79" s="59"/>
      <c r="AD79" s="59"/>
      <c r="AE79" s="59"/>
      <c r="AF79" s="59"/>
      <c r="AG79" s="59"/>
      <c r="AH79" s="59"/>
      <c r="AI79" s="59"/>
      <c r="AJ79" s="59"/>
      <c r="AK79" s="59"/>
      <c r="AL79" s="59"/>
      <c r="AM79" s="59"/>
      <c r="AN79" s="59"/>
      <c r="AO79" s="59"/>
      <c r="AP79" s="59"/>
    </row>
    <row r="80" spans="1:42">
      <c r="P80" s="59"/>
    </row>
  </sheetData>
  <sheetProtection formatCells="0" insertColumns="0" insertRows="0" selectLockedCells="1"/>
  <mergeCells count="155">
    <mergeCell ref="AE57:AG57"/>
    <mergeCell ref="AE58:AG58"/>
    <mergeCell ref="AE59:AG59"/>
    <mergeCell ref="AE48:AG48"/>
    <mergeCell ref="AE49:AG49"/>
    <mergeCell ref="AE50:AG50"/>
    <mergeCell ref="AE51:AG51"/>
    <mergeCell ref="AE52:AG52"/>
    <mergeCell ref="AE53:AG53"/>
    <mergeCell ref="AE54:AG54"/>
    <mergeCell ref="AE55:AG55"/>
    <mergeCell ref="AE56:AG56"/>
    <mergeCell ref="P8:P10"/>
    <mergeCell ref="B69:Z69"/>
    <mergeCell ref="B70:Z70"/>
    <mergeCell ref="B71:Z71"/>
    <mergeCell ref="B72:Z72"/>
    <mergeCell ref="A65:E65"/>
    <mergeCell ref="A66:Z66"/>
    <mergeCell ref="A67:Z67"/>
    <mergeCell ref="B68:Z68"/>
    <mergeCell ref="B35:D35"/>
    <mergeCell ref="B61:J61"/>
    <mergeCell ref="B40:D40"/>
    <mergeCell ref="B41:D41"/>
    <mergeCell ref="B42:D42"/>
    <mergeCell ref="B43:D43"/>
    <mergeCell ref="B44:D44"/>
    <mergeCell ref="B45:D45"/>
    <mergeCell ref="B46:D46"/>
    <mergeCell ref="B47:D47"/>
    <mergeCell ref="B48:D48"/>
    <mergeCell ref="B49:D49"/>
    <mergeCell ref="B50:D50"/>
    <mergeCell ref="B51:D51"/>
    <mergeCell ref="B52:D52"/>
    <mergeCell ref="AE61:AG61"/>
    <mergeCell ref="S63:W63"/>
    <mergeCell ref="AA63:AC63"/>
    <mergeCell ref="B38:D38"/>
    <mergeCell ref="AE38:AG38"/>
    <mergeCell ref="B39:D39"/>
    <mergeCell ref="AE39:AG39"/>
    <mergeCell ref="B60:D60"/>
    <mergeCell ref="AE60:AG60"/>
    <mergeCell ref="B53:D53"/>
    <mergeCell ref="B54:D54"/>
    <mergeCell ref="B55:D55"/>
    <mergeCell ref="B56:D56"/>
    <mergeCell ref="B57:D57"/>
    <mergeCell ref="B58:D58"/>
    <mergeCell ref="B59:D59"/>
    <mergeCell ref="AE40:AG40"/>
    <mergeCell ref="AE41:AG41"/>
    <mergeCell ref="AE42:AG42"/>
    <mergeCell ref="AE43:AG43"/>
    <mergeCell ref="AE44:AG44"/>
    <mergeCell ref="AE45:AG45"/>
    <mergeCell ref="AE46:AG46"/>
    <mergeCell ref="AE47:AG47"/>
    <mergeCell ref="AE35:AG35"/>
    <mergeCell ref="B36:D36"/>
    <mergeCell ref="AE36:AG36"/>
    <mergeCell ref="B37:D37"/>
    <mergeCell ref="AE37:AG37"/>
    <mergeCell ref="AE31:AG31"/>
    <mergeCell ref="B32:D32"/>
    <mergeCell ref="AE32:AG32"/>
    <mergeCell ref="B33:D33"/>
    <mergeCell ref="AE33:AG33"/>
    <mergeCell ref="B34:D34"/>
    <mergeCell ref="AE34:AG34"/>
    <mergeCell ref="AE27:AG27"/>
    <mergeCell ref="B28:D28"/>
    <mergeCell ref="AE28:AG28"/>
    <mergeCell ref="B29:D29"/>
    <mergeCell ref="AE29:AG29"/>
    <mergeCell ref="B30:D30"/>
    <mergeCell ref="AE30:AG30"/>
    <mergeCell ref="B27:D27"/>
    <mergeCell ref="B31:D31"/>
    <mergeCell ref="AE23:AG23"/>
    <mergeCell ref="B24:D24"/>
    <mergeCell ref="AE24:AG24"/>
    <mergeCell ref="B25:D25"/>
    <mergeCell ref="AE25:AG25"/>
    <mergeCell ref="B26:D26"/>
    <mergeCell ref="AE26:AG26"/>
    <mergeCell ref="AE19:AG19"/>
    <mergeCell ref="B20:D20"/>
    <mergeCell ref="AE20:AG20"/>
    <mergeCell ref="B21:D21"/>
    <mergeCell ref="AE21:AG21"/>
    <mergeCell ref="B22:D22"/>
    <mergeCell ref="AE22:AG22"/>
    <mergeCell ref="B23:D23"/>
    <mergeCell ref="AE15:AG15"/>
    <mergeCell ref="B16:D16"/>
    <mergeCell ref="AE16:AG16"/>
    <mergeCell ref="B17:D17"/>
    <mergeCell ref="AE17:AG17"/>
    <mergeCell ref="B18:D18"/>
    <mergeCell ref="AE18:AG18"/>
    <mergeCell ref="AB11:AB60"/>
    <mergeCell ref="AD11:AD60"/>
    <mergeCell ref="AE11:AG11"/>
    <mergeCell ref="B12:D12"/>
    <mergeCell ref="AE12:AG12"/>
    <mergeCell ref="B13:D13"/>
    <mergeCell ref="AE13:AG13"/>
    <mergeCell ref="B14:D14"/>
    <mergeCell ref="AE14:AG14"/>
    <mergeCell ref="B15:D15"/>
    <mergeCell ref="B11:D11"/>
    <mergeCell ref="L11:L60"/>
    <mergeCell ref="M11:M60"/>
    <mergeCell ref="N11:N60"/>
    <mergeCell ref="Q11:Q60"/>
    <mergeCell ref="R11:R60"/>
    <mergeCell ref="B19:D19"/>
    <mergeCell ref="S6:AD6"/>
    <mergeCell ref="X8:Z8"/>
    <mergeCell ref="AA8:AA10"/>
    <mergeCell ref="AB8:AB10"/>
    <mergeCell ref="AC8:AC10"/>
    <mergeCell ref="AD8:AD10"/>
    <mergeCell ref="R9:R10"/>
    <mergeCell ref="T9:W9"/>
    <mergeCell ref="X9:X10"/>
    <mergeCell ref="Y9:Y10"/>
    <mergeCell ref="Z9:Z10"/>
    <mergeCell ref="AE6:AG10"/>
    <mergeCell ref="R7:R8"/>
    <mergeCell ref="U7:W7"/>
    <mergeCell ref="Y7:Z7"/>
    <mergeCell ref="K8:K10"/>
    <mergeCell ref="L8:L10"/>
    <mergeCell ref="AE1:AE3"/>
    <mergeCell ref="AF1:AG3"/>
    <mergeCell ref="A5:N5"/>
    <mergeCell ref="A6:A10"/>
    <mergeCell ref="B6:D10"/>
    <mergeCell ref="E6:E10"/>
    <mergeCell ref="F6:F10"/>
    <mergeCell ref="G6:G10"/>
    <mergeCell ref="H6:H10"/>
    <mergeCell ref="I6:I10"/>
    <mergeCell ref="M8:M10"/>
    <mergeCell ref="N8:N10"/>
    <mergeCell ref="O8:O10"/>
    <mergeCell ref="Q8:Q10"/>
    <mergeCell ref="S8:S10"/>
    <mergeCell ref="T8:W8"/>
    <mergeCell ref="J6:J10"/>
    <mergeCell ref="K6:R6"/>
  </mergeCells>
  <phoneticPr fontId="9"/>
  <conditionalFormatting sqref="K11:O11 Q11:W11 T12:T61 B61 K61:O61 Q61:S61 U61:AB61 B46:J60 O12:O60 B11:D45 G11:J45 S12:W60 K12:M60">
    <cfRule type="containsBlanks" dxfId="13" priority="7">
      <formula>LEN(TRIM(B11))=0</formula>
    </cfRule>
  </conditionalFormatting>
  <conditionalFormatting sqref="P11:P61">
    <cfRule type="containsBlanks" dxfId="12" priority="3">
      <formula>LEN(TRIM(P11))=0</formula>
    </cfRule>
  </conditionalFormatting>
  <conditionalFormatting sqref="X11:AA60">
    <cfRule type="containsBlanks" dxfId="11" priority="6">
      <formula>LEN(TRIM(X11))=0</formula>
    </cfRule>
  </conditionalFormatting>
  <conditionalFormatting sqref="AB11:AD11 AD61 AE11:AG61 AC12:AC60">
    <cfRule type="containsBlanks" dxfId="10" priority="8">
      <formula>LEN(TRIM(AB11))=0</formula>
    </cfRule>
  </conditionalFormatting>
  <conditionalFormatting sqref="AC61">
    <cfRule type="containsBlanks" dxfId="9" priority="4">
      <formula>LEN(TRIM(AC61))=0</formula>
    </cfRule>
  </conditionalFormatting>
  <conditionalFormatting sqref="E11:F45">
    <cfRule type="containsBlanks" dxfId="8" priority="1">
      <formula>LEN(TRIM(E11))=0</formula>
    </cfRule>
  </conditionalFormatting>
  <dataValidations count="9">
    <dataValidation type="custom" allowBlank="1" showInputMessage="1" showErrorMessage="1" sqref="AP65560:AP65579 AP131096:AP131115 AP196632:AP196651 AP262168:AP262187 AP327704:AP327723 AP393240:AP393259 AP458776:AP458795 AP524312:AP524331 AP589848:AP589867 AP655384:AP655403 AP720920:AP720939 AP786456:AP786475 AP851992:AP852011 AP917528:AP917547 AP983064:AP983083 WVN983064:WWO983083 VRZ983064:VTA983083 WBV983064:WCW983083 JB65560:KC65579 SX65560:TY65579 ACT65560:ADU65579 AMP65560:ANQ65579 AWL65560:AXM65579 BGH65560:BHI65579 BQD65560:BRE65579 BZZ65560:CBA65579 CJV65560:CKW65579 CTR65560:CUS65579 DDN65560:DEO65579 DNJ65560:DOK65579 DXF65560:DYG65579 EHB65560:EIC65579 EQX65560:ERY65579 FAT65560:FBU65579 FKP65560:FLQ65579 FUL65560:FVM65579 GEH65560:GFI65579 GOD65560:GPE65579 GXZ65560:GZA65579 HHV65560:HIW65579 HRR65560:HSS65579 IBN65560:ICO65579 ILJ65560:IMK65579 IVF65560:IWG65579 JFB65560:JGC65579 JOX65560:JPY65579 JYT65560:JZU65579 KIP65560:KJQ65579 KSL65560:KTM65579 LCH65560:LDI65579 LMD65560:LNE65579 LVZ65560:LXA65579 MFV65560:MGW65579 MPR65560:MQS65579 MZN65560:NAO65579 NJJ65560:NKK65579 NTF65560:NUG65579 ODB65560:OEC65579 OMX65560:ONY65579 OWT65560:OXU65579 PGP65560:PHQ65579 PQL65560:PRM65579 QAH65560:QBI65579 QKD65560:QLE65579 QTZ65560:QVA65579 RDV65560:REW65579 RNR65560:ROS65579 RXN65560:RYO65579 SHJ65560:SIK65579 SRF65560:SSG65579 TBB65560:TCC65579 TKX65560:TLY65579 TUT65560:TVU65579 UEP65560:UFQ65579 UOL65560:UPM65579 UYH65560:UZI65579 VID65560:VJE65579 VRZ65560:VTA65579 WBV65560:WCW65579 WLR65560:WMS65579 WVN65560:WWO65579 JB131096:KC131115 SX131096:TY131115 ACT131096:ADU131115 AMP131096:ANQ131115 AWL131096:AXM131115 BGH131096:BHI131115 BQD131096:BRE131115 BZZ131096:CBA131115 CJV131096:CKW131115 CTR131096:CUS131115 DDN131096:DEO131115 DNJ131096:DOK131115 DXF131096:DYG131115 EHB131096:EIC131115 EQX131096:ERY131115 FAT131096:FBU131115 FKP131096:FLQ131115 FUL131096:FVM131115 GEH131096:GFI131115 GOD131096:GPE131115 GXZ131096:GZA131115 HHV131096:HIW131115 HRR131096:HSS131115 IBN131096:ICO131115 ILJ131096:IMK131115 IVF131096:IWG131115 JFB131096:JGC131115 JOX131096:JPY131115 JYT131096:JZU131115 KIP131096:KJQ131115 KSL131096:KTM131115 LCH131096:LDI131115 LMD131096:LNE131115 LVZ131096:LXA131115 MFV131096:MGW131115 MPR131096:MQS131115 MZN131096:NAO131115 NJJ131096:NKK131115 NTF131096:NUG131115 ODB131096:OEC131115 OMX131096:ONY131115 OWT131096:OXU131115 PGP131096:PHQ131115 PQL131096:PRM131115 QAH131096:QBI131115 QKD131096:QLE131115 QTZ131096:QVA131115 RDV131096:REW131115 RNR131096:ROS131115 RXN131096:RYO131115 SHJ131096:SIK131115 SRF131096:SSG131115 TBB131096:TCC131115 TKX131096:TLY131115 TUT131096:TVU131115 UEP131096:UFQ131115 UOL131096:UPM131115 UYH131096:UZI131115 VID131096:VJE131115 VRZ131096:VTA131115 WBV131096:WCW131115 WLR131096:WMS131115 WVN131096:WWO131115 JB196632:KC196651 SX196632:TY196651 ACT196632:ADU196651 AMP196632:ANQ196651 AWL196632:AXM196651 BGH196632:BHI196651 BQD196632:BRE196651 BZZ196632:CBA196651 CJV196632:CKW196651 CTR196632:CUS196651 DDN196632:DEO196651 DNJ196632:DOK196651 DXF196632:DYG196651 EHB196632:EIC196651 EQX196632:ERY196651 FAT196632:FBU196651 FKP196632:FLQ196651 FUL196632:FVM196651 GEH196632:GFI196651 GOD196632:GPE196651 GXZ196632:GZA196651 HHV196632:HIW196651 HRR196632:HSS196651 IBN196632:ICO196651 ILJ196632:IMK196651 IVF196632:IWG196651 JFB196632:JGC196651 JOX196632:JPY196651 JYT196632:JZU196651 KIP196632:KJQ196651 KSL196632:KTM196651 LCH196632:LDI196651 LMD196632:LNE196651 LVZ196632:LXA196651 MFV196632:MGW196651 MPR196632:MQS196651 MZN196632:NAO196651 NJJ196632:NKK196651 NTF196632:NUG196651 ODB196632:OEC196651 OMX196632:ONY196651 OWT196632:OXU196651 PGP196632:PHQ196651 PQL196632:PRM196651 QAH196632:QBI196651 QKD196632:QLE196651 QTZ196632:QVA196651 RDV196632:REW196651 RNR196632:ROS196651 RXN196632:RYO196651 SHJ196632:SIK196651 SRF196632:SSG196651 TBB196632:TCC196651 TKX196632:TLY196651 TUT196632:TVU196651 UEP196632:UFQ196651 UOL196632:UPM196651 UYH196632:UZI196651 VID196632:VJE196651 VRZ196632:VTA196651 WBV196632:WCW196651 WLR196632:WMS196651 WVN196632:WWO196651 JB262168:KC262187 SX262168:TY262187 ACT262168:ADU262187 AMP262168:ANQ262187 AWL262168:AXM262187 BGH262168:BHI262187 BQD262168:BRE262187 BZZ262168:CBA262187 CJV262168:CKW262187 CTR262168:CUS262187 DDN262168:DEO262187 DNJ262168:DOK262187 DXF262168:DYG262187 EHB262168:EIC262187 EQX262168:ERY262187 FAT262168:FBU262187 FKP262168:FLQ262187 FUL262168:FVM262187 GEH262168:GFI262187 GOD262168:GPE262187 GXZ262168:GZA262187 HHV262168:HIW262187 HRR262168:HSS262187 IBN262168:ICO262187 ILJ262168:IMK262187 IVF262168:IWG262187 JFB262168:JGC262187 JOX262168:JPY262187 JYT262168:JZU262187 KIP262168:KJQ262187 KSL262168:KTM262187 LCH262168:LDI262187 LMD262168:LNE262187 LVZ262168:LXA262187 MFV262168:MGW262187 MPR262168:MQS262187 MZN262168:NAO262187 NJJ262168:NKK262187 NTF262168:NUG262187 ODB262168:OEC262187 OMX262168:ONY262187 OWT262168:OXU262187 PGP262168:PHQ262187 PQL262168:PRM262187 QAH262168:QBI262187 QKD262168:QLE262187 QTZ262168:QVA262187 RDV262168:REW262187 RNR262168:ROS262187 RXN262168:RYO262187 SHJ262168:SIK262187 SRF262168:SSG262187 TBB262168:TCC262187 TKX262168:TLY262187 TUT262168:TVU262187 UEP262168:UFQ262187 UOL262168:UPM262187 UYH262168:UZI262187 VID262168:VJE262187 VRZ262168:VTA262187 WBV262168:WCW262187 WLR262168:WMS262187 WVN262168:WWO262187 JB327704:KC327723 SX327704:TY327723 ACT327704:ADU327723 AMP327704:ANQ327723 AWL327704:AXM327723 BGH327704:BHI327723 BQD327704:BRE327723 BZZ327704:CBA327723 CJV327704:CKW327723 CTR327704:CUS327723 DDN327704:DEO327723 DNJ327704:DOK327723 DXF327704:DYG327723 EHB327704:EIC327723 EQX327704:ERY327723 FAT327704:FBU327723 FKP327704:FLQ327723 FUL327704:FVM327723 GEH327704:GFI327723 GOD327704:GPE327723 GXZ327704:GZA327723 HHV327704:HIW327723 HRR327704:HSS327723 IBN327704:ICO327723 ILJ327704:IMK327723 IVF327704:IWG327723 JFB327704:JGC327723 JOX327704:JPY327723 JYT327704:JZU327723 KIP327704:KJQ327723 KSL327704:KTM327723 LCH327704:LDI327723 LMD327704:LNE327723 LVZ327704:LXA327723 MFV327704:MGW327723 MPR327704:MQS327723 MZN327704:NAO327723 NJJ327704:NKK327723 NTF327704:NUG327723 ODB327704:OEC327723 OMX327704:ONY327723 OWT327704:OXU327723 PGP327704:PHQ327723 PQL327704:PRM327723 QAH327704:QBI327723 QKD327704:QLE327723 QTZ327704:QVA327723 RDV327704:REW327723 RNR327704:ROS327723 RXN327704:RYO327723 SHJ327704:SIK327723 SRF327704:SSG327723 TBB327704:TCC327723 TKX327704:TLY327723 TUT327704:TVU327723 UEP327704:UFQ327723 UOL327704:UPM327723 UYH327704:UZI327723 VID327704:VJE327723 VRZ327704:VTA327723 WBV327704:WCW327723 WLR327704:WMS327723 WVN327704:WWO327723 JB393240:KC393259 SX393240:TY393259 ACT393240:ADU393259 AMP393240:ANQ393259 AWL393240:AXM393259 BGH393240:BHI393259 BQD393240:BRE393259 BZZ393240:CBA393259 CJV393240:CKW393259 CTR393240:CUS393259 DDN393240:DEO393259 DNJ393240:DOK393259 DXF393240:DYG393259 EHB393240:EIC393259 EQX393240:ERY393259 FAT393240:FBU393259 FKP393240:FLQ393259 FUL393240:FVM393259 GEH393240:GFI393259 GOD393240:GPE393259 GXZ393240:GZA393259 HHV393240:HIW393259 HRR393240:HSS393259 IBN393240:ICO393259 ILJ393240:IMK393259 IVF393240:IWG393259 JFB393240:JGC393259 JOX393240:JPY393259 JYT393240:JZU393259 KIP393240:KJQ393259 KSL393240:KTM393259 LCH393240:LDI393259 LMD393240:LNE393259 LVZ393240:LXA393259 MFV393240:MGW393259 MPR393240:MQS393259 MZN393240:NAO393259 NJJ393240:NKK393259 NTF393240:NUG393259 ODB393240:OEC393259 OMX393240:ONY393259 OWT393240:OXU393259 PGP393240:PHQ393259 PQL393240:PRM393259 QAH393240:QBI393259 QKD393240:QLE393259 QTZ393240:QVA393259 RDV393240:REW393259 RNR393240:ROS393259 RXN393240:RYO393259 SHJ393240:SIK393259 SRF393240:SSG393259 TBB393240:TCC393259 TKX393240:TLY393259 TUT393240:TVU393259 UEP393240:UFQ393259 UOL393240:UPM393259 UYH393240:UZI393259 VID393240:VJE393259 VRZ393240:VTA393259 WBV393240:WCW393259 WLR393240:WMS393259 WVN393240:WWO393259 JB458776:KC458795 SX458776:TY458795 ACT458776:ADU458795 AMP458776:ANQ458795 AWL458776:AXM458795 BGH458776:BHI458795 BQD458776:BRE458795 BZZ458776:CBA458795 CJV458776:CKW458795 CTR458776:CUS458795 DDN458776:DEO458795 DNJ458776:DOK458795 DXF458776:DYG458795 EHB458776:EIC458795 EQX458776:ERY458795 FAT458776:FBU458795 FKP458776:FLQ458795 FUL458776:FVM458795 GEH458776:GFI458795 GOD458776:GPE458795 GXZ458776:GZA458795 HHV458776:HIW458795 HRR458776:HSS458795 IBN458776:ICO458795 ILJ458776:IMK458795 IVF458776:IWG458795 JFB458776:JGC458795 JOX458776:JPY458795 JYT458776:JZU458795 KIP458776:KJQ458795 KSL458776:KTM458795 LCH458776:LDI458795 LMD458776:LNE458795 LVZ458776:LXA458795 MFV458776:MGW458795 MPR458776:MQS458795 MZN458776:NAO458795 NJJ458776:NKK458795 NTF458776:NUG458795 ODB458776:OEC458795 OMX458776:ONY458795 OWT458776:OXU458795 PGP458776:PHQ458795 PQL458776:PRM458795 QAH458776:QBI458795 QKD458776:QLE458795 QTZ458776:QVA458795 RDV458776:REW458795 RNR458776:ROS458795 RXN458776:RYO458795 SHJ458776:SIK458795 SRF458776:SSG458795 TBB458776:TCC458795 TKX458776:TLY458795 TUT458776:TVU458795 UEP458776:UFQ458795 UOL458776:UPM458795 UYH458776:UZI458795 VID458776:VJE458795 VRZ458776:VTA458795 WBV458776:WCW458795 WLR458776:WMS458795 WVN458776:WWO458795 JB524312:KC524331 SX524312:TY524331 ACT524312:ADU524331 AMP524312:ANQ524331 AWL524312:AXM524331 BGH524312:BHI524331 BQD524312:BRE524331 BZZ524312:CBA524331 CJV524312:CKW524331 CTR524312:CUS524331 DDN524312:DEO524331 DNJ524312:DOK524331 DXF524312:DYG524331 EHB524312:EIC524331 EQX524312:ERY524331 FAT524312:FBU524331 FKP524312:FLQ524331 FUL524312:FVM524331 GEH524312:GFI524331 GOD524312:GPE524331 GXZ524312:GZA524331 HHV524312:HIW524331 HRR524312:HSS524331 IBN524312:ICO524331 ILJ524312:IMK524331 IVF524312:IWG524331 JFB524312:JGC524331 JOX524312:JPY524331 JYT524312:JZU524331 KIP524312:KJQ524331 KSL524312:KTM524331 LCH524312:LDI524331 LMD524312:LNE524331 LVZ524312:LXA524331 MFV524312:MGW524331 MPR524312:MQS524331 MZN524312:NAO524331 NJJ524312:NKK524331 NTF524312:NUG524331 ODB524312:OEC524331 OMX524312:ONY524331 OWT524312:OXU524331 PGP524312:PHQ524331 PQL524312:PRM524331 QAH524312:QBI524331 QKD524312:QLE524331 QTZ524312:QVA524331 RDV524312:REW524331 RNR524312:ROS524331 RXN524312:RYO524331 SHJ524312:SIK524331 SRF524312:SSG524331 TBB524312:TCC524331 TKX524312:TLY524331 TUT524312:TVU524331 UEP524312:UFQ524331 UOL524312:UPM524331 UYH524312:UZI524331 VID524312:VJE524331 VRZ524312:VTA524331 WBV524312:WCW524331 WLR524312:WMS524331 WVN524312:WWO524331 JB589848:KC589867 SX589848:TY589867 ACT589848:ADU589867 AMP589848:ANQ589867 AWL589848:AXM589867 BGH589848:BHI589867 BQD589848:BRE589867 BZZ589848:CBA589867 CJV589848:CKW589867 CTR589848:CUS589867 DDN589848:DEO589867 DNJ589848:DOK589867 DXF589848:DYG589867 EHB589848:EIC589867 EQX589848:ERY589867 FAT589848:FBU589867 FKP589848:FLQ589867 FUL589848:FVM589867 GEH589848:GFI589867 GOD589848:GPE589867 GXZ589848:GZA589867 HHV589848:HIW589867 HRR589848:HSS589867 IBN589848:ICO589867 ILJ589848:IMK589867 IVF589848:IWG589867 JFB589848:JGC589867 JOX589848:JPY589867 JYT589848:JZU589867 KIP589848:KJQ589867 KSL589848:KTM589867 LCH589848:LDI589867 LMD589848:LNE589867 LVZ589848:LXA589867 MFV589848:MGW589867 MPR589848:MQS589867 MZN589848:NAO589867 NJJ589848:NKK589867 NTF589848:NUG589867 ODB589848:OEC589867 OMX589848:ONY589867 OWT589848:OXU589867 PGP589848:PHQ589867 PQL589848:PRM589867 QAH589848:QBI589867 QKD589848:QLE589867 QTZ589848:QVA589867 RDV589848:REW589867 RNR589848:ROS589867 RXN589848:RYO589867 SHJ589848:SIK589867 SRF589848:SSG589867 TBB589848:TCC589867 TKX589848:TLY589867 TUT589848:TVU589867 UEP589848:UFQ589867 UOL589848:UPM589867 UYH589848:UZI589867 VID589848:VJE589867 VRZ589848:VTA589867 WBV589848:WCW589867 WLR589848:WMS589867 WVN589848:WWO589867 JB655384:KC655403 SX655384:TY655403 ACT655384:ADU655403 AMP655384:ANQ655403 AWL655384:AXM655403 BGH655384:BHI655403 BQD655384:BRE655403 BZZ655384:CBA655403 CJV655384:CKW655403 CTR655384:CUS655403 DDN655384:DEO655403 DNJ655384:DOK655403 DXF655384:DYG655403 EHB655384:EIC655403 EQX655384:ERY655403 FAT655384:FBU655403 FKP655384:FLQ655403 FUL655384:FVM655403 GEH655384:GFI655403 GOD655384:GPE655403 GXZ655384:GZA655403 HHV655384:HIW655403 HRR655384:HSS655403 IBN655384:ICO655403 ILJ655384:IMK655403 IVF655384:IWG655403 JFB655384:JGC655403 JOX655384:JPY655403 JYT655384:JZU655403 KIP655384:KJQ655403 KSL655384:KTM655403 LCH655384:LDI655403 LMD655384:LNE655403 LVZ655384:LXA655403 MFV655384:MGW655403 MPR655384:MQS655403 MZN655384:NAO655403 NJJ655384:NKK655403 NTF655384:NUG655403 ODB655384:OEC655403 OMX655384:ONY655403 OWT655384:OXU655403 PGP655384:PHQ655403 PQL655384:PRM655403 QAH655384:QBI655403 QKD655384:QLE655403 QTZ655384:QVA655403 RDV655384:REW655403 RNR655384:ROS655403 RXN655384:RYO655403 SHJ655384:SIK655403 SRF655384:SSG655403 TBB655384:TCC655403 TKX655384:TLY655403 TUT655384:TVU655403 UEP655384:UFQ655403 UOL655384:UPM655403 UYH655384:UZI655403 VID655384:VJE655403 VRZ655384:VTA655403 WBV655384:WCW655403 WLR655384:WMS655403 WVN655384:WWO655403 JB720920:KC720939 SX720920:TY720939 ACT720920:ADU720939 AMP720920:ANQ720939 AWL720920:AXM720939 BGH720920:BHI720939 BQD720920:BRE720939 BZZ720920:CBA720939 CJV720920:CKW720939 CTR720920:CUS720939 DDN720920:DEO720939 DNJ720920:DOK720939 DXF720920:DYG720939 EHB720920:EIC720939 EQX720920:ERY720939 FAT720920:FBU720939 FKP720920:FLQ720939 FUL720920:FVM720939 GEH720920:GFI720939 GOD720920:GPE720939 GXZ720920:GZA720939 HHV720920:HIW720939 HRR720920:HSS720939 IBN720920:ICO720939 ILJ720920:IMK720939 IVF720920:IWG720939 JFB720920:JGC720939 JOX720920:JPY720939 JYT720920:JZU720939 KIP720920:KJQ720939 KSL720920:KTM720939 LCH720920:LDI720939 LMD720920:LNE720939 LVZ720920:LXA720939 MFV720920:MGW720939 MPR720920:MQS720939 MZN720920:NAO720939 NJJ720920:NKK720939 NTF720920:NUG720939 ODB720920:OEC720939 OMX720920:ONY720939 OWT720920:OXU720939 PGP720920:PHQ720939 PQL720920:PRM720939 QAH720920:QBI720939 QKD720920:QLE720939 QTZ720920:QVA720939 RDV720920:REW720939 RNR720920:ROS720939 RXN720920:RYO720939 SHJ720920:SIK720939 SRF720920:SSG720939 TBB720920:TCC720939 TKX720920:TLY720939 TUT720920:TVU720939 UEP720920:UFQ720939 UOL720920:UPM720939 UYH720920:UZI720939 VID720920:VJE720939 VRZ720920:VTA720939 WBV720920:WCW720939 WLR720920:WMS720939 WVN720920:WWO720939 JB786456:KC786475 SX786456:TY786475 ACT786456:ADU786475 AMP786456:ANQ786475 AWL786456:AXM786475 BGH786456:BHI786475 BQD786456:BRE786475 BZZ786456:CBA786475 CJV786456:CKW786475 CTR786456:CUS786475 DDN786456:DEO786475 DNJ786456:DOK786475 DXF786456:DYG786475 EHB786456:EIC786475 EQX786456:ERY786475 FAT786456:FBU786475 FKP786456:FLQ786475 FUL786456:FVM786475 GEH786456:GFI786475 GOD786456:GPE786475 GXZ786456:GZA786475 HHV786456:HIW786475 HRR786456:HSS786475 IBN786456:ICO786475 ILJ786456:IMK786475 IVF786456:IWG786475 JFB786456:JGC786475 JOX786456:JPY786475 JYT786456:JZU786475 KIP786456:KJQ786475 KSL786456:KTM786475 LCH786456:LDI786475 LMD786456:LNE786475 LVZ786456:LXA786475 MFV786456:MGW786475 MPR786456:MQS786475 MZN786456:NAO786475 NJJ786456:NKK786475 NTF786456:NUG786475 ODB786456:OEC786475 OMX786456:ONY786475 OWT786456:OXU786475 PGP786456:PHQ786475 PQL786456:PRM786475 QAH786456:QBI786475 QKD786456:QLE786475 QTZ786456:QVA786475 RDV786456:REW786475 RNR786456:ROS786475 RXN786456:RYO786475 SHJ786456:SIK786475 SRF786456:SSG786475 TBB786456:TCC786475 TKX786456:TLY786475 TUT786456:TVU786475 UEP786456:UFQ786475 UOL786456:UPM786475 UYH786456:UZI786475 VID786456:VJE786475 VRZ786456:VTA786475 WBV786456:WCW786475 WLR786456:WMS786475 WVN786456:WWO786475 JB851992:KC852011 SX851992:TY852011 ACT851992:ADU852011 AMP851992:ANQ852011 AWL851992:AXM852011 BGH851992:BHI852011 BQD851992:BRE852011 BZZ851992:CBA852011 CJV851992:CKW852011 CTR851992:CUS852011 DDN851992:DEO852011 DNJ851992:DOK852011 DXF851992:DYG852011 EHB851992:EIC852011 EQX851992:ERY852011 FAT851992:FBU852011 FKP851992:FLQ852011 FUL851992:FVM852011 GEH851992:GFI852011 GOD851992:GPE852011 GXZ851992:GZA852011 HHV851992:HIW852011 HRR851992:HSS852011 IBN851992:ICO852011 ILJ851992:IMK852011 IVF851992:IWG852011 JFB851992:JGC852011 JOX851992:JPY852011 JYT851992:JZU852011 KIP851992:KJQ852011 KSL851992:KTM852011 LCH851992:LDI852011 LMD851992:LNE852011 LVZ851992:LXA852011 MFV851992:MGW852011 MPR851992:MQS852011 MZN851992:NAO852011 NJJ851992:NKK852011 NTF851992:NUG852011 ODB851992:OEC852011 OMX851992:ONY852011 OWT851992:OXU852011 PGP851992:PHQ852011 PQL851992:PRM852011 QAH851992:QBI852011 QKD851992:QLE852011 QTZ851992:QVA852011 RDV851992:REW852011 RNR851992:ROS852011 RXN851992:RYO852011 SHJ851992:SIK852011 SRF851992:SSG852011 TBB851992:TCC852011 TKX851992:TLY852011 TUT851992:TVU852011 UEP851992:UFQ852011 UOL851992:UPM852011 UYH851992:UZI852011 VID851992:VJE852011 VRZ851992:VTA852011 WBV851992:WCW852011 WLR851992:WMS852011 WVN851992:WWO852011 JB917528:KC917547 SX917528:TY917547 ACT917528:ADU917547 AMP917528:ANQ917547 AWL917528:AXM917547 BGH917528:BHI917547 BQD917528:BRE917547 BZZ917528:CBA917547 CJV917528:CKW917547 CTR917528:CUS917547 DDN917528:DEO917547 DNJ917528:DOK917547 DXF917528:DYG917547 EHB917528:EIC917547 EQX917528:ERY917547 FAT917528:FBU917547 FKP917528:FLQ917547 FUL917528:FVM917547 GEH917528:GFI917547 GOD917528:GPE917547 GXZ917528:GZA917547 HHV917528:HIW917547 HRR917528:HSS917547 IBN917528:ICO917547 ILJ917528:IMK917547 IVF917528:IWG917547 JFB917528:JGC917547 JOX917528:JPY917547 JYT917528:JZU917547 KIP917528:KJQ917547 KSL917528:KTM917547 LCH917528:LDI917547 LMD917528:LNE917547 LVZ917528:LXA917547 MFV917528:MGW917547 MPR917528:MQS917547 MZN917528:NAO917547 NJJ917528:NKK917547 NTF917528:NUG917547 ODB917528:OEC917547 OMX917528:ONY917547 OWT917528:OXU917547 PGP917528:PHQ917547 PQL917528:PRM917547 QAH917528:QBI917547 QKD917528:QLE917547 QTZ917528:QVA917547 RDV917528:REW917547 RNR917528:ROS917547 RXN917528:RYO917547 SHJ917528:SIK917547 SRF917528:SSG917547 TBB917528:TCC917547 TKX917528:TLY917547 TUT917528:TVU917547 UEP917528:UFQ917547 UOL917528:UPM917547 UYH917528:UZI917547 VID917528:VJE917547 VRZ917528:VTA917547 WBV917528:WCW917547 WLR917528:WMS917547 WVN917528:WWO917547 JB983064:KC983083 SX983064:TY983083 ACT983064:ADU983083 AMP983064:ANQ983083 AWL983064:AXM983083 BGH983064:BHI983083 BQD983064:BRE983083 BZZ983064:CBA983083 CJV983064:CKW983083 CTR983064:CUS983083 DDN983064:DEO983083 DNJ983064:DOK983083 DXF983064:DYG983083 EHB983064:EIC983083 EQX983064:ERY983083 FAT983064:FBU983083 FKP983064:FLQ983083 FUL983064:FVM983083 GEH983064:GFI983083 GOD983064:GPE983083 GXZ983064:GZA983083 HHV983064:HIW983083 HRR983064:HSS983083 IBN983064:ICO983083 ILJ983064:IMK983083 IVF983064:IWG983083 JFB983064:JGC983083 JOX983064:JPY983083 JYT983064:JZU983083 KIP983064:KJQ983083 KSL983064:KTM983083 LCH983064:LDI983083 LMD983064:LNE983083 LVZ983064:LXA983083 MFV983064:MGW983083 MPR983064:MQS983083 MZN983064:NAO983083 NJJ983064:NKK983083 NTF983064:NUG983083 ODB983064:OEC983083 OMX983064:ONY983083 OWT983064:OXU983083 PGP983064:PHQ983083 PQL983064:PRM983083 QAH983064:QBI983083 QKD983064:QLE983083 QTZ983064:QVA983083 RDV983064:REW983083 RNR983064:ROS983083 RXN983064:RYO983083 SHJ983064:SIK983083 SRF983064:SSG983083 TBB983064:TCC983083 TKX983064:TLY983083 TUT983064:TVU983083 UEP983064:UFQ983083 UOL983064:UPM983083 UYH983064:UZI983083 VID983064:VJE983083 WLR983064:WMS983083 SX65:TY68 ACT65:ADU68 AMP65:ANQ68 AWL65:AXM68 BGH65:BHI68 BQD65:BRE68 BZZ65:CBA68 CJV65:CKW68 CTR65:CUS68 DDN65:DEO68 DNJ65:DOK68 DXF65:DYG68 EHB65:EIC68 EQX65:ERY68 FAT65:FBU68 FKP65:FLQ68 FUL65:FVM68 GEH65:GFI68 GOD65:GPE68 GXZ65:GZA68 HHV65:HIW68 HRR65:HSS68 IBN65:ICO68 ILJ65:IMK68 IVF65:IWG68 JFB65:JGC68 JOX65:JPY68 JYT65:JZU68 KIP65:KJQ68 KSL65:KTM68 LCH65:LDI68 LMD65:LNE68 LVZ65:LXA68 MFV65:MGW68 MPR65:MQS68 MZN65:NAO68 NJJ65:NKK68 NTF65:NUG68 ODB65:OEC68 OMX65:ONY68 OWT65:OXU68 PGP65:PHQ68 PQL65:PRM68 QAH65:QBI68 QKD65:QLE68 QTZ65:QVA68 RDV65:REW68 RNR65:ROS68 RXN65:RYO68 SHJ65:SIK68 SRF65:SSG68 TBB65:TCC68 TKX65:TLY68 TUT65:TVU68 UEP65:UFQ68 UOL65:UPM68 UYH65:UZI68 VID65:VJE68 VRZ65:VTA68 WBV65:WCW68 WLR65:WMS68 WVN65:WWO68 JB65:KC68 AP65:AP68 WVF11:WWG61 WLJ11:WMK61 WBN11:WCO61 VRR11:VSS61 VHV11:VIW61 UXZ11:UZA61 UOD11:UPE61 UEH11:UFI61 TUL11:TVM61 TKP11:TLQ61 TAT11:TBU61 SQX11:SRY61 SHB11:SIC61 RXF11:RYG61 RNJ11:ROK61 RDN11:REO61 QTR11:QUS61 QJV11:QKW61 PZZ11:QBA61 PQD11:PRE61 PGH11:PHI61 OWL11:OXM61 OMP11:ONQ61 OCT11:ODU61 NSX11:NTY61 NJB11:NKC61 MZF11:NAG61 MPJ11:MQK61 MFN11:MGO61 LVR11:LWS61 LLV11:LMW61 LBZ11:LDA61 KSD11:KTE61 KIH11:KJI61 JYL11:JZM61 JOP11:JPQ61 JET11:JFU61 IUX11:IVY61 ILB11:IMC61 IBF11:ICG61 HRJ11:HSK61 HHN11:HIO61 GXR11:GYS61 GNV11:GOW61 GDZ11:GFA61 FUD11:FVE61 FKH11:FLI61 FAL11:FBM61 EQP11:ERQ61 EGT11:EHU61 DWX11:DXY61 DNB11:DOC61 DDF11:DEG61 CTJ11:CUK61 CJN11:CKO61 BZR11:CAS61 BPV11:BQW61 BFZ11:BHA61 AWD11:AXE61 AMH11:ANI61 ACL11:ADM61 SP11:TQ61 AH11:AH61 AD917529:AG917548 AI983065:AO983084 AI917529:AO917548 AI851993:AO852012 AI786457:AO786476 AI720921:AO720940 AI655385:AO655404 AI589849:AO589868 AI524313:AO524332 AI458777:AO458796 AI393241:AO393260 AI327705:AO327724 AI262169:AO262188 AI196633:AO196652 AI131097:AO131116 AI65561:AO65580 S262169:W262188 S327705:W327724 S393241:W393260 S458777:W458796 S524313:W524332 S589849:W589868 S655385:W655404 S720921:W720940 S786457:W786476 S851993:W852012 S917529:W917548 S983065:W983084 S65561:W65580 S131097:W131116 S196633:W196652 AD983065:AG983084 AD65561:AG65580 AD131097:AG131116 AD196633:AG196652 AD262169:AG262188 AD327705:AG327724 AD393241:AG393260 AD458777:AG458796 AD524313:AG524332 AD589849:AG589868 AD655385:AG655404 AD720921:AG720940 AD786457:AG786476 AD851993:AG852012 IT11:JU61">
      <formula1>IF(#REF!="×","")</formula1>
    </dataValidation>
    <dataValidation type="list" allowBlank="1" showInputMessage="1" showErrorMessage="1" sqref="WVJ983064:WVJ983083 J131097:J131116 IX65560:IX65579 ST65560:ST65579 ACP65560:ACP65579 AML65560:AML65579 AWH65560:AWH65579 BGD65560:BGD65579 BPZ65560:BPZ65579 BZV65560:BZV65579 CJR65560:CJR65579 CTN65560:CTN65579 DDJ65560:DDJ65579 DNF65560:DNF65579 DXB65560:DXB65579 EGX65560:EGX65579 EQT65560:EQT65579 FAP65560:FAP65579 FKL65560:FKL65579 FUH65560:FUH65579 GED65560:GED65579 GNZ65560:GNZ65579 GXV65560:GXV65579 HHR65560:HHR65579 HRN65560:HRN65579 IBJ65560:IBJ65579 ILF65560:ILF65579 IVB65560:IVB65579 JEX65560:JEX65579 JOT65560:JOT65579 JYP65560:JYP65579 KIL65560:KIL65579 KSH65560:KSH65579 LCD65560:LCD65579 LLZ65560:LLZ65579 LVV65560:LVV65579 MFR65560:MFR65579 MPN65560:MPN65579 MZJ65560:MZJ65579 NJF65560:NJF65579 NTB65560:NTB65579 OCX65560:OCX65579 OMT65560:OMT65579 OWP65560:OWP65579 PGL65560:PGL65579 PQH65560:PQH65579 QAD65560:QAD65579 QJZ65560:QJZ65579 QTV65560:QTV65579 RDR65560:RDR65579 RNN65560:RNN65579 RXJ65560:RXJ65579 SHF65560:SHF65579 SRB65560:SRB65579 TAX65560:TAX65579 TKT65560:TKT65579 TUP65560:TUP65579 UEL65560:UEL65579 UOH65560:UOH65579 UYD65560:UYD65579 VHZ65560:VHZ65579 VRV65560:VRV65579 WBR65560:WBR65579 WLN65560:WLN65579 WVJ65560:WVJ65579 J196633:J196652 IX131096:IX131115 ST131096:ST131115 ACP131096:ACP131115 AML131096:AML131115 AWH131096:AWH131115 BGD131096:BGD131115 BPZ131096:BPZ131115 BZV131096:BZV131115 CJR131096:CJR131115 CTN131096:CTN131115 DDJ131096:DDJ131115 DNF131096:DNF131115 DXB131096:DXB131115 EGX131096:EGX131115 EQT131096:EQT131115 FAP131096:FAP131115 FKL131096:FKL131115 FUH131096:FUH131115 GED131096:GED131115 GNZ131096:GNZ131115 GXV131096:GXV131115 HHR131096:HHR131115 HRN131096:HRN131115 IBJ131096:IBJ131115 ILF131096:ILF131115 IVB131096:IVB131115 JEX131096:JEX131115 JOT131096:JOT131115 JYP131096:JYP131115 KIL131096:KIL131115 KSH131096:KSH131115 LCD131096:LCD131115 LLZ131096:LLZ131115 LVV131096:LVV131115 MFR131096:MFR131115 MPN131096:MPN131115 MZJ131096:MZJ131115 NJF131096:NJF131115 NTB131096:NTB131115 OCX131096:OCX131115 OMT131096:OMT131115 OWP131096:OWP131115 PGL131096:PGL131115 PQH131096:PQH131115 QAD131096:QAD131115 QJZ131096:QJZ131115 QTV131096:QTV131115 RDR131096:RDR131115 RNN131096:RNN131115 RXJ131096:RXJ131115 SHF131096:SHF131115 SRB131096:SRB131115 TAX131096:TAX131115 TKT131096:TKT131115 TUP131096:TUP131115 UEL131096:UEL131115 UOH131096:UOH131115 UYD131096:UYD131115 VHZ131096:VHZ131115 VRV131096:VRV131115 WBR131096:WBR131115 WLN131096:WLN131115 WVJ131096:WVJ131115 J262169:J262188 IX196632:IX196651 ST196632:ST196651 ACP196632:ACP196651 AML196632:AML196651 AWH196632:AWH196651 BGD196632:BGD196651 BPZ196632:BPZ196651 BZV196632:BZV196651 CJR196632:CJR196651 CTN196632:CTN196651 DDJ196632:DDJ196651 DNF196632:DNF196651 DXB196632:DXB196651 EGX196632:EGX196651 EQT196632:EQT196651 FAP196632:FAP196651 FKL196632:FKL196651 FUH196632:FUH196651 GED196632:GED196651 GNZ196632:GNZ196651 GXV196632:GXV196651 HHR196632:HHR196651 HRN196632:HRN196651 IBJ196632:IBJ196651 ILF196632:ILF196651 IVB196632:IVB196651 JEX196632:JEX196651 JOT196632:JOT196651 JYP196632:JYP196651 KIL196632:KIL196651 KSH196632:KSH196651 LCD196632:LCD196651 LLZ196632:LLZ196651 LVV196632:LVV196651 MFR196632:MFR196651 MPN196632:MPN196651 MZJ196632:MZJ196651 NJF196632:NJF196651 NTB196632:NTB196651 OCX196632:OCX196651 OMT196632:OMT196651 OWP196632:OWP196651 PGL196632:PGL196651 PQH196632:PQH196651 QAD196632:QAD196651 QJZ196632:QJZ196651 QTV196632:QTV196651 RDR196632:RDR196651 RNN196632:RNN196651 RXJ196632:RXJ196651 SHF196632:SHF196651 SRB196632:SRB196651 TAX196632:TAX196651 TKT196632:TKT196651 TUP196632:TUP196651 UEL196632:UEL196651 UOH196632:UOH196651 UYD196632:UYD196651 VHZ196632:VHZ196651 VRV196632:VRV196651 WBR196632:WBR196651 WLN196632:WLN196651 WVJ196632:WVJ196651 J327705:J327724 IX262168:IX262187 ST262168:ST262187 ACP262168:ACP262187 AML262168:AML262187 AWH262168:AWH262187 BGD262168:BGD262187 BPZ262168:BPZ262187 BZV262168:BZV262187 CJR262168:CJR262187 CTN262168:CTN262187 DDJ262168:DDJ262187 DNF262168:DNF262187 DXB262168:DXB262187 EGX262168:EGX262187 EQT262168:EQT262187 FAP262168:FAP262187 FKL262168:FKL262187 FUH262168:FUH262187 GED262168:GED262187 GNZ262168:GNZ262187 GXV262168:GXV262187 HHR262168:HHR262187 HRN262168:HRN262187 IBJ262168:IBJ262187 ILF262168:ILF262187 IVB262168:IVB262187 JEX262168:JEX262187 JOT262168:JOT262187 JYP262168:JYP262187 KIL262168:KIL262187 KSH262168:KSH262187 LCD262168:LCD262187 LLZ262168:LLZ262187 LVV262168:LVV262187 MFR262168:MFR262187 MPN262168:MPN262187 MZJ262168:MZJ262187 NJF262168:NJF262187 NTB262168:NTB262187 OCX262168:OCX262187 OMT262168:OMT262187 OWP262168:OWP262187 PGL262168:PGL262187 PQH262168:PQH262187 QAD262168:QAD262187 QJZ262168:QJZ262187 QTV262168:QTV262187 RDR262168:RDR262187 RNN262168:RNN262187 RXJ262168:RXJ262187 SHF262168:SHF262187 SRB262168:SRB262187 TAX262168:TAX262187 TKT262168:TKT262187 TUP262168:TUP262187 UEL262168:UEL262187 UOH262168:UOH262187 UYD262168:UYD262187 VHZ262168:VHZ262187 VRV262168:VRV262187 WBR262168:WBR262187 WLN262168:WLN262187 WVJ262168:WVJ262187 J393241:J393260 IX327704:IX327723 ST327704:ST327723 ACP327704:ACP327723 AML327704:AML327723 AWH327704:AWH327723 BGD327704:BGD327723 BPZ327704:BPZ327723 BZV327704:BZV327723 CJR327704:CJR327723 CTN327704:CTN327723 DDJ327704:DDJ327723 DNF327704:DNF327723 DXB327704:DXB327723 EGX327704:EGX327723 EQT327704:EQT327723 FAP327704:FAP327723 FKL327704:FKL327723 FUH327704:FUH327723 GED327704:GED327723 GNZ327704:GNZ327723 GXV327704:GXV327723 HHR327704:HHR327723 HRN327704:HRN327723 IBJ327704:IBJ327723 ILF327704:ILF327723 IVB327704:IVB327723 JEX327704:JEX327723 JOT327704:JOT327723 JYP327704:JYP327723 KIL327704:KIL327723 KSH327704:KSH327723 LCD327704:LCD327723 LLZ327704:LLZ327723 LVV327704:LVV327723 MFR327704:MFR327723 MPN327704:MPN327723 MZJ327704:MZJ327723 NJF327704:NJF327723 NTB327704:NTB327723 OCX327704:OCX327723 OMT327704:OMT327723 OWP327704:OWP327723 PGL327704:PGL327723 PQH327704:PQH327723 QAD327704:QAD327723 QJZ327704:QJZ327723 QTV327704:QTV327723 RDR327704:RDR327723 RNN327704:RNN327723 RXJ327704:RXJ327723 SHF327704:SHF327723 SRB327704:SRB327723 TAX327704:TAX327723 TKT327704:TKT327723 TUP327704:TUP327723 UEL327704:UEL327723 UOH327704:UOH327723 UYD327704:UYD327723 VHZ327704:VHZ327723 VRV327704:VRV327723 WBR327704:WBR327723 WLN327704:WLN327723 WVJ327704:WVJ327723 J458777:J458796 IX393240:IX393259 ST393240:ST393259 ACP393240:ACP393259 AML393240:AML393259 AWH393240:AWH393259 BGD393240:BGD393259 BPZ393240:BPZ393259 BZV393240:BZV393259 CJR393240:CJR393259 CTN393240:CTN393259 DDJ393240:DDJ393259 DNF393240:DNF393259 DXB393240:DXB393259 EGX393240:EGX393259 EQT393240:EQT393259 FAP393240:FAP393259 FKL393240:FKL393259 FUH393240:FUH393259 GED393240:GED393259 GNZ393240:GNZ393259 GXV393240:GXV393259 HHR393240:HHR393259 HRN393240:HRN393259 IBJ393240:IBJ393259 ILF393240:ILF393259 IVB393240:IVB393259 JEX393240:JEX393259 JOT393240:JOT393259 JYP393240:JYP393259 KIL393240:KIL393259 KSH393240:KSH393259 LCD393240:LCD393259 LLZ393240:LLZ393259 LVV393240:LVV393259 MFR393240:MFR393259 MPN393240:MPN393259 MZJ393240:MZJ393259 NJF393240:NJF393259 NTB393240:NTB393259 OCX393240:OCX393259 OMT393240:OMT393259 OWP393240:OWP393259 PGL393240:PGL393259 PQH393240:PQH393259 QAD393240:QAD393259 QJZ393240:QJZ393259 QTV393240:QTV393259 RDR393240:RDR393259 RNN393240:RNN393259 RXJ393240:RXJ393259 SHF393240:SHF393259 SRB393240:SRB393259 TAX393240:TAX393259 TKT393240:TKT393259 TUP393240:TUP393259 UEL393240:UEL393259 UOH393240:UOH393259 UYD393240:UYD393259 VHZ393240:VHZ393259 VRV393240:VRV393259 WBR393240:WBR393259 WLN393240:WLN393259 WVJ393240:WVJ393259 J524313:J524332 IX458776:IX458795 ST458776:ST458795 ACP458776:ACP458795 AML458776:AML458795 AWH458776:AWH458795 BGD458776:BGD458795 BPZ458776:BPZ458795 BZV458776:BZV458795 CJR458776:CJR458795 CTN458776:CTN458795 DDJ458776:DDJ458795 DNF458776:DNF458795 DXB458776:DXB458795 EGX458776:EGX458795 EQT458776:EQT458795 FAP458776:FAP458795 FKL458776:FKL458795 FUH458776:FUH458795 GED458776:GED458795 GNZ458776:GNZ458795 GXV458776:GXV458795 HHR458776:HHR458795 HRN458776:HRN458795 IBJ458776:IBJ458795 ILF458776:ILF458795 IVB458776:IVB458795 JEX458776:JEX458795 JOT458776:JOT458795 JYP458776:JYP458795 KIL458776:KIL458795 KSH458776:KSH458795 LCD458776:LCD458795 LLZ458776:LLZ458795 LVV458776:LVV458795 MFR458776:MFR458795 MPN458776:MPN458795 MZJ458776:MZJ458795 NJF458776:NJF458795 NTB458776:NTB458795 OCX458776:OCX458795 OMT458776:OMT458795 OWP458776:OWP458795 PGL458776:PGL458795 PQH458776:PQH458795 QAD458776:QAD458795 QJZ458776:QJZ458795 QTV458776:QTV458795 RDR458776:RDR458795 RNN458776:RNN458795 RXJ458776:RXJ458795 SHF458776:SHF458795 SRB458776:SRB458795 TAX458776:TAX458795 TKT458776:TKT458795 TUP458776:TUP458795 UEL458776:UEL458795 UOH458776:UOH458795 UYD458776:UYD458795 VHZ458776:VHZ458795 VRV458776:VRV458795 WBR458776:WBR458795 WLN458776:WLN458795 WVJ458776:WVJ458795 J589849:J589868 IX524312:IX524331 ST524312:ST524331 ACP524312:ACP524331 AML524312:AML524331 AWH524312:AWH524331 BGD524312:BGD524331 BPZ524312:BPZ524331 BZV524312:BZV524331 CJR524312:CJR524331 CTN524312:CTN524331 DDJ524312:DDJ524331 DNF524312:DNF524331 DXB524312:DXB524331 EGX524312:EGX524331 EQT524312:EQT524331 FAP524312:FAP524331 FKL524312:FKL524331 FUH524312:FUH524331 GED524312:GED524331 GNZ524312:GNZ524331 GXV524312:GXV524331 HHR524312:HHR524331 HRN524312:HRN524331 IBJ524312:IBJ524331 ILF524312:ILF524331 IVB524312:IVB524331 JEX524312:JEX524331 JOT524312:JOT524331 JYP524312:JYP524331 KIL524312:KIL524331 KSH524312:KSH524331 LCD524312:LCD524331 LLZ524312:LLZ524331 LVV524312:LVV524331 MFR524312:MFR524331 MPN524312:MPN524331 MZJ524312:MZJ524331 NJF524312:NJF524331 NTB524312:NTB524331 OCX524312:OCX524331 OMT524312:OMT524331 OWP524312:OWP524331 PGL524312:PGL524331 PQH524312:PQH524331 QAD524312:QAD524331 QJZ524312:QJZ524331 QTV524312:QTV524331 RDR524312:RDR524331 RNN524312:RNN524331 RXJ524312:RXJ524331 SHF524312:SHF524331 SRB524312:SRB524331 TAX524312:TAX524331 TKT524312:TKT524331 TUP524312:TUP524331 UEL524312:UEL524331 UOH524312:UOH524331 UYD524312:UYD524331 VHZ524312:VHZ524331 VRV524312:VRV524331 WBR524312:WBR524331 WLN524312:WLN524331 WVJ524312:WVJ524331 J655385:J655404 IX589848:IX589867 ST589848:ST589867 ACP589848:ACP589867 AML589848:AML589867 AWH589848:AWH589867 BGD589848:BGD589867 BPZ589848:BPZ589867 BZV589848:BZV589867 CJR589848:CJR589867 CTN589848:CTN589867 DDJ589848:DDJ589867 DNF589848:DNF589867 DXB589848:DXB589867 EGX589848:EGX589867 EQT589848:EQT589867 FAP589848:FAP589867 FKL589848:FKL589867 FUH589848:FUH589867 GED589848:GED589867 GNZ589848:GNZ589867 GXV589848:GXV589867 HHR589848:HHR589867 HRN589848:HRN589867 IBJ589848:IBJ589867 ILF589848:ILF589867 IVB589848:IVB589867 JEX589848:JEX589867 JOT589848:JOT589867 JYP589848:JYP589867 KIL589848:KIL589867 KSH589848:KSH589867 LCD589848:LCD589867 LLZ589848:LLZ589867 LVV589848:LVV589867 MFR589848:MFR589867 MPN589848:MPN589867 MZJ589848:MZJ589867 NJF589848:NJF589867 NTB589848:NTB589867 OCX589848:OCX589867 OMT589848:OMT589867 OWP589848:OWP589867 PGL589848:PGL589867 PQH589848:PQH589867 QAD589848:QAD589867 QJZ589848:QJZ589867 QTV589848:QTV589867 RDR589848:RDR589867 RNN589848:RNN589867 RXJ589848:RXJ589867 SHF589848:SHF589867 SRB589848:SRB589867 TAX589848:TAX589867 TKT589848:TKT589867 TUP589848:TUP589867 UEL589848:UEL589867 UOH589848:UOH589867 UYD589848:UYD589867 VHZ589848:VHZ589867 VRV589848:VRV589867 WBR589848:WBR589867 WLN589848:WLN589867 WVJ589848:WVJ589867 J720921:J720940 IX655384:IX655403 ST655384:ST655403 ACP655384:ACP655403 AML655384:AML655403 AWH655384:AWH655403 BGD655384:BGD655403 BPZ655384:BPZ655403 BZV655384:BZV655403 CJR655384:CJR655403 CTN655384:CTN655403 DDJ655384:DDJ655403 DNF655384:DNF655403 DXB655384:DXB655403 EGX655384:EGX655403 EQT655384:EQT655403 FAP655384:FAP655403 FKL655384:FKL655403 FUH655384:FUH655403 GED655384:GED655403 GNZ655384:GNZ655403 GXV655384:GXV655403 HHR655384:HHR655403 HRN655384:HRN655403 IBJ655384:IBJ655403 ILF655384:ILF655403 IVB655384:IVB655403 JEX655384:JEX655403 JOT655384:JOT655403 JYP655384:JYP655403 KIL655384:KIL655403 KSH655384:KSH655403 LCD655384:LCD655403 LLZ655384:LLZ655403 LVV655384:LVV655403 MFR655384:MFR655403 MPN655384:MPN655403 MZJ655384:MZJ655403 NJF655384:NJF655403 NTB655384:NTB655403 OCX655384:OCX655403 OMT655384:OMT655403 OWP655384:OWP655403 PGL655384:PGL655403 PQH655384:PQH655403 QAD655384:QAD655403 QJZ655384:QJZ655403 QTV655384:QTV655403 RDR655384:RDR655403 RNN655384:RNN655403 RXJ655384:RXJ655403 SHF655384:SHF655403 SRB655384:SRB655403 TAX655384:TAX655403 TKT655384:TKT655403 TUP655384:TUP655403 UEL655384:UEL655403 UOH655384:UOH655403 UYD655384:UYD655403 VHZ655384:VHZ655403 VRV655384:VRV655403 WBR655384:WBR655403 WLN655384:WLN655403 WVJ655384:WVJ655403 J786457:J786476 IX720920:IX720939 ST720920:ST720939 ACP720920:ACP720939 AML720920:AML720939 AWH720920:AWH720939 BGD720920:BGD720939 BPZ720920:BPZ720939 BZV720920:BZV720939 CJR720920:CJR720939 CTN720920:CTN720939 DDJ720920:DDJ720939 DNF720920:DNF720939 DXB720920:DXB720939 EGX720920:EGX720939 EQT720920:EQT720939 FAP720920:FAP720939 FKL720920:FKL720939 FUH720920:FUH720939 GED720920:GED720939 GNZ720920:GNZ720939 GXV720920:GXV720939 HHR720920:HHR720939 HRN720920:HRN720939 IBJ720920:IBJ720939 ILF720920:ILF720939 IVB720920:IVB720939 JEX720920:JEX720939 JOT720920:JOT720939 JYP720920:JYP720939 KIL720920:KIL720939 KSH720920:KSH720939 LCD720920:LCD720939 LLZ720920:LLZ720939 LVV720920:LVV720939 MFR720920:MFR720939 MPN720920:MPN720939 MZJ720920:MZJ720939 NJF720920:NJF720939 NTB720920:NTB720939 OCX720920:OCX720939 OMT720920:OMT720939 OWP720920:OWP720939 PGL720920:PGL720939 PQH720920:PQH720939 QAD720920:QAD720939 QJZ720920:QJZ720939 QTV720920:QTV720939 RDR720920:RDR720939 RNN720920:RNN720939 RXJ720920:RXJ720939 SHF720920:SHF720939 SRB720920:SRB720939 TAX720920:TAX720939 TKT720920:TKT720939 TUP720920:TUP720939 UEL720920:UEL720939 UOH720920:UOH720939 UYD720920:UYD720939 VHZ720920:VHZ720939 VRV720920:VRV720939 WBR720920:WBR720939 WLN720920:WLN720939 WVJ720920:WVJ720939 J851993:J852012 IX786456:IX786475 ST786456:ST786475 ACP786456:ACP786475 AML786456:AML786475 AWH786456:AWH786475 BGD786456:BGD786475 BPZ786456:BPZ786475 BZV786456:BZV786475 CJR786456:CJR786475 CTN786456:CTN786475 DDJ786456:DDJ786475 DNF786456:DNF786475 DXB786456:DXB786475 EGX786456:EGX786475 EQT786456:EQT786475 FAP786456:FAP786475 FKL786456:FKL786475 FUH786456:FUH786475 GED786456:GED786475 GNZ786456:GNZ786475 GXV786456:GXV786475 HHR786456:HHR786475 HRN786456:HRN786475 IBJ786456:IBJ786475 ILF786456:ILF786475 IVB786456:IVB786475 JEX786456:JEX786475 JOT786456:JOT786475 JYP786456:JYP786475 KIL786456:KIL786475 KSH786456:KSH786475 LCD786456:LCD786475 LLZ786456:LLZ786475 LVV786456:LVV786475 MFR786456:MFR786475 MPN786456:MPN786475 MZJ786456:MZJ786475 NJF786456:NJF786475 NTB786456:NTB786475 OCX786456:OCX786475 OMT786456:OMT786475 OWP786456:OWP786475 PGL786456:PGL786475 PQH786456:PQH786475 QAD786456:QAD786475 QJZ786456:QJZ786475 QTV786456:QTV786475 RDR786456:RDR786475 RNN786456:RNN786475 RXJ786456:RXJ786475 SHF786456:SHF786475 SRB786456:SRB786475 TAX786456:TAX786475 TKT786456:TKT786475 TUP786456:TUP786475 UEL786456:UEL786475 UOH786456:UOH786475 UYD786456:UYD786475 VHZ786456:VHZ786475 VRV786456:VRV786475 WBR786456:WBR786475 WLN786456:WLN786475 WVJ786456:WVJ786475 J917529:J917548 IX851992:IX852011 ST851992:ST852011 ACP851992:ACP852011 AML851992:AML852011 AWH851992:AWH852011 BGD851992:BGD852011 BPZ851992:BPZ852011 BZV851992:BZV852011 CJR851992:CJR852011 CTN851992:CTN852011 DDJ851992:DDJ852011 DNF851992:DNF852011 DXB851992:DXB852011 EGX851992:EGX852011 EQT851992:EQT852011 FAP851992:FAP852011 FKL851992:FKL852011 FUH851992:FUH852011 GED851992:GED852011 GNZ851992:GNZ852011 GXV851992:GXV852011 HHR851992:HHR852011 HRN851992:HRN852011 IBJ851992:IBJ852011 ILF851992:ILF852011 IVB851992:IVB852011 JEX851992:JEX852011 JOT851992:JOT852011 JYP851992:JYP852011 KIL851992:KIL852011 KSH851992:KSH852011 LCD851992:LCD852011 LLZ851992:LLZ852011 LVV851992:LVV852011 MFR851992:MFR852011 MPN851992:MPN852011 MZJ851992:MZJ852011 NJF851992:NJF852011 NTB851992:NTB852011 OCX851992:OCX852011 OMT851992:OMT852011 OWP851992:OWP852011 PGL851992:PGL852011 PQH851992:PQH852011 QAD851992:QAD852011 QJZ851992:QJZ852011 QTV851992:QTV852011 RDR851992:RDR852011 RNN851992:RNN852011 RXJ851992:RXJ852011 SHF851992:SHF852011 SRB851992:SRB852011 TAX851992:TAX852011 TKT851992:TKT852011 TUP851992:TUP852011 UEL851992:UEL852011 UOH851992:UOH852011 UYD851992:UYD852011 VHZ851992:VHZ852011 VRV851992:VRV852011 WBR851992:WBR852011 WLN851992:WLN852011 WVJ851992:WVJ852011 J983065:J983084 IX917528:IX917547 ST917528:ST917547 ACP917528:ACP917547 AML917528:AML917547 AWH917528:AWH917547 BGD917528:BGD917547 BPZ917528:BPZ917547 BZV917528:BZV917547 CJR917528:CJR917547 CTN917528:CTN917547 DDJ917528:DDJ917547 DNF917528:DNF917547 DXB917528:DXB917547 EGX917528:EGX917547 EQT917528:EQT917547 FAP917528:FAP917547 FKL917528:FKL917547 FUH917528:FUH917547 GED917528:GED917547 GNZ917528:GNZ917547 GXV917528:GXV917547 HHR917528:HHR917547 HRN917528:HRN917547 IBJ917528:IBJ917547 ILF917528:ILF917547 IVB917528:IVB917547 JEX917528:JEX917547 JOT917528:JOT917547 JYP917528:JYP917547 KIL917528:KIL917547 KSH917528:KSH917547 LCD917528:LCD917547 LLZ917528:LLZ917547 LVV917528:LVV917547 MFR917528:MFR917547 MPN917528:MPN917547 MZJ917528:MZJ917547 NJF917528:NJF917547 NTB917528:NTB917547 OCX917528:OCX917547 OMT917528:OMT917547 OWP917528:OWP917547 PGL917528:PGL917547 PQH917528:PQH917547 QAD917528:QAD917547 QJZ917528:QJZ917547 QTV917528:QTV917547 RDR917528:RDR917547 RNN917528:RNN917547 RXJ917528:RXJ917547 SHF917528:SHF917547 SRB917528:SRB917547 TAX917528:TAX917547 TKT917528:TKT917547 TUP917528:TUP917547 UEL917528:UEL917547 UOH917528:UOH917547 UYD917528:UYD917547 VHZ917528:VHZ917547 VRV917528:VRV917547 WBR917528:WBR917547 WLN917528:WLN917547 WVJ917528:WVJ917547 WVB11:WVB61 IX983064:IX983083 ST983064:ST983083 ACP983064:ACP983083 AML983064:AML983083 AWH983064:AWH983083 BGD983064:BGD983083 BPZ983064:BPZ983083 BZV983064:BZV983083 CJR983064:CJR983083 CTN983064:CTN983083 DDJ983064:DDJ983083 DNF983064:DNF983083 DXB983064:DXB983083 EGX983064:EGX983083 EQT983064:EQT983083 FAP983064:FAP983083 FKL983064:FKL983083 FUH983064:FUH983083 GED983064:GED983083 GNZ983064:GNZ983083 GXV983064:GXV983083 HHR983064:HHR983083 HRN983064:HRN983083 IBJ983064:IBJ983083 ILF983064:ILF983083 IVB983064:IVB983083 JEX983064:JEX983083 JOT983064:JOT983083 JYP983064:JYP983083 KIL983064:KIL983083 KSH983064:KSH983083 LCD983064:LCD983083 LLZ983064:LLZ983083 LVV983064:LVV983083 MFR983064:MFR983083 MPN983064:MPN983083 MZJ983064:MZJ983083 NJF983064:NJF983083 NTB983064:NTB983083 OCX983064:OCX983083 OMT983064:OMT983083 OWP983064:OWP983083 PGL983064:PGL983083 PQH983064:PQH983083 QAD983064:QAD983083 QJZ983064:QJZ983083 QTV983064:QTV983083 RDR983064:RDR983083 RNN983064:RNN983083 RXJ983064:RXJ983083 SHF983064:SHF983083 SRB983064:SRB983083 TAX983064:TAX983083 TKT983064:TKT983083 TUP983064:TUP983083 UEL983064:UEL983083 UOH983064:UOH983083 UYD983064:UYD983083 VHZ983064:VHZ983083 VRV983064:VRV983083 WBR983064:WBR983083 WLN983064:WLN983083 ST65:ST68 ACP65:ACP68 AML65:AML68 AWH65:AWH68 BGD65:BGD68 BPZ65:BPZ68 BZV65:BZV68 CJR65:CJR68 CTN65:CTN68 DDJ65:DDJ68 DNF65:DNF68 DXB65:DXB68 EGX65:EGX68 EQT65:EQT68 FAP65:FAP68 FKL65:FKL68 FUH65:FUH68 GED65:GED68 GNZ65:GNZ68 GXV65:GXV68 HHR65:HHR68 HRN65:HRN68 IBJ65:IBJ68 ILF65:ILF68 IVB65:IVB68 JEX65:JEX68 JOT65:JOT68 JYP65:JYP68 KIL65:KIL68 KSH65:KSH68 LCD65:LCD68 LLZ65:LLZ68 LVV65:LVV68 MFR65:MFR68 MPN65:MPN68 MZJ65:MZJ68 NJF65:NJF68 NTB65:NTB68 OCX65:OCX68 OMT65:OMT68 OWP65:OWP68 PGL65:PGL68 PQH65:PQH68 QAD65:QAD68 QJZ65:QJZ68 QTV65:QTV68 RDR65:RDR68 RNN65:RNN68 RXJ65:RXJ68 SHF65:SHF68 SRB65:SRB68 TAX65:TAX68 TKT65:TKT68 TUP65:TUP68 UEL65:UEL68 UOH65:UOH68 UYD65:UYD68 VHZ65:VHZ68 VRV65:VRV68 WBR65:WBR68 WLN65:WLN68 WVJ65:WVJ68 WLF11:WLF61 WBJ11:WBJ61 VRN11:VRN61 VHR11:VHR61 UXV11:UXV61 UNZ11:UNZ61 UED11:UED61 TUH11:TUH61 TKL11:TKL61 TAP11:TAP61 SQT11:SQT61 SGX11:SGX61 RXB11:RXB61 RNF11:RNF61 RDJ11:RDJ61 QTN11:QTN61 QJR11:QJR61 PZV11:PZV61 PPZ11:PPZ61 PGD11:PGD61 OWH11:OWH61 OML11:OML61 OCP11:OCP61 NST11:NST61 NIX11:NIX61 MZB11:MZB61 MPF11:MPF61 MFJ11:MFJ61 LVN11:LVN61 LLR11:LLR61 LBV11:LBV61 KRZ11:KRZ61 KID11:KID61 JYH11:JYH61 JOL11:JOL61 JEP11:JEP61 IUT11:IUT61 IKX11:IKX61 IBB11:IBB61 HRF11:HRF61 HHJ11:HHJ61 GXN11:GXN61 GNR11:GNR61 GDV11:GDV61 FTZ11:FTZ61 FKD11:FKD61 FAH11:FAH61 EQL11:EQL61 EGP11:EGP61 DWT11:DWT61 DMX11:DMX61 DDB11:DDB61 CTF11:CTF61 CJJ11:CJJ61 BZN11:BZN61 BPR11:BPR61 BFV11:BFV61 AVZ11:AVZ61 AMD11:AMD61 ACH11:ACH61 SL11:SL61 IP11:IP61 IX65:IX68 J65561:J65580">
      <formula1>"教育・保育従事者,教育・保育従事者以外"</formula1>
    </dataValidation>
    <dataValidation type="list" allowBlank="1" showInputMessage="1" showErrorMessage="1" sqref="WVI983064:WVI983083 I65561:I65580 IW65560:IW65579 SS65560:SS65579 ACO65560:ACO65579 AMK65560:AMK65579 AWG65560:AWG65579 BGC65560:BGC65579 BPY65560:BPY65579 BZU65560:BZU65579 CJQ65560:CJQ65579 CTM65560:CTM65579 DDI65560:DDI65579 DNE65560:DNE65579 DXA65560:DXA65579 EGW65560:EGW65579 EQS65560:EQS65579 FAO65560:FAO65579 FKK65560:FKK65579 FUG65560:FUG65579 GEC65560:GEC65579 GNY65560:GNY65579 GXU65560:GXU65579 HHQ65560:HHQ65579 HRM65560:HRM65579 IBI65560:IBI65579 ILE65560:ILE65579 IVA65560:IVA65579 JEW65560:JEW65579 JOS65560:JOS65579 JYO65560:JYO65579 KIK65560:KIK65579 KSG65560:KSG65579 LCC65560:LCC65579 LLY65560:LLY65579 LVU65560:LVU65579 MFQ65560:MFQ65579 MPM65560:MPM65579 MZI65560:MZI65579 NJE65560:NJE65579 NTA65560:NTA65579 OCW65560:OCW65579 OMS65560:OMS65579 OWO65560:OWO65579 PGK65560:PGK65579 PQG65560:PQG65579 QAC65560:QAC65579 QJY65560:QJY65579 QTU65560:QTU65579 RDQ65560:RDQ65579 RNM65560:RNM65579 RXI65560:RXI65579 SHE65560:SHE65579 SRA65560:SRA65579 TAW65560:TAW65579 TKS65560:TKS65579 TUO65560:TUO65579 UEK65560:UEK65579 UOG65560:UOG65579 UYC65560:UYC65579 VHY65560:VHY65579 VRU65560:VRU65579 WBQ65560:WBQ65579 WLM65560:WLM65579 WVI65560:WVI65579 I131097:I131116 IW131096:IW131115 SS131096:SS131115 ACO131096:ACO131115 AMK131096:AMK131115 AWG131096:AWG131115 BGC131096:BGC131115 BPY131096:BPY131115 BZU131096:BZU131115 CJQ131096:CJQ131115 CTM131096:CTM131115 DDI131096:DDI131115 DNE131096:DNE131115 DXA131096:DXA131115 EGW131096:EGW131115 EQS131096:EQS131115 FAO131096:FAO131115 FKK131096:FKK131115 FUG131096:FUG131115 GEC131096:GEC131115 GNY131096:GNY131115 GXU131096:GXU131115 HHQ131096:HHQ131115 HRM131096:HRM131115 IBI131096:IBI131115 ILE131096:ILE131115 IVA131096:IVA131115 JEW131096:JEW131115 JOS131096:JOS131115 JYO131096:JYO131115 KIK131096:KIK131115 KSG131096:KSG131115 LCC131096:LCC131115 LLY131096:LLY131115 LVU131096:LVU131115 MFQ131096:MFQ131115 MPM131096:MPM131115 MZI131096:MZI131115 NJE131096:NJE131115 NTA131096:NTA131115 OCW131096:OCW131115 OMS131096:OMS131115 OWO131096:OWO131115 PGK131096:PGK131115 PQG131096:PQG131115 QAC131096:QAC131115 QJY131096:QJY131115 QTU131096:QTU131115 RDQ131096:RDQ131115 RNM131096:RNM131115 RXI131096:RXI131115 SHE131096:SHE131115 SRA131096:SRA131115 TAW131096:TAW131115 TKS131096:TKS131115 TUO131096:TUO131115 UEK131096:UEK131115 UOG131096:UOG131115 UYC131096:UYC131115 VHY131096:VHY131115 VRU131096:VRU131115 WBQ131096:WBQ131115 WLM131096:WLM131115 WVI131096:WVI131115 I196633:I196652 IW196632:IW196651 SS196632:SS196651 ACO196632:ACO196651 AMK196632:AMK196651 AWG196632:AWG196651 BGC196632:BGC196651 BPY196632:BPY196651 BZU196632:BZU196651 CJQ196632:CJQ196651 CTM196632:CTM196651 DDI196632:DDI196651 DNE196632:DNE196651 DXA196632:DXA196651 EGW196632:EGW196651 EQS196632:EQS196651 FAO196632:FAO196651 FKK196632:FKK196651 FUG196632:FUG196651 GEC196632:GEC196651 GNY196632:GNY196651 GXU196632:GXU196651 HHQ196632:HHQ196651 HRM196632:HRM196651 IBI196632:IBI196651 ILE196632:ILE196651 IVA196632:IVA196651 JEW196632:JEW196651 JOS196632:JOS196651 JYO196632:JYO196651 KIK196632:KIK196651 KSG196632:KSG196651 LCC196632:LCC196651 LLY196632:LLY196651 LVU196632:LVU196651 MFQ196632:MFQ196651 MPM196632:MPM196651 MZI196632:MZI196651 NJE196632:NJE196651 NTA196632:NTA196651 OCW196632:OCW196651 OMS196632:OMS196651 OWO196632:OWO196651 PGK196632:PGK196651 PQG196632:PQG196651 QAC196632:QAC196651 QJY196632:QJY196651 QTU196632:QTU196651 RDQ196632:RDQ196651 RNM196632:RNM196651 RXI196632:RXI196651 SHE196632:SHE196651 SRA196632:SRA196651 TAW196632:TAW196651 TKS196632:TKS196651 TUO196632:TUO196651 UEK196632:UEK196651 UOG196632:UOG196651 UYC196632:UYC196651 VHY196632:VHY196651 VRU196632:VRU196651 WBQ196632:WBQ196651 WLM196632:WLM196651 WVI196632:WVI196651 I262169:I262188 IW262168:IW262187 SS262168:SS262187 ACO262168:ACO262187 AMK262168:AMK262187 AWG262168:AWG262187 BGC262168:BGC262187 BPY262168:BPY262187 BZU262168:BZU262187 CJQ262168:CJQ262187 CTM262168:CTM262187 DDI262168:DDI262187 DNE262168:DNE262187 DXA262168:DXA262187 EGW262168:EGW262187 EQS262168:EQS262187 FAO262168:FAO262187 FKK262168:FKK262187 FUG262168:FUG262187 GEC262168:GEC262187 GNY262168:GNY262187 GXU262168:GXU262187 HHQ262168:HHQ262187 HRM262168:HRM262187 IBI262168:IBI262187 ILE262168:ILE262187 IVA262168:IVA262187 JEW262168:JEW262187 JOS262168:JOS262187 JYO262168:JYO262187 KIK262168:KIK262187 KSG262168:KSG262187 LCC262168:LCC262187 LLY262168:LLY262187 LVU262168:LVU262187 MFQ262168:MFQ262187 MPM262168:MPM262187 MZI262168:MZI262187 NJE262168:NJE262187 NTA262168:NTA262187 OCW262168:OCW262187 OMS262168:OMS262187 OWO262168:OWO262187 PGK262168:PGK262187 PQG262168:PQG262187 QAC262168:QAC262187 QJY262168:QJY262187 QTU262168:QTU262187 RDQ262168:RDQ262187 RNM262168:RNM262187 RXI262168:RXI262187 SHE262168:SHE262187 SRA262168:SRA262187 TAW262168:TAW262187 TKS262168:TKS262187 TUO262168:TUO262187 UEK262168:UEK262187 UOG262168:UOG262187 UYC262168:UYC262187 VHY262168:VHY262187 VRU262168:VRU262187 WBQ262168:WBQ262187 WLM262168:WLM262187 WVI262168:WVI262187 I327705:I327724 IW327704:IW327723 SS327704:SS327723 ACO327704:ACO327723 AMK327704:AMK327723 AWG327704:AWG327723 BGC327704:BGC327723 BPY327704:BPY327723 BZU327704:BZU327723 CJQ327704:CJQ327723 CTM327704:CTM327723 DDI327704:DDI327723 DNE327704:DNE327723 DXA327704:DXA327723 EGW327704:EGW327723 EQS327704:EQS327723 FAO327704:FAO327723 FKK327704:FKK327723 FUG327704:FUG327723 GEC327704:GEC327723 GNY327704:GNY327723 GXU327704:GXU327723 HHQ327704:HHQ327723 HRM327704:HRM327723 IBI327704:IBI327723 ILE327704:ILE327723 IVA327704:IVA327723 JEW327704:JEW327723 JOS327704:JOS327723 JYO327704:JYO327723 KIK327704:KIK327723 KSG327704:KSG327723 LCC327704:LCC327723 LLY327704:LLY327723 LVU327704:LVU327723 MFQ327704:MFQ327723 MPM327704:MPM327723 MZI327704:MZI327723 NJE327704:NJE327723 NTA327704:NTA327723 OCW327704:OCW327723 OMS327704:OMS327723 OWO327704:OWO327723 PGK327704:PGK327723 PQG327704:PQG327723 QAC327704:QAC327723 QJY327704:QJY327723 QTU327704:QTU327723 RDQ327704:RDQ327723 RNM327704:RNM327723 RXI327704:RXI327723 SHE327704:SHE327723 SRA327704:SRA327723 TAW327704:TAW327723 TKS327704:TKS327723 TUO327704:TUO327723 UEK327704:UEK327723 UOG327704:UOG327723 UYC327704:UYC327723 VHY327704:VHY327723 VRU327704:VRU327723 WBQ327704:WBQ327723 WLM327704:WLM327723 WVI327704:WVI327723 I393241:I393260 IW393240:IW393259 SS393240:SS393259 ACO393240:ACO393259 AMK393240:AMK393259 AWG393240:AWG393259 BGC393240:BGC393259 BPY393240:BPY393259 BZU393240:BZU393259 CJQ393240:CJQ393259 CTM393240:CTM393259 DDI393240:DDI393259 DNE393240:DNE393259 DXA393240:DXA393259 EGW393240:EGW393259 EQS393240:EQS393259 FAO393240:FAO393259 FKK393240:FKK393259 FUG393240:FUG393259 GEC393240:GEC393259 GNY393240:GNY393259 GXU393240:GXU393259 HHQ393240:HHQ393259 HRM393240:HRM393259 IBI393240:IBI393259 ILE393240:ILE393259 IVA393240:IVA393259 JEW393240:JEW393259 JOS393240:JOS393259 JYO393240:JYO393259 KIK393240:KIK393259 KSG393240:KSG393259 LCC393240:LCC393259 LLY393240:LLY393259 LVU393240:LVU393259 MFQ393240:MFQ393259 MPM393240:MPM393259 MZI393240:MZI393259 NJE393240:NJE393259 NTA393240:NTA393259 OCW393240:OCW393259 OMS393240:OMS393259 OWO393240:OWO393259 PGK393240:PGK393259 PQG393240:PQG393259 QAC393240:QAC393259 QJY393240:QJY393259 QTU393240:QTU393259 RDQ393240:RDQ393259 RNM393240:RNM393259 RXI393240:RXI393259 SHE393240:SHE393259 SRA393240:SRA393259 TAW393240:TAW393259 TKS393240:TKS393259 TUO393240:TUO393259 UEK393240:UEK393259 UOG393240:UOG393259 UYC393240:UYC393259 VHY393240:VHY393259 VRU393240:VRU393259 WBQ393240:WBQ393259 WLM393240:WLM393259 WVI393240:WVI393259 I458777:I458796 IW458776:IW458795 SS458776:SS458795 ACO458776:ACO458795 AMK458776:AMK458795 AWG458776:AWG458795 BGC458776:BGC458795 BPY458776:BPY458795 BZU458776:BZU458795 CJQ458776:CJQ458795 CTM458776:CTM458795 DDI458776:DDI458795 DNE458776:DNE458795 DXA458776:DXA458795 EGW458776:EGW458795 EQS458776:EQS458795 FAO458776:FAO458795 FKK458776:FKK458795 FUG458776:FUG458795 GEC458776:GEC458795 GNY458776:GNY458795 GXU458776:GXU458795 HHQ458776:HHQ458795 HRM458776:HRM458795 IBI458776:IBI458795 ILE458776:ILE458795 IVA458776:IVA458795 JEW458776:JEW458795 JOS458776:JOS458795 JYO458776:JYO458795 KIK458776:KIK458795 KSG458776:KSG458795 LCC458776:LCC458795 LLY458776:LLY458795 LVU458776:LVU458795 MFQ458776:MFQ458795 MPM458776:MPM458795 MZI458776:MZI458795 NJE458776:NJE458795 NTA458776:NTA458795 OCW458776:OCW458795 OMS458776:OMS458795 OWO458776:OWO458795 PGK458776:PGK458795 PQG458776:PQG458795 QAC458776:QAC458795 QJY458776:QJY458795 QTU458776:QTU458795 RDQ458776:RDQ458795 RNM458776:RNM458795 RXI458776:RXI458795 SHE458776:SHE458795 SRA458776:SRA458795 TAW458776:TAW458795 TKS458776:TKS458795 TUO458776:TUO458795 UEK458776:UEK458795 UOG458776:UOG458795 UYC458776:UYC458795 VHY458776:VHY458795 VRU458776:VRU458795 WBQ458776:WBQ458795 WLM458776:WLM458795 WVI458776:WVI458795 I524313:I524332 IW524312:IW524331 SS524312:SS524331 ACO524312:ACO524331 AMK524312:AMK524331 AWG524312:AWG524331 BGC524312:BGC524331 BPY524312:BPY524331 BZU524312:BZU524331 CJQ524312:CJQ524331 CTM524312:CTM524331 DDI524312:DDI524331 DNE524312:DNE524331 DXA524312:DXA524331 EGW524312:EGW524331 EQS524312:EQS524331 FAO524312:FAO524331 FKK524312:FKK524331 FUG524312:FUG524331 GEC524312:GEC524331 GNY524312:GNY524331 GXU524312:GXU524331 HHQ524312:HHQ524331 HRM524312:HRM524331 IBI524312:IBI524331 ILE524312:ILE524331 IVA524312:IVA524331 JEW524312:JEW524331 JOS524312:JOS524331 JYO524312:JYO524331 KIK524312:KIK524331 KSG524312:KSG524331 LCC524312:LCC524331 LLY524312:LLY524331 LVU524312:LVU524331 MFQ524312:MFQ524331 MPM524312:MPM524331 MZI524312:MZI524331 NJE524312:NJE524331 NTA524312:NTA524331 OCW524312:OCW524331 OMS524312:OMS524331 OWO524312:OWO524331 PGK524312:PGK524331 PQG524312:PQG524331 QAC524312:QAC524331 QJY524312:QJY524331 QTU524312:QTU524331 RDQ524312:RDQ524331 RNM524312:RNM524331 RXI524312:RXI524331 SHE524312:SHE524331 SRA524312:SRA524331 TAW524312:TAW524331 TKS524312:TKS524331 TUO524312:TUO524331 UEK524312:UEK524331 UOG524312:UOG524331 UYC524312:UYC524331 VHY524312:VHY524331 VRU524312:VRU524331 WBQ524312:WBQ524331 WLM524312:WLM524331 WVI524312:WVI524331 I589849:I589868 IW589848:IW589867 SS589848:SS589867 ACO589848:ACO589867 AMK589848:AMK589867 AWG589848:AWG589867 BGC589848:BGC589867 BPY589848:BPY589867 BZU589848:BZU589867 CJQ589848:CJQ589867 CTM589848:CTM589867 DDI589848:DDI589867 DNE589848:DNE589867 DXA589848:DXA589867 EGW589848:EGW589867 EQS589848:EQS589867 FAO589848:FAO589867 FKK589848:FKK589867 FUG589848:FUG589867 GEC589848:GEC589867 GNY589848:GNY589867 GXU589848:GXU589867 HHQ589848:HHQ589867 HRM589848:HRM589867 IBI589848:IBI589867 ILE589848:ILE589867 IVA589848:IVA589867 JEW589848:JEW589867 JOS589848:JOS589867 JYO589848:JYO589867 KIK589848:KIK589867 KSG589848:KSG589867 LCC589848:LCC589867 LLY589848:LLY589867 LVU589848:LVU589867 MFQ589848:MFQ589867 MPM589848:MPM589867 MZI589848:MZI589867 NJE589848:NJE589867 NTA589848:NTA589867 OCW589848:OCW589867 OMS589848:OMS589867 OWO589848:OWO589867 PGK589848:PGK589867 PQG589848:PQG589867 QAC589848:QAC589867 QJY589848:QJY589867 QTU589848:QTU589867 RDQ589848:RDQ589867 RNM589848:RNM589867 RXI589848:RXI589867 SHE589848:SHE589867 SRA589848:SRA589867 TAW589848:TAW589867 TKS589848:TKS589867 TUO589848:TUO589867 UEK589848:UEK589867 UOG589848:UOG589867 UYC589848:UYC589867 VHY589848:VHY589867 VRU589848:VRU589867 WBQ589848:WBQ589867 WLM589848:WLM589867 WVI589848:WVI589867 I655385:I655404 IW655384:IW655403 SS655384:SS655403 ACO655384:ACO655403 AMK655384:AMK655403 AWG655384:AWG655403 BGC655384:BGC655403 BPY655384:BPY655403 BZU655384:BZU655403 CJQ655384:CJQ655403 CTM655384:CTM655403 DDI655384:DDI655403 DNE655384:DNE655403 DXA655384:DXA655403 EGW655384:EGW655403 EQS655384:EQS655403 FAO655384:FAO655403 FKK655384:FKK655403 FUG655384:FUG655403 GEC655384:GEC655403 GNY655384:GNY655403 GXU655384:GXU655403 HHQ655384:HHQ655403 HRM655384:HRM655403 IBI655384:IBI655403 ILE655384:ILE655403 IVA655384:IVA655403 JEW655384:JEW655403 JOS655384:JOS655403 JYO655384:JYO655403 KIK655384:KIK655403 KSG655384:KSG655403 LCC655384:LCC655403 LLY655384:LLY655403 LVU655384:LVU655403 MFQ655384:MFQ655403 MPM655384:MPM655403 MZI655384:MZI655403 NJE655384:NJE655403 NTA655384:NTA655403 OCW655384:OCW655403 OMS655384:OMS655403 OWO655384:OWO655403 PGK655384:PGK655403 PQG655384:PQG655403 QAC655384:QAC655403 QJY655384:QJY655403 QTU655384:QTU655403 RDQ655384:RDQ655403 RNM655384:RNM655403 RXI655384:RXI655403 SHE655384:SHE655403 SRA655384:SRA655403 TAW655384:TAW655403 TKS655384:TKS655403 TUO655384:TUO655403 UEK655384:UEK655403 UOG655384:UOG655403 UYC655384:UYC655403 VHY655384:VHY655403 VRU655384:VRU655403 WBQ655384:WBQ655403 WLM655384:WLM655403 WVI655384:WVI655403 I720921:I720940 IW720920:IW720939 SS720920:SS720939 ACO720920:ACO720939 AMK720920:AMK720939 AWG720920:AWG720939 BGC720920:BGC720939 BPY720920:BPY720939 BZU720920:BZU720939 CJQ720920:CJQ720939 CTM720920:CTM720939 DDI720920:DDI720939 DNE720920:DNE720939 DXA720920:DXA720939 EGW720920:EGW720939 EQS720920:EQS720939 FAO720920:FAO720939 FKK720920:FKK720939 FUG720920:FUG720939 GEC720920:GEC720939 GNY720920:GNY720939 GXU720920:GXU720939 HHQ720920:HHQ720939 HRM720920:HRM720939 IBI720920:IBI720939 ILE720920:ILE720939 IVA720920:IVA720939 JEW720920:JEW720939 JOS720920:JOS720939 JYO720920:JYO720939 KIK720920:KIK720939 KSG720920:KSG720939 LCC720920:LCC720939 LLY720920:LLY720939 LVU720920:LVU720939 MFQ720920:MFQ720939 MPM720920:MPM720939 MZI720920:MZI720939 NJE720920:NJE720939 NTA720920:NTA720939 OCW720920:OCW720939 OMS720920:OMS720939 OWO720920:OWO720939 PGK720920:PGK720939 PQG720920:PQG720939 QAC720920:QAC720939 QJY720920:QJY720939 QTU720920:QTU720939 RDQ720920:RDQ720939 RNM720920:RNM720939 RXI720920:RXI720939 SHE720920:SHE720939 SRA720920:SRA720939 TAW720920:TAW720939 TKS720920:TKS720939 TUO720920:TUO720939 UEK720920:UEK720939 UOG720920:UOG720939 UYC720920:UYC720939 VHY720920:VHY720939 VRU720920:VRU720939 WBQ720920:WBQ720939 WLM720920:WLM720939 WVI720920:WVI720939 I786457:I786476 IW786456:IW786475 SS786456:SS786475 ACO786456:ACO786475 AMK786456:AMK786475 AWG786456:AWG786475 BGC786456:BGC786475 BPY786456:BPY786475 BZU786456:BZU786475 CJQ786456:CJQ786475 CTM786456:CTM786475 DDI786456:DDI786475 DNE786456:DNE786475 DXA786456:DXA786475 EGW786456:EGW786475 EQS786456:EQS786475 FAO786456:FAO786475 FKK786456:FKK786475 FUG786456:FUG786475 GEC786456:GEC786475 GNY786456:GNY786475 GXU786456:GXU786475 HHQ786456:HHQ786475 HRM786456:HRM786475 IBI786456:IBI786475 ILE786456:ILE786475 IVA786456:IVA786475 JEW786456:JEW786475 JOS786456:JOS786475 JYO786456:JYO786475 KIK786456:KIK786475 KSG786456:KSG786475 LCC786456:LCC786475 LLY786456:LLY786475 LVU786456:LVU786475 MFQ786456:MFQ786475 MPM786456:MPM786475 MZI786456:MZI786475 NJE786456:NJE786475 NTA786456:NTA786475 OCW786456:OCW786475 OMS786456:OMS786475 OWO786456:OWO786475 PGK786456:PGK786475 PQG786456:PQG786475 QAC786456:QAC786475 QJY786456:QJY786475 QTU786456:QTU786475 RDQ786456:RDQ786475 RNM786456:RNM786475 RXI786456:RXI786475 SHE786456:SHE786475 SRA786456:SRA786475 TAW786456:TAW786475 TKS786456:TKS786475 TUO786456:TUO786475 UEK786456:UEK786475 UOG786456:UOG786475 UYC786456:UYC786475 VHY786456:VHY786475 VRU786456:VRU786475 WBQ786456:WBQ786475 WLM786456:WLM786475 WVI786456:WVI786475 I851993:I852012 IW851992:IW852011 SS851992:SS852011 ACO851992:ACO852011 AMK851992:AMK852011 AWG851992:AWG852011 BGC851992:BGC852011 BPY851992:BPY852011 BZU851992:BZU852011 CJQ851992:CJQ852011 CTM851992:CTM852011 DDI851992:DDI852011 DNE851992:DNE852011 DXA851992:DXA852011 EGW851992:EGW852011 EQS851992:EQS852011 FAO851992:FAO852011 FKK851992:FKK852011 FUG851992:FUG852011 GEC851992:GEC852011 GNY851992:GNY852011 GXU851992:GXU852011 HHQ851992:HHQ852011 HRM851992:HRM852011 IBI851992:IBI852011 ILE851992:ILE852011 IVA851992:IVA852011 JEW851992:JEW852011 JOS851992:JOS852011 JYO851992:JYO852011 KIK851992:KIK852011 KSG851992:KSG852011 LCC851992:LCC852011 LLY851992:LLY852011 LVU851992:LVU852011 MFQ851992:MFQ852011 MPM851992:MPM852011 MZI851992:MZI852011 NJE851992:NJE852011 NTA851992:NTA852011 OCW851992:OCW852011 OMS851992:OMS852011 OWO851992:OWO852011 PGK851992:PGK852011 PQG851992:PQG852011 QAC851992:QAC852011 QJY851992:QJY852011 QTU851992:QTU852011 RDQ851992:RDQ852011 RNM851992:RNM852011 RXI851992:RXI852011 SHE851992:SHE852011 SRA851992:SRA852011 TAW851992:TAW852011 TKS851992:TKS852011 TUO851992:TUO852011 UEK851992:UEK852011 UOG851992:UOG852011 UYC851992:UYC852011 VHY851992:VHY852011 VRU851992:VRU852011 WBQ851992:WBQ852011 WLM851992:WLM852011 WVI851992:WVI852011 I917529:I917548 IW917528:IW917547 SS917528:SS917547 ACO917528:ACO917547 AMK917528:AMK917547 AWG917528:AWG917547 BGC917528:BGC917547 BPY917528:BPY917547 BZU917528:BZU917547 CJQ917528:CJQ917547 CTM917528:CTM917547 DDI917528:DDI917547 DNE917528:DNE917547 DXA917528:DXA917547 EGW917528:EGW917547 EQS917528:EQS917547 FAO917528:FAO917547 FKK917528:FKK917547 FUG917528:FUG917547 GEC917528:GEC917547 GNY917528:GNY917547 GXU917528:GXU917547 HHQ917528:HHQ917547 HRM917528:HRM917547 IBI917528:IBI917547 ILE917528:ILE917547 IVA917528:IVA917547 JEW917528:JEW917547 JOS917528:JOS917547 JYO917528:JYO917547 KIK917528:KIK917547 KSG917528:KSG917547 LCC917528:LCC917547 LLY917528:LLY917547 LVU917528:LVU917547 MFQ917528:MFQ917547 MPM917528:MPM917547 MZI917528:MZI917547 NJE917528:NJE917547 NTA917528:NTA917547 OCW917528:OCW917547 OMS917528:OMS917547 OWO917528:OWO917547 PGK917528:PGK917547 PQG917528:PQG917547 QAC917528:QAC917547 QJY917528:QJY917547 QTU917528:QTU917547 RDQ917528:RDQ917547 RNM917528:RNM917547 RXI917528:RXI917547 SHE917528:SHE917547 SRA917528:SRA917547 TAW917528:TAW917547 TKS917528:TKS917547 TUO917528:TUO917547 UEK917528:UEK917547 UOG917528:UOG917547 UYC917528:UYC917547 VHY917528:VHY917547 VRU917528:VRU917547 WBQ917528:WBQ917547 WLM917528:WLM917547 WVI917528:WVI917547 I983065:I983084 IW983064:IW983083 SS983064:SS983083 ACO983064:ACO983083 AMK983064:AMK983083 AWG983064:AWG983083 BGC983064:BGC983083 BPY983064:BPY983083 BZU983064:BZU983083 CJQ983064:CJQ983083 CTM983064:CTM983083 DDI983064:DDI983083 DNE983064:DNE983083 DXA983064:DXA983083 EGW983064:EGW983083 EQS983064:EQS983083 FAO983064:FAO983083 FKK983064:FKK983083 FUG983064:FUG983083 GEC983064:GEC983083 GNY983064:GNY983083 GXU983064:GXU983083 HHQ983064:HHQ983083 HRM983064:HRM983083 IBI983064:IBI983083 ILE983064:ILE983083 IVA983064:IVA983083 JEW983064:JEW983083 JOS983064:JOS983083 JYO983064:JYO983083 KIK983064:KIK983083 KSG983064:KSG983083 LCC983064:LCC983083 LLY983064:LLY983083 LVU983064:LVU983083 MFQ983064:MFQ983083 MPM983064:MPM983083 MZI983064:MZI983083 NJE983064:NJE983083 NTA983064:NTA983083 OCW983064:OCW983083 OMS983064:OMS983083 OWO983064:OWO983083 PGK983064:PGK983083 PQG983064:PQG983083 QAC983064:QAC983083 QJY983064:QJY983083 QTU983064:QTU983083 RDQ983064:RDQ983083 RNM983064:RNM983083 RXI983064:RXI983083 SHE983064:SHE983083 SRA983064:SRA983083 TAW983064:TAW983083 TKS983064:TKS983083 TUO983064:TUO983083 UEK983064:UEK983083 UOG983064:UOG983083 UYC983064:UYC983083 VHY983064:VHY983083 VRU983064:VRU983083 WBQ983064:WBQ983083 WLM983064:WLM983083 WLM65:WLM68 IW65:IW68 SS65:SS68 ACO65:ACO68 AMK65:AMK68 AWG65:AWG68 BGC65:BGC68 BPY65:BPY68 BZU65:BZU68 CJQ65:CJQ68 CTM65:CTM68 DDI65:DDI68 DNE65:DNE68 DXA65:DXA68 EGW65:EGW68 EQS65:EQS68 FAO65:FAO68 FKK65:FKK68 FUG65:FUG68 GEC65:GEC68 GNY65:GNY68 GXU65:GXU68 HHQ65:HHQ68 HRM65:HRM68 IBI65:IBI68 ILE65:ILE68 IVA65:IVA68 JEW65:JEW68 JOS65:JOS68 JYO65:JYO68 KIK65:KIK68 KSG65:KSG68 LCC65:LCC68 LLY65:LLY68 LVU65:LVU68 MFQ65:MFQ68 MPM65:MPM68 MZI65:MZI68 NJE65:NJE68 NTA65:NTA68 OCW65:OCW68 OMS65:OMS68 OWO65:OWO68 PGK65:PGK68 PQG65:PQG68 QAC65:QAC68 QJY65:QJY68 QTU65:QTU68 RDQ65:RDQ68 RNM65:RNM68 RXI65:RXI68 SHE65:SHE68 SRA65:SRA68 TAW65:TAW68 TKS65:TKS68 TUO65:TUO68 UEK65:UEK68 UOG65:UOG68 UYC65:UYC68 VHY65:VHY68 VRU65:VRU68 WBQ65:WBQ68 WBI11:WBI61 VRM11:VRM61 VHQ11:VHQ61 UXU11:UXU61 UNY11:UNY61 UEC11:UEC61 TUG11:TUG61 TKK11:TKK61 TAO11:TAO61 SQS11:SQS61 SGW11:SGW61 RXA11:RXA61 RNE11:RNE61 RDI11:RDI61 QTM11:QTM61 QJQ11:QJQ61 PZU11:PZU61 PPY11:PPY61 PGC11:PGC61 OWG11:OWG61 OMK11:OMK61 OCO11:OCO61 NSS11:NSS61 NIW11:NIW61 MZA11:MZA61 MPE11:MPE61 MFI11:MFI61 LVM11:LVM61 LLQ11:LLQ61 LBU11:LBU61 KRY11:KRY61 KIC11:KIC61 JYG11:JYG61 JOK11:JOK61 JEO11:JEO61 IUS11:IUS61 IKW11:IKW61 IBA11:IBA61 HRE11:HRE61 HHI11:HHI61 GXM11:GXM61 GNQ11:GNQ61 GDU11:GDU61 FTY11:FTY61 FKC11:FKC61 FAG11:FAG61 EQK11:EQK61 EGO11:EGO61 DWS11:DWS61 DMW11:DMW61 DDA11:DDA61 CTE11:CTE61 CJI11:CJI61 BZM11:BZM61 BPQ11:BPQ61 BFU11:BFU61 AVY11:AVY61 AMC11:AMC61 ACG11:ACG61 SK11:SK61 IO11:IO61 WLE11:WLE61 WVA11:WVA61 WVI65:WVI68 I11:I60">
      <formula1>"常勤,非常勤"</formula1>
    </dataValidation>
    <dataValidation type="list" showInputMessage="1" showErrorMessage="1" prompt="空白にする時は、「Delete」キーを押してください。" sqref="WVK983064:WVK983083 IY65560:IY65579 SU65560:SU65579 ACQ65560:ACQ65579 AMM65560:AMM65579 AWI65560:AWI65579 BGE65560:BGE65579 BQA65560:BQA65579 BZW65560:BZW65579 CJS65560:CJS65579 CTO65560:CTO65579 DDK65560:DDK65579 DNG65560:DNG65579 DXC65560:DXC65579 EGY65560:EGY65579 EQU65560:EQU65579 FAQ65560:FAQ65579 FKM65560:FKM65579 FUI65560:FUI65579 GEE65560:GEE65579 GOA65560:GOA65579 GXW65560:GXW65579 HHS65560:HHS65579 HRO65560:HRO65579 IBK65560:IBK65579 ILG65560:ILG65579 IVC65560:IVC65579 JEY65560:JEY65579 JOU65560:JOU65579 JYQ65560:JYQ65579 KIM65560:KIM65579 KSI65560:KSI65579 LCE65560:LCE65579 LMA65560:LMA65579 LVW65560:LVW65579 MFS65560:MFS65579 MPO65560:MPO65579 MZK65560:MZK65579 NJG65560:NJG65579 NTC65560:NTC65579 OCY65560:OCY65579 OMU65560:OMU65579 OWQ65560:OWQ65579 PGM65560:PGM65579 PQI65560:PQI65579 QAE65560:QAE65579 QKA65560:QKA65579 QTW65560:QTW65579 RDS65560:RDS65579 RNO65560:RNO65579 RXK65560:RXK65579 SHG65560:SHG65579 SRC65560:SRC65579 TAY65560:TAY65579 TKU65560:TKU65579 TUQ65560:TUQ65579 UEM65560:UEM65579 UOI65560:UOI65579 UYE65560:UYE65579 VIA65560:VIA65579 VRW65560:VRW65579 WBS65560:WBS65579 WLO65560:WLO65579 WVK65560:WVK65579 IY131096:IY131115 SU131096:SU131115 ACQ131096:ACQ131115 AMM131096:AMM131115 AWI131096:AWI131115 BGE131096:BGE131115 BQA131096:BQA131115 BZW131096:BZW131115 CJS131096:CJS131115 CTO131096:CTO131115 DDK131096:DDK131115 DNG131096:DNG131115 DXC131096:DXC131115 EGY131096:EGY131115 EQU131096:EQU131115 FAQ131096:FAQ131115 FKM131096:FKM131115 FUI131096:FUI131115 GEE131096:GEE131115 GOA131096:GOA131115 GXW131096:GXW131115 HHS131096:HHS131115 HRO131096:HRO131115 IBK131096:IBK131115 ILG131096:ILG131115 IVC131096:IVC131115 JEY131096:JEY131115 JOU131096:JOU131115 JYQ131096:JYQ131115 KIM131096:KIM131115 KSI131096:KSI131115 LCE131096:LCE131115 LMA131096:LMA131115 LVW131096:LVW131115 MFS131096:MFS131115 MPO131096:MPO131115 MZK131096:MZK131115 NJG131096:NJG131115 NTC131096:NTC131115 OCY131096:OCY131115 OMU131096:OMU131115 OWQ131096:OWQ131115 PGM131096:PGM131115 PQI131096:PQI131115 QAE131096:QAE131115 QKA131096:QKA131115 QTW131096:QTW131115 RDS131096:RDS131115 RNO131096:RNO131115 RXK131096:RXK131115 SHG131096:SHG131115 SRC131096:SRC131115 TAY131096:TAY131115 TKU131096:TKU131115 TUQ131096:TUQ131115 UEM131096:UEM131115 UOI131096:UOI131115 UYE131096:UYE131115 VIA131096:VIA131115 VRW131096:VRW131115 WBS131096:WBS131115 WLO131096:WLO131115 WVK131096:WVK131115 IY196632:IY196651 SU196632:SU196651 ACQ196632:ACQ196651 AMM196632:AMM196651 AWI196632:AWI196651 BGE196632:BGE196651 BQA196632:BQA196651 BZW196632:BZW196651 CJS196632:CJS196651 CTO196632:CTO196651 DDK196632:DDK196651 DNG196632:DNG196651 DXC196632:DXC196651 EGY196632:EGY196651 EQU196632:EQU196651 FAQ196632:FAQ196651 FKM196632:FKM196651 FUI196632:FUI196651 GEE196632:GEE196651 GOA196632:GOA196651 GXW196632:GXW196651 HHS196632:HHS196651 HRO196632:HRO196651 IBK196632:IBK196651 ILG196632:ILG196651 IVC196632:IVC196651 JEY196632:JEY196651 JOU196632:JOU196651 JYQ196632:JYQ196651 KIM196632:KIM196651 KSI196632:KSI196651 LCE196632:LCE196651 LMA196632:LMA196651 LVW196632:LVW196651 MFS196632:MFS196651 MPO196632:MPO196651 MZK196632:MZK196651 NJG196632:NJG196651 NTC196632:NTC196651 OCY196632:OCY196651 OMU196632:OMU196651 OWQ196632:OWQ196651 PGM196632:PGM196651 PQI196632:PQI196651 QAE196632:QAE196651 QKA196632:QKA196651 QTW196632:QTW196651 RDS196632:RDS196651 RNO196632:RNO196651 RXK196632:RXK196651 SHG196632:SHG196651 SRC196632:SRC196651 TAY196632:TAY196651 TKU196632:TKU196651 TUQ196632:TUQ196651 UEM196632:UEM196651 UOI196632:UOI196651 UYE196632:UYE196651 VIA196632:VIA196651 VRW196632:VRW196651 WBS196632:WBS196651 WLO196632:WLO196651 WVK196632:WVK196651 IY262168:IY262187 SU262168:SU262187 ACQ262168:ACQ262187 AMM262168:AMM262187 AWI262168:AWI262187 BGE262168:BGE262187 BQA262168:BQA262187 BZW262168:BZW262187 CJS262168:CJS262187 CTO262168:CTO262187 DDK262168:DDK262187 DNG262168:DNG262187 DXC262168:DXC262187 EGY262168:EGY262187 EQU262168:EQU262187 FAQ262168:FAQ262187 FKM262168:FKM262187 FUI262168:FUI262187 GEE262168:GEE262187 GOA262168:GOA262187 GXW262168:GXW262187 HHS262168:HHS262187 HRO262168:HRO262187 IBK262168:IBK262187 ILG262168:ILG262187 IVC262168:IVC262187 JEY262168:JEY262187 JOU262168:JOU262187 JYQ262168:JYQ262187 KIM262168:KIM262187 KSI262168:KSI262187 LCE262168:LCE262187 LMA262168:LMA262187 LVW262168:LVW262187 MFS262168:MFS262187 MPO262168:MPO262187 MZK262168:MZK262187 NJG262168:NJG262187 NTC262168:NTC262187 OCY262168:OCY262187 OMU262168:OMU262187 OWQ262168:OWQ262187 PGM262168:PGM262187 PQI262168:PQI262187 QAE262168:QAE262187 QKA262168:QKA262187 QTW262168:QTW262187 RDS262168:RDS262187 RNO262168:RNO262187 RXK262168:RXK262187 SHG262168:SHG262187 SRC262168:SRC262187 TAY262168:TAY262187 TKU262168:TKU262187 TUQ262168:TUQ262187 UEM262168:UEM262187 UOI262168:UOI262187 UYE262168:UYE262187 VIA262168:VIA262187 VRW262168:VRW262187 WBS262168:WBS262187 WLO262168:WLO262187 WVK262168:WVK262187 IY327704:IY327723 SU327704:SU327723 ACQ327704:ACQ327723 AMM327704:AMM327723 AWI327704:AWI327723 BGE327704:BGE327723 BQA327704:BQA327723 BZW327704:BZW327723 CJS327704:CJS327723 CTO327704:CTO327723 DDK327704:DDK327723 DNG327704:DNG327723 DXC327704:DXC327723 EGY327704:EGY327723 EQU327704:EQU327723 FAQ327704:FAQ327723 FKM327704:FKM327723 FUI327704:FUI327723 GEE327704:GEE327723 GOA327704:GOA327723 GXW327704:GXW327723 HHS327704:HHS327723 HRO327704:HRO327723 IBK327704:IBK327723 ILG327704:ILG327723 IVC327704:IVC327723 JEY327704:JEY327723 JOU327704:JOU327723 JYQ327704:JYQ327723 KIM327704:KIM327723 KSI327704:KSI327723 LCE327704:LCE327723 LMA327704:LMA327723 LVW327704:LVW327723 MFS327704:MFS327723 MPO327704:MPO327723 MZK327704:MZK327723 NJG327704:NJG327723 NTC327704:NTC327723 OCY327704:OCY327723 OMU327704:OMU327723 OWQ327704:OWQ327723 PGM327704:PGM327723 PQI327704:PQI327723 QAE327704:QAE327723 QKA327704:QKA327723 QTW327704:QTW327723 RDS327704:RDS327723 RNO327704:RNO327723 RXK327704:RXK327723 SHG327704:SHG327723 SRC327704:SRC327723 TAY327704:TAY327723 TKU327704:TKU327723 TUQ327704:TUQ327723 UEM327704:UEM327723 UOI327704:UOI327723 UYE327704:UYE327723 VIA327704:VIA327723 VRW327704:VRW327723 WBS327704:WBS327723 WLO327704:WLO327723 WVK327704:WVK327723 IY393240:IY393259 SU393240:SU393259 ACQ393240:ACQ393259 AMM393240:AMM393259 AWI393240:AWI393259 BGE393240:BGE393259 BQA393240:BQA393259 BZW393240:BZW393259 CJS393240:CJS393259 CTO393240:CTO393259 DDK393240:DDK393259 DNG393240:DNG393259 DXC393240:DXC393259 EGY393240:EGY393259 EQU393240:EQU393259 FAQ393240:FAQ393259 FKM393240:FKM393259 FUI393240:FUI393259 GEE393240:GEE393259 GOA393240:GOA393259 GXW393240:GXW393259 HHS393240:HHS393259 HRO393240:HRO393259 IBK393240:IBK393259 ILG393240:ILG393259 IVC393240:IVC393259 JEY393240:JEY393259 JOU393240:JOU393259 JYQ393240:JYQ393259 KIM393240:KIM393259 KSI393240:KSI393259 LCE393240:LCE393259 LMA393240:LMA393259 LVW393240:LVW393259 MFS393240:MFS393259 MPO393240:MPO393259 MZK393240:MZK393259 NJG393240:NJG393259 NTC393240:NTC393259 OCY393240:OCY393259 OMU393240:OMU393259 OWQ393240:OWQ393259 PGM393240:PGM393259 PQI393240:PQI393259 QAE393240:QAE393259 QKA393240:QKA393259 QTW393240:QTW393259 RDS393240:RDS393259 RNO393240:RNO393259 RXK393240:RXK393259 SHG393240:SHG393259 SRC393240:SRC393259 TAY393240:TAY393259 TKU393240:TKU393259 TUQ393240:TUQ393259 UEM393240:UEM393259 UOI393240:UOI393259 UYE393240:UYE393259 VIA393240:VIA393259 VRW393240:VRW393259 WBS393240:WBS393259 WLO393240:WLO393259 WVK393240:WVK393259 IY458776:IY458795 SU458776:SU458795 ACQ458776:ACQ458795 AMM458776:AMM458795 AWI458776:AWI458795 BGE458776:BGE458795 BQA458776:BQA458795 BZW458776:BZW458795 CJS458776:CJS458795 CTO458776:CTO458795 DDK458776:DDK458795 DNG458776:DNG458795 DXC458776:DXC458795 EGY458776:EGY458795 EQU458776:EQU458795 FAQ458776:FAQ458795 FKM458776:FKM458795 FUI458776:FUI458795 GEE458776:GEE458795 GOA458776:GOA458795 GXW458776:GXW458795 HHS458776:HHS458795 HRO458776:HRO458795 IBK458776:IBK458795 ILG458776:ILG458795 IVC458776:IVC458795 JEY458776:JEY458795 JOU458776:JOU458795 JYQ458776:JYQ458795 KIM458776:KIM458795 KSI458776:KSI458795 LCE458776:LCE458795 LMA458776:LMA458795 LVW458776:LVW458795 MFS458776:MFS458795 MPO458776:MPO458795 MZK458776:MZK458795 NJG458776:NJG458795 NTC458776:NTC458795 OCY458776:OCY458795 OMU458776:OMU458795 OWQ458776:OWQ458795 PGM458776:PGM458795 PQI458776:PQI458795 QAE458776:QAE458795 QKA458776:QKA458795 QTW458776:QTW458795 RDS458776:RDS458795 RNO458776:RNO458795 RXK458776:RXK458795 SHG458776:SHG458795 SRC458776:SRC458795 TAY458776:TAY458795 TKU458776:TKU458795 TUQ458776:TUQ458795 UEM458776:UEM458795 UOI458776:UOI458795 UYE458776:UYE458795 VIA458776:VIA458795 VRW458776:VRW458795 WBS458776:WBS458795 WLO458776:WLO458795 WVK458776:WVK458795 IY524312:IY524331 SU524312:SU524331 ACQ524312:ACQ524331 AMM524312:AMM524331 AWI524312:AWI524331 BGE524312:BGE524331 BQA524312:BQA524331 BZW524312:BZW524331 CJS524312:CJS524331 CTO524312:CTO524331 DDK524312:DDK524331 DNG524312:DNG524331 DXC524312:DXC524331 EGY524312:EGY524331 EQU524312:EQU524331 FAQ524312:FAQ524331 FKM524312:FKM524331 FUI524312:FUI524331 GEE524312:GEE524331 GOA524312:GOA524331 GXW524312:GXW524331 HHS524312:HHS524331 HRO524312:HRO524331 IBK524312:IBK524331 ILG524312:ILG524331 IVC524312:IVC524331 JEY524312:JEY524331 JOU524312:JOU524331 JYQ524312:JYQ524331 KIM524312:KIM524331 KSI524312:KSI524331 LCE524312:LCE524331 LMA524312:LMA524331 LVW524312:LVW524331 MFS524312:MFS524331 MPO524312:MPO524331 MZK524312:MZK524331 NJG524312:NJG524331 NTC524312:NTC524331 OCY524312:OCY524331 OMU524312:OMU524331 OWQ524312:OWQ524331 PGM524312:PGM524331 PQI524312:PQI524331 QAE524312:QAE524331 QKA524312:QKA524331 QTW524312:QTW524331 RDS524312:RDS524331 RNO524312:RNO524331 RXK524312:RXK524331 SHG524312:SHG524331 SRC524312:SRC524331 TAY524312:TAY524331 TKU524312:TKU524331 TUQ524312:TUQ524331 UEM524312:UEM524331 UOI524312:UOI524331 UYE524312:UYE524331 VIA524312:VIA524331 VRW524312:VRW524331 WBS524312:WBS524331 WLO524312:WLO524331 WVK524312:WVK524331 IY589848:IY589867 SU589848:SU589867 ACQ589848:ACQ589867 AMM589848:AMM589867 AWI589848:AWI589867 BGE589848:BGE589867 BQA589848:BQA589867 BZW589848:BZW589867 CJS589848:CJS589867 CTO589848:CTO589867 DDK589848:DDK589867 DNG589848:DNG589867 DXC589848:DXC589867 EGY589848:EGY589867 EQU589848:EQU589867 FAQ589848:FAQ589867 FKM589848:FKM589867 FUI589848:FUI589867 GEE589848:GEE589867 GOA589848:GOA589867 GXW589848:GXW589867 HHS589848:HHS589867 HRO589848:HRO589867 IBK589848:IBK589867 ILG589848:ILG589867 IVC589848:IVC589867 JEY589848:JEY589867 JOU589848:JOU589867 JYQ589848:JYQ589867 KIM589848:KIM589867 KSI589848:KSI589867 LCE589848:LCE589867 LMA589848:LMA589867 LVW589848:LVW589867 MFS589848:MFS589867 MPO589848:MPO589867 MZK589848:MZK589867 NJG589848:NJG589867 NTC589848:NTC589867 OCY589848:OCY589867 OMU589848:OMU589867 OWQ589848:OWQ589867 PGM589848:PGM589867 PQI589848:PQI589867 QAE589848:QAE589867 QKA589848:QKA589867 QTW589848:QTW589867 RDS589848:RDS589867 RNO589848:RNO589867 RXK589848:RXK589867 SHG589848:SHG589867 SRC589848:SRC589867 TAY589848:TAY589867 TKU589848:TKU589867 TUQ589848:TUQ589867 UEM589848:UEM589867 UOI589848:UOI589867 UYE589848:UYE589867 VIA589848:VIA589867 VRW589848:VRW589867 WBS589848:WBS589867 WLO589848:WLO589867 WVK589848:WVK589867 IY655384:IY655403 SU655384:SU655403 ACQ655384:ACQ655403 AMM655384:AMM655403 AWI655384:AWI655403 BGE655384:BGE655403 BQA655384:BQA655403 BZW655384:BZW655403 CJS655384:CJS655403 CTO655384:CTO655403 DDK655384:DDK655403 DNG655384:DNG655403 DXC655384:DXC655403 EGY655384:EGY655403 EQU655384:EQU655403 FAQ655384:FAQ655403 FKM655384:FKM655403 FUI655384:FUI655403 GEE655384:GEE655403 GOA655384:GOA655403 GXW655384:GXW655403 HHS655384:HHS655403 HRO655384:HRO655403 IBK655384:IBK655403 ILG655384:ILG655403 IVC655384:IVC655403 JEY655384:JEY655403 JOU655384:JOU655403 JYQ655384:JYQ655403 KIM655384:KIM655403 KSI655384:KSI655403 LCE655384:LCE655403 LMA655384:LMA655403 LVW655384:LVW655403 MFS655384:MFS655403 MPO655384:MPO655403 MZK655384:MZK655403 NJG655384:NJG655403 NTC655384:NTC655403 OCY655384:OCY655403 OMU655384:OMU655403 OWQ655384:OWQ655403 PGM655384:PGM655403 PQI655384:PQI655403 QAE655384:QAE655403 QKA655384:QKA655403 QTW655384:QTW655403 RDS655384:RDS655403 RNO655384:RNO655403 RXK655384:RXK655403 SHG655384:SHG655403 SRC655384:SRC655403 TAY655384:TAY655403 TKU655384:TKU655403 TUQ655384:TUQ655403 UEM655384:UEM655403 UOI655384:UOI655403 UYE655384:UYE655403 VIA655384:VIA655403 VRW655384:VRW655403 WBS655384:WBS655403 WLO655384:WLO655403 WVK655384:WVK655403 IY720920:IY720939 SU720920:SU720939 ACQ720920:ACQ720939 AMM720920:AMM720939 AWI720920:AWI720939 BGE720920:BGE720939 BQA720920:BQA720939 BZW720920:BZW720939 CJS720920:CJS720939 CTO720920:CTO720939 DDK720920:DDK720939 DNG720920:DNG720939 DXC720920:DXC720939 EGY720920:EGY720939 EQU720920:EQU720939 FAQ720920:FAQ720939 FKM720920:FKM720939 FUI720920:FUI720939 GEE720920:GEE720939 GOA720920:GOA720939 GXW720920:GXW720939 HHS720920:HHS720939 HRO720920:HRO720939 IBK720920:IBK720939 ILG720920:ILG720939 IVC720920:IVC720939 JEY720920:JEY720939 JOU720920:JOU720939 JYQ720920:JYQ720939 KIM720920:KIM720939 KSI720920:KSI720939 LCE720920:LCE720939 LMA720920:LMA720939 LVW720920:LVW720939 MFS720920:MFS720939 MPO720920:MPO720939 MZK720920:MZK720939 NJG720920:NJG720939 NTC720920:NTC720939 OCY720920:OCY720939 OMU720920:OMU720939 OWQ720920:OWQ720939 PGM720920:PGM720939 PQI720920:PQI720939 QAE720920:QAE720939 QKA720920:QKA720939 QTW720920:QTW720939 RDS720920:RDS720939 RNO720920:RNO720939 RXK720920:RXK720939 SHG720920:SHG720939 SRC720920:SRC720939 TAY720920:TAY720939 TKU720920:TKU720939 TUQ720920:TUQ720939 UEM720920:UEM720939 UOI720920:UOI720939 UYE720920:UYE720939 VIA720920:VIA720939 VRW720920:VRW720939 WBS720920:WBS720939 WLO720920:WLO720939 WVK720920:WVK720939 IY786456:IY786475 SU786456:SU786475 ACQ786456:ACQ786475 AMM786456:AMM786475 AWI786456:AWI786475 BGE786456:BGE786475 BQA786456:BQA786475 BZW786456:BZW786475 CJS786456:CJS786475 CTO786456:CTO786475 DDK786456:DDK786475 DNG786456:DNG786475 DXC786456:DXC786475 EGY786456:EGY786475 EQU786456:EQU786475 FAQ786456:FAQ786475 FKM786456:FKM786475 FUI786456:FUI786475 GEE786456:GEE786475 GOA786456:GOA786475 GXW786456:GXW786475 HHS786456:HHS786475 HRO786456:HRO786475 IBK786456:IBK786475 ILG786456:ILG786475 IVC786456:IVC786475 JEY786456:JEY786475 JOU786456:JOU786475 JYQ786456:JYQ786475 KIM786456:KIM786475 KSI786456:KSI786475 LCE786456:LCE786475 LMA786456:LMA786475 LVW786456:LVW786475 MFS786456:MFS786475 MPO786456:MPO786475 MZK786456:MZK786475 NJG786456:NJG786475 NTC786456:NTC786475 OCY786456:OCY786475 OMU786456:OMU786475 OWQ786456:OWQ786475 PGM786456:PGM786475 PQI786456:PQI786475 QAE786456:QAE786475 QKA786456:QKA786475 QTW786456:QTW786475 RDS786456:RDS786475 RNO786456:RNO786475 RXK786456:RXK786475 SHG786456:SHG786475 SRC786456:SRC786475 TAY786456:TAY786475 TKU786456:TKU786475 TUQ786456:TUQ786475 UEM786456:UEM786475 UOI786456:UOI786475 UYE786456:UYE786475 VIA786456:VIA786475 VRW786456:VRW786475 WBS786456:WBS786475 WLO786456:WLO786475 WVK786456:WVK786475 IY851992:IY852011 SU851992:SU852011 ACQ851992:ACQ852011 AMM851992:AMM852011 AWI851992:AWI852011 BGE851992:BGE852011 BQA851992:BQA852011 BZW851992:BZW852011 CJS851992:CJS852011 CTO851992:CTO852011 DDK851992:DDK852011 DNG851992:DNG852011 DXC851992:DXC852011 EGY851992:EGY852011 EQU851992:EQU852011 FAQ851992:FAQ852011 FKM851992:FKM852011 FUI851992:FUI852011 GEE851992:GEE852011 GOA851992:GOA852011 GXW851992:GXW852011 HHS851992:HHS852011 HRO851992:HRO852011 IBK851992:IBK852011 ILG851992:ILG852011 IVC851992:IVC852011 JEY851992:JEY852011 JOU851992:JOU852011 JYQ851992:JYQ852011 KIM851992:KIM852011 KSI851992:KSI852011 LCE851992:LCE852011 LMA851992:LMA852011 LVW851992:LVW852011 MFS851992:MFS852011 MPO851992:MPO852011 MZK851992:MZK852011 NJG851992:NJG852011 NTC851992:NTC852011 OCY851992:OCY852011 OMU851992:OMU852011 OWQ851992:OWQ852011 PGM851992:PGM852011 PQI851992:PQI852011 QAE851992:QAE852011 QKA851992:QKA852011 QTW851992:QTW852011 RDS851992:RDS852011 RNO851992:RNO852011 RXK851992:RXK852011 SHG851992:SHG852011 SRC851992:SRC852011 TAY851992:TAY852011 TKU851992:TKU852011 TUQ851992:TUQ852011 UEM851992:UEM852011 UOI851992:UOI852011 UYE851992:UYE852011 VIA851992:VIA852011 VRW851992:VRW852011 WBS851992:WBS852011 WLO851992:WLO852011 WVK851992:WVK852011 IY917528:IY917547 SU917528:SU917547 ACQ917528:ACQ917547 AMM917528:AMM917547 AWI917528:AWI917547 BGE917528:BGE917547 BQA917528:BQA917547 BZW917528:BZW917547 CJS917528:CJS917547 CTO917528:CTO917547 DDK917528:DDK917547 DNG917528:DNG917547 DXC917528:DXC917547 EGY917528:EGY917547 EQU917528:EQU917547 FAQ917528:FAQ917547 FKM917528:FKM917547 FUI917528:FUI917547 GEE917528:GEE917547 GOA917528:GOA917547 GXW917528:GXW917547 HHS917528:HHS917547 HRO917528:HRO917547 IBK917528:IBK917547 ILG917528:ILG917547 IVC917528:IVC917547 JEY917528:JEY917547 JOU917528:JOU917547 JYQ917528:JYQ917547 KIM917528:KIM917547 KSI917528:KSI917547 LCE917528:LCE917547 LMA917528:LMA917547 LVW917528:LVW917547 MFS917528:MFS917547 MPO917528:MPO917547 MZK917528:MZK917547 NJG917528:NJG917547 NTC917528:NTC917547 OCY917528:OCY917547 OMU917528:OMU917547 OWQ917528:OWQ917547 PGM917528:PGM917547 PQI917528:PQI917547 QAE917528:QAE917547 QKA917528:QKA917547 QTW917528:QTW917547 RDS917528:RDS917547 RNO917528:RNO917547 RXK917528:RXK917547 SHG917528:SHG917547 SRC917528:SRC917547 TAY917528:TAY917547 TKU917528:TKU917547 TUQ917528:TUQ917547 UEM917528:UEM917547 UOI917528:UOI917547 UYE917528:UYE917547 VIA917528:VIA917547 VRW917528:VRW917547 WBS917528:WBS917547 WLO917528:WLO917547 WVK917528:WVK917547 IY983064:IY983083 SU983064:SU983083 ACQ983064:ACQ983083 AMM983064:AMM983083 AWI983064:AWI983083 BGE983064:BGE983083 BQA983064:BQA983083 BZW983064:BZW983083 CJS983064:CJS983083 CTO983064:CTO983083 DDK983064:DDK983083 DNG983064:DNG983083 DXC983064:DXC983083 EGY983064:EGY983083 EQU983064:EQU983083 FAQ983064:FAQ983083 FKM983064:FKM983083 FUI983064:FUI983083 GEE983064:GEE983083 GOA983064:GOA983083 GXW983064:GXW983083 HHS983064:HHS983083 HRO983064:HRO983083 IBK983064:IBK983083 ILG983064:ILG983083 IVC983064:IVC983083 JEY983064:JEY983083 JOU983064:JOU983083 JYQ983064:JYQ983083 KIM983064:KIM983083 KSI983064:KSI983083 LCE983064:LCE983083 LMA983064:LMA983083 LVW983064:LVW983083 MFS983064:MFS983083 MPO983064:MPO983083 MZK983064:MZK983083 NJG983064:NJG983083 NTC983064:NTC983083 OCY983064:OCY983083 OMU983064:OMU983083 OWQ983064:OWQ983083 PGM983064:PGM983083 PQI983064:PQI983083 QAE983064:QAE983083 QKA983064:QKA983083 QTW983064:QTW983083 RDS983064:RDS983083 RNO983064:RNO983083 RXK983064:RXK983083 SHG983064:SHG983083 SRC983064:SRC983083 TAY983064:TAY983083 TKU983064:TKU983083 TUQ983064:TUQ983083 UEM983064:UEM983083 UOI983064:UOI983083 UYE983064:UYE983083 VIA983064:VIA983083 VRW983064:VRW983083 WBS983064:WBS983083 WLO983064:WLO983083 SU65:SU68 ACQ65:ACQ68 AMM65:AMM68 AWI65:AWI68 BGE65:BGE68 BQA65:BQA68 BZW65:BZW68 CJS65:CJS68 CTO65:CTO68 DDK65:DDK68 DNG65:DNG68 DXC65:DXC68 EGY65:EGY68 EQU65:EQU68 FAQ65:FAQ68 FKM65:FKM68 FUI65:FUI68 GEE65:GEE68 GOA65:GOA68 GXW65:GXW68 HHS65:HHS68 HRO65:HRO68 IBK65:IBK68 ILG65:ILG68 IVC65:IVC68 JEY65:JEY68 JOU65:JOU68 JYQ65:JYQ68 KIM65:KIM68 KSI65:KSI68 LCE65:LCE68 LMA65:LMA68 LVW65:LVW68 MFS65:MFS68 MPO65:MPO68 MZK65:MZK68 NJG65:NJG68 NTC65:NTC68 OCY65:OCY68 OMU65:OMU68 OWQ65:OWQ68 PGM65:PGM68 PQI65:PQI68 QAE65:QAE68 QKA65:QKA68 QTW65:QTW68 RDS65:RDS68 RNO65:RNO68 RXK65:RXK68 SHG65:SHG68 SRC65:SRC68 TAY65:TAY68 TKU65:TKU68 TUQ65:TUQ68 UEM65:UEM68 UOI65:UOI68 UYE65:UYE68 VIA65:VIA68 VRW65:VRW68 WBS65:WBS68 WLO65:WLO68 WVK65:WVK68 WLG11:WLG61 WBK11:WBK61 VRO11:VRO61 VHS11:VHS61 UXW11:UXW61 UOA11:UOA61 UEE11:UEE61 TUI11:TUI61 TKM11:TKM61 TAQ11:TAQ61 SQU11:SQU61 SGY11:SGY61 RXC11:RXC61 RNG11:RNG61 RDK11:RDK61 QTO11:QTO61 QJS11:QJS61 PZW11:PZW61 PQA11:PQA61 PGE11:PGE61 OWI11:OWI61 OMM11:OMM61 OCQ11:OCQ61 NSU11:NSU61 NIY11:NIY61 MZC11:MZC61 MPG11:MPG61 MFK11:MFK61 LVO11:LVO61 LLS11:LLS61 LBW11:LBW61 KSA11:KSA61 KIE11:KIE61 JYI11:JYI61 JOM11:JOM61 JEQ11:JEQ61 IUU11:IUU61 IKY11:IKY61 IBC11:IBC61 HRG11:HRG61 HHK11:HHK61 GXO11:GXO61 GNS11:GNS61 GDW11:GDW61 FUA11:FUA61 FKE11:FKE61 FAI11:FAI61 EQM11:EQM61 EGQ11:EGQ61 DWU11:DWU61 DMY11:DMY61 DDC11:DDC61 CTG11:CTG61 CJK11:CJK61 BZO11:BZO61 BPS11:BPS61 BFW11:BFW61 AWA11:AWA61 AME11:AME61 ACI11:ACI61 SM11:SM61 IQ11:IQ61 IY65:IY68 WVC11:WVC61">
      <formula1>",×"</formula1>
    </dataValidation>
    <dataValidation type="list" allowBlank="1" showInputMessage="1" showErrorMessage="1" sqref="WVM983064:WVM983083 IS11:IS61 WVM65:WVM68 WVE11:WVE61 WLI11:WLI61 WBM11:WBM61 VRQ11:VRQ61 VHU11:VHU61 UXY11:UXY61 UOC11:UOC61 UEG11:UEG61 TUK11:TUK61 TKO11:TKO61 TAS11:TAS61 SQW11:SQW61 SHA11:SHA61 RXE11:RXE61 RNI11:RNI61 RDM11:RDM61 QTQ11:QTQ61 QJU11:QJU61 PZY11:PZY61 PQC11:PQC61 PGG11:PGG61 OWK11:OWK61 OMO11:OMO61 OCS11:OCS61 NSW11:NSW61 NJA11:NJA61 MZE11:MZE61 MPI11:MPI61 MFM11:MFM61 LVQ11:LVQ61 LLU11:LLU61 LBY11:LBY61 KSC11:KSC61 KIG11:KIG61 JYK11:JYK61 JOO11:JOO61 JES11:JES61 IUW11:IUW61 ILA11:ILA61 IBE11:IBE61 HRI11:HRI61 HHM11:HHM61 GXQ11:GXQ61 GNU11:GNU61 GDY11:GDY61 FUC11:FUC61 FKG11:FKG61 FAK11:FAK61 EQO11:EQO61 EGS11:EGS61 DWW11:DWW61 DNA11:DNA61 DDE11:DDE61 CTI11:CTI61 CJM11:CJM61 BZQ11:BZQ61 BPU11:BPU61 BFY11:BFY61 AWC11:AWC61 AMG11:AMG61 ACK11:ACK61 SO11:SO61 SW65560:SW65579 ACS65560:ACS65579 AMO65560:AMO65579 AWK65560:AWK65579 BGG65560:BGG65579 BQC65560:BQC65579 BZY65560:BZY65579 CJU65560:CJU65579 CTQ65560:CTQ65579 DDM65560:DDM65579 DNI65560:DNI65579 DXE65560:DXE65579 EHA65560:EHA65579 EQW65560:EQW65579 FAS65560:FAS65579 FKO65560:FKO65579 FUK65560:FUK65579 GEG65560:GEG65579 GOC65560:GOC65579 GXY65560:GXY65579 HHU65560:HHU65579 HRQ65560:HRQ65579 IBM65560:IBM65579 ILI65560:ILI65579 IVE65560:IVE65579 JFA65560:JFA65579 JOW65560:JOW65579 JYS65560:JYS65579 KIO65560:KIO65579 KSK65560:KSK65579 LCG65560:LCG65579 LMC65560:LMC65579 LVY65560:LVY65579 MFU65560:MFU65579 MPQ65560:MPQ65579 MZM65560:MZM65579 NJI65560:NJI65579 NTE65560:NTE65579 ODA65560:ODA65579 OMW65560:OMW65579 OWS65560:OWS65579 PGO65560:PGO65579 PQK65560:PQK65579 QAG65560:QAG65579 QKC65560:QKC65579 QTY65560:QTY65579 RDU65560:RDU65579 RNQ65560:RNQ65579 RXM65560:RXM65579 SHI65560:SHI65579 SRE65560:SRE65579 TBA65560:TBA65579 TKW65560:TKW65579 TUS65560:TUS65579 UEO65560:UEO65579 UOK65560:UOK65579 UYG65560:UYG65579 VIC65560:VIC65579 VRY65560:VRY65579 WBU65560:WBU65579 WLQ65560:WLQ65579 WVM65560:WVM65579 JA131096:JA131115 SW131096:SW131115 ACS131096:ACS131115 AMO131096:AMO131115 AWK131096:AWK131115 BGG131096:BGG131115 BQC131096:BQC131115 BZY131096:BZY131115 CJU131096:CJU131115 CTQ131096:CTQ131115 DDM131096:DDM131115 DNI131096:DNI131115 DXE131096:DXE131115 EHA131096:EHA131115 EQW131096:EQW131115 FAS131096:FAS131115 FKO131096:FKO131115 FUK131096:FUK131115 GEG131096:GEG131115 GOC131096:GOC131115 GXY131096:GXY131115 HHU131096:HHU131115 HRQ131096:HRQ131115 IBM131096:IBM131115 ILI131096:ILI131115 IVE131096:IVE131115 JFA131096:JFA131115 JOW131096:JOW131115 JYS131096:JYS131115 KIO131096:KIO131115 KSK131096:KSK131115 LCG131096:LCG131115 LMC131096:LMC131115 LVY131096:LVY131115 MFU131096:MFU131115 MPQ131096:MPQ131115 MZM131096:MZM131115 NJI131096:NJI131115 NTE131096:NTE131115 ODA131096:ODA131115 OMW131096:OMW131115 OWS131096:OWS131115 PGO131096:PGO131115 PQK131096:PQK131115 QAG131096:QAG131115 QKC131096:QKC131115 QTY131096:QTY131115 RDU131096:RDU131115 RNQ131096:RNQ131115 RXM131096:RXM131115 SHI131096:SHI131115 SRE131096:SRE131115 TBA131096:TBA131115 TKW131096:TKW131115 TUS131096:TUS131115 UEO131096:UEO131115 UOK131096:UOK131115 UYG131096:UYG131115 VIC131096:VIC131115 VRY131096:VRY131115 WBU131096:WBU131115 WLQ131096:WLQ131115 WVM131096:WVM131115 JA196632:JA196651 SW196632:SW196651 ACS196632:ACS196651 AMO196632:AMO196651 AWK196632:AWK196651 BGG196632:BGG196651 BQC196632:BQC196651 BZY196632:BZY196651 CJU196632:CJU196651 CTQ196632:CTQ196651 DDM196632:DDM196651 DNI196632:DNI196651 DXE196632:DXE196651 EHA196632:EHA196651 EQW196632:EQW196651 FAS196632:FAS196651 FKO196632:FKO196651 FUK196632:FUK196651 GEG196632:GEG196651 GOC196632:GOC196651 GXY196632:GXY196651 HHU196632:HHU196651 HRQ196632:HRQ196651 IBM196632:IBM196651 ILI196632:ILI196651 IVE196632:IVE196651 JFA196632:JFA196651 JOW196632:JOW196651 JYS196632:JYS196651 KIO196632:KIO196651 KSK196632:KSK196651 LCG196632:LCG196651 LMC196632:LMC196651 LVY196632:LVY196651 MFU196632:MFU196651 MPQ196632:MPQ196651 MZM196632:MZM196651 NJI196632:NJI196651 NTE196632:NTE196651 ODA196632:ODA196651 OMW196632:OMW196651 OWS196632:OWS196651 PGO196632:PGO196651 PQK196632:PQK196651 QAG196632:QAG196651 QKC196632:QKC196651 QTY196632:QTY196651 RDU196632:RDU196651 RNQ196632:RNQ196651 RXM196632:RXM196651 SHI196632:SHI196651 SRE196632:SRE196651 TBA196632:TBA196651 TKW196632:TKW196651 TUS196632:TUS196651 UEO196632:UEO196651 UOK196632:UOK196651 UYG196632:UYG196651 VIC196632:VIC196651 VRY196632:VRY196651 WBU196632:WBU196651 WLQ196632:WLQ196651 WVM196632:WVM196651 JA262168:JA262187 SW262168:SW262187 ACS262168:ACS262187 AMO262168:AMO262187 AWK262168:AWK262187 BGG262168:BGG262187 BQC262168:BQC262187 BZY262168:BZY262187 CJU262168:CJU262187 CTQ262168:CTQ262187 DDM262168:DDM262187 DNI262168:DNI262187 DXE262168:DXE262187 EHA262168:EHA262187 EQW262168:EQW262187 FAS262168:FAS262187 FKO262168:FKO262187 FUK262168:FUK262187 GEG262168:GEG262187 GOC262168:GOC262187 GXY262168:GXY262187 HHU262168:HHU262187 HRQ262168:HRQ262187 IBM262168:IBM262187 ILI262168:ILI262187 IVE262168:IVE262187 JFA262168:JFA262187 JOW262168:JOW262187 JYS262168:JYS262187 KIO262168:KIO262187 KSK262168:KSK262187 LCG262168:LCG262187 LMC262168:LMC262187 LVY262168:LVY262187 MFU262168:MFU262187 MPQ262168:MPQ262187 MZM262168:MZM262187 NJI262168:NJI262187 NTE262168:NTE262187 ODA262168:ODA262187 OMW262168:OMW262187 OWS262168:OWS262187 PGO262168:PGO262187 PQK262168:PQK262187 QAG262168:QAG262187 QKC262168:QKC262187 QTY262168:QTY262187 RDU262168:RDU262187 RNQ262168:RNQ262187 RXM262168:RXM262187 SHI262168:SHI262187 SRE262168:SRE262187 TBA262168:TBA262187 TKW262168:TKW262187 TUS262168:TUS262187 UEO262168:UEO262187 UOK262168:UOK262187 UYG262168:UYG262187 VIC262168:VIC262187 VRY262168:VRY262187 WBU262168:WBU262187 WLQ262168:WLQ262187 WVM262168:WVM262187 JA327704:JA327723 SW327704:SW327723 ACS327704:ACS327723 AMO327704:AMO327723 AWK327704:AWK327723 BGG327704:BGG327723 BQC327704:BQC327723 BZY327704:BZY327723 CJU327704:CJU327723 CTQ327704:CTQ327723 DDM327704:DDM327723 DNI327704:DNI327723 DXE327704:DXE327723 EHA327704:EHA327723 EQW327704:EQW327723 FAS327704:FAS327723 FKO327704:FKO327723 FUK327704:FUK327723 GEG327704:GEG327723 GOC327704:GOC327723 GXY327704:GXY327723 HHU327704:HHU327723 HRQ327704:HRQ327723 IBM327704:IBM327723 ILI327704:ILI327723 IVE327704:IVE327723 JFA327704:JFA327723 JOW327704:JOW327723 JYS327704:JYS327723 KIO327704:KIO327723 KSK327704:KSK327723 LCG327704:LCG327723 LMC327704:LMC327723 LVY327704:LVY327723 MFU327704:MFU327723 MPQ327704:MPQ327723 MZM327704:MZM327723 NJI327704:NJI327723 NTE327704:NTE327723 ODA327704:ODA327723 OMW327704:OMW327723 OWS327704:OWS327723 PGO327704:PGO327723 PQK327704:PQK327723 QAG327704:QAG327723 QKC327704:QKC327723 QTY327704:QTY327723 RDU327704:RDU327723 RNQ327704:RNQ327723 RXM327704:RXM327723 SHI327704:SHI327723 SRE327704:SRE327723 TBA327704:TBA327723 TKW327704:TKW327723 TUS327704:TUS327723 UEO327704:UEO327723 UOK327704:UOK327723 UYG327704:UYG327723 VIC327704:VIC327723 VRY327704:VRY327723 WBU327704:WBU327723 WLQ327704:WLQ327723 WVM327704:WVM327723 JA393240:JA393259 SW393240:SW393259 ACS393240:ACS393259 AMO393240:AMO393259 AWK393240:AWK393259 BGG393240:BGG393259 BQC393240:BQC393259 BZY393240:BZY393259 CJU393240:CJU393259 CTQ393240:CTQ393259 DDM393240:DDM393259 DNI393240:DNI393259 DXE393240:DXE393259 EHA393240:EHA393259 EQW393240:EQW393259 FAS393240:FAS393259 FKO393240:FKO393259 FUK393240:FUK393259 GEG393240:GEG393259 GOC393240:GOC393259 GXY393240:GXY393259 HHU393240:HHU393259 HRQ393240:HRQ393259 IBM393240:IBM393259 ILI393240:ILI393259 IVE393240:IVE393259 JFA393240:JFA393259 JOW393240:JOW393259 JYS393240:JYS393259 KIO393240:KIO393259 KSK393240:KSK393259 LCG393240:LCG393259 LMC393240:LMC393259 LVY393240:LVY393259 MFU393240:MFU393259 MPQ393240:MPQ393259 MZM393240:MZM393259 NJI393240:NJI393259 NTE393240:NTE393259 ODA393240:ODA393259 OMW393240:OMW393259 OWS393240:OWS393259 PGO393240:PGO393259 PQK393240:PQK393259 QAG393240:QAG393259 QKC393240:QKC393259 QTY393240:QTY393259 RDU393240:RDU393259 RNQ393240:RNQ393259 RXM393240:RXM393259 SHI393240:SHI393259 SRE393240:SRE393259 TBA393240:TBA393259 TKW393240:TKW393259 TUS393240:TUS393259 UEO393240:UEO393259 UOK393240:UOK393259 UYG393240:UYG393259 VIC393240:VIC393259 VRY393240:VRY393259 WBU393240:WBU393259 WLQ393240:WLQ393259 WVM393240:WVM393259 JA458776:JA458795 SW458776:SW458795 ACS458776:ACS458795 AMO458776:AMO458795 AWK458776:AWK458795 BGG458776:BGG458795 BQC458776:BQC458795 BZY458776:BZY458795 CJU458776:CJU458795 CTQ458776:CTQ458795 DDM458776:DDM458795 DNI458776:DNI458795 DXE458776:DXE458795 EHA458776:EHA458795 EQW458776:EQW458795 FAS458776:FAS458795 FKO458776:FKO458795 FUK458776:FUK458795 GEG458776:GEG458795 GOC458776:GOC458795 GXY458776:GXY458795 HHU458776:HHU458795 HRQ458776:HRQ458795 IBM458776:IBM458795 ILI458776:ILI458795 IVE458776:IVE458795 JFA458776:JFA458795 JOW458776:JOW458795 JYS458776:JYS458795 KIO458776:KIO458795 KSK458776:KSK458795 LCG458776:LCG458795 LMC458776:LMC458795 LVY458776:LVY458795 MFU458776:MFU458795 MPQ458776:MPQ458795 MZM458776:MZM458795 NJI458776:NJI458795 NTE458776:NTE458795 ODA458776:ODA458795 OMW458776:OMW458795 OWS458776:OWS458795 PGO458776:PGO458795 PQK458776:PQK458795 QAG458776:QAG458795 QKC458776:QKC458795 QTY458776:QTY458795 RDU458776:RDU458795 RNQ458776:RNQ458795 RXM458776:RXM458795 SHI458776:SHI458795 SRE458776:SRE458795 TBA458776:TBA458795 TKW458776:TKW458795 TUS458776:TUS458795 UEO458776:UEO458795 UOK458776:UOK458795 UYG458776:UYG458795 VIC458776:VIC458795 VRY458776:VRY458795 WBU458776:WBU458795 WLQ458776:WLQ458795 WVM458776:WVM458795 JA524312:JA524331 SW524312:SW524331 ACS524312:ACS524331 AMO524312:AMO524331 AWK524312:AWK524331 BGG524312:BGG524331 BQC524312:BQC524331 BZY524312:BZY524331 CJU524312:CJU524331 CTQ524312:CTQ524331 DDM524312:DDM524331 DNI524312:DNI524331 DXE524312:DXE524331 EHA524312:EHA524331 EQW524312:EQW524331 FAS524312:FAS524331 FKO524312:FKO524331 FUK524312:FUK524331 GEG524312:GEG524331 GOC524312:GOC524331 GXY524312:GXY524331 HHU524312:HHU524331 HRQ524312:HRQ524331 IBM524312:IBM524331 ILI524312:ILI524331 IVE524312:IVE524331 JFA524312:JFA524331 JOW524312:JOW524331 JYS524312:JYS524331 KIO524312:KIO524331 KSK524312:KSK524331 LCG524312:LCG524331 LMC524312:LMC524331 LVY524312:LVY524331 MFU524312:MFU524331 MPQ524312:MPQ524331 MZM524312:MZM524331 NJI524312:NJI524331 NTE524312:NTE524331 ODA524312:ODA524331 OMW524312:OMW524331 OWS524312:OWS524331 PGO524312:PGO524331 PQK524312:PQK524331 QAG524312:QAG524331 QKC524312:QKC524331 QTY524312:QTY524331 RDU524312:RDU524331 RNQ524312:RNQ524331 RXM524312:RXM524331 SHI524312:SHI524331 SRE524312:SRE524331 TBA524312:TBA524331 TKW524312:TKW524331 TUS524312:TUS524331 UEO524312:UEO524331 UOK524312:UOK524331 UYG524312:UYG524331 VIC524312:VIC524331 VRY524312:VRY524331 WBU524312:WBU524331 WLQ524312:WLQ524331 WVM524312:WVM524331 JA589848:JA589867 SW589848:SW589867 ACS589848:ACS589867 AMO589848:AMO589867 AWK589848:AWK589867 BGG589848:BGG589867 BQC589848:BQC589867 BZY589848:BZY589867 CJU589848:CJU589867 CTQ589848:CTQ589867 DDM589848:DDM589867 DNI589848:DNI589867 DXE589848:DXE589867 EHA589848:EHA589867 EQW589848:EQW589867 FAS589848:FAS589867 FKO589848:FKO589867 FUK589848:FUK589867 GEG589848:GEG589867 GOC589848:GOC589867 GXY589848:GXY589867 HHU589848:HHU589867 HRQ589848:HRQ589867 IBM589848:IBM589867 ILI589848:ILI589867 IVE589848:IVE589867 JFA589848:JFA589867 JOW589848:JOW589867 JYS589848:JYS589867 KIO589848:KIO589867 KSK589848:KSK589867 LCG589848:LCG589867 LMC589848:LMC589867 LVY589848:LVY589867 MFU589848:MFU589867 MPQ589848:MPQ589867 MZM589848:MZM589867 NJI589848:NJI589867 NTE589848:NTE589867 ODA589848:ODA589867 OMW589848:OMW589867 OWS589848:OWS589867 PGO589848:PGO589867 PQK589848:PQK589867 QAG589848:QAG589867 QKC589848:QKC589867 QTY589848:QTY589867 RDU589848:RDU589867 RNQ589848:RNQ589867 RXM589848:RXM589867 SHI589848:SHI589867 SRE589848:SRE589867 TBA589848:TBA589867 TKW589848:TKW589867 TUS589848:TUS589867 UEO589848:UEO589867 UOK589848:UOK589867 UYG589848:UYG589867 VIC589848:VIC589867 VRY589848:VRY589867 WBU589848:WBU589867 WLQ589848:WLQ589867 WVM589848:WVM589867 JA655384:JA655403 SW655384:SW655403 ACS655384:ACS655403 AMO655384:AMO655403 AWK655384:AWK655403 BGG655384:BGG655403 BQC655384:BQC655403 BZY655384:BZY655403 CJU655384:CJU655403 CTQ655384:CTQ655403 DDM655384:DDM655403 DNI655384:DNI655403 DXE655384:DXE655403 EHA655384:EHA655403 EQW655384:EQW655403 FAS655384:FAS655403 FKO655384:FKO655403 FUK655384:FUK655403 GEG655384:GEG655403 GOC655384:GOC655403 GXY655384:GXY655403 HHU655384:HHU655403 HRQ655384:HRQ655403 IBM655384:IBM655403 ILI655384:ILI655403 IVE655384:IVE655403 JFA655384:JFA655403 JOW655384:JOW655403 JYS655384:JYS655403 KIO655384:KIO655403 KSK655384:KSK655403 LCG655384:LCG655403 LMC655384:LMC655403 LVY655384:LVY655403 MFU655384:MFU655403 MPQ655384:MPQ655403 MZM655384:MZM655403 NJI655384:NJI655403 NTE655384:NTE655403 ODA655384:ODA655403 OMW655384:OMW655403 OWS655384:OWS655403 PGO655384:PGO655403 PQK655384:PQK655403 QAG655384:QAG655403 QKC655384:QKC655403 QTY655384:QTY655403 RDU655384:RDU655403 RNQ655384:RNQ655403 RXM655384:RXM655403 SHI655384:SHI655403 SRE655384:SRE655403 TBA655384:TBA655403 TKW655384:TKW655403 TUS655384:TUS655403 UEO655384:UEO655403 UOK655384:UOK655403 UYG655384:UYG655403 VIC655384:VIC655403 VRY655384:VRY655403 WBU655384:WBU655403 WLQ655384:WLQ655403 WVM655384:WVM655403 JA720920:JA720939 SW720920:SW720939 ACS720920:ACS720939 AMO720920:AMO720939 AWK720920:AWK720939 BGG720920:BGG720939 BQC720920:BQC720939 BZY720920:BZY720939 CJU720920:CJU720939 CTQ720920:CTQ720939 DDM720920:DDM720939 DNI720920:DNI720939 DXE720920:DXE720939 EHA720920:EHA720939 EQW720920:EQW720939 FAS720920:FAS720939 FKO720920:FKO720939 FUK720920:FUK720939 GEG720920:GEG720939 GOC720920:GOC720939 GXY720920:GXY720939 HHU720920:HHU720939 HRQ720920:HRQ720939 IBM720920:IBM720939 ILI720920:ILI720939 IVE720920:IVE720939 JFA720920:JFA720939 JOW720920:JOW720939 JYS720920:JYS720939 KIO720920:KIO720939 KSK720920:KSK720939 LCG720920:LCG720939 LMC720920:LMC720939 LVY720920:LVY720939 MFU720920:MFU720939 MPQ720920:MPQ720939 MZM720920:MZM720939 NJI720920:NJI720939 NTE720920:NTE720939 ODA720920:ODA720939 OMW720920:OMW720939 OWS720920:OWS720939 PGO720920:PGO720939 PQK720920:PQK720939 QAG720920:QAG720939 QKC720920:QKC720939 QTY720920:QTY720939 RDU720920:RDU720939 RNQ720920:RNQ720939 RXM720920:RXM720939 SHI720920:SHI720939 SRE720920:SRE720939 TBA720920:TBA720939 TKW720920:TKW720939 TUS720920:TUS720939 UEO720920:UEO720939 UOK720920:UOK720939 UYG720920:UYG720939 VIC720920:VIC720939 VRY720920:VRY720939 WBU720920:WBU720939 WLQ720920:WLQ720939 WVM720920:WVM720939 JA786456:JA786475 SW786456:SW786475 ACS786456:ACS786475 AMO786456:AMO786475 AWK786456:AWK786475 BGG786456:BGG786475 BQC786456:BQC786475 BZY786456:BZY786475 CJU786456:CJU786475 CTQ786456:CTQ786475 DDM786456:DDM786475 DNI786456:DNI786475 DXE786456:DXE786475 EHA786456:EHA786475 EQW786456:EQW786475 FAS786456:FAS786475 FKO786456:FKO786475 FUK786456:FUK786475 GEG786456:GEG786475 GOC786456:GOC786475 GXY786456:GXY786475 HHU786456:HHU786475 HRQ786456:HRQ786475 IBM786456:IBM786475 ILI786456:ILI786475 IVE786456:IVE786475 JFA786456:JFA786475 JOW786456:JOW786475 JYS786456:JYS786475 KIO786456:KIO786475 KSK786456:KSK786475 LCG786456:LCG786475 LMC786456:LMC786475 LVY786456:LVY786475 MFU786456:MFU786475 MPQ786456:MPQ786475 MZM786456:MZM786475 NJI786456:NJI786475 NTE786456:NTE786475 ODA786456:ODA786475 OMW786456:OMW786475 OWS786456:OWS786475 PGO786456:PGO786475 PQK786456:PQK786475 QAG786456:QAG786475 QKC786456:QKC786475 QTY786456:QTY786475 RDU786456:RDU786475 RNQ786456:RNQ786475 RXM786456:RXM786475 SHI786456:SHI786475 SRE786456:SRE786475 TBA786456:TBA786475 TKW786456:TKW786475 TUS786456:TUS786475 UEO786456:UEO786475 UOK786456:UOK786475 UYG786456:UYG786475 VIC786456:VIC786475 VRY786456:VRY786475 WBU786456:WBU786475 WLQ786456:WLQ786475 WVM786456:WVM786475 JA851992:JA852011 SW851992:SW852011 ACS851992:ACS852011 AMO851992:AMO852011 AWK851992:AWK852011 BGG851992:BGG852011 BQC851992:BQC852011 BZY851992:BZY852011 CJU851992:CJU852011 CTQ851992:CTQ852011 DDM851992:DDM852011 DNI851992:DNI852011 DXE851992:DXE852011 EHA851992:EHA852011 EQW851992:EQW852011 FAS851992:FAS852011 FKO851992:FKO852011 FUK851992:FUK852011 GEG851992:GEG852011 GOC851992:GOC852011 GXY851992:GXY852011 HHU851992:HHU852011 HRQ851992:HRQ852011 IBM851992:IBM852011 ILI851992:ILI852011 IVE851992:IVE852011 JFA851992:JFA852011 JOW851992:JOW852011 JYS851992:JYS852011 KIO851992:KIO852011 KSK851992:KSK852011 LCG851992:LCG852011 LMC851992:LMC852011 LVY851992:LVY852011 MFU851992:MFU852011 MPQ851992:MPQ852011 MZM851992:MZM852011 NJI851992:NJI852011 NTE851992:NTE852011 ODA851992:ODA852011 OMW851992:OMW852011 OWS851992:OWS852011 PGO851992:PGO852011 PQK851992:PQK852011 QAG851992:QAG852011 QKC851992:QKC852011 QTY851992:QTY852011 RDU851992:RDU852011 RNQ851992:RNQ852011 RXM851992:RXM852011 SHI851992:SHI852011 SRE851992:SRE852011 TBA851992:TBA852011 TKW851992:TKW852011 TUS851992:TUS852011 UEO851992:UEO852011 UOK851992:UOK852011 UYG851992:UYG852011 VIC851992:VIC852011 VRY851992:VRY852011 WBU851992:WBU852011 WLQ851992:WLQ852011 WVM851992:WVM852011 JA917528:JA917547 SW917528:SW917547 ACS917528:ACS917547 AMO917528:AMO917547 AWK917528:AWK917547 BGG917528:BGG917547 BQC917528:BQC917547 BZY917528:BZY917547 CJU917528:CJU917547 CTQ917528:CTQ917547 DDM917528:DDM917547 DNI917528:DNI917547 DXE917528:DXE917547 EHA917528:EHA917547 EQW917528:EQW917547 FAS917528:FAS917547 FKO917528:FKO917547 FUK917528:FUK917547 GEG917528:GEG917547 GOC917528:GOC917547 GXY917528:GXY917547 HHU917528:HHU917547 HRQ917528:HRQ917547 IBM917528:IBM917547 ILI917528:ILI917547 IVE917528:IVE917547 JFA917528:JFA917547 JOW917528:JOW917547 JYS917528:JYS917547 KIO917528:KIO917547 KSK917528:KSK917547 LCG917528:LCG917547 LMC917528:LMC917547 LVY917528:LVY917547 MFU917528:MFU917547 MPQ917528:MPQ917547 MZM917528:MZM917547 NJI917528:NJI917547 NTE917528:NTE917547 ODA917528:ODA917547 OMW917528:OMW917547 OWS917528:OWS917547 PGO917528:PGO917547 PQK917528:PQK917547 QAG917528:QAG917547 QKC917528:QKC917547 QTY917528:QTY917547 RDU917528:RDU917547 RNQ917528:RNQ917547 RXM917528:RXM917547 SHI917528:SHI917547 SRE917528:SRE917547 TBA917528:TBA917547 TKW917528:TKW917547 TUS917528:TUS917547 UEO917528:UEO917547 UOK917528:UOK917547 UYG917528:UYG917547 VIC917528:VIC917547 VRY917528:VRY917547 WBU917528:WBU917547 WLQ917528:WLQ917547 WVM917528:WVM917547 JA983064:JA983083 SW983064:SW983083 ACS983064:ACS983083 AMO983064:AMO983083 AWK983064:AWK983083 BGG983064:BGG983083 BQC983064:BQC983083 BZY983064:BZY983083 CJU983064:CJU983083 CTQ983064:CTQ983083 DDM983064:DDM983083 DNI983064:DNI983083 DXE983064:DXE983083 EHA983064:EHA983083 EQW983064:EQW983083 FAS983064:FAS983083 FKO983064:FKO983083 FUK983064:FUK983083 GEG983064:GEG983083 GOC983064:GOC983083 GXY983064:GXY983083 HHU983064:HHU983083 HRQ983064:HRQ983083 IBM983064:IBM983083 ILI983064:ILI983083 IVE983064:IVE983083 JFA983064:JFA983083 JOW983064:JOW983083 JYS983064:JYS983083 KIO983064:KIO983083 KSK983064:KSK983083 LCG983064:LCG983083 LMC983064:LMC983083 LVY983064:LVY983083 MFU983064:MFU983083 MPQ983064:MPQ983083 MZM983064:MZM983083 NJI983064:NJI983083 NTE983064:NTE983083 ODA983064:ODA983083 OMW983064:OMW983083 OWS983064:OWS983083 PGO983064:PGO983083 PQK983064:PQK983083 QAG983064:QAG983083 QKC983064:QKC983083 QTY983064:QTY983083 RDU983064:RDU983083 RNQ983064:RNQ983083 RXM983064:RXM983083 SHI983064:SHI983083 SRE983064:SRE983083 TBA983064:TBA983083 TKW983064:TKW983083 TUS983064:TUS983083 UEO983064:UEO983083 UOK983064:UOK983083 UYG983064:UYG983083 VIC983064:VIC983083 VRY983064:VRY983083 WBU983064:WBU983083 WLQ983064:WLQ983083 JA65560:JA65579 JA65:JA68 SW65:SW68 ACS65:ACS68 AMO65:AMO68 AWK65:AWK68 BGG65:BGG68 BQC65:BQC68 BZY65:BZY68 CJU65:CJU68 CTQ65:CTQ68 DDM65:DDM68 DNI65:DNI68 DXE65:DXE68 EHA65:EHA68 EQW65:EQW68 FAS65:FAS68 FKO65:FKO68 FUK65:FUK68 GEG65:GEG68 GOC65:GOC68 GXY65:GXY68 HHU65:HHU68 HRQ65:HRQ68 IBM65:IBM68 ILI65:ILI68 IVE65:IVE68 JFA65:JFA68 JOW65:JOW68 JYS65:JYS68 KIO65:KIO68 KSK65:KSK68 LCG65:LCG68 LMC65:LMC68 LVY65:LVY68 MFU65:MFU68 MPQ65:MPQ68 MZM65:MZM68 NJI65:NJI68 NTE65:NTE68 ODA65:ODA68 OMW65:OMW68 OWS65:OWS68 PGO65:PGO68 PQK65:PQK68 QAG65:QAG68 QKC65:QKC68 QTY65:QTY68 RDU65:RDU68 RNQ65:RNQ68 RXM65:RXM68 SHI65:SHI68 SRE65:SRE68 TBA65:TBA68 TKW65:TKW68 TUS65:TUS68 UEO65:UEO68 UOK65:UOK68 UYG65:UYG68 VIC65:VIC68 VRY65:VRY68 WBU65:WBU68 WLQ65:WLQ68">
      <formula1>$B$77:$B$78</formula1>
    </dataValidation>
    <dataValidation type="list" showErrorMessage="1" sqref="E11:E60">
      <formula1>"○,×"</formula1>
    </dataValidation>
    <dataValidation type="list" allowBlank="1" showInputMessage="1" showErrorMessage="1" sqref="Y11:Y60">
      <formula1>"副主任保育士等（人数Ａ）,職務分野別リーダー等（人数Ｂ）"</formula1>
    </dataValidation>
    <dataValidation type="list" allowBlank="1" showInputMessage="1" showErrorMessage="1" sqref="Z11:Z60">
      <formula1>"基本給,手当"</formula1>
    </dataValidation>
    <dataValidation type="list" allowBlank="1" showInputMessage="1" showErrorMessage="1" sqref="G11:G60">
      <formula1>"保育教諭,保育士,幼稚園教諭,子育て支援員,看護師"</formula1>
    </dataValidation>
  </dataValidations>
  <printOptions horizontalCentered="1"/>
  <pageMargins left="0.78740157480314965" right="0.78740157480314965" top="0.59055118110236227" bottom="0.59055118110236227" header="0.51181102362204722" footer="0.51181102362204722"/>
  <pageSetup paperSize="8" scale="27" orientation="landscape"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02656ad-25e1-4290-9c54-4f92fcdcad21">
      <Terms xmlns="http://schemas.microsoft.com/office/infopath/2007/PartnerControls"/>
    </lcf76f155ced4ddcb4097134ff3c332f>
    <TaxCatchAll xmlns="7f1e29f5-1aa2-4ed7-a4c5-0f459278da93" xsi:nil="true"/>
    <_Flow_SignoffStatus xmlns="e02656ad-25e1-4290-9c54-4f92fcdcad2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2349EC1B8497D47AF2D8CE59E582157" ma:contentTypeVersion="16" ma:contentTypeDescription="新しいドキュメントを作成します。" ma:contentTypeScope="" ma:versionID="4959aa83731115d890ef3e81c16e940b">
  <xsd:schema xmlns:xsd="http://www.w3.org/2001/XMLSchema" xmlns:xs="http://www.w3.org/2001/XMLSchema" xmlns:p="http://schemas.microsoft.com/office/2006/metadata/properties" xmlns:ns2="e02656ad-25e1-4290-9c54-4f92fcdcad21" xmlns:ns3="7f1e29f5-1aa2-4ed7-a4c5-0f459278da93" targetNamespace="http://schemas.microsoft.com/office/2006/metadata/properties" ma:root="true" ma:fieldsID="66c3319397e0b95ce161b702cdecb4c2" ns2:_="" ns3:_="">
    <xsd:import namespace="e02656ad-25e1-4290-9c54-4f92fcdcad21"/>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_Flow_SignoffStatu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2656ad-25e1-4290-9c54-4f92fcdcad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_Flow_SignoffStatus" ma:index="20" nillable="true" ma:displayName="承認の状態" ma:internalName="_x627f__x8a8d__x306e__x72b6__x614b_">
      <xsd:simpleType>
        <xsd:restriction base="dms:Text"/>
      </xsd:simpleType>
    </xsd:element>
    <xsd:element name="MediaServiceDateTaken" ma:index="21" nillable="true" ma:displayName="MediaServiceDateTaken" ma:description="" ma:hidden="true" ma:indexed="true" ma:internalName="MediaServiceDateTaken" ma:readOnly="true">
      <xsd:simpleType>
        <xsd:restriction base="dms:Text"/>
      </xsd:simpleType>
    </xsd:element>
    <xsd:element name="MediaServiceLocation" ma:index="22" nillable="true" ma:displayName="Location" ma:description="" ma:indexed="true" ma:internalName="MediaServiceLocatio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2028f11-ba97-49fb-bc2c-1a9677c2b9a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017C904-477B-4C48-9782-17CCC5BE70A7}">
  <ds:schemaRefs>
    <ds:schemaRef ds:uri="http://schemas.microsoft.com/sharepoint/v3/contenttype/forms"/>
  </ds:schemaRefs>
</ds:datastoreItem>
</file>

<file path=customXml/itemProps2.xml><?xml version="1.0" encoding="utf-8"?>
<ds:datastoreItem xmlns:ds="http://schemas.openxmlformats.org/officeDocument/2006/customXml" ds:itemID="{5882AB0E-5754-4B29-9143-6F2B33EFFC29}">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7f1e29f5-1aa2-4ed7-a4c5-0f459278da93"/>
    <ds:schemaRef ds:uri="e02656ad-25e1-4290-9c54-4f92fcdcad21"/>
    <ds:schemaRef ds:uri="http://www.w3.org/XML/1998/namespace"/>
    <ds:schemaRef ds:uri="http://purl.org/dc/dcmitype/"/>
  </ds:schemaRefs>
</ds:datastoreItem>
</file>

<file path=customXml/itemProps3.xml><?xml version="1.0" encoding="utf-8"?>
<ds:datastoreItem xmlns:ds="http://schemas.openxmlformats.org/officeDocument/2006/customXml" ds:itemID="{E1B9AB56-949B-4915-A997-3BC9F154A3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2656ad-25e1-4290-9c54-4f92fcdcad21"/>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16</vt:i4>
      </vt:variant>
    </vt:vector>
  </HeadingPairs>
  <TitlesOfParts>
    <vt:vector size="31" baseType="lpstr">
      <vt:lpstr>①平均年齢別児童数計算表</vt:lpstr>
      <vt:lpstr>②取得加算確認</vt:lpstr>
      <vt:lpstr>【様式１】加算率</vt:lpstr>
      <vt:lpstr>③処遇（区分２）見込額計算表（施設型２・３号）</vt:lpstr>
      <vt:lpstr>【様式２】ｷｬﾘｱﾊﾟｽ要件</vt:lpstr>
      <vt:lpstr>【様式３】加算人数認定</vt:lpstr>
      <vt:lpstr>④処遇（区分３）計算表</vt:lpstr>
      <vt:lpstr>【様式４】賃金改善計画書(まとめ)</vt:lpstr>
      <vt:lpstr>【様式４別添１】賃金改善明細書（職員別） </vt:lpstr>
      <vt:lpstr>【様式４別添２】一覧表</vt:lpstr>
      <vt:lpstr>【様式５】誓約書 (ver2)</vt:lpstr>
      <vt:lpstr>【様式６】実績報告書(まとめ)</vt:lpstr>
      <vt:lpstr>【様式６別添１】賃金改善明細書（職員別）</vt:lpstr>
      <vt:lpstr>【様式６別添２】一覧表</vt:lpstr>
      <vt:lpstr>【様式７】特別事情届出書</vt:lpstr>
      <vt:lpstr>【様式１】加算率!Print_Area</vt:lpstr>
      <vt:lpstr>【様式２】ｷｬﾘｱﾊﾟｽ要件!Print_Area</vt:lpstr>
      <vt:lpstr>【様式３】加算人数認定!Print_Area</vt:lpstr>
      <vt:lpstr>'【様式４】賃金改善計画書(まとめ)'!Print_Area</vt:lpstr>
      <vt:lpstr>【様式４別添２】一覧表!Print_Area</vt:lpstr>
      <vt:lpstr>'【様式５】誓約書 (ver2)'!Print_Area</vt:lpstr>
      <vt:lpstr>'【様式６】実績報告書(まとめ)'!Print_Area</vt:lpstr>
      <vt:lpstr>'【様式６別添１】賃金改善明細書（職員別）'!Print_Area</vt:lpstr>
      <vt:lpstr>【様式６別添２】一覧表!Print_Area</vt:lpstr>
      <vt:lpstr>【様式７】特別事情届出書!Print_Area</vt:lpstr>
      <vt:lpstr>①平均年齢別児童数計算表!Print_Area</vt:lpstr>
      <vt:lpstr>②取得加算確認!Print_Area</vt:lpstr>
      <vt:lpstr>'③処遇（区分２）見込額計算表（施設型２・３号）'!Print_Area</vt:lpstr>
      <vt:lpstr>'④処遇（区分３）計算表'!Print_Area</vt:lpstr>
      <vt:lpstr>'【様式４別添１】賃金改善明細書（職員別） '!Print_Titles</vt:lpstr>
      <vt:lpstr>'【様式６別添１】賃金改善明細書（職員別）'!Print_Titles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2023-06-06T04:10:14Z</dcterms:created>
  <dcterms:modified xsi:type="dcterms:W3CDTF">2025-07-28T04:11:18Z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15714600</vt:r8>
  </property>
  <property fmtid="{D5CDD505-2E9C-101B-9397-08002B2CF9AE}" pid="3" name="MediaServiceImageTags">
    <vt:lpwstr/>
  </property>
  <property fmtid="{D5CDD505-2E9C-101B-9397-08002B2CF9AE}" pid="4" name="ContentTypeId">
    <vt:lpwstr>0x010100A2349EC1B8497D47AF2D8CE59E582157</vt:lpwstr>
  </property>
</Properties>
</file>