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45" tabRatio="753" activeTab="0"/>
  </bookViews>
  <sheets>
    <sheet name="目次" sheetId="1" r:id="rId1"/>
    <sheet name="19-1" sheetId="2" r:id="rId2"/>
    <sheet name="19-2" sheetId="3" r:id="rId3"/>
    <sheet name="19-3" sheetId="4" r:id="rId4"/>
    <sheet name="19-4" sheetId="5" r:id="rId5"/>
    <sheet name="19-4-2" sheetId="6" r:id="rId6"/>
    <sheet name="19-4-3" sheetId="7" r:id="rId7"/>
    <sheet name="19-5" sheetId="8" r:id="rId8"/>
    <sheet name="19-6" sheetId="9" r:id="rId9"/>
    <sheet name="19-7" sheetId="10" r:id="rId10"/>
    <sheet name="19-8" sheetId="11" r:id="rId11"/>
    <sheet name="19-9" sheetId="12" r:id="rId12"/>
    <sheet name="19-10" sheetId="13" r:id="rId13"/>
    <sheet name="19-11" sheetId="14" r:id="rId14"/>
    <sheet name="19-12" sheetId="15" r:id="rId15"/>
    <sheet name="19-13" sheetId="16" r:id="rId16"/>
    <sheet name="19-14" sheetId="17" r:id="rId17"/>
    <sheet name="19-15" sheetId="18" r:id="rId18"/>
    <sheet name="19-16" sheetId="19" r:id="rId19"/>
    <sheet name="19-17" sheetId="20" r:id="rId20"/>
    <sheet name="19-18" sheetId="21" r:id="rId21"/>
    <sheet name="19-19" sheetId="22" r:id="rId22"/>
    <sheet name="19-20" sheetId="23" r:id="rId23"/>
    <sheet name="19-21" sheetId="24" r:id="rId24"/>
    <sheet name="19-22" sheetId="25" r:id="rId25"/>
    <sheet name="19-23" sheetId="26" r:id="rId26"/>
    <sheet name="19-24" sheetId="27" r:id="rId27"/>
    <sheet name="19-25" sheetId="28" r:id="rId28"/>
    <sheet name="19-26" sheetId="29" r:id="rId29"/>
    <sheet name="19-27" sheetId="30" r:id="rId30"/>
    <sheet name="19-28" sheetId="31" r:id="rId31"/>
    <sheet name="19-29" sheetId="32" r:id="rId32"/>
    <sheet name="19-30" sheetId="33" r:id="rId33"/>
    <sheet name="19-31" sheetId="34" r:id="rId34"/>
    <sheet name="19-32" sheetId="35" r:id="rId35"/>
    <sheet name="19-33" sheetId="36" r:id="rId36"/>
    <sheet name="19-34" sheetId="37" r:id="rId37"/>
    <sheet name="19-35" sheetId="38" r:id="rId38"/>
    <sheet name="19-36" sheetId="39" r:id="rId39"/>
    <sheet name="19-37" sheetId="40" r:id="rId40"/>
    <sheet name="19-38" sheetId="41" r:id="rId41"/>
  </sheets>
  <definedNames>
    <definedName name="_xlnm.Print_Area" localSheetId="12">'19-10'!$A$1:$G$10</definedName>
    <definedName name="_xlnm.Print_Area" localSheetId="13">'19-11'!$A$1:$P$9</definedName>
    <definedName name="_xlnm.Print_Area" localSheetId="14">'19-12'!$A$1:$P$17</definedName>
    <definedName name="_xlnm.Print_Area" localSheetId="15">'19-13'!$A$1:$P$11</definedName>
    <definedName name="_xlnm.Print_Area" localSheetId="16">'19-14'!$A$1:$U$12</definedName>
    <definedName name="_xlnm.Print_Area" localSheetId="17">'19-15'!$A$1:$U$9</definedName>
    <definedName name="_xlnm.Print_Area" localSheetId="18">'19-16'!$A$1:$U$10</definedName>
    <definedName name="_xlnm.Print_Area" localSheetId="19">'19-17'!$A$1:$R$12</definedName>
    <definedName name="_xlnm.Print_Area" localSheetId="21">'19-19'!$A$1:$P$10</definedName>
    <definedName name="_xlnm.Print_Area" localSheetId="2">'19-2'!$A$1:$W$19</definedName>
    <definedName name="_xlnm.Print_Area" localSheetId="22">'19-20'!$A$1:$O$23</definedName>
    <definedName name="_xlnm.Print_Area" localSheetId="23">'19-21'!$A$1:$O$18</definedName>
    <definedName name="_xlnm.Print_Area" localSheetId="24">'19-22'!$A$1:$O$10</definedName>
    <definedName name="_xlnm.Print_Area" localSheetId="25">'19-23'!$A$1:$O$16</definedName>
    <definedName name="_xlnm.Print_Area" localSheetId="26">'19-24'!$A$1:$H$7</definedName>
    <definedName name="_xlnm.Print_Area" localSheetId="27">'19-25'!$A$1:$T$12</definedName>
    <definedName name="_xlnm.Print_Area" localSheetId="28">'19-26'!$A$1:$T$12</definedName>
    <definedName name="_xlnm.Print_Area" localSheetId="29">'19-27'!$A$1:$T$12</definedName>
    <definedName name="_xlnm.Print_Area" localSheetId="30">'19-28'!$A$1:$P$32</definedName>
    <definedName name="_xlnm.Print_Area" localSheetId="3">'19-3'!$A$1:$F$9</definedName>
    <definedName name="_xlnm.Print_Area" localSheetId="36">'19-34'!$A$1:$S$29</definedName>
    <definedName name="_xlnm.Print_Area" localSheetId="37">'19-35'!$A$1:$S$15</definedName>
    <definedName name="_xlnm.Print_Area" localSheetId="38">'19-36'!$A$1:$S$26</definedName>
    <definedName name="_xlnm.Print_Area" localSheetId="39">'19-37'!$A$1:$V$30</definedName>
    <definedName name="_xlnm.Print_Area" localSheetId="40">'19-38'!$A$1:$P$26</definedName>
    <definedName name="_xlnm.Print_Area" localSheetId="4">'19-4'!$A$1:$R$30</definedName>
    <definedName name="_xlnm.Print_Area" localSheetId="5">'19-4-2'!$A$1:$O$30</definedName>
    <definedName name="_xlnm.Print_Area" localSheetId="6">'19-4-3'!$A$1:$M$30</definedName>
    <definedName name="_xlnm.Print_Area" localSheetId="7">'19-5'!$A$1:$I$9</definedName>
    <definedName name="_xlnm.Print_Area" localSheetId="8">'19-6'!$A$1:$H$10</definedName>
    <definedName name="_xlnm.Print_Area" localSheetId="9">'19-7'!$A$1:$O$20</definedName>
    <definedName name="_xlnm.Print_Area" localSheetId="10">'19-8'!$A$1:$U$7</definedName>
    <definedName name="_xlnm.Print_Area" localSheetId="11">'19-9'!$A$1:$U$11</definedName>
  </definedNames>
  <calcPr fullCalcOnLoad="1"/>
</workbook>
</file>

<file path=xl/sharedStrings.xml><?xml version="1.0" encoding="utf-8"?>
<sst xmlns="http://schemas.openxmlformats.org/spreadsheetml/2006/main" count="2119" uniqueCount="939">
  <si>
    <t>1,922法人</t>
  </si>
  <si>
    <t>1,979法人</t>
  </si>
  <si>
    <t xml:space="preserve"> -</t>
  </si>
  <si>
    <t>1．市税の適用税率状況</t>
  </si>
  <si>
    <t>税目</t>
  </si>
  <si>
    <t>市民税（個人）</t>
  </si>
  <si>
    <t>市民税（法人）</t>
  </si>
  <si>
    <t>軽四貨物</t>
  </si>
  <si>
    <t>軽四乗用</t>
  </si>
  <si>
    <t>その他</t>
  </si>
  <si>
    <t>二　輪</t>
  </si>
  <si>
    <t>入湯税</t>
  </si>
  <si>
    <t>均等割</t>
  </si>
  <si>
    <t>所得割</t>
  </si>
  <si>
    <t>法 人</t>
  </si>
  <si>
    <t>50㏄</t>
  </si>
  <si>
    <t>51 ～</t>
  </si>
  <si>
    <t>91 ～</t>
  </si>
  <si>
    <t>ﾐﾆｶｰ</t>
  </si>
  <si>
    <t>軽二</t>
  </si>
  <si>
    <t>軽三</t>
  </si>
  <si>
    <t>営業用</t>
  </si>
  <si>
    <t>自家用</t>
  </si>
  <si>
    <t>特　殊</t>
  </si>
  <si>
    <t>小　型</t>
  </si>
  <si>
    <t>税 割</t>
  </si>
  <si>
    <t>90㏄</t>
  </si>
  <si>
    <t>125㏄</t>
  </si>
  <si>
    <t>輪車</t>
  </si>
  <si>
    <t>作業用</t>
  </si>
  <si>
    <t>自動車</t>
  </si>
  <si>
    <t>　　　 円</t>
  </si>
  <si>
    <t>　　　　 円</t>
  </si>
  <si>
    <t>　　　円</t>
  </si>
  <si>
    <t>円</t>
  </si>
  <si>
    <t>　　円</t>
  </si>
  <si>
    <t>　円</t>
  </si>
  <si>
    <t>　　 円</t>
  </si>
  <si>
    <t>　　　</t>
  </si>
  <si>
    <t>旧3級品</t>
  </si>
  <si>
    <t>宿泊</t>
  </si>
  <si>
    <t>日帰り</t>
  </si>
  <si>
    <t xml:space="preserve"> 旧3級品以外</t>
  </si>
  <si>
    <t>資料：三木市市民ふれあい部税務課</t>
  </si>
  <si>
    <t>2．市税課税状況</t>
  </si>
  <si>
    <t>単位：千円</t>
  </si>
  <si>
    <t>課税標準</t>
  </si>
  <si>
    <t>調定額</t>
  </si>
  <si>
    <t>市民税</t>
  </si>
  <si>
    <t>固定資産税</t>
  </si>
  <si>
    <t>軽自動車税</t>
  </si>
  <si>
    <t>市たばこ税</t>
  </si>
  <si>
    <t>都市計画税</t>
  </si>
  <si>
    <t>特別土地保有税</t>
  </si>
  <si>
    <t xml:space="preserve">          -</t>
  </si>
  <si>
    <t>　(注) 現年分のみの数値である。</t>
  </si>
  <si>
    <t>納税組合</t>
  </si>
  <si>
    <t>固定資産台帳縦覧</t>
  </si>
  <si>
    <t>組合数</t>
  </si>
  <si>
    <t>審査申出人</t>
  </si>
  <si>
    <t>資料：三木市市民ふれあい部税務課 （「主要施策実績報告書」による）</t>
  </si>
  <si>
    <t>4．市税徴収状況</t>
  </si>
  <si>
    <t>単位：千円・％</t>
  </si>
  <si>
    <t>総　　　額</t>
  </si>
  <si>
    <t>市</t>
  </si>
  <si>
    <t>民　　　　　　　　　税</t>
  </si>
  <si>
    <t>固　定　資　産　税</t>
  </si>
  <si>
    <t>計</t>
  </si>
  <si>
    <t>個</t>
  </si>
  <si>
    <t>人</t>
  </si>
  <si>
    <t>法　　　　　人</t>
  </si>
  <si>
    <t>均 等 割</t>
  </si>
  <si>
    <t>所　得　割</t>
  </si>
  <si>
    <t>均　等　割</t>
  </si>
  <si>
    <t>法 人 税 割</t>
  </si>
  <si>
    <t>収入済額</t>
  </si>
  <si>
    <t>徴収率</t>
  </si>
  <si>
    <t>　　　　　　　　　　　　　　　　　　　　　　　 総</t>
  </si>
  <si>
    <t>　　　　　　　　　　　　　　　　　　　　　　　 現　　　　　　　　　　　　　 年</t>
  </si>
  <si>
    <t>　　　　　　　　　　　　　　　　　　　　　　　 滞　　　　　　　　　　　　　 納</t>
  </si>
  <si>
    <t>　　　　　　　　　　　　　　　　　　　　　　　 不　　　　　　　　　　　　　 納</t>
  </si>
  <si>
    <t>市税徴収状況（つづき）</t>
  </si>
  <si>
    <t>固　　　　　　　　定　　　　　　　　資</t>
  </si>
  <si>
    <t>軽　自　動　車　税</t>
  </si>
  <si>
    <t>交付金及び納付金</t>
  </si>
  <si>
    <t>償却資産</t>
  </si>
  <si>
    <t>　　　　　　　　　　　　　　　　　　　　　　　　　　　総</t>
  </si>
  <si>
    <t>　　　　　　　　　　　　　　　　　　　　　　　　　　現　　　　　　　　　　　　　　 年</t>
  </si>
  <si>
    <t>-</t>
  </si>
  <si>
    <t>　　　　　　　　　　　　　　　　　　　　　　　　　　不　　　　　　　　　　　　　　 納</t>
  </si>
  <si>
    <t>　　　　 欠　　　　 損 　　　　額</t>
  </si>
  <si>
    <t>都　　　　　市</t>
  </si>
  <si>
    <t>計　　　　　　画　　　　　　税</t>
  </si>
  <si>
    <t>その他の市税</t>
  </si>
  <si>
    <t>土　　　地</t>
  </si>
  <si>
    <t>家　　　屋</t>
  </si>
  <si>
    <t>　　　　　　　　　　　　　　　　　　　　　総</t>
  </si>
  <si>
    <t>5．市税徴収諸事務件数</t>
  </si>
  <si>
    <t>単位：件</t>
  </si>
  <si>
    <t>督 促 状</t>
  </si>
  <si>
    <t>差　　押</t>
  </si>
  <si>
    <t>交付要求</t>
  </si>
  <si>
    <t>執行停止</t>
  </si>
  <si>
    <t>不納欠損</t>
  </si>
  <si>
    <t>徴収嘱託</t>
  </si>
  <si>
    <t>公　売</t>
  </si>
  <si>
    <t>発　　送</t>
  </si>
  <si>
    <t>処　　理</t>
  </si>
  <si>
    <t>資料：三木市市民ふれあい部税務課（「主要施策実績報告書」による）</t>
  </si>
  <si>
    <t>6. 個人県民税徴収状況</t>
  </si>
  <si>
    <t>　単位：千円</t>
  </si>
  <si>
    <t>現年度分</t>
  </si>
  <si>
    <t>滞納繰越分</t>
  </si>
  <si>
    <t>7. 国民健康保険税課税状況</t>
  </si>
  <si>
    <t>単位：円・％</t>
  </si>
  <si>
    <t>調定総額</t>
  </si>
  <si>
    <t>平等割</t>
  </si>
  <si>
    <t>均等</t>
  </si>
  <si>
    <t>割</t>
  </si>
  <si>
    <t>加入世帯数</t>
  </si>
  <si>
    <t>税　額</t>
  </si>
  <si>
    <t>調　定　額</t>
  </si>
  <si>
    <t>加入者数</t>
  </si>
  <si>
    <t>基礎課税分</t>
  </si>
  <si>
    <t>介護納付金課税分</t>
  </si>
  <si>
    <t>　（注）現年分のみの数値である。</t>
  </si>
  <si>
    <t>8. 市税・国民健康保険税等還付状況</t>
  </si>
  <si>
    <t>単位：件・千円</t>
  </si>
  <si>
    <t>現年市税</t>
  </si>
  <si>
    <t>現　年</t>
  </si>
  <si>
    <t>過年度税</t>
  </si>
  <si>
    <t>国保税</t>
  </si>
  <si>
    <t>還付額　</t>
  </si>
  <si>
    <t>9. 市民税所得割納税義務者数</t>
  </si>
  <si>
    <t>単位：人（7月1日現在）</t>
  </si>
  <si>
    <t>総　数</t>
  </si>
  <si>
    <t>給与所得者</t>
  </si>
  <si>
    <t>営業所得者(営業等所得者)</t>
  </si>
  <si>
    <t>その他の事業所得者</t>
  </si>
  <si>
    <t>その他の所得者</t>
  </si>
  <si>
    <t>短期･長期･株等分離課税者</t>
  </si>
  <si>
    <t>有資格者</t>
  </si>
  <si>
    <t>資料：三木市市民ふれあい部税務課（「市町村税課税状況等の調」による）</t>
  </si>
  <si>
    <t>10. 市民税特別徴収状況</t>
  </si>
  <si>
    <t>単位：人・千円（7月1日現在）</t>
  </si>
  <si>
    <t>総　　数</t>
  </si>
  <si>
    <t>総　　額</t>
  </si>
  <si>
    <t>均等割額</t>
  </si>
  <si>
    <t>所得割額</t>
  </si>
  <si>
    <t>内均等割のみ</t>
  </si>
  <si>
    <t>11. 所得の稼得区分別国民健康保険税納税者</t>
  </si>
  <si>
    <t>単位：人</t>
  </si>
  <si>
    <t>営業所得者</t>
  </si>
  <si>
    <t>農業所得者</t>
  </si>
  <si>
    <t>年金所得者他</t>
  </si>
  <si>
    <t>被扶養者他</t>
  </si>
  <si>
    <t>資料：三木市市民ふれあい部税務課（「国民健康保険税に関する調」による）</t>
  </si>
  <si>
    <t>（注）1.平成14年度から「営業所得者」及び「その他の事業所得者」の数値については（営業所得者）の欄に</t>
  </si>
  <si>
    <t>計上している。</t>
  </si>
  <si>
    <t>12. 所得状況</t>
  </si>
  <si>
    <t>単位：千円（7月1日現在）</t>
  </si>
  <si>
    <t>給与所得</t>
  </si>
  <si>
    <t>農業所得</t>
  </si>
  <si>
    <t>短期譲渡所得</t>
  </si>
  <si>
    <t>長期譲渡所得</t>
  </si>
  <si>
    <t>総所得</t>
  </si>
  <si>
    <t>給与所得控除後の額</t>
  </si>
  <si>
    <t>13. 市民税課税所得額・所得控除額および課税標準額</t>
  </si>
  <si>
    <t>雑 損</t>
  </si>
  <si>
    <t>医療費</t>
  </si>
  <si>
    <t>社会保険料等</t>
  </si>
  <si>
    <t>生命保険料</t>
  </si>
  <si>
    <t>障害者</t>
  </si>
  <si>
    <t>寡婦・寡夫</t>
  </si>
  <si>
    <t>勤労学生</t>
  </si>
  <si>
    <t>配偶者特別</t>
  </si>
  <si>
    <t>　資料：三木市市民ふれあい部税務課（「市町村税課税状況等の調」による）</t>
  </si>
  <si>
    <t>14. 控除人員状況</t>
  </si>
  <si>
    <t>雑損控除</t>
  </si>
  <si>
    <t>医療費控除</t>
  </si>
  <si>
    <t>納税義務者</t>
  </si>
  <si>
    <t>扶養親族</t>
  </si>
  <si>
    <t>15. 扶養控除人員別納税義務者数・扶養親族数等</t>
  </si>
  <si>
    <t>納　　税</t>
  </si>
  <si>
    <t>控除対象</t>
  </si>
  <si>
    <t>老　　人</t>
  </si>
  <si>
    <t>扶　　　養</t>
  </si>
  <si>
    <t>義務者数</t>
  </si>
  <si>
    <t>配 偶 者</t>
  </si>
  <si>
    <t>1　人</t>
  </si>
  <si>
    <t>2人</t>
  </si>
  <si>
    <t>3人</t>
  </si>
  <si>
    <t>4人</t>
  </si>
  <si>
    <t>5人</t>
  </si>
  <si>
    <t>6人</t>
  </si>
  <si>
    <t>7人</t>
  </si>
  <si>
    <t>8人</t>
  </si>
  <si>
    <t>9人</t>
  </si>
  <si>
    <t>10人</t>
  </si>
  <si>
    <t>11人</t>
  </si>
  <si>
    <t>12人以上</t>
  </si>
  <si>
    <t>16. 青色申告および事業専従者状況</t>
  </si>
  <si>
    <t>青色事業専従者数</t>
  </si>
  <si>
    <t>納税義務者数</t>
  </si>
  <si>
    <t>配　偶　者</t>
  </si>
  <si>
    <t>配偶者以外のもの</t>
  </si>
  <si>
    <t>算　　　　　　出　　　　　　税　　　　　　額</t>
  </si>
  <si>
    <t>税　額　控　除　額</t>
  </si>
  <si>
    <t>所　　得　　割　　額</t>
  </si>
  <si>
    <t>分　離　課　税　所　得</t>
  </si>
  <si>
    <t>外国税額</t>
  </si>
  <si>
    <t>配　当</t>
  </si>
  <si>
    <t>税額調整額</t>
  </si>
  <si>
    <t>単位：千円（1月1日現在）</t>
  </si>
  <si>
    <t>田</t>
  </si>
  <si>
    <t>畑</t>
  </si>
  <si>
    <t>宅　　地</t>
  </si>
  <si>
    <t>池　沼</t>
  </si>
  <si>
    <t>山　林</t>
  </si>
  <si>
    <t>牧　場</t>
  </si>
  <si>
    <t>原　野</t>
  </si>
  <si>
    <t>　　　　　　　　　　　　　　　　　　　　 総</t>
  </si>
  <si>
    <t>　　　　　　　　　　　　　　　　　　　 額</t>
  </si>
  <si>
    <t>　　　　　　　　　　　　　　　　　　　　 個</t>
  </si>
  <si>
    <t>　　　　　　　　　　　　　　　　　　　 人</t>
  </si>
  <si>
    <t>平成17年　</t>
  </si>
  <si>
    <t>　　　　　　　　　　　　　　　　　　　　 法</t>
  </si>
  <si>
    <t>　資料：三木市市民ふれあい部税務課（「土地に関する概要調書」による）</t>
  </si>
  <si>
    <t>　　（注）本表は有租地の内免税点以上のものである。</t>
  </si>
  <si>
    <t>19. 免税点以上家屋の状況</t>
  </si>
  <si>
    <t>単位：人・棟・㎡・千円（1月1日現在）</t>
  </si>
  <si>
    <t>床　　　面　　　積</t>
  </si>
  <si>
    <t>決　　定　　価　　格</t>
  </si>
  <si>
    <t>個　人</t>
  </si>
  <si>
    <t>法　人</t>
  </si>
  <si>
    <t>木　造</t>
  </si>
  <si>
    <t>非木造</t>
  </si>
  <si>
    <t>木 造</t>
  </si>
  <si>
    <t>総 額</t>
  </si>
  <si>
    <t>内法人</t>
  </si>
  <si>
    <t>資料：三木市市民ふれあい部税務課（「家屋に関する概要調書」による）</t>
  </si>
  <si>
    <t>20. 家屋にかかる段階別納税義務者数および課税標準額等</t>
  </si>
  <si>
    <t>単位：人・千円・㎡（1月1日現在）</t>
  </si>
  <si>
    <t>20万円</t>
  </si>
  <si>
    <t>35万円以上</t>
  </si>
  <si>
    <t>55万円以上</t>
  </si>
  <si>
    <t>未　満</t>
  </si>
  <si>
    <t>　　　　　　　　　　　　　　　　　　　納　　　　　　　税　　　　　　義</t>
  </si>
  <si>
    <t>　　　　務　　　　　　　者　　　　　　　数</t>
  </si>
  <si>
    <t>…</t>
  </si>
  <si>
    <t>　　　　　　　　　　　　　　　　　　　課　　　　　　　税</t>
  </si>
  <si>
    <t>　　　　標　　　　　　　準　　　　　　　額</t>
  </si>
  <si>
    <t>　　　　　　　　　　　　　　　　　　　床</t>
  </si>
  <si>
    <t>　　　　面　　　　　　　　　　　　　　　積</t>
  </si>
  <si>
    <t>単位：千円・人（1月1日現在）</t>
  </si>
  <si>
    <t>　　　　</t>
  </si>
  <si>
    <t>市長が価格</t>
  </si>
  <si>
    <t>構築物</t>
  </si>
  <si>
    <t>船　舶</t>
  </si>
  <si>
    <t>航空機</t>
  </si>
  <si>
    <t>車　両</t>
  </si>
  <si>
    <t>調整額</t>
  </si>
  <si>
    <t>総務大臣が価</t>
  </si>
  <si>
    <t>県知事が価格</t>
  </si>
  <si>
    <t>等を決定し</t>
  </si>
  <si>
    <t>および</t>
  </si>
  <si>
    <t>格等を決定し</t>
  </si>
  <si>
    <t>等を決定した</t>
  </si>
  <si>
    <t>た　も　の</t>
  </si>
  <si>
    <t>運搬具</t>
  </si>
  <si>
    <t>た　 も　 の</t>
  </si>
  <si>
    <t>も　　　　の</t>
  </si>
  <si>
    <t>　　　　　　　　　　　　　　　　　　　　　　　　総</t>
  </si>
  <si>
    <t>　　　　　　　　　　　　　　　　　　　　う　　　　　　　　　ち</t>
  </si>
  <si>
    <t>資料：三木市市民ふれあい部税務課（「償却資産に関する概要調書」による）</t>
  </si>
  <si>
    <t>22. 償却資産の課税標準額（法定免税点以上のもの）</t>
  </si>
  <si>
    <t>　　　　　　　　　　　　　　　　　　　総</t>
  </si>
  <si>
    <t>　　　　　　　　　　　　　　　　　額</t>
  </si>
  <si>
    <t>23. 償却資産の段階別納税義務者数等</t>
  </si>
  <si>
    <t>　　　　　　　　　　　　　　　　　　　 納　　　　　　　税　　　　　　義</t>
  </si>
  <si>
    <t>　　　　　務　　　　　　者　　　　　　数</t>
  </si>
  <si>
    <t>　　　　　　　　　　　　　　　　　　　 課　　　　　　　　　　　　　　税</t>
  </si>
  <si>
    <t>　　　　　標　　　　　　準　　　　　　額</t>
  </si>
  <si>
    <t>24. 日本郵政公社有資産所在市町村納付金</t>
  </si>
  <si>
    <t>単位：千円（１月１日現在）</t>
  </si>
  <si>
    <t>台　　帳　　価　　格</t>
  </si>
  <si>
    <t>算定標準額</t>
  </si>
  <si>
    <t>納付金額</t>
  </si>
  <si>
    <t>土　地</t>
  </si>
  <si>
    <t>家　屋</t>
  </si>
  <si>
    <t>単位：千円（前年３月31日現在）</t>
  </si>
  <si>
    <t>台　　　　　　　　帳　　　　　　　　価</t>
  </si>
  <si>
    <t>格</t>
  </si>
  <si>
    <t>算　　定　　標　　準　　額</t>
  </si>
  <si>
    <t>総　額</t>
  </si>
  <si>
    <t>土　　　　　　　　地</t>
  </si>
  <si>
    <t>家</t>
  </si>
  <si>
    <t>屋</t>
  </si>
  <si>
    <t>償　　却　　資　　産</t>
  </si>
  <si>
    <t>合　計</t>
  </si>
  <si>
    <t>貸付資産</t>
  </si>
  <si>
    <t xml:space="preserve"> 合　計</t>
  </si>
  <si>
    <t xml:space="preserve"> その他</t>
  </si>
  <si>
    <t xml:space="preserve"> 総　額</t>
  </si>
  <si>
    <t>資料：三木市市民ふれあい部税務課（「市町村交付金に関する概要調書」による）</t>
  </si>
  <si>
    <t>　　（注）本表にかかる交付金算定は、算定標準額×1.4／100。</t>
  </si>
  <si>
    <t>27. 都市計画税納税義務者数および課税標準額（課税標準額は免税点以上のもの）</t>
  </si>
  <si>
    <t>単位：人・千円（1月1日現在）</t>
  </si>
  <si>
    <t>課　　　　　　税</t>
  </si>
  <si>
    <t>土　地　Ａ</t>
  </si>
  <si>
    <t>家屋Ｂ</t>
  </si>
  <si>
    <t>　　</t>
  </si>
  <si>
    <t xml:space="preserve"> 総　数</t>
  </si>
  <si>
    <t xml:space="preserve"> 個　人</t>
  </si>
  <si>
    <t xml:space="preserve"> 法　人</t>
  </si>
  <si>
    <t>宅　地　等</t>
  </si>
  <si>
    <t>農　地</t>
  </si>
  <si>
    <t>そ　の　他</t>
  </si>
  <si>
    <t>木　　造</t>
  </si>
  <si>
    <t>非　木　造</t>
  </si>
  <si>
    <t>資料：三木市市民ふれあい部税務課（「都市計画税に関する調」による）</t>
  </si>
  <si>
    <t>28. 軽自動車税課税対象車両数</t>
  </si>
  <si>
    <t>単位：台（7月1日現在）</t>
  </si>
  <si>
    <t>原　動　機　付　自　転　車</t>
  </si>
  <si>
    <t>総排気量が0.05ℓ以下又は定格出力が0.6kw以下</t>
  </si>
  <si>
    <t>総排気量が0.05ℓを越え0.09ℓ以下又は定格出力が０．６ｋｗを越え0.8kw以下</t>
  </si>
  <si>
    <t>ミニカー</t>
  </si>
  <si>
    <t>農　耕　用</t>
  </si>
  <si>
    <t>特殊作業用</t>
  </si>
  <si>
    <t>三輪車</t>
  </si>
  <si>
    <t>乗　用</t>
  </si>
  <si>
    <t>貨　物</t>
  </si>
  <si>
    <t>　両　　　　　　　　台　　　　　　　　数</t>
  </si>
  <si>
    <t>　　　　　　　　　　　　　　　　　 う　　　　　　　　ち　　　　　　　　非</t>
  </si>
  <si>
    <t>　課　　　　　税　　　　　台　　　　　数</t>
  </si>
  <si>
    <t>　　　　　　　　　　　　　　　　　 う　　　　　ち　　　　　課　　　　　税</t>
  </si>
  <si>
    <t>　　　　　　　　　　　　　　　　　 差　　　　　　　　引　　　　　　　　課</t>
  </si>
  <si>
    <t>　税　　　　　　　　台　　　　　　　　数</t>
  </si>
  <si>
    <t>29. 三木市会計別歳入決算額</t>
  </si>
  <si>
    <t>会　計　区　分</t>
  </si>
  <si>
    <t>平成16年度</t>
  </si>
  <si>
    <t>総額</t>
  </si>
  <si>
    <t>一般会計</t>
  </si>
  <si>
    <t>特別会計</t>
  </si>
  <si>
    <t>国民健康保険</t>
  </si>
  <si>
    <t>老人保健医療事業</t>
  </si>
  <si>
    <t>農業共済事業</t>
  </si>
  <si>
    <t>下水道事業</t>
  </si>
  <si>
    <t>農業集落排水事業</t>
  </si>
  <si>
    <t>介護保険</t>
  </si>
  <si>
    <t>企業会計</t>
  </si>
  <si>
    <t>病院事業</t>
  </si>
  <si>
    <t>水道事業</t>
  </si>
  <si>
    <t>資料：三木市企画管理部行政経営課（「主要施策実績報告書」による）</t>
  </si>
  <si>
    <t>30. 三木市会計別歳出決算額</t>
  </si>
  <si>
    <t>31. 公営企業会計決算額</t>
  </si>
  <si>
    <t>収益的収入</t>
  </si>
  <si>
    <t>収益的支出</t>
  </si>
  <si>
    <t>資本的収入</t>
  </si>
  <si>
    <t>資本的支出</t>
  </si>
  <si>
    <t>(給水収益)</t>
  </si>
  <si>
    <t>－</t>
  </si>
  <si>
    <t>32. 普通会計決算収支状況</t>
  </si>
  <si>
    <t>歳入総額</t>
  </si>
  <si>
    <t>歳出総額</t>
  </si>
  <si>
    <t>差引額</t>
  </si>
  <si>
    <t>翌年度へ繰り越すべき</t>
  </si>
  <si>
    <t>逓次繰越</t>
  </si>
  <si>
    <t>繰越明許</t>
  </si>
  <si>
    <t>事故繰越</t>
  </si>
  <si>
    <t>Ａ</t>
  </si>
  <si>
    <t>Ｂ</t>
  </si>
  <si>
    <t>Ｃ＝Ａ－Ｂ</t>
  </si>
  <si>
    <t>Ｄ＝Ｅ～Ｉ</t>
  </si>
  <si>
    <t>Ｅ</t>
  </si>
  <si>
    <t>Ｆ</t>
  </si>
  <si>
    <t>Ｇ</t>
  </si>
  <si>
    <t>実質収支</t>
  </si>
  <si>
    <t>単年度収支</t>
  </si>
  <si>
    <t>積立金</t>
  </si>
  <si>
    <t>繰上償還金</t>
  </si>
  <si>
    <t>積立金取崩額</t>
  </si>
  <si>
    <t>事業繰越</t>
  </si>
  <si>
    <t>支払繰延</t>
  </si>
  <si>
    <t>Ｊ＝Ｃ－Ｄ</t>
  </si>
  <si>
    <t>O=K+L+M-N</t>
  </si>
  <si>
    <t>33. 普通会計歳入状況</t>
  </si>
  <si>
    <t>歳入合計</t>
  </si>
  <si>
    <t>地方税</t>
  </si>
  <si>
    <t>株式等譲渡所得割交付金</t>
  </si>
  <si>
    <t>使用料</t>
  </si>
  <si>
    <t>手数料</t>
  </si>
  <si>
    <t>寄附金</t>
  </si>
  <si>
    <t>繰入金</t>
  </si>
  <si>
    <t>繰越金</t>
  </si>
  <si>
    <t>諸収入</t>
  </si>
  <si>
    <t>地方債</t>
  </si>
  <si>
    <t>算　　　　　　　　　　　　　　　　　　　　　額</t>
  </si>
  <si>
    <t>一　　　　　　　　　　　　　　般</t>
  </si>
  <si>
    <t>経　　　　　　　　　　　　　　　常</t>
  </si>
  <si>
    <t>資料：三木市企画管理部行政経営課（「地方財政状況調査」による）</t>
  </si>
  <si>
    <t>34. 普通会計歳出状況 Ⅰ （性質別歳出）</t>
  </si>
  <si>
    <t>歳出合計</t>
  </si>
  <si>
    <t>うち人件費</t>
  </si>
  <si>
    <t>消費的経費</t>
  </si>
  <si>
    <t>投資的経費</t>
  </si>
  <si>
    <t>その他の経費</t>
  </si>
  <si>
    <t>人件費</t>
  </si>
  <si>
    <t>物件費</t>
  </si>
  <si>
    <t>扶助費</t>
  </si>
  <si>
    <t>補助費等</t>
  </si>
  <si>
    <t>繰出金</t>
  </si>
  <si>
    <t>公債費</t>
  </si>
  <si>
    <t>決</t>
  </si>
  <si>
    <t>一　　　　　　　　　　　般</t>
  </si>
  <si>
    <t>財　　　　　　　　　　　源</t>
  </si>
  <si>
    <t>経　　　　　　　　　　　常</t>
  </si>
  <si>
    <t>支　　　　　　　　　　　出</t>
  </si>
  <si>
    <t>35. 普通会計歳出状況 Ⅱ （目的別歳出）</t>
  </si>
  <si>
    <t>議会費</t>
  </si>
  <si>
    <t>総務費</t>
  </si>
  <si>
    <t>民生費</t>
  </si>
  <si>
    <t>衛生費</t>
  </si>
  <si>
    <t>労働費</t>
  </si>
  <si>
    <t>商工費</t>
  </si>
  <si>
    <t>土木費</t>
  </si>
  <si>
    <t>消防費</t>
  </si>
  <si>
    <t>教育費</t>
  </si>
  <si>
    <t>諸支出金</t>
  </si>
  <si>
    <t>36. 地方交付税決定状況および財政分析</t>
  </si>
  <si>
    <t>財政分析</t>
  </si>
  <si>
    <t>実質公債費比率(％)</t>
  </si>
  <si>
    <t>基準財政需要額</t>
  </si>
  <si>
    <t>基準財政収入額</t>
  </si>
  <si>
    <t>調　　　　整</t>
  </si>
  <si>
    <t>額</t>
  </si>
  <si>
    <t>錯 誤 額</t>
  </si>
  <si>
    <t>率</t>
  </si>
  <si>
    <t>△5,410</t>
  </si>
  <si>
    <t>△3,957</t>
  </si>
  <si>
    <t>資料：三木市企画管理部行政経営課（「交付税算定台帳」による）</t>
  </si>
  <si>
    <t>　　（注）財政分析の計算式は次のとおり（なお分析は普通会計である）</t>
  </si>
  <si>
    <t>実質収支額</t>
  </si>
  <si>
    <t>×100</t>
  </si>
  <si>
    <t>・経常収支比率＝</t>
  </si>
  <si>
    <t>経常経費充当一般財源</t>
  </si>
  <si>
    <t>標準財政規模</t>
  </si>
  <si>
    <t>経常一般財源</t>
  </si>
  <si>
    <t>経常人件費＋事業費支弁人件費</t>
  </si>
  <si>
    <t>×100　･標準財政規模＝（基準財政収入</t>
  </si>
  <si>
    <t>市　税　収　入</t>
  </si>
  <si>
    <t>公債費充当一般財源－災害復旧等にかかる基準財政需要額</t>
  </si>
  <si>
    <t>標準税収入＋普通交付税額－災害復旧等にかかる基準財政需要額</t>
  </si>
  <si>
    <t>･実質公債費比率＝</t>
  </si>
  <si>
    <t>公債費充当一般財源＋公営企業の償還金に充てたと認められる繰出金＋</t>
  </si>
  <si>
    <t>公債費に準ずる債務負担行為等－交付税に参入された償還額</t>
  </si>
  <si>
    <t>標準税収入額＋普通交付税額＋臨時財政対策債発行可能額－交付税に</t>
  </si>
  <si>
    <t>参入された償還額</t>
  </si>
  <si>
    <t>37. 地方債種類別現在高</t>
  </si>
  <si>
    <t>総合計</t>
  </si>
  <si>
    <t>転貸債</t>
  </si>
  <si>
    <t>調整債</t>
  </si>
  <si>
    <t>　　　　　　　　　　　　　　　　　　当　　　　　　　年　　　　　　　度</t>
  </si>
  <si>
    <t>　　　　 発　　　　　　行　　　　　　 額</t>
  </si>
  <si>
    <t>　　　　 償　　　　　　還　　　　　　 額</t>
  </si>
  <si>
    <t>　　　　　　　　　　　　　　　　　　当　　　　　年　　　　　度　　　　　末</t>
  </si>
  <si>
    <t>　　　　 現　　　　　　在　　　　　　 高</t>
  </si>
  <si>
    <t>　　　　　　　　　　　　　　　　　　う　　　　　　　ち　　　　　　　政</t>
  </si>
  <si>
    <t>　　　　 府　　　　　　資　　　　　　 金</t>
  </si>
  <si>
    <t>　　（注）1. 普通会計における状況である。</t>
  </si>
  <si>
    <t>　　　　　2. 特定資金公共事業債は含まない。</t>
  </si>
  <si>
    <t>　　　　　3. 利子は含まない。</t>
  </si>
  <si>
    <t>38. 地方債借入先別状況</t>
  </si>
  <si>
    <t>政　　　府　　　資　　　金</t>
  </si>
  <si>
    <t>市中銀行</t>
  </si>
  <si>
    <t>保険会社</t>
  </si>
  <si>
    <t>交付公債</t>
  </si>
  <si>
    <t>　　　　　　　　　　　　　　　　　　　　　　　　当　　　　　年　　　　　度</t>
  </si>
  <si>
    <t>　　　　発　　　　　行　　　　　額</t>
  </si>
  <si>
    <t>　　　　償　　　　　還　　　　　額</t>
  </si>
  <si>
    <t>　　　　現　　　　　在　　　　　高</t>
  </si>
  <si>
    <t>年度</t>
  </si>
  <si>
    <t>円</t>
  </si>
  <si>
    <t>26,950人</t>
  </si>
  <si>
    <t>32,847人</t>
  </si>
  <si>
    <t>39,102人</t>
  </si>
  <si>
    <t>39,078人</t>
  </si>
  <si>
    <t>39,027人</t>
  </si>
  <si>
    <t>1,890法人</t>
  </si>
  <si>
    <t>2,090法人</t>
  </si>
  <si>
    <t xml:space="preserve">       〃　 税    割</t>
  </si>
  <si>
    <t xml:space="preserve">      純 固 定資産税</t>
  </si>
  <si>
    <t xml:space="preserve">      交付金・納付金</t>
  </si>
  <si>
    <t>28,563台</t>
  </si>
  <si>
    <t>29,143台</t>
  </si>
  <si>
    <t>34,978台</t>
  </si>
  <si>
    <t>36,125台</t>
  </si>
  <si>
    <t>36,632台</t>
  </si>
  <si>
    <t>-</t>
  </si>
  <si>
    <t>徴収額</t>
  </si>
  <si>
    <t>平成16年度</t>
  </si>
  <si>
    <t>純　固　定　資　産　税</t>
  </si>
  <si>
    <t>　　　　　繰　　　　越　　　 　分</t>
  </si>
  <si>
    <t>　　　　　　　　　　　　　　　　　　　　　　　　　　　　　 額</t>
  </si>
  <si>
    <t>　　　　　　　 繰　　　　　　　　　　越　　　　　　　　　分</t>
  </si>
  <si>
    <t>　　　　　　　 欠　　　　　　　　　　損　　　　　　　　　額</t>
  </si>
  <si>
    <t>資料：三木市市民ふれあい部税務課（「主要施策実績報告書」及び｢決算統計｣による）</t>
  </si>
  <si>
    <t>平成16年度</t>
  </si>
  <si>
    <t>農　業　</t>
  </si>
  <si>
    <t>欄に計上している。</t>
  </si>
  <si>
    <t>特別徴収
義務者数</t>
  </si>
  <si>
    <t>平成17年　</t>
  </si>
  <si>
    <t xml:space="preserve">総所得額 </t>
  </si>
  <si>
    <t>一般所得計</t>
  </si>
  <si>
    <t>　　　　　　　　年　次
区　分</t>
  </si>
  <si>
    <t>平成 17 年</t>
  </si>
  <si>
    <t>給与収入の額</t>
  </si>
  <si>
    <t>生命保険料控除</t>
  </si>
  <si>
    <t>損害
保険料</t>
  </si>
  <si>
    <t>寡婦寡
夫控除</t>
  </si>
  <si>
    <t>勤労学生控除</t>
  </si>
  <si>
    <t>扶養親族控除</t>
  </si>
  <si>
    <t>配当 
控除</t>
  </si>
  <si>
    <t>寄附金
控　除</t>
  </si>
  <si>
    <t>内特別
障害者</t>
  </si>
  <si>
    <t>平成 17 年　</t>
  </si>
  <si>
    <t>者</t>
  </si>
  <si>
    <t>白　色　事　業　専　従　者　関　係</t>
  </si>
  <si>
    <t>事業専従者控除額（千円）</t>
  </si>
  <si>
    <t>平成 17 年　</t>
  </si>
  <si>
    <t>総所得・山
林所得およ
び退職所得</t>
  </si>
  <si>
    <t>みなし法人所得に係る分</t>
  </si>
  <si>
    <t>-</t>
  </si>
  <si>
    <t xml:space="preserve">     区分
年次</t>
  </si>
  <si>
    <t>ゴルフ場
用　　地</t>
  </si>
  <si>
    <t>遊園地等
の用地</t>
  </si>
  <si>
    <t>鉄軌道
用　地</t>
  </si>
  <si>
    <t>平成17年　</t>
  </si>
  <si>
    <t>総　数</t>
  </si>
  <si>
    <t>平成17年　</t>
  </si>
  <si>
    <t>　　　　　法　　　　　　　　　　人　　　　　　　　　　　　　　　　　　</t>
  </si>
  <si>
    <t>機械および装　　　置</t>
  </si>
  <si>
    <t>航空機</t>
  </si>
  <si>
    <t>車輌および
運　搬　具</t>
  </si>
  <si>
    <t>工具・器具
備　　　品</t>
  </si>
  <si>
    <t>調整額</t>
  </si>
  <si>
    <t>150万円未満のもの</t>
  </si>
  <si>
    <t>1億円以上
のもの</t>
  </si>
  <si>
    <t>内大臣
配分分</t>
  </si>
  <si>
    <t>-</t>
  </si>
  <si>
    <t>二輪の小型自動車</t>
  </si>
  <si>
    <r>
      <t>総排気量が0.09</t>
    </r>
    <r>
      <rPr>
        <sz val="9.5"/>
        <rFont val="ＭＳ Ｐ明朝"/>
        <family val="1"/>
      </rPr>
      <t>ℓ</t>
    </r>
    <r>
      <rPr>
        <sz val="9.5"/>
        <rFont val="ＭＳ 明朝"/>
        <family val="1"/>
      </rPr>
      <t>を越え又は定格出力が0.8kwを越えるもの</t>
    </r>
  </si>
  <si>
    <t>四　輪　車</t>
  </si>
  <si>
    <t>　</t>
  </si>
  <si>
    <t>後期高齢者医療事業</t>
  </si>
  <si>
    <t>下水道事業</t>
  </si>
  <si>
    <t>平成16年度</t>
  </si>
  <si>
    <t>資料：三木市企画管理部行政経営課・三木市民病院・三木市上下水道部</t>
  </si>
  <si>
    <t>平成16年度</t>
  </si>
  <si>
    <t>-</t>
  </si>
  <si>
    <t>実質単年度収支</t>
  </si>
  <si>
    <t>交通安全対策特別交付金</t>
  </si>
  <si>
    <t>県支出金</t>
  </si>
  <si>
    <t>財産収入</t>
  </si>
  <si>
    <t>-</t>
  </si>
  <si>
    <t>維持補修費</t>
  </si>
  <si>
    <t>前年度繰　上充用金</t>
  </si>
  <si>
    <t>うち一時借入金利子</t>
  </si>
  <si>
    <t>財　　　源　　　支　　　出</t>
  </si>
  <si>
    <t>農林業費</t>
  </si>
  <si>
    <t>災害復旧費</t>
  </si>
  <si>
    <t>算　　        　　　　　　　額</t>
  </si>
  <si>
    <t>一　　　　　　　              　般</t>
  </si>
  <si>
    <t>財　　　     　　　　　　　源</t>
  </si>
  <si>
    <t>地 方 交 付 税 決 定 状 況</t>
  </si>
  <si>
    <t>標準財政規　　模</t>
  </si>
  <si>
    <t>×100　・経常一般財源比率＝</t>
  </si>
  <si>
    <t>経常一般財源</t>
  </si>
  <si>
    <t>公営住宅建設事 業 債</t>
  </si>
  <si>
    <t>義務教育施設整備事業債</t>
  </si>
  <si>
    <t>厚生福祉施設整備事業債</t>
  </si>
  <si>
    <t>財源対策債</t>
  </si>
  <si>
    <t>地方公営
企 業 等
金融機構</t>
  </si>
  <si>
    <t>旧簡保資金</t>
  </si>
  <si>
    <t>旧郵貯資金</t>
  </si>
  <si>
    <t>税  ・  財　　政</t>
  </si>
  <si>
    <t>固　定
資産税</t>
  </si>
  <si>
    <t>市
たばこ税</t>
  </si>
  <si>
    <t>軽自</t>
  </si>
  <si>
    <t>動車税</t>
  </si>
  <si>
    <t>農　耕
作業用</t>
  </si>
  <si>
    <t>都市
計画税</t>
  </si>
  <si>
    <t>以下</t>
  </si>
  <si>
    <t xml:space="preserve"> 円</t>
  </si>
  <si>
    <t>平成21年度</t>
  </si>
  <si>
    <t xml:space="preserve">        区分
年度</t>
  </si>
  <si>
    <t>その他の
金融機関</t>
  </si>
  <si>
    <t>市場公募債</t>
  </si>
  <si>
    <t>共済等</t>
  </si>
  <si>
    <t>証書借入分</t>
  </si>
  <si>
    <t>証券
発行分</t>
  </si>
  <si>
    <t>財政融資
資金</t>
  </si>
  <si>
    <t>平成16年度</t>
  </si>
  <si>
    <t xml:space="preserve">      区分
年度</t>
  </si>
  <si>
    <t>一般公共事業債</t>
  </si>
  <si>
    <t>一般単独事業債</t>
  </si>
  <si>
    <t>災害復旧事業債</t>
  </si>
  <si>
    <t>一般廃棄物処理事 業 債</t>
  </si>
  <si>
    <t>公共用地先行取得等事業債</t>
  </si>
  <si>
    <t>地域改善対策特定債</t>
  </si>
  <si>
    <t>県貸付金</t>
  </si>
  <si>
    <t>臨時財政特例債</t>
  </si>
  <si>
    <t>減収補てん債</t>
  </si>
  <si>
    <t>減税補てん債</t>
  </si>
  <si>
    <t>臨時税収補てん債</t>
  </si>
  <si>
    <t>臨時財政対策債</t>
  </si>
  <si>
    <t>公共事業等臨時特例債</t>
  </si>
  <si>
    <t>その他</t>
  </si>
  <si>
    <t>平成16年度</t>
  </si>
  <si>
    <t xml:space="preserve">       区分
年度</t>
  </si>
  <si>
    <t>財政力指　数</t>
  </si>
  <si>
    <t>実質収支比率（％）</t>
  </si>
  <si>
    <t>経常収支比率（％）</t>
  </si>
  <si>
    <t>公債費比　率（％）</t>
  </si>
  <si>
    <t>経常一般財源比率(％)</t>
  </si>
  <si>
    <t>市税対人件費比率（％）</t>
  </si>
  <si>
    <t>交付基準額
（財源不足額）</t>
  </si>
  <si>
    <t>普通交付
税決定額</t>
  </si>
  <si>
    <t>特別交付
税決定額</t>
  </si>
  <si>
    <t>合　計</t>
  </si>
  <si>
    <t xml:space="preserve">･財政力指数＝　　　　　　　　 </t>
  </si>
  <si>
    <t>の過去3か年の平均値　･実質収支比率＝　　　　　　　　</t>
  </si>
  <si>
    <t xml:space="preserve">･市税対人件費比率＝　　　　　　　　　　　　　　　　 </t>
  </si>
  <si>
    <t>額-地方譲与税-交通安全対策特別交付金)×　</t>
  </si>
  <si>
    <t xml:space="preserve"> +地方譲与税+交通安全対策特別交付金+普通交付税</t>
  </si>
  <si>
    <t>･公債費比率＝　　　　　　　　　　　　　　　　　　　　　　　　　　　　　　</t>
  </si>
  <si>
    <t xml:space="preserve">       区分
年度</t>
  </si>
  <si>
    <t>前年度繰上充用金</t>
  </si>
  <si>
    <t xml:space="preserve">                               決</t>
  </si>
  <si>
    <t>普通建設事 業 費</t>
  </si>
  <si>
    <t>災害復旧事業費</t>
  </si>
  <si>
    <t>投資及び出資金･貸付金</t>
  </si>
  <si>
    <t>算　　　　　　　　　　　額</t>
  </si>
  <si>
    <t>平成16年度</t>
  </si>
  <si>
    <t>-</t>
  </si>
  <si>
    <t>通　 　 常　　  一　　 般</t>
  </si>
  <si>
    <t xml:space="preserve">      区分
年度</t>
  </si>
  <si>
    <t>地　方
譲与税</t>
  </si>
  <si>
    <t>利子割
交付金</t>
  </si>
  <si>
    <t>配当割
交付金</t>
  </si>
  <si>
    <t>地方消費税交付金</t>
  </si>
  <si>
    <t>ゴﾙﾌ場利用税交付金</t>
  </si>
  <si>
    <t>特別地方消費税交付金</t>
  </si>
  <si>
    <t>軽油･自動車取得税交付金</t>
  </si>
  <si>
    <t>地方特例交付金</t>
  </si>
  <si>
    <t>地方
交付税</t>
  </si>
  <si>
    <t>分担金負担金</t>
  </si>
  <si>
    <t>国庫
支出金</t>
  </si>
  <si>
    <t>決</t>
  </si>
  <si>
    <t>財　　　          　　　　　　　　　　　　源</t>
  </si>
  <si>
    <t>　収　         　　　　　　　　　　　　　　入</t>
  </si>
  <si>
    <t>　経　　　　　　　常　　　　　　　一</t>
  </si>
  <si>
    <t>　般　　　　  　　　財　　　　　    　　源</t>
  </si>
  <si>
    <t>　　　区分
年度</t>
  </si>
  <si>
    <t>財　源</t>
  </si>
  <si>
    <t>Ｈ</t>
  </si>
  <si>
    <t>Ｉ</t>
  </si>
  <si>
    <t>Ｋ</t>
  </si>
  <si>
    <t>Ｌ</t>
  </si>
  <si>
    <t>Ｍ</t>
  </si>
  <si>
    <t>Ｎ</t>
  </si>
  <si>
    <t>資料：三木市企画管理部行政経営課（「地方財政状況調査」による）</t>
  </si>
  <si>
    <t xml:space="preserve">                   年度
項目</t>
  </si>
  <si>
    <t>会　計　区　分</t>
  </si>
  <si>
    <t>平成16年度</t>
  </si>
  <si>
    <t>-</t>
  </si>
  <si>
    <t>-</t>
  </si>
  <si>
    <t xml:space="preserve">      区分
年次</t>
  </si>
  <si>
    <t>軽　　自   動　車　お　よ　び　小　型　特　殊　自　動　車</t>
  </si>
  <si>
    <t>一　　　　　　　　　　　般</t>
  </si>
  <si>
    <t>二輪車（側車付のものも含む）</t>
  </si>
  <si>
    <t>　　　　　　　　　総　　　　　　　　車</t>
  </si>
  <si>
    <t>平成17年　</t>
  </si>
  <si>
    <t>　免　　　　　除　　　　　台　　　　　数</t>
  </si>
  <si>
    <t>　（注）</t>
  </si>
  <si>
    <t>1. 非課税台数とは、官公署所有台数のうち法により非課税となるものをいう。　　　　　</t>
  </si>
  <si>
    <t>2. 課税免除台数とは、法により課税が免除されるものをいう。</t>
  </si>
  <si>
    <t xml:space="preserve">    区分
年次</t>
  </si>
  <si>
    <t>標　　　　　　準　　　　　　額</t>
  </si>
  <si>
    <t>免税点
以　上
のもの</t>
  </si>
  <si>
    <t>総　額
Ａ＋Ｂ</t>
  </si>
  <si>
    <t>土　地</t>
  </si>
  <si>
    <t>家屋</t>
  </si>
  <si>
    <t>26. 国有資産等所在市町村交付金の状況　　　　　　　―――公有資産―――</t>
  </si>
  <si>
    <t xml:space="preserve">    区分
年次</t>
  </si>
  <si>
    <t>水  道
施設等</t>
  </si>
  <si>
    <t>水　道
施設等</t>
  </si>
  <si>
    <t>住宅に
係るもの</t>
  </si>
  <si>
    <t>住宅以外
のもの</t>
  </si>
  <si>
    <t>25.国有資産等所在市町村交付金の状況　　　　　　　―――国有資産―――</t>
  </si>
  <si>
    <t xml:space="preserve">    区分
年次</t>
  </si>
  <si>
    <t>国有林野に係る土地</t>
  </si>
  <si>
    <t xml:space="preserve">       区分
年次</t>
  </si>
  <si>
    <t>平成19年　</t>
  </si>
  <si>
    <t xml:space="preserve">      区分
年次</t>
  </si>
  <si>
    <t>150万円以上
200万円未満</t>
  </si>
  <si>
    <t>200万円以上
300万円未満</t>
  </si>
  <si>
    <t>300万円以上
1000万円未満</t>
  </si>
  <si>
    <t>1000万円以上
2000万円未満</t>
  </si>
  <si>
    <t>2000万円以上
3000万円未満</t>
  </si>
  <si>
    <t>3000万円以上
1 億 円 未満</t>
  </si>
  <si>
    <t>内県知事
配 分 分</t>
  </si>
  <si>
    <t>内法第743
条関係分</t>
  </si>
  <si>
    <t>平成17年　</t>
  </si>
  <si>
    <t xml:space="preserve">      区分
年次</t>
  </si>
  <si>
    <t>市長が価格
等の決定を
行うもの</t>
  </si>
  <si>
    <t>法第389条
関　　 係</t>
  </si>
  <si>
    <t xml:space="preserve"> 法第349条の3又は附則第15条適用</t>
  </si>
  <si>
    <t>総務大臣が
価格等を決
定したもの</t>
  </si>
  <si>
    <t>県知事が価格等を決定
したもの</t>
  </si>
  <si>
    <t>21. 償却資産の決定価格等</t>
  </si>
  <si>
    <t xml:space="preserve">     区分
年次</t>
  </si>
  <si>
    <t>法第389条
関　　 係</t>
  </si>
  <si>
    <t>機械および
装　　　置</t>
  </si>
  <si>
    <t>工具・機械
備　　　品</t>
  </si>
  <si>
    <t>　　　　　　　　　　　　　　　　額　　　　　　　　　　　　　　　　　　</t>
  </si>
  <si>
    <t>総　 数</t>
  </si>
  <si>
    <t>平成17年　</t>
  </si>
  <si>
    <t>-</t>
  </si>
  <si>
    <t>うち法人</t>
  </si>
  <si>
    <t xml:space="preserve">      区分
年次</t>
  </si>
  <si>
    <t>20万円以上</t>
  </si>
  <si>
    <t>25万円以上</t>
  </si>
  <si>
    <t>30万円以上</t>
  </si>
  <si>
    <t>40万円以上</t>
  </si>
  <si>
    <t>45万円以上</t>
  </si>
  <si>
    <t>50万円以上</t>
  </si>
  <si>
    <t>25万円未満</t>
  </si>
  <si>
    <t>30万円未満</t>
  </si>
  <si>
    <t>35万円未満</t>
  </si>
  <si>
    <t>40万円未満</t>
  </si>
  <si>
    <t>45万円未満</t>
  </si>
  <si>
    <t>50万円未満</t>
  </si>
  <si>
    <t>55万円未満</t>
  </si>
  <si>
    <t>平成17年　</t>
  </si>
  <si>
    <t>…</t>
  </si>
  <si>
    <t>　（注）評価替え年度の前年度調査。</t>
  </si>
  <si>
    <t xml:space="preserve">     区分
年次</t>
  </si>
  <si>
    <t>棟               数</t>
  </si>
  <si>
    <t>18. 土地の課税標準額</t>
  </si>
  <si>
    <t>塩　田
鉱泉地</t>
  </si>
  <si>
    <t>雑　　　　　　　　種　　　　　　　　地</t>
  </si>
  <si>
    <t>平成17年　</t>
  </si>
  <si>
    <t>17. 市民税所得割額等に関する状況</t>
  </si>
  <si>
    <t xml:space="preserve">      区分
年次</t>
  </si>
  <si>
    <t>平均税率
（％）</t>
  </si>
  <si>
    <t>特 別
減 税</t>
  </si>
  <si>
    <t>配当割額及び株式等譲渡所得割額の控除額</t>
  </si>
  <si>
    <t>株式等に係る譲渡所得等分</t>
  </si>
  <si>
    <t>長期譲渡所得</t>
  </si>
  <si>
    <t>土地に係
る所得分</t>
  </si>
  <si>
    <t>　　（注）所得割額欄中「有資格者」とは、所得税納税者をいい、「その他」とは、所得税のかからな</t>
  </si>
  <si>
    <t>かった市民税のみの納税者をいう。</t>
  </si>
  <si>
    <t>　　　　区分
年次</t>
  </si>
  <si>
    <t>青色申告者
である納税
義務者数</t>
  </si>
  <si>
    <t>左　の　う　ち　青　色　事　業　専　従　者　を　有　す　る</t>
  </si>
  <si>
    <t>青色専従者給与額
（千円）</t>
  </si>
  <si>
    <t>白 色 事 業 専 従 者 数</t>
  </si>
  <si>
    <t>白色事業専従者を
有する納税義務者数</t>
  </si>
  <si>
    <t>　　　　区分
年次</t>
  </si>
  <si>
    <t>控　　除　　人　　員　　別　　納　　税　　義　　務　　者　　数</t>
  </si>
  <si>
    <t>　　　　　区分
年次</t>
  </si>
  <si>
    <t>社会保険
料控除</t>
  </si>
  <si>
    <t>小規模企業
共済等掛金
控除</t>
  </si>
  <si>
    <t>障害者
控除(1)</t>
  </si>
  <si>
    <t>障害者控除(2)</t>
  </si>
  <si>
    <t>老年者 
控　除</t>
  </si>
  <si>
    <t>配偶者 
控　除</t>
  </si>
  <si>
    <t>配偶者
特別控除</t>
  </si>
  <si>
    <t>平成 17 年　</t>
  </si>
  <si>
    <t>　（注）障害者控除(1)は、障害者控除を行った納税義務者数であり、障害者控除(2)は、障害者控除</t>
  </si>
  <si>
    <t>の対象となった人員である。</t>
  </si>
  <si>
    <t xml:space="preserve"> 　　　　区分
年次</t>
  </si>
  <si>
    <t>課税対象
所 得 額</t>
  </si>
  <si>
    <t>所　　　　　　　　得</t>
  </si>
  <si>
    <t>控　　　　　除　　　　　額</t>
  </si>
  <si>
    <t>老年者</t>
  </si>
  <si>
    <t>配偶者</t>
  </si>
  <si>
    <t>扶　養</t>
  </si>
  <si>
    <t>基　礎</t>
  </si>
  <si>
    <t>寄附金</t>
  </si>
  <si>
    <t xml:space="preserve">平成 17 年  </t>
  </si>
  <si>
    <t>　　　(注)1. 課税対象所得額には退職所得を含まない。</t>
  </si>
  <si>
    <t>　　　　　2. 社会保険料等には小規模企業共済掛金を含み、生命保険料には損害保険料を含む。</t>
  </si>
  <si>
    <t xml:space="preserve">       区分
年次</t>
  </si>
  <si>
    <t>分　離　課　税　所　得</t>
  </si>
  <si>
    <t>営業所得
(営業等所得)</t>
  </si>
  <si>
    <t>その他の
事業所得</t>
  </si>
  <si>
    <t>その他の
所　　得</t>
  </si>
  <si>
    <t>　（注）平成14年度から｢営業所得｣及び｢その他の事業所得｣の数値については、(営業等所得)の欄に</t>
  </si>
  <si>
    <t>付　表　給与所得
単位：千円（7月1日現在）</t>
  </si>
  <si>
    <t>　　　  区　分
年　度</t>
  </si>
  <si>
    <t>平成　16　年度</t>
  </si>
  <si>
    <t>　　　　区分
年次</t>
  </si>
  <si>
    <t>納 税 義 務 者 数</t>
  </si>
  <si>
    <t>特 別 徴 収 税 額</t>
  </si>
  <si>
    <t>平成17年　</t>
  </si>
  <si>
    <t xml:space="preserve">       区分
年次</t>
  </si>
  <si>
    <t>　所　得　者</t>
  </si>
  <si>
    <t>　（注）1.「有資格者」とは、所得税納税者をいい、「その他」とは、市民税のみの納税者をいう。</t>
  </si>
  <si>
    <r>
      <t>　　　　2. 平成14年度から｢</t>
    </r>
    <r>
      <rPr>
        <sz val="9.5"/>
        <rFont val="ＭＳ Ｐ明朝"/>
        <family val="1"/>
      </rPr>
      <t>営業所得者｣及び｢その他の事業所得者｣の数値については、(営業等所得者)の</t>
    </r>
  </si>
  <si>
    <t xml:space="preserve">          年度
区分</t>
  </si>
  <si>
    <t>平成１6年度</t>
  </si>
  <si>
    <t>件　数</t>
  </si>
  <si>
    <t>　　　　　区分
年度</t>
  </si>
  <si>
    <t>所　　　得　　　割</t>
  </si>
  <si>
    <t>調 定 額</t>
  </si>
  <si>
    <t>課 税 標 準</t>
  </si>
  <si>
    <t>税　　率</t>
  </si>
  <si>
    <t>調  定  額</t>
  </si>
  <si>
    <t>基礎課税分</t>
  </si>
  <si>
    <t>　　　　　区分
年度</t>
  </si>
  <si>
    <t>調　　定　　額</t>
  </si>
  <si>
    <t>収　　入　　済　　額</t>
  </si>
  <si>
    <t xml:space="preserve">       区分
年度</t>
  </si>
  <si>
    <t>平成16年度</t>
  </si>
  <si>
    <t>　　　　区分
年度</t>
  </si>
  <si>
    <t>　　　　　　　　　　　　　　　　　　　　　現　　　　　　　　　　　　　　　　年</t>
  </si>
  <si>
    <t>　　　　　　　　　　　 度　　　　　　　　　　　　　　　　　分　</t>
  </si>
  <si>
    <t>　　　　　　　　　　　　　　　　　　　　　滞　　　　　　　　　　　　　　　　納</t>
  </si>
  <si>
    <t>-</t>
  </si>
  <si>
    <t>　　　　　　　　　　　　　　　　　　　　不　　　　　　　　　　　　　　　　　納</t>
  </si>
  <si>
    <t>　　　　区分
年度</t>
  </si>
  <si>
    <t>産          税　　（つづき）</t>
  </si>
  <si>
    <t>土　　　地</t>
  </si>
  <si>
    <t>家　　　屋</t>
  </si>
  <si>
    <t xml:space="preserve">    </t>
  </si>
  <si>
    <t xml:space="preserve">                 額</t>
  </si>
  <si>
    <t>　　　      　　度　　　　　　分</t>
  </si>
  <si>
    <t>　　　　　　　　　　　　　　　　　　　　　　　　　　滞　　     　     　　　　　　　 納</t>
  </si>
  <si>
    <t xml:space="preserve">       区分
年度</t>
  </si>
  <si>
    <t>　　　　　　　　　　　　　　　　　　　　　　　　　　　　 額</t>
  </si>
  <si>
    <t>　　　　　　　　　　　　　　　　　　 度　　　　　　　　　分</t>
  </si>
  <si>
    <t>　　　　　　　　 繰　　　　　　　　　越　　　　　　　　　分</t>
  </si>
  <si>
    <t>　　　　　　　　 欠　　　　　　　　　損　　　　　　　　　額</t>
  </si>
  <si>
    <t xml:space="preserve">     　 　区分
年度</t>
  </si>
  <si>
    <t>加入数
(世帯)</t>
  </si>
  <si>
    <t>縦覧者数</t>
  </si>
  <si>
    <t>平成16年度</t>
  </si>
  <si>
    <t xml:space="preserve">         　年度・区分
項　目</t>
  </si>
  <si>
    <t>総　　　　数</t>
  </si>
  <si>
    <t xml:space="preserve">      個 人 均 等 割</t>
  </si>
  <si>
    <t xml:space="preserve">        〃　所 得 割</t>
  </si>
  <si>
    <t xml:space="preserve">      法 人 均 等 割</t>
  </si>
  <si>
    <t>　　　1,672法人</t>
  </si>
  <si>
    <t>税・財政</t>
  </si>
  <si>
    <t>市税の適用税率状況</t>
  </si>
  <si>
    <t>19-1</t>
  </si>
  <si>
    <t>市税課税状況</t>
  </si>
  <si>
    <t>19-2</t>
  </si>
  <si>
    <t>19-3</t>
  </si>
  <si>
    <t>市税徴収状況</t>
  </si>
  <si>
    <t>19-4</t>
  </si>
  <si>
    <t>19-4-3</t>
  </si>
  <si>
    <t>市税徴収諸事務件数</t>
  </si>
  <si>
    <t>19-5</t>
  </si>
  <si>
    <t>個人県民税徴収状況</t>
  </si>
  <si>
    <t>19-6</t>
  </si>
  <si>
    <t>国民健康保険税課税状況</t>
  </si>
  <si>
    <t>19-7</t>
  </si>
  <si>
    <t>市税･国民健康保険税等還付状況</t>
  </si>
  <si>
    <t>19-8</t>
  </si>
  <si>
    <t>市民税所得割納税義務者数</t>
  </si>
  <si>
    <t>19-9</t>
  </si>
  <si>
    <t>市民税特別徴収状況</t>
  </si>
  <si>
    <t>19-10</t>
  </si>
  <si>
    <t>所得の稼得区分別国民健康保険税納税者</t>
  </si>
  <si>
    <t>19-11</t>
  </si>
  <si>
    <t>所得状況</t>
  </si>
  <si>
    <t>19-12</t>
  </si>
  <si>
    <t>　付表　給与所得</t>
  </si>
  <si>
    <t>市民税課税所得額・所得控除額および課税標準額</t>
  </si>
  <si>
    <t>19-13</t>
  </si>
  <si>
    <t>控除人員状況</t>
  </si>
  <si>
    <t>19-14</t>
  </si>
  <si>
    <t>扶養控除人員別納税義務者数・扶養親族数等</t>
  </si>
  <si>
    <t>19-15</t>
  </si>
  <si>
    <t>青色申告および事業専従者状況</t>
  </si>
  <si>
    <t>19-16</t>
  </si>
  <si>
    <t>市民税所得割額等に関する状況</t>
  </si>
  <si>
    <t>19-17</t>
  </si>
  <si>
    <t>土地の課税標準額</t>
  </si>
  <si>
    <t>19-18</t>
  </si>
  <si>
    <t>免税点以上家屋の状況</t>
  </si>
  <si>
    <t>19-19</t>
  </si>
  <si>
    <t>家屋にかかる段階別納税義務者数および課税標準額等</t>
  </si>
  <si>
    <t>19-20</t>
  </si>
  <si>
    <t>償却資産の決定価格等(法定免税点以上のもの)</t>
  </si>
  <si>
    <t>19-21</t>
  </si>
  <si>
    <t>償却資産の課税標準額(法定免税点以上のもの)</t>
  </si>
  <si>
    <t>19-22</t>
  </si>
  <si>
    <t>償却資産の段階別納税義務者数等</t>
  </si>
  <si>
    <t>19-23</t>
  </si>
  <si>
    <t>日本郵政公社有資産所在市町村納付金</t>
  </si>
  <si>
    <t>19-24</t>
  </si>
  <si>
    <t xml:space="preserve">固有資産等所在市町村交付の状況-国有資産- </t>
  </si>
  <si>
    <t>19-25</t>
  </si>
  <si>
    <t>固有資産等所在市町村交付の状況-公有資産-</t>
  </si>
  <si>
    <t>19-26</t>
  </si>
  <si>
    <t>都市計画税納税義務者数および課税標準額 (課税標準額は免税点以上のもの)</t>
  </si>
  <si>
    <t>19-27</t>
  </si>
  <si>
    <t>軽自動車税課税対象車両数</t>
  </si>
  <si>
    <t>19-28</t>
  </si>
  <si>
    <t>三木市会計別歳入決算額</t>
  </si>
  <si>
    <t>19-29</t>
  </si>
  <si>
    <t>三木市会計別歳出決算額</t>
  </si>
  <si>
    <t>19-30</t>
  </si>
  <si>
    <t>公営企業会計決算額</t>
  </si>
  <si>
    <t>19-31</t>
  </si>
  <si>
    <t>普通会計決算収支状況</t>
  </si>
  <si>
    <t>19-32</t>
  </si>
  <si>
    <t>普通会計歳入状況</t>
  </si>
  <si>
    <t>19-33</t>
  </si>
  <si>
    <t>普通会計歳出状況Ⅰ（性質別歳出）</t>
  </si>
  <si>
    <t>19-34</t>
  </si>
  <si>
    <t>普通会計歳出状況Ⅱ（款別歳出）</t>
  </si>
  <si>
    <t>19-35</t>
  </si>
  <si>
    <t>地方交付税決定状況および財政分析</t>
  </si>
  <si>
    <t>19-36</t>
  </si>
  <si>
    <t>地方債種類別現在高</t>
  </si>
  <si>
    <t>19-37</t>
  </si>
  <si>
    <t>地方債借入先別状況</t>
  </si>
  <si>
    <t>19-38</t>
  </si>
  <si>
    <t>表番号</t>
  </si>
  <si>
    <t>表名</t>
  </si>
  <si>
    <t>シート</t>
  </si>
  <si>
    <t>19-4-2</t>
  </si>
  <si>
    <t>納税組合等状況</t>
  </si>
  <si>
    <t>3．納税組合等状況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</si>
</sst>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0_ "/>
    <numFmt numFmtId="182" formatCode="#,##0;[Red]#,##0"/>
    <numFmt numFmtId="183" formatCode="#,##0_ "/>
    <numFmt numFmtId="184" formatCode="#,##0;&quot;△ &quot;#,##0"/>
    <numFmt numFmtId="185" formatCode="#,##0.0_ ;[Red]\-#,##0.0\ "/>
    <numFmt numFmtId="186" formatCode="#,##0.0_ "/>
    <numFmt numFmtId="187" formatCode="#,##0.00_ "/>
    <numFmt numFmtId="188" formatCode="#,##0.00_ ;[Red]\-#,##0.00\ "/>
    <numFmt numFmtId="189" formatCode="#,##0.000_ ;[Red]\-#,##0.000\ "/>
    <numFmt numFmtId="190" formatCode="#,##0.0;&quot;△ &quot;#,##0.0"/>
    <numFmt numFmtId="191" formatCode="#,##0.0;&quot;△&quot;#,##0.0"/>
    <numFmt numFmtId="192" formatCode="0_ ;[Red]\-0\ "/>
    <numFmt numFmtId="193" formatCode="0_);[Red]\(0\)"/>
    <numFmt numFmtId="194" formatCode="#,##0_);[Red]\(#,##0\)"/>
    <numFmt numFmtId="195" formatCode="0.0_ "/>
    <numFmt numFmtId="196" formatCode="0.0_ ;[Red]\-0.0\ "/>
    <numFmt numFmtId="197" formatCode="0.00_ ;[Red]\-0.00\ "/>
    <numFmt numFmtId="198" formatCode="0.0%"/>
    <numFmt numFmtId="199" formatCode="0.00_ "/>
    <numFmt numFmtId="200" formatCode="#,##0_);\(#,##0\)"/>
    <numFmt numFmtId="201" formatCode="#,##0.0000_ ;[Red]\-#,##0.0000\ "/>
    <numFmt numFmtId="202" formatCode="#,##0.00000_ ;[Red]\-#,##0.00000\ "/>
    <numFmt numFmtId="203" formatCode="#,##0.000000_ ;[Red]\-#,##0.000000\ "/>
    <numFmt numFmtId="204" formatCode="#,##0.0000000_ ;[Red]\-#,##0.0000000\ "/>
    <numFmt numFmtId="205" formatCode="#,##0.00000000_ ;[Red]\-#,##0.00000000\ "/>
    <numFmt numFmtId="206" formatCode="#,##0.000000000_ ;[Red]\-#,##0.000000000\ "/>
    <numFmt numFmtId="207" formatCode="#,##0.0000000000_ ;[Red]\-#,##0.0000000000\ "/>
    <numFmt numFmtId="208" formatCode="#,##0.00000000000_ ;[Red]\-#,##0.00000000000\ "/>
    <numFmt numFmtId="209" formatCode="#,##0.000000000000_ ;[Red]\-#,##0.000000000000\ "/>
    <numFmt numFmtId="210" formatCode="#,##0.0000000000000_ ;[Red]\-#,##0.0000000000000\ "/>
    <numFmt numFmtId="211" formatCode="#,##0.00000000000000_ ;[Red]\-#,##0.00000000000000\ "/>
    <numFmt numFmtId="212" formatCode="\(0\)"/>
    <numFmt numFmtId="213" formatCode="\(#,##0\)\ "/>
    <numFmt numFmtId="214" formatCode="\(#,##0\)"/>
    <numFmt numFmtId="215" formatCode="#,##0\ ;&quot;△&quot;#,##0"/>
    <numFmt numFmtId="216" formatCode="#,##0\ ;&quot;△&quot;#,##0\ "/>
    <numFmt numFmtId="217" formatCode="0;&quot;△&quot;0"/>
    <numFmt numFmtId="218" formatCode="#,##0;&quot;△&quot;#,##0"/>
    <numFmt numFmtId="219" formatCode="0.0"/>
    <numFmt numFmtId="220" formatCode="0.000_ "/>
    <numFmt numFmtId="221" formatCode="#,##0.000_ "/>
    <numFmt numFmtId="222" formatCode="0.00;_⠀"/>
    <numFmt numFmtId="223" formatCode="0.0000_ "/>
    <numFmt numFmtId="224" formatCode="#,##0.0_);[Red]\(#,##0.0\)"/>
    <numFmt numFmtId="225" formatCode="#,##0.00_);[Red]\(#,##0.00\)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9.5"/>
      <name val="ＭＳ Ｐ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3"/>
      <name val="ＭＳ 明朝"/>
      <family val="1"/>
    </font>
    <font>
      <sz val="9"/>
      <name val="ＭＳ 明朝"/>
      <family val="1"/>
    </font>
    <font>
      <sz val="9.5"/>
      <name val="ＭＳ 明朝"/>
      <family val="1"/>
    </font>
    <font>
      <sz val="10"/>
      <name val="Times New Roman"/>
      <family val="1"/>
    </font>
    <font>
      <sz val="5.5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sz val="8.5"/>
      <name val="ＭＳ 明朝"/>
      <family val="1"/>
    </font>
    <font>
      <sz val="6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sz val="8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thin"/>
      <bottom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 style="thin"/>
      <top style="medium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>
        <color indexed="63"/>
      </left>
      <right style="thin"/>
      <top style="thin"/>
      <bottom style="medium"/>
      <diagonal style="thin"/>
    </border>
    <border>
      <left>
        <color indexed="63"/>
      </left>
      <right>
        <color indexed="63"/>
      </right>
      <top style="medium"/>
      <bottom style="medium"/>
    </border>
    <border diagonalDown="1">
      <left>
        <color indexed="63"/>
      </left>
      <right>
        <color indexed="63"/>
      </right>
      <top style="medium"/>
      <bottom style="medium"/>
      <diagonal style="thin"/>
    </border>
    <border>
      <left style="medium"/>
      <right style="thin"/>
      <top style="medium"/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34" fillId="0" borderId="0">
      <alignment vertical="center"/>
      <protection/>
    </xf>
    <xf numFmtId="0" fontId="18" fillId="0" borderId="0" applyNumberFormat="0" applyFill="0" applyBorder="0" applyAlignment="0" applyProtection="0"/>
    <xf numFmtId="180" fontId="19" fillId="0" borderId="0" applyFill="0" applyBorder="0" applyProtection="0">
      <alignment vertical="center"/>
    </xf>
    <xf numFmtId="0" fontId="20" fillId="4" borderId="0" applyNumberFormat="0" applyBorder="0" applyAlignment="0" applyProtection="0"/>
  </cellStyleXfs>
  <cellXfs count="542">
    <xf numFmtId="0" fontId="0" fillId="0" borderId="0" xfId="0" applyAlignment="1">
      <alignment vertical="center"/>
    </xf>
    <xf numFmtId="0" fontId="23" fillId="0" borderId="10" xfId="0" applyFont="1" applyFill="1" applyBorder="1" applyAlignment="1">
      <alignment horizontal="center" vertical="center" wrapText="1"/>
    </xf>
    <xf numFmtId="200" fontId="19" fillId="0" borderId="11" xfId="63" applyNumberFormat="1" applyFont="1" applyFill="1" applyBorder="1">
      <alignment vertical="center"/>
    </xf>
    <xf numFmtId="9" fontId="19" fillId="0" borderId="11" xfId="42" applyNumberFormat="1" applyFont="1" applyFill="1" applyBorder="1" applyAlignment="1">
      <alignment vertical="center"/>
    </xf>
    <xf numFmtId="198" fontId="19" fillId="0" borderId="11" xfId="42" applyNumberFormat="1" applyFont="1" applyFill="1" applyBorder="1" applyAlignment="1">
      <alignment vertical="center"/>
    </xf>
    <xf numFmtId="200" fontId="19" fillId="0" borderId="12" xfId="63" applyNumberFormat="1" applyFont="1" applyFill="1" applyBorder="1">
      <alignment vertical="center"/>
    </xf>
    <xf numFmtId="180" fontId="19" fillId="0" borderId="12" xfId="63" applyFont="1" applyFill="1" applyBorder="1" applyAlignment="1">
      <alignment horizontal="right" vertical="center"/>
    </xf>
    <xf numFmtId="180" fontId="19" fillId="0" borderId="13" xfId="63" applyFont="1" applyFill="1" applyBorder="1" applyAlignment="1">
      <alignment horizontal="right" vertical="center"/>
    </xf>
    <xf numFmtId="180" fontId="19" fillId="0" borderId="11" xfId="63" applyFont="1" applyFill="1" applyBorder="1" applyAlignment="1">
      <alignment horizontal="right" vertical="center"/>
    </xf>
    <xf numFmtId="198" fontId="19" fillId="0" borderId="11" xfId="42" applyNumberFormat="1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200" fontId="19" fillId="0" borderId="11" xfId="63" applyNumberFormat="1" applyFont="1" applyFill="1" applyBorder="1" applyAlignment="1">
      <alignment horizontal="right" vertical="center"/>
    </xf>
    <xf numFmtId="180" fontId="19" fillId="0" borderId="12" xfId="63" applyFont="1" applyFill="1" applyBorder="1" applyAlignment="1">
      <alignment horizontal="left" vertical="center"/>
    </xf>
    <xf numFmtId="200" fontId="19" fillId="0" borderId="16" xfId="63" applyNumberFormat="1" applyFont="1" applyFill="1" applyBorder="1">
      <alignment vertical="center"/>
    </xf>
    <xf numFmtId="198" fontId="19" fillId="0" borderId="16" xfId="42" applyNumberFormat="1" applyFont="1" applyFill="1" applyBorder="1" applyAlignment="1">
      <alignment vertical="center"/>
    </xf>
    <xf numFmtId="200" fontId="19" fillId="0" borderId="17" xfId="63" applyNumberFormat="1" applyFont="1" applyFill="1" applyBorder="1">
      <alignment vertical="center"/>
    </xf>
    <xf numFmtId="180" fontId="19" fillId="0" borderId="17" xfId="63" applyFont="1" applyFill="1" applyBorder="1" applyAlignment="1">
      <alignment horizontal="right" vertical="center"/>
    </xf>
    <xf numFmtId="180" fontId="19" fillId="0" borderId="18" xfId="63" applyFont="1" applyFill="1" applyBorder="1" applyAlignment="1">
      <alignment horizontal="right" vertical="center"/>
    </xf>
    <xf numFmtId="180" fontId="19" fillId="0" borderId="16" xfId="63" applyFont="1" applyFill="1" applyBorder="1" applyAlignment="1">
      <alignment horizontal="right" vertical="center"/>
    </xf>
    <xf numFmtId="198" fontId="19" fillId="0" borderId="16" xfId="42" applyNumberFormat="1" applyFont="1" applyFill="1" applyBorder="1" applyAlignment="1">
      <alignment horizontal="right" vertical="center"/>
    </xf>
    <xf numFmtId="180" fontId="19" fillId="0" borderId="19" xfId="63" applyFont="1" applyFill="1" applyBorder="1" applyAlignment="1">
      <alignment horizontal="right" vertical="center"/>
    </xf>
    <xf numFmtId="180" fontId="19" fillId="0" borderId="20" xfId="63" applyFont="1" applyFill="1" applyBorder="1" applyAlignment="1">
      <alignment horizontal="right" vertical="center"/>
    </xf>
    <xf numFmtId="0" fontId="27" fillId="0" borderId="21" xfId="0" applyFont="1" applyFill="1" applyBorder="1" applyAlignment="1">
      <alignment horizontal="left" vertical="center" wrapText="1"/>
    </xf>
    <xf numFmtId="0" fontId="27" fillId="0" borderId="22" xfId="0" applyFont="1" applyFill="1" applyBorder="1" applyAlignment="1">
      <alignment horizontal="left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185" fontId="19" fillId="0" borderId="18" xfId="63" applyNumberFormat="1" applyFont="1" applyFill="1" applyBorder="1">
      <alignment vertical="center"/>
    </xf>
    <xf numFmtId="180" fontId="19" fillId="0" borderId="17" xfId="63" applyFont="1" applyFill="1" applyBorder="1">
      <alignment vertical="center"/>
    </xf>
    <xf numFmtId="180" fontId="19" fillId="0" borderId="24" xfId="63" applyFont="1" applyFill="1" applyBorder="1">
      <alignment vertical="center"/>
    </xf>
    <xf numFmtId="180" fontId="19" fillId="0" borderId="18" xfId="63" applyFont="1" applyFill="1" applyBorder="1">
      <alignment vertical="center"/>
    </xf>
    <xf numFmtId="185" fontId="19" fillId="0" borderId="24" xfId="63" applyNumberFormat="1" applyFont="1" applyFill="1" applyBorder="1">
      <alignment vertical="center"/>
    </xf>
    <xf numFmtId="180" fontId="19" fillId="0" borderId="0" xfId="63" applyFont="1" applyFill="1" applyBorder="1" applyAlignment="1">
      <alignment horizontal="center" vertical="center"/>
    </xf>
    <xf numFmtId="180" fontId="19" fillId="0" borderId="0" xfId="63" applyFont="1" applyFill="1" applyBorder="1" applyAlignment="1">
      <alignment horizontal="right" vertical="center"/>
    </xf>
    <xf numFmtId="180" fontId="19" fillId="0" borderId="13" xfId="63" applyFont="1" applyFill="1" applyBorder="1">
      <alignment vertical="center"/>
    </xf>
    <xf numFmtId="180" fontId="19" fillId="0" borderId="0" xfId="63" applyFont="1" applyFill="1" applyBorder="1">
      <alignment vertical="center"/>
    </xf>
    <xf numFmtId="180" fontId="19" fillId="0" borderId="24" xfId="63" applyFont="1" applyFill="1" applyBorder="1" applyAlignment="1">
      <alignment horizontal="right" vertical="center"/>
    </xf>
    <xf numFmtId="185" fontId="19" fillId="0" borderId="13" xfId="63" applyNumberFormat="1" applyFont="1" applyFill="1" applyBorder="1" applyAlignment="1">
      <alignment horizontal="right" vertical="center"/>
    </xf>
    <xf numFmtId="185" fontId="19" fillId="0" borderId="0" xfId="63" applyNumberFormat="1" applyFont="1" applyFill="1" applyBorder="1" applyAlignment="1">
      <alignment horizontal="right" vertical="center"/>
    </xf>
    <xf numFmtId="185" fontId="19" fillId="0" borderId="18" xfId="63" applyNumberFormat="1" applyFont="1" applyFill="1" applyBorder="1" applyAlignment="1">
      <alignment horizontal="right" vertical="center"/>
    </xf>
    <xf numFmtId="185" fontId="19" fillId="0" borderId="24" xfId="63" applyNumberFormat="1" applyFont="1" applyFill="1" applyBorder="1" applyAlignment="1">
      <alignment horizontal="right" vertical="center"/>
    </xf>
    <xf numFmtId="0" fontId="24" fillId="0" borderId="25" xfId="0" applyFont="1" applyFill="1" applyBorder="1" applyAlignment="1">
      <alignment horizontal="center" vertical="center" wrapText="1"/>
    </xf>
    <xf numFmtId="180" fontId="19" fillId="0" borderId="26" xfId="63" applyFont="1" applyFill="1" applyBorder="1" applyAlignment="1">
      <alignment horizontal="right" vertical="center"/>
    </xf>
    <xf numFmtId="180" fontId="19" fillId="0" borderId="27" xfId="63" applyFont="1" applyFill="1" applyBorder="1" applyAlignment="1">
      <alignment horizontal="right" vertical="center"/>
    </xf>
    <xf numFmtId="185" fontId="19" fillId="0" borderId="27" xfId="63" applyNumberFormat="1" applyFont="1" applyFill="1" applyBorder="1" applyAlignment="1">
      <alignment horizontal="right" vertical="center"/>
    </xf>
    <xf numFmtId="185" fontId="19" fillId="0" borderId="11" xfId="63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 vertical="center"/>
    </xf>
    <xf numFmtId="198" fontId="19" fillId="0" borderId="0" xfId="42" applyNumberFormat="1" applyFont="1" applyFill="1" applyBorder="1" applyAlignment="1">
      <alignment vertical="center"/>
    </xf>
    <xf numFmtId="200" fontId="19" fillId="0" borderId="0" xfId="63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right" vertical="center"/>
    </xf>
    <xf numFmtId="0" fontId="24" fillId="0" borderId="18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left" vertical="center" wrapText="1"/>
    </xf>
    <xf numFmtId="0" fontId="23" fillId="0" borderId="17" xfId="0" applyFont="1" applyFill="1" applyBorder="1" applyAlignment="1">
      <alignment vertical="center"/>
    </xf>
    <xf numFmtId="0" fontId="23" fillId="0" borderId="24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5" fillId="0" borderId="0" xfId="0" applyFont="1" applyFill="1" applyAlignment="1">
      <alignment vertical="center" wrapText="1"/>
    </xf>
    <xf numFmtId="180" fontId="31" fillId="0" borderId="11" xfId="63" applyFont="1" applyFill="1" applyBorder="1" applyAlignment="1">
      <alignment horizontal="right" vertical="center"/>
    </xf>
    <xf numFmtId="180" fontId="31" fillId="0" borderId="12" xfId="63" applyFont="1" applyFill="1" applyBorder="1" applyAlignment="1">
      <alignment horizontal="right" vertical="center"/>
    </xf>
    <xf numFmtId="180" fontId="31" fillId="0" borderId="13" xfId="63" applyFont="1" applyFill="1" applyBorder="1" applyAlignment="1">
      <alignment horizontal="right" vertical="center"/>
    </xf>
    <xf numFmtId="0" fontId="24" fillId="0" borderId="32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distributed" vertical="center" wrapText="1" indent="1"/>
    </xf>
    <xf numFmtId="180" fontId="19" fillId="0" borderId="30" xfId="63" applyFont="1" applyFill="1" applyBorder="1" applyAlignment="1">
      <alignment vertical="center"/>
    </xf>
    <xf numFmtId="180" fontId="19" fillId="0" borderId="23" xfId="63" applyFont="1" applyFill="1" applyBorder="1" applyAlignment="1">
      <alignment vertical="center"/>
    </xf>
    <xf numFmtId="0" fontId="24" fillId="0" borderId="34" xfId="0" applyFont="1" applyFill="1" applyBorder="1" applyAlignment="1">
      <alignment horizontal="distributed" vertical="center" wrapText="1" indent="1"/>
    </xf>
    <xf numFmtId="180" fontId="19" fillId="0" borderId="14" xfId="63" applyFont="1" applyFill="1" applyBorder="1" applyAlignment="1">
      <alignment horizontal="right" vertical="center"/>
    </xf>
    <xf numFmtId="180" fontId="19" fillId="0" borderId="15" xfId="63" applyFont="1" applyFill="1" applyBorder="1" applyAlignment="1">
      <alignment horizontal="right" vertical="center"/>
    </xf>
    <xf numFmtId="0" fontId="24" fillId="0" borderId="35" xfId="0" applyFont="1" applyFill="1" applyBorder="1" applyAlignment="1">
      <alignment horizontal="distributed" vertical="center" wrapText="1" indent="1"/>
    </xf>
    <xf numFmtId="0" fontId="24" fillId="0" borderId="25" xfId="0" applyFont="1" applyFill="1" applyBorder="1" applyAlignment="1">
      <alignment horizontal="distributed" vertical="center" wrapText="1" indent="1"/>
    </xf>
    <xf numFmtId="0" fontId="24" fillId="0" borderId="0" xfId="0" applyFont="1" applyFill="1" applyBorder="1" applyAlignment="1">
      <alignment horizontal="justify" vertical="center" wrapText="1"/>
    </xf>
    <xf numFmtId="0" fontId="24" fillId="0" borderId="35" xfId="0" applyFont="1" applyFill="1" applyBorder="1" applyAlignment="1">
      <alignment vertical="center"/>
    </xf>
    <xf numFmtId="200" fontId="19" fillId="0" borderId="13" xfId="63" applyNumberFormat="1" applyFont="1" applyFill="1" applyBorder="1" applyAlignment="1">
      <alignment vertical="center"/>
    </xf>
    <xf numFmtId="200" fontId="19" fillId="0" borderId="11" xfId="63" applyNumberFormat="1" applyFont="1" applyFill="1" applyBorder="1" applyAlignment="1">
      <alignment vertical="center"/>
    </xf>
    <xf numFmtId="200" fontId="19" fillId="0" borderId="13" xfId="63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 wrapText="1"/>
    </xf>
    <xf numFmtId="200" fontId="19" fillId="0" borderId="18" xfId="63" applyNumberFormat="1" applyFont="1" applyFill="1" applyBorder="1" applyAlignment="1">
      <alignment horizontal="right" vertical="center"/>
    </xf>
    <xf numFmtId="215" fontId="19" fillId="0" borderId="16" xfId="63" applyNumberFormat="1" applyFont="1" applyFill="1" applyBorder="1" applyAlignment="1">
      <alignment horizontal="right" vertical="center"/>
    </xf>
    <xf numFmtId="215" fontId="19" fillId="0" borderId="17" xfId="63" applyNumberFormat="1" applyFont="1" applyFill="1" applyBorder="1" applyAlignment="1">
      <alignment horizontal="right" vertical="center"/>
    </xf>
    <xf numFmtId="180" fontId="33" fillId="0" borderId="12" xfId="63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right" vertical="center" wrapText="1"/>
    </xf>
    <xf numFmtId="0" fontId="24" fillId="0" borderId="29" xfId="0" applyFont="1" applyFill="1" applyBorder="1" applyAlignment="1">
      <alignment vertical="center" wrapText="1"/>
    </xf>
    <xf numFmtId="0" fontId="24" fillId="0" borderId="30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/>
    </xf>
    <xf numFmtId="180" fontId="19" fillId="0" borderId="17" xfId="63" applyFont="1" applyFill="1" applyBorder="1" applyAlignment="1">
      <alignment horizontal="center" vertical="center"/>
    </xf>
    <xf numFmtId="180" fontId="19" fillId="0" borderId="12" xfId="63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left" vertical="center" wrapText="1"/>
    </xf>
    <xf numFmtId="0" fontId="24" fillId="0" borderId="24" xfId="0" applyFont="1" applyFill="1" applyBorder="1" applyAlignment="1">
      <alignment vertical="center"/>
    </xf>
    <xf numFmtId="0" fontId="24" fillId="0" borderId="41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right" vertical="center" wrapText="1"/>
    </xf>
    <xf numFmtId="9" fontId="24" fillId="0" borderId="11" xfId="42" applyNumberFormat="1" applyFont="1" applyFill="1" applyBorder="1" applyAlignment="1">
      <alignment horizontal="right" vertical="center" wrapText="1"/>
    </xf>
    <xf numFmtId="198" fontId="24" fillId="0" borderId="11" xfId="42" applyNumberFormat="1" applyFont="1" applyFill="1" applyBorder="1" applyAlignment="1">
      <alignment horizontal="right" vertical="center" wrapText="1"/>
    </xf>
    <xf numFmtId="0" fontId="24" fillId="0" borderId="12" xfId="0" applyFont="1" applyFill="1" applyBorder="1" applyAlignment="1">
      <alignment horizontal="right" vertical="center" wrapText="1"/>
    </xf>
    <xf numFmtId="198" fontId="19" fillId="0" borderId="27" xfId="42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 horizontal="left" vertical="center"/>
    </xf>
    <xf numFmtId="3" fontId="24" fillId="0" borderId="0" xfId="0" applyNumberFormat="1" applyFont="1" applyFill="1" applyBorder="1" applyAlignment="1">
      <alignment horizontal="right" vertical="center" wrapText="1"/>
    </xf>
    <xf numFmtId="0" fontId="24" fillId="0" borderId="31" xfId="0" applyFont="1" applyFill="1" applyBorder="1" applyAlignment="1">
      <alignment horizontal="left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180" fontId="33" fillId="0" borderId="0" xfId="63" applyFont="1" applyFill="1" applyBorder="1" applyAlignment="1">
      <alignment horizontal="right" vertical="center"/>
    </xf>
    <xf numFmtId="0" fontId="24" fillId="0" borderId="13" xfId="0" applyFont="1" applyFill="1" applyBorder="1" applyAlignment="1">
      <alignment horizontal="center" vertical="center" wrapText="1"/>
    </xf>
    <xf numFmtId="180" fontId="19" fillId="0" borderId="0" xfId="63" applyFont="1" applyFill="1" applyBorder="1" applyAlignment="1">
      <alignment horizontal="center" vertical="center"/>
    </xf>
    <xf numFmtId="180" fontId="19" fillId="0" borderId="13" xfId="63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 wrapText="1"/>
    </xf>
    <xf numFmtId="180" fontId="19" fillId="0" borderId="0" xfId="63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left" vertical="center" wrapText="1"/>
    </xf>
    <xf numFmtId="0" fontId="24" fillId="0" borderId="45" xfId="0" applyFont="1" applyFill="1" applyBorder="1" applyAlignment="1">
      <alignment horizontal="center" vertical="center" wrapText="1"/>
    </xf>
    <xf numFmtId="0" fontId="24" fillId="0" borderId="46" xfId="0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horizontal="center" vertical="center" wrapText="1"/>
    </xf>
    <xf numFmtId="180" fontId="33" fillId="0" borderId="0" xfId="63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horizontal="center" vertical="center" wrapText="1"/>
    </xf>
    <xf numFmtId="218" fontId="19" fillId="0" borderId="27" xfId="63" applyNumberFormat="1" applyFont="1" applyFill="1" applyBorder="1" applyAlignment="1">
      <alignment horizontal="right" vertical="center"/>
    </xf>
    <xf numFmtId="206" fontId="19" fillId="0" borderId="27" xfId="63" applyNumberFormat="1" applyFont="1" applyFill="1" applyBorder="1" applyAlignment="1">
      <alignment horizontal="right" vertical="center"/>
    </xf>
    <xf numFmtId="189" fontId="19" fillId="0" borderId="27" xfId="63" applyNumberFormat="1" applyFont="1" applyFill="1" applyBorder="1" applyAlignment="1">
      <alignment horizontal="right" vertical="center"/>
    </xf>
    <xf numFmtId="218" fontId="19" fillId="0" borderId="11" xfId="63" applyNumberFormat="1" applyFont="1" applyFill="1" applyBorder="1" applyAlignment="1">
      <alignment horizontal="right" vertical="center"/>
    </xf>
    <xf numFmtId="206" fontId="19" fillId="0" borderId="11" xfId="63" applyNumberFormat="1" applyFont="1" applyFill="1" applyBorder="1" applyAlignment="1">
      <alignment horizontal="right" vertical="center"/>
    </xf>
    <xf numFmtId="0" fontId="0" fillId="0" borderId="39" xfId="0" applyFont="1" applyFill="1" applyBorder="1" applyAlignment="1">
      <alignment horizontal="center" vertical="center"/>
    </xf>
    <xf numFmtId="180" fontId="19" fillId="0" borderId="24" xfId="63" applyFont="1" applyFill="1" applyBorder="1" applyAlignment="1">
      <alignment horizontal="center" vertical="center"/>
    </xf>
    <xf numFmtId="180" fontId="19" fillId="0" borderId="18" xfId="63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89" fontId="19" fillId="0" borderId="11" xfId="63" applyNumberFormat="1" applyFont="1" applyFill="1" applyBorder="1" applyAlignment="1">
      <alignment horizontal="right" vertical="center"/>
    </xf>
    <xf numFmtId="218" fontId="19" fillId="0" borderId="16" xfId="63" applyNumberFormat="1" applyFont="1" applyFill="1" applyBorder="1" applyAlignment="1">
      <alignment horizontal="right" vertical="center"/>
    </xf>
    <xf numFmtId="206" fontId="19" fillId="0" borderId="16" xfId="63" applyNumberFormat="1" applyFont="1" applyFill="1" applyBorder="1" applyAlignment="1">
      <alignment horizontal="right" vertical="center"/>
    </xf>
    <xf numFmtId="189" fontId="19" fillId="0" borderId="16" xfId="63" applyNumberFormat="1" applyFont="1" applyFill="1" applyBorder="1" applyAlignment="1">
      <alignment horizontal="right" vertical="center"/>
    </xf>
    <xf numFmtId="185" fontId="19" fillId="0" borderId="16" xfId="63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 horizontal="center" vertical="center"/>
    </xf>
    <xf numFmtId="0" fontId="24" fillId="0" borderId="4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 wrapText="1"/>
    </xf>
    <xf numFmtId="180" fontId="31" fillId="0" borderId="16" xfId="63" applyFont="1" applyFill="1" applyBorder="1" applyAlignment="1">
      <alignment horizontal="right" vertical="center"/>
    </xf>
    <xf numFmtId="0" fontId="24" fillId="0" borderId="14" xfId="0" applyFont="1" applyFill="1" applyBorder="1" applyAlignment="1">
      <alignment vertical="center"/>
    </xf>
    <xf numFmtId="0" fontId="24" fillId="0" borderId="48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right" vertical="center"/>
    </xf>
    <xf numFmtId="0" fontId="32" fillId="0" borderId="31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left" vertical="top"/>
    </xf>
    <xf numFmtId="0" fontId="24" fillId="0" borderId="49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vertical="center"/>
    </xf>
    <xf numFmtId="0" fontId="24" fillId="0" borderId="51" xfId="0" applyFont="1" applyFill="1" applyBorder="1" applyAlignment="1">
      <alignment horizontal="center" vertical="center" wrapText="1"/>
    </xf>
    <xf numFmtId="0" fontId="24" fillId="0" borderId="52" xfId="0" applyFont="1" applyFill="1" applyBorder="1" applyAlignment="1">
      <alignment horizontal="left" vertical="center" wrapText="1"/>
    </xf>
    <xf numFmtId="0" fontId="24" fillId="0" borderId="50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justify" vertical="center" wrapText="1"/>
    </xf>
    <xf numFmtId="0" fontId="24" fillId="0" borderId="23" xfId="0" applyFont="1" applyFill="1" applyBorder="1" applyAlignment="1">
      <alignment horizontal="justify" vertical="center" wrapText="1"/>
    </xf>
    <xf numFmtId="0" fontId="32" fillId="0" borderId="27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 wrapText="1"/>
    </xf>
    <xf numFmtId="180" fontId="33" fillId="0" borderId="11" xfId="63" applyFont="1" applyFill="1" applyBorder="1" applyAlignment="1">
      <alignment horizontal="right" vertical="center"/>
    </xf>
    <xf numFmtId="180" fontId="33" fillId="0" borderId="13" xfId="63" applyFont="1" applyFill="1" applyBorder="1" applyAlignment="1">
      <alignment horizontal="right" vertical="center"/>
    </xf>
    <xf numFmtId="0" fontId="32" fillId="0" borderId="18" xfId="0" applyFont="1" applyFill="1" applyBorder="1" applyAlignment="1">
      <alignment horizontal="center" vertical="center" wrapText="1"/>
    </xf>
    <xf numFmtId="180" fontId="33" fillId="0" borderId="16" xfId="63" applyFont="1" applyFill="1" applyBorder="1" applyAlignment="1">
      <alignment horizontal="right" vertical="center"/>
    </xf>
    <xf numFmtId="180" fontId="33" fillId="0" borderId="17" xfId="63" applyFont="1" applyFill="1" applyBorder="1" applyAlignment="1">
      <alignment horizontal="right" vertical="center"/>
    </xf>
    <xf numFmtId="180" fontId="33" fillId="0" borderId="18" xfId="63" applyFont="1" applyFill="1" applyBorder="1" applyAlignment="1">
      <alignment horizontal="right" vertical="center"/>
    </xf>
    <xf numFmtId="0" fontId="24" fillId="0" borderId="0" xfId="0" applyFont="1" applyFill="1" applyAlignment="1">
      <alignment vertical="center"/>
    </xf>
    <xf numFmtId="0" fontId="24" fillId="0" borderId="35" xfId="0" applyFont="1" applyFill="1" applyBorder="1" applyAlignment="1">
      <alignment horizontal="center" vertical="center" wrapText="1"/>
    </xf>
    <xf numFmtId="215" fontId="19" fillId="0" borderId="11" xfId="63" applyNumberFormat="1" applyFont="1" applyFill="1" applyBorder="1" applyAlignment="1">
      <alignment horizontal="right" vertical="center"/>
    </xf>
    <xf numFmtId="215" fontId="19" fillId="0" borderId="12" xfId="63" applyNumberFormat="1" applyFont="1" applyFill="1" applyBorder="1" applyAlignment="1">
      <alignment horizontal="right" vertical="center"/>
    </xf>
    <xf numFmtId="184" fontId="19" fillId="0" borderId="11" xfId="63" applyNumberFormat="1" applyFont="1" applyFill="1" applyBorder="1">
      <alignment vertical="center"/>
    </xf>
    <xf numFmtId="184" fontId="19" fillId="0" borderId="12" xfId="63" applyNumberFormat="1" applyFont="1" applyFill="1" applyBorder="1">
      <alignment vertical="center"/>
    </xf>
    <xf numFmtId="200" fontId="19" fillId="0" borderId="18" xfId="63" applyNumberFormat="1" applyFont="1" applyFill="1" applyBorder="1" applyAlignment="1">
      <alignment vertical="center"/>
    </xf>
    <xf numFmtId="200" fontId="19" fillId="0" borderId="16" xfId="63" applyNumberFormat="1" applyFont="1" applyFill="1" applyBorder="1" applyAlignment="1">
      <alignment vertical="center"/>
    </xf>
    <xf numFmtId="0" fontId="24" fillId="0" borderId="48" xfId="0" applyFont="1" applyFill="1" applyBorder="1" applyAlignment="1">
      <alignment horizontal="center" vertical="center" wrapText="1"/>
    </xf>
    <xf numFmtId="0" fontId="24" fillId="0" borderId="53" xfId="0" applyFont="1" applyFill="1" applyBorder="1" applyAlignment="1">
      <alignment horizontal="center" vertical="center"/>
    </xf>
    <xf numFmtId="0" fontId="24" fillId="0" borderId="53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left" vertical="top"/>
    </xf>
    <xf numFmtId="214" fontId="19" fillId="0" borderId="13" xfId="63" applyNumberFormat="1" applyFont="1" applyFill="1" applyBorder="1" applyAlignment="1">
      <alignment vertical="center"/>
    </xf>
    <xf numFmtId="214" fontId="19" fillId="0" borderId="11" xfId="63" applyNumberFormat="1" applyFont="1" applyFill="1" applyBorder="1" applyAlignment="1">
      <alignment vertical="center"/>
    </xf>
    <xf numFmtId="214" fontId="19" fillId="0" borderId="12" xfId="63" applyNumberFormat="1" applyFont="1" applyFill="1" applyBorder="1" applyAlignment="1">
      <alignment horizontal="right" vertical="center"/>
    </xf>
    <xf numFmtId="180" fontId="19" fillId="0" borderId="28" xfId="63" applyFont="1" applyFill="1" applyBorder="1" applyAlignment="1">
      <alignment vertical="center"/>
    </xf>
    <xf numFmtId="180" fontId="19" fillId="0" borderId="39" xfId="63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 wrapText="1"/>
    </xf>
    <xf numFmtId="180" fontId="23" fillId="0" borderId="0" xfId="63" applyFont="1" applyFill="1" applyBorder="1" applyAlignment="1">
      <alignment horizontal="right" vertical="center"/>
    </xf>
    <xf numFmtId="180" fontId="31" fillId="0" borderId="0" xfId="63" applyFont="1" applyFill="1" applyBorder="1" applyAlignment="1">
      <alignment horizontal="right" vertical="center"/>
    </xf>
    <xf numFmtId="180" fontId="19" fillId="0" borderId="30" xfId="63" applyFont="1" applyFill="1" applyBorder="1" applyAlignment="1">
      <alignment horizontal="right" vertical="center"/>
    </xf>
    <xf numFmtId="180" fontId="19" fillId="0" borderId="23" xfId="63" applyFont="1" applyFill="1" applyBorder="1" applyAlignment="1">
      <alignment horizontal="right" vertical="center"/>
    </xf>
    <xf numFmtId="180" fontId="19" fillId="0" borderId="28" xfId="63" applyFont="1" applyFill="1" applyBorder="1" applyAlignment="1">
      <alignment horizontal="right" vertical="center"/>
    </xf>
    <xf numFmtId="0" fontId="24" fillId="0" borderId="18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51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23" fillId="0" borderId="54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top"/>
    </xf>
    <xf numFmtId="0" fontId="24" fillId="0" borderId="13" xfId="0" applyFont="1" applyFill="1" applyBorder="1" applyAlignment="1">
      <alignment vertical="top"/>
    </xf>
    <xf numFmtId="0" fontId="23" fillId="0" borderId="40" xfId="0" applyFont="1" applyFill="1" applyBorder="1" applyAlignment="1">
      <alignment vertical="center" wrapText="1"/>
    </xf>
    <xf numFmtId="180" fontId="31" fillId="0" borderId="27" xfId="63" applyFont="1" applyFill="1" applyBorder="1" applyAlignment="1">
      <alignment horizontal="right" vertical="center"/>
    </xf>
    <xf numFmtId="180" fontId="31" fillId="0" borderId="19" xfId="63" applyFont="1" applyFill="1" applyBorder="1" applyAlignment="1">
      <alignment horizontal="right" vertical="center"/>
    </xf>
    <xf numFmtId="180" fontId="31" fillId="0" borderId="20" xfId="63" applyFont="1" applyFill="1" applyBorder="1" applyAlignment="1">
      <alignment horizontal="right" vertical="center"/>
    </xf>
    <xf numFmtId="180" fontId="31" fillId="0" borderId="17" xfId="63" applyFont="1" applyFill="1" applyBorder="1" applyAlignment="1">
      <alignment horizontal="right" vertical="center"/>
    </xf>
    <xf numFmtId="180" fontId="31" fillId="0" borderId="18" xfId="63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180" fontId="19" fillId="0" borderId="27" xfId="63" applyFont="1" applyFill="1" applyBorder="1">
      <alignment vertical="center"/>
    </xf>
    <xf numFmtId="180" fontId="19" fillId="0" borderId="19" xfId="63" applyFont="1" applyFill="1" applyBorder="1">
      <alignment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justify" vertical="center"/>
    </xf>
    <xf numFmtId="0" fontId="24" fillId="0" borderId="35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distributed" vertical="top" indent="1"/>
    </xf>
    <xf numFmtId="0" fontId="24" fillId="0" borderId="13" xfId="0" applyFont="1" applyFill="1" applyBorder="1" applyAlignment="1">
      <alignment horizontal="distributed" vertical="top" indent="1"/>
    </xf>
    <xf numFmtId="0" fontId="28" fillId="0" borderId="29" xfId="0" applyFont="1" applyFill="1" applyBorder="1" applyAlignment="1">
      <alignment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justify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/>
    </xf>
    <xf numFmtId="0" fontId="24" fillId="0" borderId="38" xfId="0" applyFont="1" applyFill="1" applyBorder="1" applyAlignment="1">
      <alignment horizontal="center"/>
    </xf>
    <xf numFmtId="0" fontId="23" fillId="0" borderId="36" xfId="0" applyFont="1" applyFill="1" applyBorder="1" applyAlignment="1">
      <alignment horizontal="center"/>
    </xf>
    <xf numFmtId="0" fontId="25" fillId="0" borderId="0" xfId="0" applyFont="1" applyFill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top"/>
    </xf>
    <xf numFmtId="0" fontId="24" fillId="0" borderId="18" xfId="0" applyFont="1" applyFill="1" applyBorder="1" applyAlignment="1">
      <alignment horizontal="center" vertical="top"/>
    </xf>
    <xf numFmtId="0" fontId="23" fillId="0" borderId="16" xfId="0" applyFont="1" applyFill="1" applyBorder="1" applyAlignment="1">
      <alignment horizontal="center" vertical="top"/>
    </xf>
    <xf numFmtId="0" fontId="24" fillId="0" borderId="24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vertical="center"/>
    </xf>
    <xf numFmtId="180" fontId="19" fillId="0" borderId="55" xfId="63" applyFont="1" applyFill="1" applyBorder="1" applyAlignment="1">
      <alignment horizontal="right" vertical="center"/>
    </xf>
    <xf numFmtId="180" fontId="19" fillId="0" borderId="56" xfId="63" applyFont="1" applyFill="1" applyBorder="1" applyAlignment="1">
      <alignment horizontal="right" vertical="center"/>
    </xf>
    <xf numFmtId="0" fontId="24" fillId="0" borderId="27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4" fillId="0" borderId="48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top"/>
    </xf>
    <xf numFmtId="0" fontId="30" fillId="0" borderId="0" xfId="0" applyFont="1" applyFill="1" applyBorder="1" applyAlignment="1">
      <alignment vertical="center" wrapText="1"/>
    </xf>
    <xf numFmtId="0" fontId="24" fillId="0" borderId="32" xfId="0" applyFont="1" applyFill="1" applyBorder="1" applyAlignment="1">
      <alignment horizontal="center" vertical="center"/>
    </xf>
    <xf numFmtId="180" fontId="19" fillId="0" borderId="20" xfId="63" applyFont="1" applyFill="1" applyBorder="1" applyAlignment="1">
      <alignment vertical="center"/>
    </xf>
    <xf numFmtId="180" fontId="19" fillId="0" borderId="27" xfId="63" applyFont="1" applyFill="1" applyBorder="1" applyAlignment="1">
      <alignment vertical="center"/>
    </xf>
    <xf numFmtId="180" fontId="19" fillId="0" borderId="19" xfId="63" applyFont="1" applyFill="1" applyBorder="1" applyAlignment="1">
      <alignment vertical="center"/>
    </xf>
    <xf numFmtId="180" fontId="19" fillId="0" borderId="13" xfId="63" applyFont="1" applyFill="1" applyBorder="1" applyAlignment="1">
      <alignment vertical="center"/>
    </xf>
    <xf numFmtId="180" fontId="19" fillId="0" borderId="11" xfId="63" applyFont="1" applyFill="1" applyBorder="1" applyAlignment="1">
      <alignment vertical="center"/>
    </xf>
    <xf numFmtId="180" fontId="19" fillId="0" borderId="12" xfId="63" applyFont="1" applyFill="1" applyBorder="1" applyAlignment="1">
      <alignment vertical="center"/>
    </xf>
    <xf numFmtId="180" fontId="19" fillId="0" borderId="18" xfId="63" applyFont="1" applyFill="1" applyBorder="1" applyAlignment="1">
      <alignment vertical="center"/>
    </xf>
    <xf numFmtId="180" fontId="19" fillId="0" borderId="16" xfId="63" applyFont="1" applyFill="1" applyBorder="1" applyAlignment="1">
      <alignment vertical="center"/>
    </xf>
    <xf numFmtId="180" fontId="19" fillId="0" borderId="17" xfId="63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0" fontId="24" fillId="0" borderId="57" xfId="0" applyFont="1" applyFill="1" applyBorder="1" applyAlignment="1">
      <alignment horizontal="left" vertical="center" wrapText="1"/>
    </xf>
    <xf numFmtId="0" fontId="24" fillId="0" borderId="22" xfId="0" applyFont="1" applyFill="1" applyBorder="1" applyAlignment="1">
      <alignment horizontal="left" vertical="center" wrapText="1"/>
    </xf>
    <xf numFmtId="0" fontId="24" fillId="0" borderId="42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/>
    </xf>
    <xf numFmtId="180" fontId="19" fillId="0" borderId="36" xfId="63" applyFont="1" applyFill="1" applyBorder="1" applyAlignment="1">
      <alignment horizontal="right" vertical="center"/>
    </xf>
    <xf numFmtId="180" fontId="19" fillId="0" borderId="37" xfId="63" applyFont="1" applyFill="1" applyBorder="1" applyAlignment="1">
      <alignment horizontal="right" vertical="center"/>
    </xf>
    <xf numFmtId="180" fontId="19" fillId="0" borderId="38" xfId="63" applyFont="1" applyFill="1" applyBorder="1" applyAlignment="1">
      <alignment horizontal="right" vertical="center"/>
    </xf>
    <xf numFmtId="0" fontId="28" fillId="0" borderId="29" xfId="0" applyFont="1" applyFill="1" applyBorder="1" applyAlignment="1">
      <alignment horizontal="center" vertical="center" wrapText="1"/>
    </xf>
    <xf numFmtId="185" fontId="19" fillId="0" borderId="0" xfId="63" applyNumberFormat="1" applyFont="1" applyFill="1" applyBorder="1" applyAlignment="1">
      <alignment vertical="center"/>
    </xf>
    <xf numFmtId="180" fontId="19" fillId="0" borderId="0" xfId="63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distributed" vertical="center"/>
    </xf>
    <xf numFmtId="180" fontId="19" fillId="0" borderId="24" xfId="63" applyFont="1" applyFill="1" applyBorder="1" applyAlignment="1">
      <alignment horizontal="right" vertical="center"/>
    </xf>
    <xf numFmtId="180" fontId="19" fillId="0" borderId="20" xfId="63" applyFont="1" applyFill="1" applyBorder="1" applyAlignment="1">
      <alignment horizontal="right" vertical="center"/>
    </xf>
    <xf numFmtId="0" fontId="24" fillId="0" borderId="29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distributed" vertical="top" indent="1"/>
    </xf>
    <xf numFmtId="0" fontId="24" fillId="0" borderId="18" xfId="0" applyFont="1" applyFill="1" applyBorder="1" applyAlignment="1">
      <alignment horizontal="distributed" vertical="top" indent="1"/>
    </xf>
    <xf numFmtId="0" fontId="24" fillId="0" borderId="58" xfId="0" applyFont="1" applyFill="1" applyBorder="1" applyAlignment="1">
      <alignment horizontal="left" vertical="center" wrapText="1"/>
    </xf>
    <xf numFmtId="0" fontId="24" fillId="0" borderId="31" xfId="0" applyFont="1" applyFill="1" applyBorder="1" applyAlignment="1">
      <alignment horizontal="left" vertical="center" wrapText="1"/>
    </xf>
    <xf numFmtId="0" fontId="24" fillId="0" borderId="48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23" fillId="0" borderId="19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28" xfId="0" applyFont="1" applyFill="1" applyBorder="1" applyAlignment="1">
      <alignment horizontal="right" vertical="center"/>
    </xf>
    <xf numFmtId="0" fontId="23" fillId="0" borderId="36" xfId="0" applyFont="1" applyFill="1" applyBorder="1" applyAlignment="1">
      <alignment horizontal="center" vertical="center" shrinkToFit="1"/>
    </xf>
    <xf numFmtId="0" fontId="23" fillId="0" borderId="37" xfId="0" applyFont="1" applyFill="1" applyBorder="1" applyAlignment="1">
      <alignment horizontal="center" vertical="center" shrinkToFit="1"/>
    </xf>
    <xf numFmtId="0" fontId="23" fillId="0" borderId="38" xfId="0" applyFont="1" applyFill="1" applyBorder="1" applyAlignment="1">
      <alignment horizontal="center" vertical="center" shrinkToFit="1"/>
    </xf>
    <xf numFmtId="0" fontId="27" fillId="0" borderId="36" xfId="0" applyFont="1" applyFill="1" applyBorder="1" applyAlignment="1">
      <alignment horizontal="center" vertical="center" wrapText="1"/>
    </xf>
    <xf numFmtId="180" fontId="19" fillId="0" borderId="13" xfId="63" applyFont="1" applyFill="1" applyBorder="1" applyAlignment="1">
      <alignment horizontal="right" vertical="center"/>
    </xf>
    <xf numFmtId="180" fontId="19" fillId="0" borderId="17" xfId="63" applyFont="1" applyFill="1" applyBorder="1" applyAlignment="1">
      <alignment horizontal="right" vertical="center"/>
    </xf>
    <xf numFmtId="180" fontId="19" fillId="0" borderId="18" xfId="63" applyFont="1" applyFill="1" applyBorder="1" applyAlignment="1">
      <alignment horizontal="right" vertical="center"/>
    </xf>
    <xf numFmtId="0" fontId="27" fillId="0" borderId="16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right" vertical="center" wrapText="1"/>
    </xf>
    <xf numFmtId="0" fontId="24" fillId="0" borderId="13" xfId="0" applyFont="1" applyFill="1" applyBorder="1" applyAlignment="1">
      <alignment horizontal="distributed" vertical="center"/>
    </xf>
    <xf numFmtId="0" fontId="24" fillId="0" borderId="18" xfId="0" applyFont="1" applyFill="1" applyBorder="1" applyAlignment="1">
      <alignment horizontal="distributed" vertical="center"/>
    </xf>
    <xf numFmtId="0" fontId="24" fillId="0" borderId="0" xfId="0" applyFont="1" applyFill="1" applyBorder="1" applyAlignment="1">
      <alignment horizontal="right" vertical="top" wrapText="1"/>
    </xf>
    <xf numFmtId="0" fontId="24" fillId="0" borderId="41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vertical="center"/>
    </xf>
    <xf numFmtId="180" fontId="19" fillId="0" borderId="26" xfId="63" applyFont="1" applyFill="1" applyBorder="1" applyAlignment="1">
      <alignment horizontal="left" vertical="center"/>
    </xf>
    <xf numFmtId="185" fontId="19" fillId="0" borderId="12" xfId="63" applyNumberFormat="1" applyFont="1" applyFill="1" applyBorder="1" applyAlignment="1">
      <alignment horizontal="right" vertical="center"/>
    </xf>
    <xf numFmtId="0" fontId="23" fillId="0" borderId="35" xfId="0" applyFont="1" applyFill="1" applyBorder="1" applyAlignment="1">
      <alignment vertical="center"/>
    </xf>
    <xf numFmtId="180" fontId="19" fillId="0" borderId="24" xfId="63" applyFont="1" applyFill="1" applyBorder="1" applyAlignment="1">
      <alignment horizontal="center" vertical="center"/>
    </xf>
    <xf numFmtId="0" fontId="24" fillId="0" borderId="51" xfId="0" applyFont="1" applyFill="1" applyBorder="1" applyAlignment="1">
      <alignment vertical="center" wrapText="1"/>
    </xf>
    <xf numFmtId="180" fontId="19" fillId="0" borderId="0" xfId="63" applyFont="1" applyFill="1" applyBorder="1" applyAlignment="1">
      <alignment horizontal="right" vertical="center"/>
    </xf>
    <xf numFmtId="180" fontId="19" fillId="0" borderId="19" xfId="63" applyFont="1" applyFill="1" applyBorder="1" applyAlignment="1">
      <alignment horizontal="right" vertical="center"/>
    </xf>
    <xf numFmtId="180" fontId="19" fillId="0" borderId="26" xfId="63" applyFont="1" applyFill="1" applyBorder="1" applyAlignment="1">
      <alignment horizontal="right" vertical="center"/>
    </xf>
    <xf numFmtId="0" fontId="24" fillId="0" borderId="14" xfId="0" applyFont="1" applyFill="1" applyBorder="1" applyAlignment="1">
      <alignment vertical="center" wrapText="1"/>
    </xf>
    <xf numFmtId="0" fontId="24" fillId="0" borderId="26" xfId="0" applyFont="1" applyFill="1" applyBorder="1" applyAlignment="1">
      <alignment vertical="center"/>
    </xf>
    <xf numFmtId="180" fontId="19" fillId="0" borderId="26" xfId="63" applyFont="1" applyFill="1" applyBorder="1">
      <alignment vertical="center"/>
    </xf>
    <xf numFmtId="185" fontId="19" fillId="0" borderId="26" xfId="63" applyNumberFormat="1" applyFont="1" applyFill="1" applyBorder="1">
      <alignment vertical="center"/>
    </xf>
    <xf numFmtId="180" fontId="19" fillId="0" borderId="11" xfId="63" applyFont="1" applyFill="1" applyBorder="1">
      <alignment vertical="center"/>
    </xf>
    <xf numFmtId="185" fontId="19" fillId="0" borderId="12" xfId="63" applyNumberFormat="1" applyFont="1" applyFill="1" applyBorder="1">
      <alignment vertical="center"/>
    </xf>
    <xf numFmtId="0" fontId="24" fillId="0" borderId="0" xfId="0" applyFont="1" applyFill="1" applyBorder="1" applyAlignment="1">
      <alignment vertical="center"/>
    </xf>
    <xf numFmtId="185" fontId="19" fillId="0" borderId="0" xfId="63" applyNumberFormat="1" applyFont="1" applyFill="1" applyBorder="1">
      <alignment vertical="center"/>
    </xf>
    <xf numFmtId="180" fontId="19" fillId="0" borderId="12" xfId="63" applyFont="1" applyFill="1" applyBorder="1">
      <alignment vertical="center"/>
    </xf>
    <xf numFmtId="185" fontId="19" fillId="0" borderId="11" xfId="63" applyNumberFormat="1" applyFont="1" applyFill="1" applyBorder="1">
      <alignment vertical="center"/>
    </xf>
    <xf numFmtId="180" fontId="19" fillId="0" borderId="59" xfId="63" applyFont="1" applyFill="1" applyBorder="1">
      <alignment vertical="center"/>
    </xf>
    <xf numFmtId="185" fontId="19" fillId="0" borderId="13" xfId="63" applyNumberFormat="1" applyFont="1" applyFill="1" applyBorder="1">
      <alignment vertical="center"/>
    </xf>
    <xf numFmtId="185" fontId="23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200" fontId="19" fillId="0" borderId="0" xfId="63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24" fillId="0" borderId="28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180" fontId="19" fillId="0" borderId="12" xfId="63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4" fillId="0" borderId="38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3" fillId="0" borderId="6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48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200" fontId="19" fillId="0" borderId="11" xfId="63" applyNumberFormat="1" applyFont="1" applyFill="1" applyBorder="1">
      <alignment vertical="center"/>
    </xf>
    <xf numFmtId="200" fontId="19" fillId="0" borderId="16" xfId="63" applyNumberFormat="1" applyFont="1" applyFill="1" applyBorder="1">
      <alignment vertical="center"/>
    </xf>
    <xf numFmtId="0" fontId="25" fillId="0" borderId="0" xfId="0" applyFont="1" applyFill="1" applyAlignment="1">
      <alignment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7" fillId="0" borderId="37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36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39" xfId="0" applyFont="1" applyFill="1" applyBorder="1" applyAlignment="1">
      <alignment horizontal="center" vertical="center" wrapText="1"/>
    </xf>
    <xf numFmtId="0" fontId="27" fillId="0" borderId="42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left" vertical="center"/>
    </xf>
    <xf numFmtId="0" fontId="23" fillId="0" borderId="30" xfId="0" applyFont="1" applyFill="1" applyBorder="1" applyAlignment="1">
      <alignment horizontal="left" vertical="center"/>
    </xf>
    <xf numFmtId="0" fontId="23" fillId="0" borderId="23" xfId="0" applyFont="1" applyFill="1" applyBorder="1" applyAlignment="1">
      <alignment horizontal="center" vertical="center" shrinkToFit="1"/>
    </xf>
    <xf numFmtId="0" fontId="23" fillId="0" borderId="28" xfId="0" applyFont="1" applyFill="1" applyBorder="1" applyAlignment="1">
      <alignment horizontal="center" vertical="center" shrinkToFit="1"/>
    </xf>
    <xf numFmtId="0" fontId="23" fillId="0" borderId="36" xfId="0" applyFont="1" applyFill="1" applyBorder="1" applyAlignment="1">
      <alignment horizontal="center" vertical="center" shrinkToFit="1"/>
    </xf>
    <xf numFmtId="0" fontId="23" fillId="0" borderId="31" xfId="0" applyFont="1" applyFill="1" applyBorder="1" applyAlignment="1">
      <alignment horizontal="left" vertical="center" wrapText="1"/>
    </xf>
    <xf numFmtId="0" fontId="23" fillId="0" borderId="22" xfId="0" applyFont="1" applyFill="1" applyBorder="1" applyAlignment="1">
      <alignment horizontal="left" vertical="center" wrapText="1"/>
    </xf>
    <xf numFmtId="0" fontId="24" fillId="0" borderId="61" xfId="0" applyFont="1" applyFill="1" applyBorder="1" applyAlignment="1">
      <alignment horizontal="left" vertical="center" wrapText="1"/>
    </xf>
    <xf numFmtId="0" fontId="24" fillId="0" borderId="62" xfId="0" applyFont="1" applyFill="1" applyBorder="1" applyAlignment="1">
      <alignment horizontal="left" vertical="center" wrapText="1"/>
    </xf>
    <xf numFmtId="0" fontId="24" fillId="0" borderId="63" xfId="0" applyFont="1" applyFill="1" applyBorder="1" applyAlignment="1">
      <alignment horizontal="left" vertical="center" wrapText="1"/>
    </xf>
    <xf numFmtId="0" fontId="24" fillId="0" borderId="46" xfId="0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horizontal="center" vertical="center" wrapText="1"/>
    </xf>
    <xf numFmtId="0" fontId="24" fillId="0" borderId="64" xfId="0" applyFont="1" applyFill="1" applyBorder="1" applyAlignment="1">
      <alignment horizontal="center" vertical="center" wrapText="1"/>
    </xf>
    <xf numFmtId="38" fontId="19" fillId="0" borderId="42" xfId="49" applyFont="1" applyFill="1" applyBorder="1" applyAlignment="1">
      <alignment horizontal="right" vertical="center"/>
    </xf>
    <xf numFmtId="38" fontId="19" fillId="0" borderId="53" xfId="49" applyFont="1" applyFill="1" applyBorder="1" applyAlignment="1">
      <alignment horizontal="right" vertical="center"/>
    </xf>
    <xf numFmtId="38" fontId="19" fillId="0" borderId="28" xfId="49" applyFont="1" applyFill="1" applyBorder="1" applyAlignment="1">
      <alignment horizontal="right" vertical="center"/>
    </xf>
    <xf numFmtId="38" fontId="19" fillId="0" borderId="29" xfId="49" applyFont="1" applyFill="1" applyBorder="1" applyAlignment="1">
      <alignment horizontal="right" vertical="center"/>
    </xf>
    <xf numFmtId="180" fontId="19" fillId="0" borderId="28" xfId="63" applyFont="1" applyFill="1" applyBorder="1" applyAlignment="1">
      <alignment horizontal="right" vertical="center"/>
    </xf>
    <xf numFmtId="180" fontId="19" fillId="0" borderId="30" xfId="63" applyFont="1" applyFill="1" applyBorder="1" applyAlignment="1">
      <alignment horizontal="right" vertical="center"/>
    </xf>
    <xf numFmtId="180" fontId="19" fillId="0" borderId="42" xfId="63" applyFont="1" applyFill="1" applyBorder="1" applyAlignment="1">
      <alignment horizontal="right" vertical="center"/>
    </xf>
    <xf numFmtId="180" fontId="19" fillId="0" borderId="48" xfId="63" applyFont="1" applyFill="1" applyBorder="1" applyAlignment="1">
      <alignment horizontal="right" vertical="center"/>
    </xf>
    <xf numFmtId="38" fontId="19" fillId="0" borderId="30" xfId="49" applyFont="1" applyFill="1" applyBorder="1" applyAlignment="1">
      <alignment horizontal="right" vertical="center"/>
    </xf>
    <xf numFmtId="38" fontId="19" fillId="0" borderId="48" xfId="49" applyFont="1" applyFill="1" applyBorder="1" applyAlignment="1">
      <alignment horizontal="right" vertical="center"/>
    </xf>
    <xf numFmtId="180" fontId="19" fillId="0" borderId="53" xfId="63" applyFont="1" applyFill="1" applyBorder="1" applyAlignment="1">
      <alignment horizontal="right" vertical="center"/>
    </xf>
    <xf numFmtId="180" fontId="19" fillId="0" borderId="29" xfId="63" applyFont="1" applyFill="1" applyBorder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center"/>
    </xf>
    <xf numFmtId="0" fontId="24" fillId="0" borderId="37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  <xf numFmtId="0" fontId="24" fillId="0" borderId="65" xfId="0" applyFont="1" applyFill="1" applyBorder="1" applyAlignment="1">
      <alignment horizontal="left" vertical="center" wrapText="1"/>
    </xf>
    <xf numFmtId="0" fontId="24" fillId="0" borderId="44" xfId="0" applyFont="1" applyFill="1" applyBorder="1" applyAlignment="1">
      <alignment horizontal="left" vertical="center" wrapText="1"/>
    </xf>
    <xf numFmtId="0" fontId="24" fillId="0" borderId="66" xfId="0" applyFont="1" applyFill="1" applyBorder="1" applyAlignment="1">
      <alignment horizontal="center" vertical="center" wrapText="1"/>
    </xf>
    <xf numFmtId="0" fontId="24" fillId="0" borderId="56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left" vertical="center" wrapText="1"/>
    </xf>
    <xf numFmtId="0" fontId="23" fillId="0" borderId="67" xfId="0" applyFont="1" applyFill="1" applyBorder="1" applyAlignment="1">
      <alignment horizontal="left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61" xfId="0" applyFont="1" applyFill="1" applyBorder="1" applyAlignment="1">
      <alignment horizontal="left" vertical="center" wrapText="1"/>
    </xf>
    <xf numFmtId="0" fontId="23" fillId="0" borderId="62" xfId="0" applyFont="1" applyFill="1" applyBorder="1" applyAlignment="1">
      <alignment horizontal="left" vertical="center" wrapText="1"/>
    </xf>
    <xf numFmtId="0" fontId="23" fillId="0" borderId="63" xfId="0" applyFont="1" applyFill="1" applyBorder="1" applyAlignment="1">
      <alignment horizontal="left" vertical="center" wrapText="1"/>
    </xf>
    <xf numFmtId="0" fontId="23" fillId="0" borderId="54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51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 wrapText="1"/>
    </xf>
    <xf numFmtId="0" fontId="29" fillId="0" borderId="54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 shrinkToFit="1"/>
    </xf>
    <xf numFmtId="0" fontId="23" fillId="0" borderId="48" xfId="0" applyFont="1" applyFill="1" applyBorder="1" applyAlignment="1">
      <alignment horizontal="center" vertical="center" shrinkToFit="1"/>
    </xf>
    <xf numFmtId="183" fontId="23" fillId="0" borderId="17" xfId="0" applyNumberFormat="1" applyFont="1" applyFill="1" applyBorder="1" applyAlignment="1">
      <alignment horizontal="right" vertical="center"/>
    </xf>
    <xf numFmtId="183" fontId="23" fillId="0" borderId="18" xfId="0" applyNumberFormat="1" applyFont="1" applyFill="1" applyBorder="1" applyAlignment="1">
      <alignment horizontal="right" vertical="center"/>
    </xf>
    <xf numFmtId="183" fontId="23" fillId="0" borderId="12" xfId="0" applyNumberFormat="1" applyFont="1" applyFill="1" applyBorder="1" applyAlignment="1">
      <alignment horizontal="right" vertical="center"/>
    </xf>
    <xf numFmtId="183" fontId="23" fillId="0" borderId="0" xfId="0" applyNumberFormat="1" applyFont="1" applyFill="1" applyBorder="1" applyAlignment="1">
      <alignment horizontal="right" vertical="center"/>
    </xf>
    <xf numFmtId="0" fontId="23" fillId="0" borderId="29" xfId="0" applyFont="1" applyFill="1" applyBorder="1" applyAlignment="1">
      <alignment horizontal="left" vertical="center" wrapText="1"/>
    </xf>
    <xf numFmtId="0" fontId="23" fillId="0" borderId="30" xfId="0" applyFont="1" applyFill="1" applyBorder="1" applyAlignment="1">
      <alignment horizontal="left" vertical="center" wrapText="1"/>
    </xf>
    <xf numFmtId="183" fontId="23" fillId="0" borderId="13" xfId="0" applyNumberFormat="1" applyFont="1" applyFill="1" applyBorder="1" applyAlignment="1">
      <alignment horizontal="right" vertical="center"/>
    </xf>
    <xf numFmtId="183" fontId="23" fillId="0" borderId="24" xfId="0" applyNumberFormat="1" applyFont="1" applyFill="1" applyBorder="1" applyAlignment="1">
      <alignment horizontal="right" vertical="center"/>
    </xf>
    <xf numFmtId="0" fontId="24" fillId="0" borderId="15" xfId="0" applyFont="1" applyFill="1" applyBorder="1" applyAlignment="1">
      <alignment horizontal="justify" vertical="center" wrapText="1"/>
    </xf>
    <xf numFmtId="0" fontId="24" fillId="0" borderId="41" xfId="0" applyFont="1" applyFill="1" applyBorder="1" applyAlignment="1">
      <alignment horizontal="justify" vertical="center" wrapText="1"/>
    </xf>
    <xf numFmtId="0" fontId="24" fillId="0" borderId="19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24" fillId="0" borderId="27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3" fillId="0" borderId="23" xfId="0" applyFont="1" applyFill="1" applyBorder="1" applyAlignment="1">
      <alignment horizontal="center" vertical="center"/>
    </xf>
    <xf numFmtId="0" fontId="24" fillId="0" borderId="68" xfId="0" applyFont="1" applyFill="1" applyBorder="1" applyAlignment="1">
      <alignment horizontal="left" vertical="center" wrapText="1"/>
    </xf>
    <xf numFmtId="180" fontId="19" fillId="0" borderId="59" xfId="63" applyFont="1" applyFill="1" applyBorder="1" applyAlignment="1">
      <alignment horizontal="right" vertical="center"/>
    </xf>
    <xf numFmtId="180" fontId="19" fillId="0" borderId="69" xfId="63" applyFont="1" applyFill="1" applyBorder="1" applyAlignment="1">
      <alignment horizontal="right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70" xfId="0" applyFont="1" applyFill="1" applyBorder="1" applyAlignment="1">
      <alignment horizontal="center" vertical="center"/>
    </xf>
    <xf numFmtId="0" fontId="24" fillId="0" borderId="69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4" fillId="0" borderId="29" xfId="0" applyFont="1" applyFill="1" applyBorder="1" applyAlignment="1">
      <alignment horizontal="left" vertical="center"/>
    </xf>
    <xf numFmtId="0" fontId="24" fillId="0" borderId="30" xfId="0" applyFont="1" applyFill="1" applyBorder="1" applyAlignment="1">
      <alignment horizontal="left" vertical="center"/>
    </xf>
    <xf numFmtId="0" fontId="24" fillId="0" borderId="37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top" wrapText="1"/>
    </xf>
    <xf numFmtId="0" fontId="24" fillId="0" borderId="41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distributed" vertical="center" wrapText="1" indent="1"/>
    </xf>
    <xf numFmtId="0" fontId="24" fillId="0" borderId="35" xfId="0" applyFont="1" applyFill="1" applyBorder="1" applyAlignment="1">
      <alignment horizontal="distributed" vertical="center" wrapText="1" indent="1"/>
    </xf>
    <xf numFmtId="0" fontId="24" fillId="0" borderId="24" xfId="0" applyFont="1" applyFill="1" applyBorder="1" applyAlignment="1">
      <alignment horizontal="distributed" vertical="center" wrapText="1" indent="1"/>
    </xf>
    <xf numFmtId="0" fontId="24" fillId="0" borderId="25" xfId="0" applyFont="1" applyFill="1" applyBorder="1" applyAlignment="1">
      <alignment horizontal="distributed" vertical="center" wrapText="1" inden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right" vertical="center"/>
    </xf>
    <xf numFmtId="0" fontId="24" fillId="0" borderId="0" xfId="0" applyFont="1" applyFill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54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19" fillId="0" borderId="40" xfId="0" applyFont="1" applyFill="1" applyBorder="1" applyAlignment="1">
      <alignment horizontal="center" vertical="center" shrinkToFit="1"/>
    </xf>
    <xf numFmtId="0" fontId="19" fillId="0" borderId="0" xfId="0" applyFont="1" applyFill="1" applyAlignment="1">
      <alignment horizontal="center" vertical="center" shrinkToFit="1"/>
    </xf>
    <xf numFmtId="0" fontId="19" fillId="0" borderId="0" xfId="0" applyFont="1" applyFill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60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left" vertical="center"/>
    </xf>
    <xf numFmtId="180" fontId="19" fillId="0" borderId="29" xfId="63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justify" vertical="center" wrapText="1"/>
    </xf>
    <xf numFmtId="0" fontId="24" fillId="0" borderId="11" xfId="0" applyFont="1" applyFill="1" applyBorder="1" applyAlignment="1">
      <alignment horizontal="justify" vertical="center" wrapText="1"/>
    </xf>
    <xf numFmtId="0" fontId="24" fillId="0" borderId="12" xfId="0" applyFont="1" applyFill="1" applyBorder="1" applyAlignment="1">
      <alignment horizontal="justify" vertical="center" wrapText="1"/>
    </xf>
    <xf numFmtId="0" fontId="24" fillId="0" borderId="47" xfId="0" applyFont="1" applyFill="1" applyBorder="1" applyAlignment="1">
      <alignment horizontal="left" vertical="center" wrapText="1"/>
    </xf>
    <xf numFmtId="0" fontId="24" fillId="0" borderId="45" xfId="0" applyFont="1" applyFill="1" applyBorder="1" applyAlignment="1">
      <alignment horizontal="left" vertical="center" wrapText="1"/>
    </xf>
    <xf numFmtId="0" fontId="24" fillId="0" borderId="46" xfId="0" applyFont="1" applyFill="1" applyBorder="1" applyAlignment="1">
      <alignment horizontal="left" vertical="center" wrapText="1"/>
    </xf>
    <xf numFmtId="0" fontId="35" fillId="0" borderId="0" xfId="61" applyFont="1" applyAlignment="1">
      <alignment horizontal="right" vertical="center"/>
      <protection/>
    </xf>
    <xf numFmtId="0" fontId="35" fillId="0" borderId="0" xfId="61" applyFont="1">
      <alignment vertical="center"/>
      <protection/>
    </xf>
    <xf numFmtId="49" fontId="34" fillId="0" borderId="0" xfId="61" applyNumberFormat="1" applyAlignment="1">
      <alignment vertical="center"/>
      <protection/>
    </xf>
    <xf numFmtId="0" fontId="34" fillId="0" borderId="0" xfId="61">
      <alignment vertical="center"/>
      <protection/>
    </xf>
    <xf numFmtId="0" fontId="34" fillId="0" borderId="71" xfId="61" applyFont="1" applyBorder="1" applyAlignment="1">
      <alignment horizontal="distributed" vertical="center"/>
      <protection/>
    </xf>
    <xf numFmtId="0" fontId="34" fillId="0" borderId="72" xfId="61" applyBorder="1" applyAlignment="1">
      <alignment horizontal="distributed" vertical="center"/>
      <protection/>
    </xf>
    <xf numFmtId="0" fontId="34" fillId="0" borderId="73" xfId="61" applyBorder="1" applyAlignment="1">
      <alignment horizontal="distributed" vertical="center"/>
      <protection/>
    </xf>
    <xf numFmtId="0" fontId="34" fillId="0" borderId="0" xfId="61" applyAlignment="1">
      <alignment horizontal="center" vertical="center"/>
      <protection/>
    </xf>
    <xf numFmtId="0" fontId="35" fillId="0" borderId="74" xfId="61" applyFont="1" applyBorder="1" applyAlignment="1">
      <alignment horizontal="distributed" vertical="center"/>
      <protection/>
    </xf>
    <xf numFmtId="0" fontId="6" fillId="0" borderId="75" xfId="43" applyBorder="1" applyAlignment="1">
      <alignment vertical="center" wrapText="1"/>
    </xf>
    <xf numFmtId="49" fontId="34" fillId="0" borderId="76" xfId="61" applyNumberFormat="1" applyFont="1" applyBorder="1" applyAlignment="1">
      <alignment vertical="center"/>
      <protection/>
    </xf>
    <xf numFmtId="0" fontId="35" fillId="0" borderId="77" xfId="61" applyFont="1" applyBorder="1" applyAlignment="1">
      <alignment horizontal="distributed" vertical="center"/>
      <protection/>
    </xf>
    <xf numFmtId="0" fontId="6" fillId="0" borderId="78" xfId="43" applyBorder="1" applyAlignment="1">
      <alignment vertical="center" wrapText="1"/>
    </xf>
    <xf numFmtId="49" fontId="34" fillId="0" borderId="79" xfId="61" applyNumberFormat="1" applyFont="1" applyBorder="1" applyAlignment="1">
      <alignment vertical="center"/>
      <protection/>
    </xf>
    <xf numFmtId="0" fontId="34" fillId="0" borderId="78" xfId="43" applyFont="1" applyBorder="1" applyAlignment="1">
      <alignment vertical="center" wrapText="1"/>
    </xf>
    <xf numFmtId="0" fontId="35" fillId="0" borderId="80" xfId="61" applyFont="1" applyBorder="1" applyAlignment="1">
      <alignment horizontal="distributed" vertical="center"/>
      <protection/>
    </xf>
    <xf numFmtId="0" fontId="6" fillId="0" borderId="81" xfId="43" applyBorder="1" applyAlignment="1">
      <alignment vertical="center" wrapText="1"/>
    </xf>
    <xf numFmtId="49" fontId="34" fillId="0" borderId="82" xfId="61" applyNumberFormat="1" applyFont="1" applyBorder="1" applyAlignment="1">
      <alignment vertical="center"/>
      <protection/>
    </xf>
    <xf numFmtId="0" fontId="6" fillId="0" borderId="78" xfId="43" applyFont="1" applyBorder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(作成中)2008index" xfId="61"/>
    <cellStyle name="Followed Hyperlink" xfId="62"/>
    <cellStyle name="表内_数字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409575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19050" y="619125"/>
          <a:ext cx="8572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6.25390625" style="0" customWidth="1"/>
    <col min="2" max="2" width="56.25390625" style="0" customWidth="1"/>
    <col min="3" max="3" width="9.375" style="0" customWidth="1"/>
    <col min="255" max="16384" width="8.00390625" style="0" customWidth="1"/>
  </cols>
  <sheetData>
    <row r="1" spans="1:3" s="526" customFormat="1" ht="24" customHeight="1">
      <c r="A1" s="523">
        <v>19</v>
      </c>
      <c r="B1" s="524" t="s">
        <v>855</v>
      </c>
      <c r="C1" s="525"/>
    </row>
    <row r="2" spans="1:3" s="530" customFormat="1" ht="24" customHeight="1">
      <c r="A2" s="527" t="s">
        <v>933</v>
      </c>
      <c r="B2" s="528" t="s">
        <v>934</v>
      </c>
      <c r="C2" s="529" t="s">
        <v>935</v>
      </c>
    </row>
    <row r="3" spans="1:3" s="526" customFormat="1" ht="14.25">
      <c r="A3" s="531">
        <v>1</v>
      </c>
      <c r="B3" s="532" t="s">
        <v>856</v>
      </c>
      <c r="C3" s="533" t="s">
        <v>857</v>
      </c>
    </row>
    <row r="4" spans="1:3" s="526" customFormat="1" ht="14.25">
      <c r="A4" s="534">
        <v>2</v>
      </c>
      <c r="B4" s="535" t="s">
        <v>858</v>
      </c>
      <c r="C4" s="536" t="s">
        <v>859</v>
      </c>
    </row>
    <row r="5" spans="1:3" s="526" customFormat="1" ht="14.25">
      <c r="A5" s="534">
        <v>3</v>
      </c>
      <c r="B5" s="541" t="s">
        <v>937</v>
      </c>
      <c r="C5" s="536" t="s">
        <v>860</v>
      </c>
    </row>
    <row r="6" spans="1:3" s="526" customFormat="1" ht="14.25">
      <c r="A6" s="534">
        <v>4</v>
      </c>
      <c r="B6" s="535" t="s">
        <v>861</v>
      </c>
      <c r="C6" s="536" t="s">
        <v>862</v>
      </c>
    </row>
    <row r="7" spans="1:3" s="526" customFormat="1" ht="14.25">
      <c r="A7" s="534"/>
      <c r="B7" s="535" t="s">
        <v>861</v>
      </c>
      <c r="C7" s="536" t="s">
        <v>936</v>
      </c>
    </row>
    <row r="8" spans="1:3" s="526" customFormat="1" ht="14.25">
      <c r="A8" s="534"/>
      <c r="B8" s="535" t="s">
        <v>861</v>
      </c>
      <c r="C8" s="536" t="s">
        <v>863</v>
      </c>
    </row>
    <row r="9" spans="1:3" s="526" customFormat="1" ht="14.25">
      <c r="A9" s="534">
        <v>5</v>
      </c>
      <c r="B9" s="535" t="s">
        <v>864</v>
      </c>
      <c r="C9" s="536" t="s">
        <v>865</v>
      </c>
    </row>
    <row r="10" spans="1:3" s="526" customFormat="1" ht="14.25">
      <c r="A10" s="534">
        <v>6</v>
      </c>
      <c r="B10" s="535" t="s">
        <v>866</v>
      </c>
      <c r="C10" s="536" t="s">
        <v>867</v>
      </c>
    </row>
    <row r="11" spans="1:3" s="526" customFormat="1" ht="14.25">
      <c r="A11" s="534">
        <v>7</v>
      </c>
      <c r="B11" s="535" t="s">
        <v>868</v>
      </c>
      <c r="C11" s="536" t="s">
        <v>869</v>
      </c>
    </row>
    <row r="12" spans="1:3" s="526" customFormat="1" ht="14.25">
      <c r="A12" s="534">
        <v>8</v>
      </c>
      <c r="B12" s="535" t="s">
        <v>870</v>
      </c>
      <c r="C12" s="536" t="s">
        <v>871</v>
      </c>
    </row>
    <row r="13" spans="1:3" s="526" customFormat="1" ht="14.25">
      <c r="A13" s="534">
        <v>9</v>
      </c>
      <c r="B13" s="535" t="s">
        <v>872</v>
      </c>
      <c r="C13" s="536" t="s">
        <v>873</v>
      </c>
    </row>
    <row r="14" spans="1:3" s="526" customFormat="1" ht="14.25">
      <c r="A14" s="534">
        <v>10</v>
      </c>
      <c r="B14" s="535" t="s">
        <v>874</v>
      </c>
      <c r="C14" s="536" t="s">
        <v>875</v>
      </c>
    </row>
    <row r="15" spans="1:3" s="526" customFormat="1" ht="14.25">
      <c r="A15" s="534">
        <v>11</v>
      </c>
      <c r="B15" s="535" t="s">
        <v>876</v>
      </c>
      <c r="C15" s="536" t="s">
        <v>877</v>
      </c>
    </row>
    <row r="16" spans="1:3" s="526" customFormat="1" ht="14.25">
      <c r="A16" s="534">
        <v>12</v>
      </c>
      <c r="B16" s="535" t="s">
        <v>878</v>
      </c>
      <c r="C16" s="536" t="s">
        <v>879</v>
      </c>
    </row>
    <row r="17" spans="1:3" s="526" customFormat="1" ht="14.25">
      <c r="A17" s="534"/>
      <c r="B17" s="537" t="s">
        <v>880</v>
      </c>
      <c r="C17" s="536"/>
    </row>
    <row r="18" spans="1:3" s="526" customFormat="1" ht="14.25">
      <c r="A18" s="534">
        <v>13</v>
      </c>
      <c r="B18" s="535" t="s">
        <v>881</v>
      </c>
      <c r="C18" s="536" t="s">
        <v>882</v>
      </c>
    </row>
    <row r="19" spans="1:3" s="526" customFormat="1" ht="14.25">
      <c r="A19" s="534">
        <v>14</v>
      </c>
      <c r="B19" s="535" t="s">
        <v>883</v>
      </c>
      <c r="C19" s="536" t="s">
        <v>884</v>
      </c>
    </row>
    <row r="20" spans="1:3" s="526" customFormat="1" ht="14.25">
      <c r="A20" s="534">
        <v>15</v>
      </c>
      <c r="B20" s="535" t="s">
        <v>885</v>
      </c>
      <c r="C20" s="536" t="s">
        <v>886</v>
      </c>
    </row>
    <row r="21" spans="1:3" s="526" customFormat="1" ht="14.25">
      <c r="A21" s="534">
        <v>16</v>
      </c>
      <c r="B21" s="535" t="s">
        <v>887</v>
      </c>
      <c r="C21" s="536" t="s">
        <v>888</v>
      </c>
    </row>
    <row r="22" spans="1:3" s="526" customFormat="1" ht="14.25">
      <c r="A22" s="534">
        <v>17</v>
      </c>
      <c r="B22" s="535" t="s">
        <v>889</v>
      </c>
      <c r="C22" s="536" t="s">
        <v>890</v>
      </c>
    </row>
    <row r="23" spans="1:3" s="526" customFormat="1" ht="14.25">
      <c r="A23" s="534">
        <v>18</v>
      </c>
      <c r="B23" s="535" t="s">
        <v>891</v>
      </c>
      <c r="C23" s="536" t="s">
        <v>892</v>
      </c>
    </row>
    <row r="24" spans="1:3" s="526" customFormat="1" ht="14.25">
      <c r="A24" s="534">
        <v>19</v>
      </c>
      <c r="B24" s="535" t="s">
        <v>893</v>
      </c>
      <c r="C24" s="536" t="s">
        <v>894</v>
      </c>
    </row>
    <row r="25" spans="1:3" s="526" customFormat="1" ht="14.25">
      <c r="A25" s="534">
        <v>20</v>
      </c>
      <c r="B25" s="535" t="s">
        <v>895</v>
      </c>
      <c r="C25" s="536" t="s">
        <v>896</v>
      </c>
    </row>
    <row r="26" spans="1:3" s="526" customFormat="1" ht="14.25">
      <c r="A26" s="534">
        <v>21</v>
      </c>
      <c r="B26" s="535" t="s">
        <v>897</v>
      </c>
      <c r="C26" s="536" t="s">
        <v>898</v>
      </c>
    </row>
    <row r="27" spans="1:3" s="526" customFormat="1" ht="14.25">
      <c r="A27" s="534">
        <v>22</v>
      </c>
      <c r="B27" s="535" t="s">
        <v>899</v>
      </c>
      <c r="C27" s="536" t="s">
        <v>900</v>
      </c>
    </row>
    <row r="28" spans="1:3" s="526" customFormat="1" ht="14.25">
      <c r="A28" s="534">
        <v>23</v>
      </c>
      <c r="B28" s="535" t="s">
        <v>901</v>
      </c>
      <c r="C28" s="536" t="s">
        <v>902</v>
      </c>
    </row>
    <row r="29" spans="1:3" s="526" customFormat="1" ht="14.25">
      <c r="A29" s="534">
        <v>24</v>
      </c>
      <c r="B29" s="535" t="s">
        <v>903</v>
      </c>
      <c r="C29" s="536" t="s">
        <v>904</v>
      </c>
    </row>
    <row r="30" spans="1:3" s="526" customFormat="1" ht="14.25">
      <c r="A30" s="534">
        <v>25</v>
      </c>
      <c r="B30" s="535" t="s">
        <v>905</v>
      </c>
      <c r="C30" s="536" t="s">
        <v>906</v>
      </c>
    </row>
    <row r="31" spans="1:3" s="526" customFormat="1" ht="14.25">
      <c r="A31" s="534">
        <v>26</v>
      </c>
      <c r="B31" s="535" t="s">
        <v>907</v>
      </c>
      <c r="C31" s="536" t="s">
        <v>908</v>
      </c>
    </row>
    <row r="32" spans="1:3" s="526" customFormat="1" ht="24">
      <c r="A32" s="534">
        <v>27</v>
      </c>
      <c r="B32" s="535" t="s">
        <v>909</v>
      </c>
      <c r="C32" s="536" t="s">
        <v>910</v>
      </c>
    </row>
    <row r="33" spans="1:3" s="526" customFormat="1" ht="14.25">
      <c r="A33" s="534">
        <v>28</v>
      </c>
      <c r="B33" s="535" t="s">
        <v>911</v>
      </c>
      <c r="C33" s="536" t="s">
        <v>912</v>
      </c>
    </row>
    <row r="34" spans="1:3" s="526" customFormat="1" ht="14.25">
      <c r="A34" s="534">
        <v>29</v>
      </c>
      <c r="B34" s="535" t="s">
        <v>913</v>
      </c>
      <c r="C34" s="536" t="s">
        <v>914</v>
      </c>
    </row>
    <row r="35" spans="1:3" s="526" customFormat="1" ht="14.25">
      <c r="A35" s="534">
        <v>30</v>
      </c>
      <c r="B35" s="535" t="s">
        <v>915</v>
      </c>
      <c r="C35" s="536" t="s">
        <v>916</v>
      </c>
    </row>
    <row r="36" spans="1:3" s="526" customFormat="1" ht="14.25">
      <c r="A36" s="534">
        <v>31</v>
      </c>
      <c r="B36" s="535" t="s">
        <v>917</v>
      </c>
      <c r="C36" s="536" t="s">
        <v>918</v>
      </c>
    </row>
    <row r="37" spans="1:3" s="526" customFormat="1" ht="14.25">
      <c r="A37" s="534">
        <v>32</v>
      </c>
      <c r="B37" s="535" t="s">
        <v>919</v>
      </c>
      <c r="C37" s="536" t="s">
        <v>920</v>
      </c>
    </row>
    <row r="38" spans="1:3" s="526" customFormat="1" ht="14.25">
      <c r="A38" s="534">
        <v>33</v>
      </c>
      <c r="B38" s="535" t="s">
        <v>921</v>
      </c>
      <c r="C38" s="536" t="s">
        <v>922</v>
      </c>
    </row>
    <row r="39" spans="1:3" s="526" customFormat="1" ht="14.25">
      <c r="A39" s="534">
        <v>34</v>
      </c>
      <c r="B39" s="535" t="s">
        <v>923</v>
      </c>
      <c r="C39" s="536" t="s">
        <v>924</v>
      </c>
    </row>
    <row r="40" spans="1:3" s="526" customFormat="1" ht="14.25">
      <c r="A40" s="534">
        <v>35</v>
      </c>
      <c r="B40" s="535" t="s">
        <v>925</v>
      </c>
      <c r="C40" s="536" t="s">
        <v>926</v>
      </c>
    </row>
    <row r="41" spans="1:3" s="526" customFormat="1" ht="14.25">
      <c r="A41" s="534">
        <v>36</v>
      </c>
      <c r="B41" s="535" t="s">
        <v>927</v>
      </c>
      <c r="C41" s="536" t="s">
        <v>928</v>
      </c>
    </row>
    <row r="42" spans="1:3" s="526" customFormat="1" ht="14.25">
      <c r="A42" s="534">
        <v>37</v>
      </c>
      <c r="B42" s="535" t="s">
        <v>929</v>
      </c>
      <c r="C42" s="536" t="s">
        <v>930</v>
      </c>
    </row>
    <row r="43" spans="1:3" s="526" customFormat="1" ht="14.25">
      <c r="A43" s="538">
        <v>38</v>
      </c>
      <c r="B43" s="539" t="s">
        <v>931</v>
      </c>
      <c r="C43" s="540" t="s">
        <v>932</v>
      </c>
    </row>
  </sheetData>
  <hyperlinks>
    <hyperlink ref="B3" location="'19-1'!A1" display="市税の適用税率状況"/>
    <hyperlink ref="B4" location="'19-2'!A1" display="市税課税状況"/>
    <hyperlink ref="B5" location="'19-3'!A1" display="納税組合・納期前納付等状況"/>
    <hyperlink ref="B6" location="'19-4'!A1" display="市税徴収状況"/>
    <hyperlink ref="B9" location="'19-5'!A1" display="市税徴収諸事務件数"/>
    <hyperlink ref="B10" location="'19-6'!A1" display="個人県民税徴収状況"/>
    <hyperlink ref="B11" location="'19-7'!A1" display="国民健康保険税課税状況"/>
    <hyperlink ref="B12" location="'19-8'!A1" display="市税･国民健康保険税等還付状況"/>
    <hyperlink ref="B13" location="'19-9'!A1" display="市民税所得割納税義務者数"/>
    <hyperlink ref="B14" location="'19-10'!A1" display="市民税特別徴収状況"/>
    <hyperlink ref="B15" location="'19-11'!A1" display="所得の稼得区分別国民健康保険税納税者"/>
    <hyperlink ref="B16" location="'19-12'!A1" display="所得状況"/>
    <hyperlink ref="B18" location="'19-13'!A1" display="市民税課税所得額・所得控除額および課税標準額"/>
    <hyperlink ref="B20" location="'19-15'!A1" display="扶養控除人員別納税義務者数・扶養親族数等"/>
    <hyperlink ref="B21" location="'19-16'!A1" display="青色申告および事業専従者状況"/>
    <hyperlink ref="B22" location="'19-17'!A1" display="市民税所得割額等に関する状況"/>
    <hyperlink ref="B23" location="'19-18'!A1" display="土地の課税標準額"/>
    <hyperlink ref="B24" location="'19-19'!A1" display="免税点以上家屋の状況"/>
    <hyperlink ref="B25" location="'19-20'!A1" display="家屋にかかる段階別納税義務者数および課税標準額等"/>
    <hyperlink ref="B26" location="'19-21'!A1" display="償却資産の決定価格等(法定免税点以上のもの)"/>
    <hyperlink ref="B27" location="'19-22'!A1" display="償却資産の課税標準額(法定免税点以上のもの)"/>
    <hyperlink ref="B28" location="'19-23'!A1" display="償却資産の段階別納税義務者数等"/>
    <hyperlink ref="B29" location="'19-24'!A1" display="日本郵政公社有資産所在市町村納付金"/>
    <hyperlink ref="B30" location="'19-25'!A1" display="固有資産等所在市町村交付の状況-国有資産- "/>
    <hyperlink ref="B31" location="'19-26'!A1" display="固有資産等所在市町村交付の状況-公有資産-"/>
    <hyperlink ref="B32" location="'19-27'!A1" display="都市計画税納税義務者数および課税標準額 (課税標準額は免税点以上のもの)"/>
    <hyperlink ref="B33" location="'19-28'!A1" display="軽自動車税課税対象車両数"/>
    <hyperlink ref="B34" location="'19-29'!A1" display="三木市会計別歳入決算額"/>
    <hyperlink ref="B35" location="'19-30'!A1" display="三木市会計別歳出決算額"/>
    <hyperlink ref="B36" location="'19-31'!A1" display="公営企業会計決算額"/>
    <hyperlink ref="B37" location="'19-32'!A1" display="普通会計決算収支状況"/>
    <hyperlink ref="B38" location="'19-33'!A1" display="普通会計歳入状況"/>
    <hyperlink ref="B39" location="'19-34'!A1" display="普通会計歳出状況Ⅰ（性質別歳出）"/>
    <hyperlink ref="B40" location="'19-35'!A1" display="普通会計歳出状況Ⅱ（款別歳出）"/>
    <hyperlink ref="B41" location="'19-36'!A1" display="地方交付税決定状況および財政分析"/>
    <hyperlink ref="B42" location="'19-37'!A1" display="地方債種類別現在高"/>
    <hyperlink ref="B43" location="'19-38'!A1" display="地方債借入先別状況"/>
    <hyperlink ref="B7" location="'19-4-2'!A1" display="市税徴収状況"/>
    <hyperlink ref="B8" location="'19-4-3'!A1" display="市税徴収状況"/>
    <hyperlink ref="B19" location="'19-14'!A1" display="控除人員状況"/>
  </hyperlinks>
  <printOptions/>
  <pageMargins left="0.75" right="0.75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08"/>
  <dimension ref="A1:N34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5.875" style="13" customWidth="1"/>
    <col min="2" max="2" width="12.375" style="13" customWidth="1"/>
    <col min="3" max="7" width="10.875" style="13" customWidth="1"/>
    <col min="8" max="8" width="0.875" style="13" customWidth="1"/>
    <col min="9" max="12" width="13.125" style="13" customWidth="1"/>
    <col min="13" max="15" width="10.50390625" style="13" customWidth="1"/>
    <col min="16" max="16384" width="9.00390625" style="13" customWidth="1"/>
  </cols>
  <sheetData>
    <row r="1" spans="1:14" ht="18" customHeight="1" thickBot="1">
      <c r="A1" s="116" t="s">
        <v>113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53" t="s">
        <v>114</v>
      </c>
      <c r="M1" s="35"/>
      <c r="N1" s="286"/>
    </row>
    <row r="2" spans="1:14" ht="12">
      <c r="A2" s="296" t="s">
        <v>814</v>
      </c>
      <c r="B2" s="354" t="s">
        <v>115</v>
      </c>
      <c r="C2" s="354" t="s">
        <v>116</v>
      </c>
      <c r="D2" s="354"/>
      <c r="E2" s="354"/>
      <c r="F2" s="354" t="s">
        <v>117</v>
      </c>
      <c r="G2" s="345"/>
      <c r="H2" s="35"/>
      <c r="I2" s="120" t="s">
        <v>118</v>
      </c>
      <c r="J2" s="345" t="s">
        <v>815</v>
      </c>
      <c r="K2" s="291"/>
      <c r="L2" s="291"/>
      <c r="M2" s="35"/>
      <c r="N2" s="286"/>
    </row>
    <row r="3" spans="1:14" ht="12.75" thickBot="1">
      <c r="A3" s="278"/>
      <c r="B3" s="356"/>
      <c r="C3" s="107" t="s">
        <v>119</v>
      </c>
      <c r="D3" s="107" t="s">
        <v>120</v>
      </c>
      <c r="E3" s="107" t="s">
        <v>121</v>
      </c>
      <c r="F3" s="107" t="s">
        <v>122</v>
      </c>
      <c r="G3" s="110" t="s">
        <v>120</v>
      </c>
      <c r="H3" s="35"/>
      <c r="I3" s="165" t="s">
        <v>816</v>
      </c>
      <c r="J3" s="107" t="s">
        <v>817</v>
      </c>
      <c r="K3" s="107" t="s">
        <v>818</v>
      </c>
      <c r="L3" s="110" t="s">
        <v>819</v>
      </c>
      <c r="M3" s="35"/>
      <c r="N3" s="286"/>
    </row>
    <row r="4" spans="1:14" ht="12">
      <c r="A4" s="67" t="s">
        <v>558</v>
      </c>
      <c r="B4" s="45">
        <v>2149205700</v>
      </c>
      <c r="C4" s="45">
        <v>14111</v>
      </c>
      <c r="D4" s="45"/>
      <c r="E4" s="45">
        <v>318639441</v>
      </c>
      <c r="F4" s="45">
        <v>27965</v>
      </c>
      <c r="G4" s="23"/>
      <c r="H4" s="35"/>
      <c r="I4" s="24">
        <v>593852316</v>
      </c>
      <c r="J4" s="45">
        <v>24996638302</v>
      </c>
      <c r="K4" s="46"/>
      <c r="L4" s="23">
        <v>1236713943</v>
      </c>
      <c r="M4" s="35"/>
      <c r="N4" s="286"/>
    </row>
    <row r="5" spans="1:14" ht="12">
      <c r="A5" s="315" t="s">
        <v>123</v>
      </c>
      <c r="B5" s="8">
        <v>1982821900</v>
      </c>
      <c r="C5" s="8">
        <v>14111</v>
      </c>
      <c r="D5" s="8">
        <v>26000</v>
      </c>
      <c r="E5" s="8">
        <v>290981537</v>
      </c>
      <c r="F5" s="8">
        <v>27965</v>
      </c>
      <c r="G5" s="6">
        <v>25500</v>
      </c>
      <c r="H5" s="287"/>
      <c r="I5" s="7">
        <v>541952454</v>
      </c>
      <c r="J5" s="8">
        <v>17376781101</v>
      </c>
      <c r="K5" s="47">
        <v>7.4</v>
      </c>
      <c r="L5" s="6">
        <v>1149887909</v>
      </c>
      <c r="M5" s="35"/>
      <c r="N5" s="286"/>
    </row>
    <row r="6" spans="1:14" ht="12">
      <c r="A6" s="315" t="s">
        <v>124</v>
      </c>
      <c r="B6" s="8">
        <v>166383800</v>
      </c>
      <c r="C6" s="8">
        <v>6664</v>
      </c>
      <c r="D6" s="8">
        <v>5500</v>
      </c>
      <c r="E6" s="8">
        <v>27657904</v>
      </c>
      <c r="F6" s="8">
        <v>8701</v>
      </c>
      <c r="G6" s="6">
        <v>7000</v>
      </c>
      <c r="H6" s="35"/>
      <c r="I6" s="7">
        <v>51899862</v>
      </c>
      <c r="J6" s="8">
        <v>7619857201</v>
      </c>
      <c r="K6" s="47">
        <v>1.3</v>
      </c>
      <c r="L6" s="6">
        <v>86826034</v>
      </c>
      <c r="M6" s="35"/>
      <c r="N6" s="286"/>
    </row>
    <row r="7" spans="1:14" ht="12">
      <c r="A7" s="122">
        <v>17</v>
      </c>
      <c r="B7" s="8">
        <v>2253687800</v>
      </c>
      <c r="C7" s="8">
        <v>14394</v>
      </c>
      <c r="D7" s="8"/>
      <c r="E7" s="8">
        <v>323275930</v>
      </c>
      <c r="F7" s="8">
        <v>27926</v>
      </c>
      <c r="G7" s="6"/>
      <c r="H7" s="35"/>
      <c r="I7" s="7">
        <v>598429481</v>
      </c>
      <c r="J7" s="8">
        <v>24956727120</v>
      </c>
      <c r="K7" s="47"/>
      <c r="L7" s="6">
        <v>1331982390</v>
      </c>
      <c r="M7" s="35"/>
      <c r="N7" s="286"/>
    </row>
    <row r="8" spans="1:14" ht="12">
      <c r="A8" s="315" t="s">
        <v>123</v>
      </c>
      <c r="B8" s="8">
        <v>2075074500</v>
      </c>
      <c r="C8" s="8">
        <v>14394</v>
      </c>
      <c r="D8" s="8">
        <v>26000</v>
      </c>
      <c r="E8" s="8">
        <v>295834354</v>
      </c>
      <c r="F8" s="8">
        <v>27926</v>
      </c>
      <c r="G8" s="6">
        <v>25500</v>
      </c>
      <c r="H8" s="35"/>
      <c r="I8" s="7">
        <v>547123011</v>
      </c>
      <c r="J8" s="8">
        <v>17532027695</v>
      </c>
      <c r="K8" s="47">
        <v>8</v>
      </c>
      <c r="L8" s="6">
        <v>1232117136</v>
      </c>
      <c r="M8" s="35"/>
      <c r="N8" s="286"/>
    </row>
    <row r="9" spans="1:14" ht="12">
      <c r="A9" s="315" t="s">
        <v>124</v>
      </c>
      <c r="B9" s="8">
        <v>178613300</v>
      </c>
      <c r="C9" s="8">
        <v>6700</v>
      </c>
      <c r="D9" s="8">
        <v>5500</v>
      </c>
      <c r="E9" s="8">
        <v>27441576</v>
      </c>
      <c r="F9" s="8">
        <v>8538</v>
      </c>
      <c r="G9" s="6">
        <v>7000</v>
      </c>
      <c r="H9" s="35"/>
      <c r="I9" s="7">
        <v>51306470</v>
      </c>
      <c r="J9" s="8">
        <v>7424699425</v>
      </c>
      <c r="K9" s="47">
        <v>1.6</v>
      </c>
      <c r="L9" s="6">
        <v>99865254</v>
      </c>
      <c r="M9" s="35"/>
      <c r="N9" s="286"/>
    </row>
    <row r="10" spans="1:14" ht="12">
      <c r="A10" s="122">
        <v>18</v>
      </c>
      <c r="B10" s="8">
        <v>2528706800</v>
      </c>
      <c r="C10" s="8">
        <v>15911</v>
      </c>
      <c r="D10" s="8"/>
      <c r="E10" s="8">
        <v>344813085</v>
      </c>
      <c r="F10" s="8">
        <v>30755</v>
      </c>
      <c r="G10" s="6"/>
      <c r="H10" s="35"/>
      <c r="I10" s="7">
        <v>654427215</v>
      </c>
      <c r="J10" s="8">
        <v>27620995906</v>
      </c>
      <c r="K10" s="47"/>
      <c r="L10" s="6">
        <v>1529466501</v>
      </c>
      <c r="M10" s="35"/>
      <c r="N10" s="286"/>
    </row>
    <row r="11" spans="1:14" ht="12">
      <c r="A11" s="315" t="s">
        <v>123</v>
      </c>
      <c r="B11" s="8">
        <v>2335528300</v>
      </c>
      <c r="C11" s="8">
        <v>15911</v>
      </c>
      <c r="D11" s="8">
        <v>26000</v>
      </c>
      <c r="E11" s="8">
        <v>313853365</v>
      </c>
      <c r="F11" s="8">
        <v>30755</v>
      </c>
      <c r="G11" s="6">
        <v>25500</v>
      </c>
      <c r="H11" s="287"/>
      <c r="I11" s="7">
        <v>601259972</v>
      </c>
      <c r="J11" s="8">
        <v>19877457277</v>
      </c>
      <c r="K11" s="47">
        <v>8</v>
      </c>
      <c r="L11" s="6">
        <v>1420414963</v>
      </c>
      <c r="M11" s="35"/>
      <c r="N11" s="286"/>
    </row>
    <row r="12" spans="1:14" ht="12">
      <c r="A12" s="315" t="s">
        <v>124</v>
      </c>
      <c r="B12" s="8">
        <v>193178500</v>
      </c>
      <c r="C12" s="8">
        <v>7226</v>
      </c>
      <c r="D12" s="8">
        <v>5500</v>
      </c>
      <c r="E12" s="8">
        <v>30959720</v>
      </c>
      <c r="F12" s="8">
        <v>8966</v>
      </c>
      <c r="G12" s="6">
        <v>7000</v>
      </c>
      <c r="H12" s="35"/>
      <c r="I12" s="7">
        <v>53167243</v>
      </c>
      <c r="J12" s="8">
        <v>7743538629</v>
      </c>
      <c r="K12" s="47">
        <v>1.6</v>
      </c>
      <c r="L12" s="6">
        <v>109051538</v>
      </c>
      <c r="M12" s="133"/>
      <c r="N12" s="286"/>
    </row>
    <row r="13" spans="1:14" ht="12">
      <c r="A13" s="122">
        <v>19</v>
      </c>
      <c r="B13" s="8">
        <v>2508533900</v>
      </c>
      <c r="C13" s="8">
        <v>15991</v>
      </c>
      <c r="D13" s="8"/>
      <c r="E13" s="8">
        <v>344213647</v>
      </c>
      <c r="F13" s="8">
        <v>30399</v>
      </c>
      <c r="G13" s="6"/>
      <c r="H13" s="35"/>
      <c r="I13" s="7">
        <v>644021134</v>
      </c>
      <c r="J13" s="8"/>
      <c r="K13" s="47"/>
      <c r="L13" s="6">
        <v>1520299119</v>
      </c>
      <c r="M13" s="133"/>
      <c r="N13" s="286"/>
    </row>
    <row r="14" spans="1:14" ht="12">
      <c r="A14" s="315" t="s">
        <v>123</v>
      </c>
      <c r="B14" s="8">
        <v>2328098600</v>
      </c>
      <c r="C14" s="8">
        <v>15991</v>
      </c>
      <c r="D14" s="8">
        <v>26000</v>
      </c>
      <c r="E14" s="8">
        <v>314580311</v>
      </c>
      <c r="F14" s="8">
        <v>30399</v>
      </c>
      <c r="G14" s="6">
        <v>25500</v>
      </c>
      <c r="H14" s="35"/>
      <c r="I14" s="7">
        <v>593787322</v>
      </c>
      <c r="J14" s="8">
        <v>19583472575</v>
      </c>
      <c r="K14" s="47">
        <v>8</v>
      </c>
      <c r="L14" s="6">
        <v>1419730967</v>
      </c>
      <c r="M14" s="133"/>
      <c r="N14" s="286"/>
    </row>
    <row r="15" spans="1:14" ht="12">
      <c r="A15" s="315" t="s">
        <v>124</v>
      </c>
      <c r="B15" s="8">
        <v>180435300</v>
      </c>
      <c r="C15" s="8">
        <v>6969</v>
      </c>
      <c r="D15" s="8">
        <v>5500</v>
      </c>
      <c r="E15" s="8">
        <v>29633336</v>
      </c>
      <c r="F15" s="8">
        <v>8551</v>
      </c>
      <c r="G15" s="6">
        <v>7000</v>
      </c>
      <c r="H15" s="35"/>
      <c r="I15" s="7">
        <v>50233812</v>
      </c>
      <c r="J15" s="8">
        <v>7107646852</v>
      </c>
      <c r="K15" s="47">
        <v>1.6</v>
      </c>
      <c r="L15" s="6">
        <v>100568152</v>
      </c>
      <c r="M15" s="133"/>
      <c r="N15" s="286"/>
    </row>
    <row r="16" spans="1:14" ht="12">
      <c r="A16" s="122">
        <v>20</v>
      </c>
      <c r="B16" s="8">
        <v>2082894700</v>
      </c>
      <c r="C16" s="8">
        <v>13011</v>
      </c>
      <c r="D16" s="8"/>
      <c r="E16" s="8">
        <v>278339798</v>
      </c>
      <c r="F16" s="8">
        <v>23574</v>
      </c>
      <c r="G16" s="6"/>
      <c r="H16" s="35"/>
      <c r="I16" s="7">
        <v>615377272</v>
      </c>
      <c r="J16" s="8"/>
      <c r="K16" s="47"/>
      <c r="L16" s="6">
        <v>1189177630</v>
      </c>
      <c r="M16" s="133"/>
      <c r="N16" s="286"/>
    </row>
    <row r="17" spans="1:14" ht="12">
      <c r="A17" s="315" t="s">
        <v>820</v>
      </c>
      <c r="B17" s="8">
        <v>1914624500</v>
      </c>
      <c r="C17" s="8">
        <v>13011</v>
      </c>
      <c r="D17" s="8">
        <v>19500</v>
      </c>
      <c r="E17" s="8">
        <v>249735542</v>
      </c>
      <c r="F17" s="8">
        <v>23574</v>
      </c>
      <c r="G17" s="6">
        <v>24000</v>
      </c>
      <c r="H17" s="35"/>
      <c r="I17" s="7">
        <v>567149301</v>
      </c>
      <c r="J17" s="8">
        <v>16146150165</v>
      </c>
      <c r="K17" s="47">
        <v>8</v>
      </c>
      <c r="L17" s="6">
        <v>1097739657</v>
      </c>
      <c r="M17" s="133"/>
      <c r="N17" s="286"/>
    </row>
    <row r="18" spans="1:14" ht="12.75" thickBot="1">
      <c r="A18" s="316" t="s">
        <v>124</v>
      </c>
      <c r="B18" s="21">
        <v>168270200</v>
      </c>
      <c r="C18" s="21">
        <v>6939</v>
      </c>
      <c r="D18" s="21">
        <v>5500</v>
      </c>
      <c r="E18" s="21">
        <v>28604256</v>
      </c>
      <c r="F18" s="21">
        <v>8288</v>
      </c>
      <c r="G18" s="19">
        <v>7000</v>
      </c>
      <c r="H18" s="35"/>
      <c r="I18" s="20">
        <v>48227971</v>
      </c>
      <c r="J18" s="21">
        <v>7172117350</v>
      </c>
      <c r="K18" s="158">
        <v>1.6</v>
      </c>
      <c r="L18" s="19">
        <v>91437973</v>
      </c>
      <c r="M18" s="133"/>
      <c r="N18" s="286"/>
    </row>
    <row r="19" spans="1:14" ht="15.75" customHeight="1">
      <c r="A19" s="116" t="s">
        <v>108</v>
      </c>
      <c r="B19" s="35"/>
      <c r="C19" s="34"/>
      <c r="D19" s="35"/>
      <c r="E19" s="35"/>
      <c r="F19" s="35"/>
      <c r="G19" s="35"/>
      <c r="H19" s="35"/>
      <c r="I19" s="35"/>
      <c r="J19" s="35"/>
      <c r="K19" s="40"/>
      <c r="L19" s="133"/>
      <c r="M19" s="133"/>
      <c r="N19" s="286"/>
    </row>
    <row r="20" spans="1:9" ht="12">
      <c r="A20" s="116" t="s">
        <v>125</v>
      </c>
      <c r="B20" s="52"/>
      <c r="C20" s="52"/>
      <c r="D20" s="52"/>
      <c r="E20" s="52"/>
      <c r="F20" s="52"/>
      <c r="G20" s="52"/>
      <c r="H20" s="52"/>
      <c r="I20" s="52"/>
    </row>
    <row r="21" spans="1:9" ht="12">
      <c r="A21" s="133"/>
      <c r="B21" s="133"/>
      <c r="C21" s="133"/>
      <c r="D21" s="133"/>
      <c r="E21" s="133"/>
      <c r="F21" s="133"/>
      <c r="G21" s="133"/>
      <c r="H21" s="133"/>
      <c r="I21" s="133"/>
    </row>
    <row r="22" spans="1:9" ht="12">
      <c r="A22" s="133"/>
      <c r="B22" s="133"/>
      <c r="C22" s="133"/>
      <c r="D22" s="133"/>
      <c r="E22" s="133"/>
      <c r="F22" s="133"/>
      <c r="G22" s="133"/>
      <c r="H22" s="133"/>
      <c r="I22" s="133"/>
    </row>
    <row r="23" spans="1:9" ht="12">
      <c r="A23" s="133"/>
      <c r="B23" s="133"/>
      <c r="C23" s="133"/>
      <c r="D23" s="133"/>
      <c r="E23" s="133"/>
      <c r="F23" s="133"/>
      <c r="G23" s="133"/>
      <c r="H23" s="133"/>
      <c r="I23" s="133"/>
    </row>
    <row r="24" spans="1:9" ht="12">
      <c r="A24" s="133"/>
      <c r="B24" s="133"/>
      <c r="C24" s="133"/>
      <c r="D24" s="133"/>
      <c r="E24" s="133"/>
      <c r="F24" s="133"/>
      <c r="G24" s="133"/>
      <c r="H24" s="133"/>
      <c r="I24" s="133"/>
    </row>
    <row r="25" spans="1:9" ht="12">
      <c r="A25" s="133"/>
      <c r="B25" s="133"/>
      <c r="C25" s="133"/>
      <c r="D25" s="133"/>
      <c r="E25" s="133"/>
      <c r="F25" s="133"/>
      <c r="G25" s="133"/>
      <c r="H25" s="133"/>
      <c r="I25" s="133"/>
    </row>
    <row r="26" spans="1:9" ht="12">
      <c r="A26" s="133"/>
      <c r="B26" s="133"/>
      <c r="C26" s="133"/>
      <c r="D26" s="133"/>
      <c r="E26" s="133"/>
      <c r="F26" s="133"/>
      <c r="G26" s="133"/>
      <c r="H26" s="133"/>
      <c r="I26" s="133"/>
    </row>
    <row r="27" spans="1:9" ht="12">
      <c r="A27" s="133"/>
      <c r="B27" s="133"/>
      <c r="C27" s="133"/>
      <c r="D27" s="133"/>
      <c r="E27" s="133"/>
      <c r="F27" s="133"/>
      <c r="G27" s="133"/>
      <c r="H27" s="133"/>
      <c r="I27" s="133"/>
    </row>
    <row r="28" spans="1:9" ht="12">
      <c r="A28" s="133"/>
      <c r="B28" s="133"/>
      <c r="C28" s="133"/>
      <c r="D28" s="133"/>
      <c r="E28" s="133"/>
      <c r="F28" s="133"/>
      <c r="G28" s="133"/>
      <c r="H28" s="133"/>
      <c r="I28" s="133"/>
    </row>
    <row r="29" spans="1:9" ht="12">
      <c r="A29" s="133"/>
      <c r="B29" s="133"/>
      <c r="C29" s="133"/>
      <c r="D29" s="133"/>
      <c r="E29" s="133"/>
      <c r="F29" s="133"/>
      <c r="G29" s="133"/>
      <c r="H29" s="133"/>
      <c r="I29" s="133"/>
    </row>
    <row r="30" spans="1:9" ht="12">
      <c r="A30" s="133"/>
      <c r="B30" s="133"/>
      <c r="C30" s="133"/>
      <c r="D30" s="133"/>
      <c r="E30" s="133"/>
      <c r="F30" s="133"/>
      <c r="G30" s="133"/>
      <c r="H30" s="133"/>
      <c r="I30" s="133"/>
    </row>
    <row r="31" spans="1:9" ht="12">
      <c r="A31" s="133"/>
      <c r="B31" s="133"/>
      <c r="C31" s="133"/>
      <c r="D31" s="133"/>
      <c r="E31" s="133"/>
      <c r="F31" s="133"/>
      <c r="G31" s="133"/>
      <c r="H31" s="133"/>
      <c r="I31" s="133"/>
    </row>
    <row r="32" spans="1:9" ht="12">
      <c r="A32" s="133"/>
      <c r="B32" s="133"/>
      <c r="C32" s="133"/>
      <c r="D32" s="133"/>
      <c r="E32" s="133"/>
      <c r="F32" s="133"/>
      <c r="G32" s="133"/>
      <c r="H32" s="133"/>
      <c r="I32" s="133"/>
    </row>
    <row r="33" spans="1:9" ht="12">
      <c r="A33" s="133"/>
      <c r="B33" s="133"/>
      <c r="C33" s="133"/>
      <c r="D33" s="133"/>
      <c r="E33" s="133"/>
      <c r="F33" s="133"/>
      <c r="G33" s="133"/>
      <c r="H33" s="133"/>
      <c r="I33" s="133"/>
    </row>
    <row r="34" spans="1:9" ht="12">
      <c r="A34" s="133"/>
      <c r="B34" s="133"/>
      <c r="C34" s="133"/>
      <c r="D34" s="133"/>
      <c r="E34" s="133"/>
      <c r="F34" s="133"/>
      <c r="G34" s="133"/>
      <c r="H34" s="133"/>
      <c r="I34" s="133"/>
    </row>
  </sheetData>
  <mergeCells count="5">
    <mergeCell ref="J2:L2"/>
    <mergeCell ref="A2:A3"/>
    <mergeCell ref="B2:B3"/>
    <mergeCell ref="C2:E2"/>
    <mergeCell ref="F2:G2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09"/>
  <dimension ref="A1:U1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1.375" style="13" customWidth="1"/>
    <col min="2" max="5" width="9.125" style="13" customWidth="1"/>
    <col min="6" max="9" width="8.75390625" style="13" customWidth="1"/>
    <col min="10" max="17" width="7.00390625" style="13" customWidth="1"/>
    <col min="18" max="18" width="7.25390625" style="13" customWidth="1"/>
    <col min="19" max="21" width="6.50390625" style="13" customWidth="1"/>
    <col min="22" max="16384" width="9.00390625" style="13" customWidth="1"/>
  </cols>
  <sheetData>
    <row r="1" spans="1:21" ht="18" customHeight="1" thickBot="1">
      <c r="A1" s="48" t="s">
        <v>126</v>
      </c>
      <c r="B1" s="49"/>
      <c r="C1" s="50"/>
      <c r="D1" s="50"/>
      <c r="E1" s="50"/>
      <c r="F1" s="35"/>
      <c r="G1" s="51"/>
      <c r="H1" s="35"/>
      <c r="I1" s="52"/>
      <c r="M1" s="51"/>
      <c r="N1" s="51"/>
      <c r="O1" s="51"/>
      <c r="U1" s="53" t="s">
        <v>127</v>
      </c>
    </row>
    <row r="2" spans="1:21" s="141" customFormat="1" ht="14.25" customHeight="1">
      <c r="A2" s="58" t="s">
        <v>811</v>
      </c>
      <c r="B2" s="27" t="s">
        <v>812</v>
      </c>
      <c r="C2" s="27"/>
      <c r="D2" s="27"/>
      <c r="E2" s="27"/>
      <c r="F2" s="55">
        <v>17</v>
      </c>
      <c r="G2" s="56"/>
      <c r="H2" s="56"/>
      <c r="I2" s="56"/>
      <c r="J2" s="57">
        <v>18</v>
      </c>
      <c r="K2" s="28"/>
      <c r="L2" s="28"/>
      <c r="M2" s="28"/>
      <c r="N2" s="55">
        <v>19</v>
      </c>
      <c r="O2" s="56"/>
      <c r="P2" s="56"/>
      <c r="Q2" s="57"/>
      <c r="R2" s="55">
        <v>20</v>
      </c>
      <c r="S2" s="56"/>
      <c r="T2" s="56"/>
      <c r="U2" s="56"/>
    </row>
    <row r="3" spans="1:21" s="141" customFormat="1" ht="14.25" customHeight="1">
      <c r="A3" s="25"/>
      <c r="B3" s="378" t="s">
        <v>67</v>
      </c>
      <c r="C3" s="378" t="s">
        <v>128</v>
      </c>
      <c r="D3" s="309" t="s">
        <v>129</v>
      </c>
      <c r="E3" s="378" t="s">
        <v>130</v>
      </c>
      <c r="F3" s="378" t="s">
        <v>67</v>
      </c>
      <c r="G3" s="378" t="s">
        <v>128</v>
      </c>
      <c r="H3" s="309" t="s">
        <v>129</v>
      </c>
      <c r="I3" s="376" t="s">
        <v>130</v>
      </c>
      <c r="J3" s="380" t="s">
        <v>67</v>
      </c>
      <c r="K3" s="378" t="s">
        <v>128</v>
      </c>
      <c r="L3" s="309" t="s">
        <v>129</v>
      </c>
      <c r="M3" s="378" t="s">
        <v>130</v>
      </c>
      <c r="N3" s="378" t="s">
        <v>67</v>
      </c>
      <c r="O3" s="378" t="s">
        <v>128</v>
      </c>
      <c r="P3" s="309" t="s">
        <v>129</v>
      </c>
      <c r="Q3" s="378" t="s">
        <v>130</v>
      </c>
      <c r="R3" s="378" t="s">
        <v>67</v>
      </c>
      <c r="S3" s="378" t="s">
        <v>128</v>
      </c>
      <c r="T3" s="309" t="s">
        <v>129</v>
      </c>
      <c r="U3" s="382" t="s">
        <v>130</v>
      </c>
    </row>
    <row r="4" spans="1:21" s="141" customFormat="1" ht="14.25" customHeight="1" thickBot="1">
      <c r="A4" s="26"/>
      <c r="B4" s="379"/>
      <c r="C4" s="379"/>
      <c r="D4" s="313" t="s">
        <v>131</v>
      </c>
      <c r="E4" s="379"/>
      <c r="F4" s="379"/>
      <c r="G4" s="379"/>
      <c r="H4" s="313" t="s">
        <v>131</v>
      </c>
      <c r="I4" s="377"/>
      <c r="J4" s="381"/>
      <c r="K4" s="379"/>
      <c r="L4" s="313" t="s">
        <v>131</v>
      </c>
      <c r="M4" s="379"/>
      <c r="N4" s="379"/>
      <c r="O4" s="379"/>
      <c r="P4" s="313" t="s">
        <v>131</v>
      </c>
      <c r="Q4" s="379"/>
      <c r="R4" s="379"/>
      <c r="S4" s="379"/>
      <c r="T4" s="313" t="s">
        <v>131</v>
      </c>
      <c r="U4" s="383"/>
    </row>
    <row r="5" spans="1:21" ht="23.25" customHeight="1">
      <c r="A5" s="67" t="s">
        <v>813</v>
      </c>
      <c r="B5" s="45">
        <v>4776</v>
      </c>
      <c r="C5" s="45">
        <v>1714</v>
      </c>
      <c r="D5" s="45">
        <v>2302</v>
      </c>
      <c r="E5" s="45">
        <v>760</v>
      </c>
      <c r="F5" s="45">
        <v>4480</v>
      </c>
      <c r="G5" s="45">
        <v>1425</v>
      </c>
      <c r="H5" s="45">
        <v>1847</v>
      </c>
      <c r="I5" s="23">
        <v>1208</v>
      </c>
      <c r="J5" s="24">
        <v>5402</v>
      </c>
      <c r="K5" s="45">
        <v>1694</v>
      </c>
      <c r="L5" s="45">
        <v>2494</v>
      </c>
      <c r="M5" s="45">
        <v>1214</v>
      </c>
      <c r="N5" s="45">
        <v>5816</v>
      </c>
      <c r="O5" s="45">
        <v>1889</v>
      </c>
      <c r="P5" s="45">
        <v>2651</v>
      </c>
      <c r="Q5" s="45">
        <v>1276</v>
      </c>
      <c r="R5" s="45">
        <v>7179</v>
      </c>
      <c r="S5" s="45">
        <v>1682</v>
      </c>
      <c r="T5" s="45">
        <v>1934</v>
      </c>
      <c r="U5" s="23">
        <v>3563</v>
      </c>
    </row>
    <row r="6" spans="1:21" ht="23.25" customHeight="1" thickBot="1">
      <c r="A6" s="54" t="s">
        <v>132</v>
      </c>
      <c r="B6" s="21">
        <v>83311</v>
      </c>
      <c r="C6" s="21">
        <v>32933</v>
      </c>
      <c r="D6" s="21">
        <v>16959</v>
      </c>
      <c r="E6" s="21">
        <v>33419</v>
      </c>
      <c r="F6" s="21">
        <v>74660</v>
      </c>
      <c r="G6" s="21">
        <v>35530</v>
      </c>
      <c r="H6" s="21">
        <v>17573</v>
      </c>
      <c r="I6" s="19">
        <v>21557</v>
      </c>
      <c r="J6" s="20">
        <v>103726</v>
      </c>
      <c r="K6" s="21">
        <v>43066</v>
      </c>
      <c r="L6" s="21">
        <v>26407</v>
      </c>
      <c r="M6" s="21">
        <v>34253</v>
      </c>
      <c r="N6" s="21">
        <v>124289</v>
      </c>
      <c r="O6" s="21">
        <v>66848</v>
      </c>
      <c r="P6" s="21">
        <v>21181</v>
      </c>
      <c r="Q6" s="21">
        <v>36260</v>
      </c>
      <c r="R6" s="21">
        <v>163608</v>
      </c>
      <c r="S6" s="21">
        <v>50948</v>
      </c>
      <c r="T6" s="21">
        <v>16370</v>
      </c>
      <c r="U6" s="19">
        <v>96290</v>
      </c>
    </row>
    <row r="7" spans="1:21" ht="23.25" customHeight="1">
      <c r="A7" s="48" t="s">
        <v>108</v>
      </c>
      <c r="B7" s="35"/>
      <c r="C7" s="35"/>
      <c r="D7" s="35"/>
      <c r="E7" s="35"/>
      <c r="F7" s="35"/>
      <c r="G7" s="35"/>
      <c r="H7" s="35"/>
      <c r="I7" s="142"/>
      <c r="J7" s="351"/>
      <c r="K7" s="351"/>
      <c r="L7" s="351"/>
      <c r="M7" s="351"/>
      <c r="N7" s="314"/>
      <c r="O7" s="351"/>
      <c r="P7" s="351"/>
      <c r="Q7" s="351"/>
      <c r="R7" s="351"/>
      <c r="S7" s="351"/>
      <c r="T7" s="351"/>
      <c r="U7" s="351"/>
    </row>
    <row r="8" spans="1:15" ht="12">
      <c r="A8" s="142"/>
      <c r="B8" s="35"/>
      <c r="C8" s="35"/>
      <c r="D8" s="35"/>
      <c r="E8" s="35"/>
      <c r="F8" s="35"/>
      <c r="G8" s="35"/>
      <c r="H8" s="35"/>
      <c r="I8" s="142"/>
      <c r="J8" s="35"/>
      <c r="K8" s="35"/>
      <c r="L8" s="35"/>
      <c r="M8" s="35"/>
      <c r="N8" s="35"/>
      <c r="O8" s="35"/>
    </row>
    <row r="9" spans="1:14" ht="12">
      <c r="A9" s="52"/>
      <c r="B9" s="35"/>
      <c r="C9" s="35"/>
      <c r="D9" s="35"/>
      <c r="E9" s="35"/>
      <c r="F9" s="35"/>
      <c r="G9" s="35"/>
      <c r="H9" s="35"/>
      <c r="I9" s="52"/>
      <c r="J9" s="35"/>
      <c r="K9" s="35"/>
      <c r="L9" s="35"/>
      <c r="M9" s="35"/>
      <c r="N9" s="286"/>
    </row>
    <row r="10" spans="1:14" ht="12">
      <c r="A10" s="1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286"/>
    </row>
  </sheetData>
  <mergeCells count="21">
    <mergeCell ref="R2:U2"/>
    <mergeCell ref="N3:N4"/>
    <mergeCell ref="O3:O4"/>
    <mergeCell ref="Q3:Q4"/>
    <mergeCell ref="R3:R4"/>
    <mergeCell ref="S3:S4"/>
    <mergeCell ref="U3:U4"/>
    <mergeCell ref="G3:G4"/>
    <mergeCell ref="J3:J4"/>
    <mergeCell ref="K3:K4"/>
    <mergeCell ref="M3:M4"/>
    <mergeCell ref="F2:I2"/>
    <mergeCell ref="N2:Q2"/>
    <mergeCell ref="A2:A4"/>
    <mergeCell ref="B2:E2"/>
    <mergeCell ref="J2:M2"/>
    <mergeCell ref="I3:I4"/>
    <mergeCell ref="B3:B4"/>
    <mergeCell ref="C3:C4"/>
    <mergeCell ref="E3:E4"/>
    <mergeCell ref="F3:F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10"/>
  <dimension ref="A1:T35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1.375" style="13" customWidth="1"/>
    <col min="2" max="5" width="9.125" style="13" customWidth="1"/>
    <col min="6" max="9" width="8.75390625" style="13" customWidth="1"/>
    <col min="10" max="17" width="7.00390625" style="13" customWidth="1"/>
    <col min="18" max="18" width="7.25390625" style="13" customWidth="1"/>
    <col min="19" max="21" width="6.50390625" style="13" customWidth="1"/>
    <col min="22" max="16384" width="9.00390625" style="13" customWidth="1"/>
  </cols>
  <sheetData>
    <row r="1" spans="1:20" ht="18" customHeight="1" thickBot="1">
      <c r="A1" s="48" t="s">
        <v>133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286"/>
      <c r="T1" s="53" t="s">
        <v>134</v>
      </c>
    </row>
    <row r="2" spans="1:20" s="141" customFormat="1" ht="17.25" customHeight="1">
      <c r="A2" s="389" t="s">
        <v>807</v>
      </c>
      <c r="B2" s="386" t="s">
        <v>135</v>
      </c>
      <c r="C2" s="386" t="s">
        <v>136</v>
      </c>
      <c r="D2" s="386"/>
      <c r="E2" s="386"/>
      <c r="F2" s="386" t="s">
        <v>137</v>
      </c>
      <c r="G2" s="386"/>
      <c r="H2" s="386"/>
      <c r="I2" s="305" t="s">
        <v>508</v>
      </c>
      <c r="J2" s="384" t="s">
        <v>808</v>
      </c>
      <c r="K2" s="385"/>
      <c r="L2" s="386" t="s">
        <v>138</v>
      </c>
      <c r="M2" s="386"/>
      <c r="N2" s="386"/>
      <c r="O2" s="386" t="s">
        <v>139</v>
      </c>
      <c r="P2" s="386"/>
      <c r="Q2" s="386"/>
      <c r="R2" s="386" t="s">
        <v>140</v>
      </c>
      <c r="S2" s="386"/>
      <c r="T2" s="387"/>
    </row>
    <row r="3" spans="1:20" s="141" customFormat="1" ht="17.25" customHeight="1" thickBot="1">
      <c r="A3" s="390"/>
      <c r="B3" s="388"/>
      <c r="C3" s="306" t="s">
        <v>67</v>
      </c>
      <c r="D3" s="306" t="s">
        <v>141</v>
      </c>
      <c r="E3" s="306" t="s">
        <v>9</v>
      </c>
      <c r="F3" s="306" t="s">
        <v>67</v>
      </c>
      <c r="G3" s="306" t="s">
        <v>141</v>
      </c>
      <c r="H3" s="306" t="s">
        <v>9</v>
      </c>
      <c r="I3" s="307" t="s">
        <v>67</v>
      </c>
      <c r="J3" s="308" t="s">
        <v>141</v>
      </c>
      <c r="K3" s="306" t="s">
        <v>9</v>
      </c>
      <c r="L3" s="306" t="s">
        <v>67</v>
      </c>
      <c r="M3" s="306" t="s">
        <v>141</v>
      </c>
      <c r="N3" s="306" t="s">
        <v>9</v>
      </c>
      <c r="O3" s="306" t="s">
        <v>67</v>
      </c>
      <c r="P3" s="306" t="s">
        <v>141</v>
      </c>
      <c r="Q3" s="306" t="s">
        <v>9</v>
      </c>
      <c r="R3" s="306" t="s">
        <v>67</v>
      </c>
      <c r="S3" s="306" t="s">
        <v>141</v>
      </c>
      <c r="T3" s="307" t="s">
        <v>9</v>
      </c>
    </row>
    <row r="4" spans="1:20" ht="18.75" customHeight="1">
      <c r="A4" s="91" t="s">
        <v>806</v>
      </c>
      <c r="B4" s="45">
        <v>29419</v>
      </c>
      <c r="C4" s="45">
        <v>23945</v>
      </c>
      <c r="D4" s="45">
        <v>22862</v>
      </c>
      <c r="E4" s="45">
        <v>1083</v>
      </c>
      <c r="F4" s="45">
        <v>1625</v>
      </c>
      <c r="G4" s="45">
        <v>1457</v>
      </c>
      <c r="H4" s="45">
        <v>168</v>
      </c>
      <c r="I4" s="23">
        <v>33</v>
      </c>
      <c r="J4" s="24">
        <v>25</v>
      </c>
      <c r="K4" s="45">
        <v>8</v>
      </c>
      <c r="L4" s="45" t="s">
        <v>88</v>
      </c>
      <c r="M4" s="45" t="s">
        <v>88</v>
      </c>
      <c r="N4" s="45" t="s">
        <v>88</v>
      </c>
      <c r="O4" s="45">
        <v>3463</v>
      </c>
      <c r="P4" s="45">
        <v>3045</v>
      </c>
      <c r="Q4" s="45">
        <v>418</v>
      </c>
      <c r="R4" s="45">
        <v>353</v>
      </c>
      <c r="S4" s="45">
        <v>346</v>
      </c>
      <c r="T4" s="23">
        <v>7</v>
      </c>
    </row>
    <row r="5" spans="1:20" ht="18.75" customHeight="1">
      <c r="A5" s="122">
        <v>18</v>
      </c>
      <c r="B5" s="8">
        <v>35247</v>
      </c>
      <c r="C5" s="8">
        <v>26985</v>
      </c>
      <c r="D5" s="8">
        <v>25693</v>
      </c>
      <c r="E5" s="8">
        <v>1292</v>
      </c>
      <c r="F5" s="8">
        <v>1839</v>
      </c>
      <c r="G5" s="8">
        <v>1660</v>
      </c>
      <c r="H5" s="8">
        <v>179</v>
      </c>
      <c r="I5" s="6">
        <v>75</v>
      </c>
      <c r="J5" s="7">
        <v>62</v>
      </c>
      <c r="K5" s="8">
        <v>13</v>
      </c>
      <c r="L5" s="8" t="s">
        <v>88</v>
      </c>
      <c r="M5" s="8" t="s">
        <v>88</v>
      </c>
      <c r="N5" s="8" t="s">
        <v>88</v>
      </c>
      <c r="O5" s="8">
        <v>5816</v>
      </c>
      <c r="P5" s="8">
        <v>5502</v>
      </c>
      <c r="Q5" s="8">
        <v>314</v>
      </c>
      <c r="R5" s="8">
        <v>532</v>
      </c>
      <c r="S5" s="8">
        <v>527</v>
      </c>
      <c r="T5" s="6">
        <v>5</v>
      </c>
    </row>
    <row r="6" spans="1:20" ht="18.75" customHeight="1">
      <c r="A6" s="122">
        <v>19</v>
      </c>
      <c r="B6" s="8">
        <v>35400</v>
      </c>
      <c r="C6" s="8">
        <v>27147</v>
      </c>
      <c r="D6" s="8">
        <v>25894</v>
      </c>
      <c r="E6" s="8">
        <v>1253</v>
      </c>
      <c r="F6" s="8">
        <v>1763</v>
      </c>
      <c r="G6" s="8">
        <v>1579</v>
      </c>
      <c r="H6" s="8">
        <v>184</v>
      </c>
      <c r="I6" s="6">
        <v>104</v>
      </c>
      <c r="J6" s="7">
        <v>86</v>
      </c>
      <c r="K6" s="8">
        <v>18</v>
      </c>
      <c r="L6" s="8" t="s">
        <v>88</v>
      </c>
      <c r="M6" s="8" t="s">
        <v>88</v>
      </c>
      <c r="N6" s="8" t="s">
        <v>88</v>
      </c>
      <c r="O6" s="8">
        <v>5960</v>
      </c>
      <c r="P6" s="8">
        <v>5593</v>
      </c>
      <c r="Q6" s="8">
        <v>367</v>
      </c>
      <c r="R6" s="8">
        <v>426</v>
      </c>
      <c r="S6" s="8">
        <v>422</v>
      </c>
      <c r="T6" s="6">
        <v>4</v>
      </c>
    </row>
    <row r="7" spans="1:20" ht="18.75" customHeight="1">
      <c r="A7" s="122">
        <v>20</v>
      </c>
      <c r="B7" s="8">
        <v>35436</v>
      </c>
      <c r="C7" s="8">
        <v>27285</v>
      </c>
      <c r="D7" s="8">
        <v>24795</v>
      </c>
      <c r="E7" s="8">
        <v>2490</v>
      </c>
      <c r="F7" s="8">
        <v>1706</v>
      </c>
      <c r="G7" s="8">
        <v>1526</v>
      </c>
      <c r="H7" s="8">
        <v>180</v>
      </c>
      <c r="I7" s="6">
        <v>100</v>
      </c>
      <c r="J7" s="7">
        <v>87</v>
      </c>
      <c r="K7" s="8">
        <v>13</v>
      </c>
      <c r="L7" s="8" t="s">
        <v>88</v>
      </c>
      <c r="M7" s="8" t="s">
        <v>88</v>
      </c>
      <c r="N7" s="8" t="s">
        <v>88</v>
      </c>
      <c r="O7" s="8">
        <v>5958</v>
      </c>
      <c r="P7" s="8">
        <v>5541</v>
      </c>
      <c r="Q7" s="8">
        <v>417</v>
      </c>
      <c r="R7" s="8">
        <v>387</v>
      </c>
      <c r="S7" s="8">
        <v>383</v>
      </c>
      <c r="T7" s="6">
        <v>4</v>
      </c>
    </row>
    <row r="8" spans="1:20" ht="18.75" customHeight="1" thickBot="1">
      <c r="A8" s="54">
        <v>21</v>
      </c>
      <c r="B8" s="21">
        <f>C8+F8+I8+O8+R8</f>
        <v>35221</v>
      </c>
      <c r="C8" s="21">
        <f>D8+E8</f>
        <v>27373</v>
      </c>
      <c r="D8" s="21">
        <v>24775</v>
      </c>
      <c r="E8" s="21">
        <v>2598</v>
      </c>
      <c r="F8" s="21">
        <f>G8+H8</f>
        <v>1530</v>
      </c>
      <c r="G8" s="21">
        <v>1289</v>
      </c>
      <c r="H8" s="21">
        <v>241</v>
      </c>
      <c r="I8" s="19">
        <f>J8+K8</f>
        <v>83</v>
      </c>
      <c r="J8" s="20">
        <v>68</v>
      </c>
      <c r="K8" s="21">
        <v>15</v>
      </c>
      <c r="L8" s="21" t="s">
        <v>88</v>
      </c>
      <c r="M8" s="21" t="s">
        <v>88</v>
      </c>
      <c r="N8" s="21" t="s">
        <v>88</v>
      </c>
      <c r="O8" s="21">
        <f>P8+Q8</f>
        <v>6032</v>
      </c>
      <c r="P8" s="21">
        <v>5587</v>
      </c>
      <c r="Q8" s="21">
        <v>445</v>
      </c>
      <c r="R8" s="21">
        <f>S8+T8</f>
        <v>203</v>
      </c>
      <c r="S8" s="21">
        <v>152</v>
      </c>
      <c r="T8" s="19">
        <v>51</v>
      </c>
    </row>
    <row r="9" spans="1:14" ht="18.75" customHeight="1">
      <c r="A9" s="116" t="s">
        <v>142</v>
      </c>
      <c r="B9" s="35"/>
      <c r="C9" s="35"/>
      <c r="D9" s="35"/>
      <c r="E9" s="35"/>
      <c r="F9" s="35"/>
      <c r="G9" s="35"/>
      <c r="H9" s="35"/>
      <c r="I9" s="35"/>
      <c r="J9" s="35"/>
      <c r="K9" s="40"/>
      <c r="L9" s="35"/>
      <c r="M9" s="35"/>
      <c r="N9" s="286"/>
    </row>
    <row r="10" spans="1:14" ht="12">
      <c r="A10" s="116" t="s">
        <v>809</v>
      </c>
      <c r="B10" s="35"/>
      <c r="C10" s="35"/>
      <c r="D10" s="35"/>
      <c r="E10" s="35"/>
      <c r="F10" s="35"/>
      <c r="G10" s="35"/>
      <c r="H10" s="35"/>
      <c r="I10" s="35"/>
      <c r="J10" s="116"/>
      <c r="L10" s="35"/>
      <c r="M10" s="35"/>
      <c r="N10" s="286"/>
    </row>
    <row r="11" spans="1:14" ht="12">
      <c r="A11" s="116" t="s">
        <v>810</v>
      </c>
      <c r="B11" s="35"/>
      <c r="C11" s="35"/>
      <c r="D11" s="35"/>
      <c r="E11" s="35"/>
      <c r="F11" s="35"/>
      <c r="G11" s="35"/>
      <c r="H11" s="35"/>
      <c r="I11" s="35"/>
      <c r="J11" s="116" t="s">
        <v>509</v>
      </c>
      <c r="L11" s="35"/>
      <c r="M11" s="35"/>
      <c r="N11" s="286"/>
    </row>
    <row r="12" spans="1:14" ht="12">
      <c r="A12" s="288"/>
      <c r="B12" s="35"/>
      <c r="C12" s="35"/>
      <c r="D12" s="35"/>
      <c r="E12" s="35"/>
      <c r="F12" s="35"/>
      <c r="G12" s="35"/>
      <c r="H12" s="287"/>
      <c r="I12" s="35"/>
      <c r="J12" s="35"/>
      <c r="K12" s="40"/>
      <c r="L12" s="35"/>
      <c r="M12" s="35"/>
      <c r="N12" s="286"/>
    </row>
    <row r="13" spans="1:14" ht="12">
      <c r="A13" s="288"/>
      <c r="B13" s="35"/>
      <c r="C13" s="35"/>
      <c r="D13" s="35"/>
      <c r="E13" s="35"/>
      <c r="F13" s="35"/>
      <c r="G13" s="35"/>
      <c r="H13" s="35"/>
      <c r="I13" s="35"/>
      <c r="J13" s="35"/>
      <c r="K13" s="40"/>
      <c r="L13" s="35"/>
      <c r="M13" s="133"/>
      <c r="N13" s="286"/>
    </row>
    <row r="14" spans="1:14" ht="12">
      <c r="A14" s="142"/>
      <c r="B14" s="35"/>
      <c r="C14" s="35"/>
      <c r="D14" s="35"/>
      <c r="E14" s="35"/>
      <c r="F14" s="35"/>
      <c r="G14" s="35"/>
      <c r="H14" s="35"/>
      <c r="I14" s="35"/>
      <c r="J14" s="35"/>
      <c r="K14" s="40"/>
      <c r="L14" s="35"/>
      <c r="M14" s="133"/>
      <c r="N14" s="286"/>
    </row>
    <row r="15" spans="1:14" ht="12">
      <c r="A15" s="288"/>
      <c r="B15" s="35"/>
      <c r="C15" s="35"/>
      <c r="D15" s="35"/>
      <c r="E15" s="35"/>
      <c r="F15" s="35"/>
      <c r="G15" s="35"/>
      <c r="H15" s="35"/>
      <c r="I15" s="35"/>
      <c r="J15" s="35"/>
      <c r="K15" s="40"/>
      <c r="L15" s="35"/>
      <c r="M15" s="133"/>
      <c r="N15" s="286"/>
    </row>
    <row r="16" spans="1:14" ht="12">
      <c r="A16" s="288"/>
      <c r="B16" s="35"/>
      <c r="C16" s="35"/>
      <c r="D16" s="35"/>
      <c r="E16" s="35"/>
      <c r="F16" s="35"/>
      <c r="G16" s="35"/>
      <c r="H16" s="35"/>
      <c r="I16" s="35"/>
      <c r="J16" s="35"/>
      <c r="K16" s="40"/>
      <c r="L16" s="35"/>
      <c r="M16" s="133"/>
      <c r="N16" s="286"/>
    </row>
    <row r="17" spans="1:14" ht="12">
      <c r="A17" s="142"/>
      <c r="B17" s="35"/>
      <c r="C17" s="35"/>
      <c r="D17" s="35"/>
      <c r="E17" s="35"/>
      <c r="F17" s="35"/>
      <c r="G17" s="35"/>
      <c r="H17" s="35"/>
      <c r="I17" s="35"/>
      <c r="J17" s="35"/>
      <c r="K17" s="40"/>
      <c r="L17" s="35"/>
      <c r="M17" s="133"/>
      <c r="N17" s="286"/>
    </row>
    <row r="18" spans="1:14" ht="12">
      <c r="A18" s="288"/>
      <c r="B18" s="35"/>
      <c r="C18" s="35"/>
      <c r="D18" s="35"/>
      <c r="E18" s="35"/>
      <c r="F18" s="35"/>
      <c r="G18" s="35"/>
      <c r="H18" s="35"/>
      <c r="I18" s="35"/>
      <c r="J18" s="35"/>
      <c r="K18" s="40"/>
      <c r="L18" s="35"/>
      <c r="M18" s="133"/>
      <c r="N18" s="286"/>
    </row>
    <row r="19" spans="1:14" ht="12">
      <c r="A19" s="288"/>
      <c r="B19" s="35"/>
      <c r="C19" s="35"/>
      <c r="D19" s="35"/>
      <c r="E19" s="35"/>
      <c r="F19" s="35"/>
      <c r="G19" s="35"/>
      <c r="H19" s="35"/>
      <c r="I19" s="35"/>
      <c r="J19" s="35"/>
      <c r="K19" s="40"/>
      <c r="L19" s="35"/>
      <c r="M19" s="133"/>
      <c r="N19" s="286"/>
    </row>
    <row r="20" spans="1:14" ht="12">
      <c r="A20" s="161"/>
      <c r="B20" s="35"/>
      <c r="C20" s="34"/>
      <c r="D20" s="35"/>
      <c r="E20" s="35"/>
      <c r="F20" s="35"/>
      <c r="G20" s="35"/>
      <c r="H20" s="35"/>
      <c r="I20" s="35"/>
      <c r="J20" s="35"/>
      <c r="K20" s="40"/>
      <c r="L20" s="133"/>
      <c r="M20" s="133"/>
      <c r="N20" s="286"/>
    </row>
    <row r="21" spans="1:9" ht="12">
      <c r="A21" s="161"/>
      <c r="B21" s="52"/>
      <c r="C21" s="52"/>
      <c r="D21" s="52"/>
      <c r="E21" s="52"/>
      <c r="F21" s="52"/>
      <c r="G21" s="52"/>
      <c r="H21" s="52"/>
      <c r="I21" s="52"/>
    </row>
    <row r="22" spans="1:9" ht="12">
      <c r="A22" s="133"/>
      <c r="B22" s="133"/>
      <c r="C22" s="133"/>
      <c r="D22" s="133"/>
      <c r="E22" s="133"/>
      <c r="F22" s="133"/>
      <c r="G22" s="133"/>
      <c r="H22" s="133"/>
      <c r="I22" s="133"/>
    </row>
    <row r="23" spans="1:9" ht="12">
      <c r="A23" s="133"/>
      <c r="B23" s="133"/>
      <c r="C23" s="133"/>
      <c r="D23" s="133"/>
      <c r="E23" s="133"/>
      <c r="F23" s="133"/>
      <c r="G23" s="133"/>
      <c r="H23" s="133"/>
      <c r="I23" s="133"/>
    </row>
    <row r="24" spans="1:9" ht="12">
      <c r="A24" s="133"/>
      <c r="B24" s="133"/>
      <c r="C24" s="133"/>
      <c r="D24" s="133"/>
      <c r="E24" s="133"/>
      <c r="F24" s="133"/>
      <c r="G24" s="133"/>
      <c r="H24" s="133"/>
      <c r="I24" s="133"/>
    </row>
    <row r="25" spans="1:9" ht="12">
      <c r="A25" s="133"/>
      <c r="B25" s="133"/>
      <c r="C25" s="133"/>
      <c r="D25" s="133"/>
      <c r="E25" s="133"/>
      <c r="F25" s="133"/>
      <c r="G25" s="133"/>
      <c r="H25" s="133"/>
      <c r="I25" s="133"/>
    </row>
    <row r="26" spans="1:9" ht="12">
      <c r="A26" s="133"/>
      <c r="B26" s="133"/>
      <c r="C26" s="133"/>
      <c r="D26" s="133"/>
      <c r="E26" s="133"/>
      <c r="F26" s="133"/>
      <c r="G26" s="133"/>
      <c r="H26" s="133"/>
      <c r="I26" s="133"/>
    </row>
    <row r="27" spans="1:9" ht="12">
      <c r="A27" s="133"/>
      <c r="B27" s="133"/>
      <c r="C27" s="133"/>
      <c r="D27" s="133"/>
      <c r="E27" s="133"/>
      <c r="F27" s="133"/>
      <c r="G27" s="133"/>
      <c r="H27" s="133"/>
      <c r="I27" s="133"/>
    </row>
    <row r="28" spans="1:9" ht="12">
      <c r="A28" s="133"/>
      <c r="B28" s="133"/>
      <c r="C28" s="133"/>
      <c r="D28" s="133"/>
      <c r="E28" s="133"/>
      <c r="F28" s="133"/>
      <c r="G28" s="133"/>
      <c r="H28" s="133"/>
      <c r="I28" s="133"/>
    </row>
    <row r="29" spans="1:9" ht="12">
      <c r="A29" s="133"/>
      <c r="B29" s="133"/>
      <c r="C29" s="133"/>
      <c r="D29" s="133"/>
      <c r="E29" s="133"/>
      <c r="F29" s="133"/>
      <c r="G29" s="133"/>
      <c r="H29" s="133"/>
      <c r="I29" s="133"/>
    </row>
    <row r="30" spans="1:9" ht="12">
      <c r="A30" s="133"/>
      <c r="B30" s="133"/>
      <c r="C30" s="133"/>
      <c r="D30" s="133"/>
      <c r="E30" s="133"/>
      <c r="F30" s="133"/>
      <c r="G30" s="133"/>
      <c r="H30" s="133"/>
      <c r="I30" s="133"/>
    </row>
    <row r="31" spans="1:9" ht="12">
      <c r="A31" s="133"/>
      <c r="B31" s="133"/>
      <c r="C31" s="133"/>
      <c r="D31" s="133"/>
      <c r="E31" s="133"/>
      <c r="F31" s="133"/>
      <c r="G31" s="133"/>
      <c r="H31" s="133"/>
      <c r="I31" s="133"/>
    </row>
    <row r="32" spans="1:9" ht="12">
      <c r="A32" s="133"/>
      <c r="B32" s="133"/>
      <c r="C32" s="133"/>
      <c r="D32" s="133"/>
      <c r="E32" s="133"/>
      <c r="F32" s="133"/>
      <c r="G32" s="133"/>
      <c r="H32" s="133"/>
      <c r="I32" s="133"/>
    </row>
    <row r="33" spans="1:9" ht="12">
      <c r="A33" s="133"/>
      <c r="B33" s="133"/>
      <c r="C33" s="133"/>
      <c r="D33" s="133"/>
      <c r="E33" s="133"/>
      <c r="F33" s="133"/>
      <c r="G33" s="133"/>
      <c r="H33" s="133"/>
      <c r="I33" s="133"/>
    </row>
    <row r="34" spans="1:9" ht="12">
      <c r="A34" s="133"/>
      <c r="B34" s="133"/>
      <c r="C34" s="133"/>
      <c r="D34" s="133"/>
      <c r="E34" s="133"/>
      <c r="F34" s="133"/>
      <c r="G34" s="133"/>
      <c r="H34" s="133"/>
      <c r="I34" s="133"/>
    </row>
    <row r="35" spans="1:9" ht="12">
      <c r="A35" s="133"/>
      <c r="B35" s="133"/>
      <c r="C35" s="133"/>
      <c r="D35" s="133"/>
      <c r="E35" s="133"/>
      <c r="F35" s="133"/>
      <c r="G35" s="133"/>
      <c r="H35" s="133"/>
      <c r="I35" s="133"/>
    </row>
  </sheetData>
  <mergeCells count="8">
    <mergeCell ref="B2:B3"/>
    <mergeCell ref="C2:E2"/>
    <mergeCell ref="F2:H2"/>
    <mergeCell ref="A2:A3"/>
    <mergeCell ref="J2:K2"/>
    <mergeCell ref="L2:N2"/>
    <mergeCell ref="O2:Q2"/>
    <mergeCell ref="R2:T2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11"/>
  <dimension ref="A1:G12"/>
  <sheetViews>
    <sheetView showGridLines="0" workbookViewId="0" topLeftCell="A1">
      <selection activeCell="A1" sqref="A1"/>
    </sheetView>
  </sheetViews>
  <sheetFormatPr defaultColWidth="9.00390625" defaultRowHeight="13.5"/>
  <cols>
    <col min="1" max="4" width="13.125" style="13" customWidth="1"/>
    <col min="5" max="7" width="10.50390625" style="13" customWidth="1"/>
    <col min="8" max="16384" width="9.00390625" style="13" customWidth="1"/>
  </cols>
  <sheetData>
    <row r="1" spans="1:7" ht="18" customHeight="1" thickBot="1">
      <c r="A1" s="48" t="s">
        <v>143</v>
      </c>
      <c r="E1" s="51"/>
      <c r="F1" s="51"/>
      <c r="G1" s="53" t="s">
        <v>144</v>
      </c>
    </row>
    <row r="2" spans="1:7" ht="15" customHeight="1">
      <c r="A2" s="391" t="s">
        <v>803</v>
      </c>
      <c r="B2" s="354" t="s">
        <v>510</v>
      </c>
      <c r="C2" s="354" t="s">
        <v>804</v>
      </c>
      <c r="D2" s="354"/>
      <c r="E2" s="354" t="s">
        <v>805</v>
      </c>
      <c r="F2" s="354"/>
      <c r="G2" s="345"/>
    </row>
    <row r="3" spans="1:7" ht="14.25" customHeight="1">
      <c r="A3" s="392"/>
      <c r="B3" s="355"/>
      <c r="C3" s="346" t="s">
        <v>145</v>
      </c>
      <c r="D3" s="144"/>
      <c r="E3" s="355" t="s">
        <v>146</v>
      </c>
      <c r="F3" s="355" t="s">
        <v>147</v>
      </c>
      <c r="G3" s="346" t="s">
        <v>148</v>
      </c>
    </row>
    <row r="4" spans="1:7" ht="14.25" customHeight="1" thickBot="1">
      <c r="A4" s="393"/>
      <c r="B4" s="356"/>
      <c r="C4" s="356"/>
      <c r="D4" s="107" t="s">
        <v>149</v>
      </c>
      <c r="E4" s="356"/>
      <c r="F4" s="356"/>
      <c r="G4" s="347"/>
    </row>
    <row r="5" spans="1:7" ht="12">
      <c r="A5" s="91" t="s">
        <v>806</v>
      </c>
      <c r="B5" s="45">
        <v>5301</v>
      </c>
      <c r="C5" s="45">
        <v>19644</v>
      </c>
      <c r="D5" s="45">
        <v>874</v>
      </c>
      <c r="E5" s="45">
        <v>2124727</v>
      </c>
      <c r="F5" s="45">
        <v>53733</v>
      </c>
      <c r="G5" s="23">
        <v>2070994</v>
      </c>
    </row>
    <row r="6" spans="1:7" ht="12">
      <c r="A6" s="122">
        <v>18</v>
      </c>
      <c r="B6" s="8">
        <v>5820</v>
      </c>
      <c r="C6" s="8">
        <v>21855</v>
      </c>
      <c r="D6" s="8">
        <v>937</v>
      </c>
      <c r="E6" s="8">
        <v>2480584</v>
      </c>
      <c r="F6" s="8">
        <v>65275</v>
      </c>
      <c r="G6" s="6">
        <v>2415309</v>
      </c>
    </row>
    <row r="7" spans="1:7" ht="12">
      <c r="A7" s="122">
        <v>19</v>
      </c>
      <c r="B7" s="8">
        <v>5811</v>
      </c>
      <c r="C7" s="8">
        <v>21983</v>
      </c>
      <c r="D7" s="8">
        <v>929</v>
      </c>
      <c r="E7" s="8">
        <v>3048635</v>
      </c>
      <c r="F7" s="8">
        <v>65811</v>
      </c>
      <c r="G7" s="6">
        <v>2982824</v>
      </c>
    </row>
    <row r="8" spans="1:7" ht="12">
      <c r="A8" s="122">
        <v>20</v>
      </c>
      <c r="B8" s="8">
        <v>5802</v>
      </c>
      <c r="C8" s="8">
        <v>21947</v>
      </c>
      <c r="D8" s="8">
        <v>935</v>
      </c>
      <c r="E8" s="8">
        <v>3000504</v>
      </c>
      <c r="F8" s="8">
        <v>65841</v>
      </c>
      <c r="G8" s="6">
        <v>2934663</v>
      </c>
    </row>
    <row r="9" spans="1:7" ht="12.75" thickBot="1">
      <c r="A9" s="54">
        <v>21</v>
      </c>
      <c r="B9" s="21">
        <v>5608</v>
      </c>
      <c r="C9" s="21">
        <v>21831</v>
      </c>
      <c r="D9" s="21">
        <v>1265</v>
      </c>
      <c r="E9" s="21">
        <f>F9+G9</f>
        <v>2846393</v>
      </c>
      <c r="F9" s="21">
        <v>2780900</v>
      </c>
      <c r="G9" s="19">
        <v>65493</v>
      </c>
    </row>
    <row r="10" spans="1:6" ht="15.75" customHeight="1">
      <c r="A10" s="48" t="s">
        <v>142</v>
      </c>
      <c r="B10" s="35"/>
      <c r="C10" s="35"/>
      <c r="D10" s="35"/>
      <c r="E10" s="35"/>
      <c r="F10" s="286"/>
    </row>
    <row r="11" spans="1:6" ht="12">
      <c r="A11" s="35"/>
      <c r="B11" s="35"/>
      <c r="C11" s="35"/>
      <c r="D11" s="35"/>
      <c r="E11" s="35"/>
      <c r="F11" s="286"/>
    </row>
    <row r="12" spans="1:6" ht="12">
      <c r="A12" s="35"/>
      <c r="B12" s="35"/>
      <c r="C12" s="35"/>
      <c r="D12" s="35"/>
      <c r="E12" s="35"/>
      <c r="F12" s="286"/>
    </row>
  </sheetData>
  <mergeCells count="8">
    <mergeCell ref="A2:A4"/>
    <mergeCell ref="B2:B4"/>
    <mergeCell ref="C2:D2"/>
    <mergeCell ref="E2:G2"/>
    <mergeCell ref="C3:C4"/>
    <mergeCell ref="E3:E4"/>
    <mergeCell ref="F3:F4"/>
    <mergeCell ref="G3:G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12"/>
  <dimension ref="A1:U1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3.375" style="13" customWidth="1"/>
    <col min="2" max="4" width="11.00390625" style="13" bestFit="1" customWidth="1"/>
    <col min="5" max="5" width="11.50390625" style="13" customWidth="1"/>
    <col min="6" max="6" width="11.00390625" style="13" bestFit="1" customWidth="1"/>
    <col min="7" max="7" width="14.125" style="13" bestFit="1" customWidth="1"/>
    <col min="8" max="8" width="10.00390625" style="13" bestFit="1" customWidth="1"/>
    <col min="9" max="9" width="9.125" style="13" bestFit="1" customWidth="1"/>
    <col min="10" max="10" width="8.50390625" style="13" bestFit="1" customWidth="1"/>
    <col min="11" max="12" width="9.125" style="13" bestFit="1" customWidth="1"/>
    <col min="13" max="13" width="11.25390625" style="13" customWidth="1"/>
    <col min="14" max="14" width="8.625" style="13" customWidth="1"/>
    <col min="15" max="15" width="9.375" style="13" customWidth="1"/>
    <col min="16" max="16" width="10.375" style="13" customWidth="1"/>
    <col min="17" max="21" width="7.00390625" style="13" customWidth="1"/>
    <col min="22" max="16384" width="9.00390625" style="13" customWidth="1"/>
  </cols>
  <sheetData>
    <row r="1" spans="1:21" ht="18" customHeight="1" thickBot="1">
      <c r="A1" s="48" t="s">
        <v>150</v>
      </c>
      <c r="B1" s="49"/>
      <c r="C1" s="50"/>
      <c r="D1" s="50"/>
      <c r="E1" s="50"/>
      <c r="F1" s="35"/>
      <c r="G1" s="51"/>
      <c r="H1" s="35"/>
      <c r="I1" s="52"/>
      <c r="M1" s="51"/>
      <c r="N1" s="51"/>
      <c r="O1" s="53" t="s">
        <v>151</v>
      </c>
      <c r="U1" s="51"/>
    </row>
    <row r="2" spans="1:21" s="141" customFormat="1" ht="28.5" customHeight="1" thickBot="1">
      <c r="A2" s="118" t="s">
        <v>801</v>
      </c>
      <c r="B2" s="394" t="s">
        <v>145</v>
      </c>
      <c r="C2" s="395"/>
      <c r="D2" s="394" t="s">
        <v>136</v>
      </c>
      <c r="E2" s="395"/>
      <c r="F2" s="394" t="s">
        <v>152</v>
      </c>
      <c r="G2" s="396"/>
      <c r="H2" s="396" t="s">
        <v>153</v>
      </c>
      <c r="I2" s="395"/>
      <c r="J2" s="394" t="s">
        <v>138</v>
      </c>
      <c r="K2" s="395"/>
      <c r="L2" s="394" t="s">
        <v>154</v>
      </c>
      <c r="M2" s="395"/>
      <c r="N2" s="394" t="s">
        <v>155</v>
      </c>
      <c r="O2" s="396"/>
      <c r="P2" s="298"/>
      <c r="Q2" s="299"/>
      <c r="R2" s="299"/>
      <c r="S2" s="299"/>
      <c r="T2" s="298"/>
      <c r="U2" s="299"/>
    </row>
    <row r="3" spans="1:21" s="141" customFormat="1" ht="18" customHeight="1">
      <c r="A3" s="67" t="s">
        <v>802</v>
      </c>
      <c r="B3" s="300"/>
      <c r="C3" s="24">
        <v>14092</v>
      </c>
      <c r="D3" s="300"/>
      <c r="E3" s="24">
        <v>4326</v>
      </c>
      <c r="F3" s="300"/>
      <c r="G3" s="44">
        <v>1645</v>
      </c>
      <c r="H3" s="301"/>
      <c r="I3" s="24">
        <v>171</v>
      </c>
      <c r="J3" s="300"/>
      <c r="K3" s="24" t="s">
        <v>88</v>
      </c>
      <c r="L3" s="300"/>
      <c r="M3" s="24">
        <v>4259</v>
      </c>
      <c r="N3" s="300"/>
      <c r="O3" s="44">
        <v>3691</v>
      </c>
      <c r="P3" s="298"/>
      <c r="Q3" s="299"/>
      <c r="R3" s="299"/>
      <c r="S3" s="299"/>
      <c r="T3" s="298"/>
      <c r="U3" s="299"/>
    </row>
    <row r="4" spans="1:21" ht="18" customHeight="1">
      <c r="A4" s="122">
        <v>17</v>
      </c>
      <c r="B4" s="61"/>
      <c r="C4" s="7">
        <v>14389</v>
      </c>
      <c r="D4" s="61"/>
      <c r="E4" s="7">
        <v>4270</v>
      </c>
      <c r="F4" s="61"/>
      <c r="G4" s="35">
        <v>1586</v>
      </c>
      <c r="I4" s="7">
        <v>149</v>
      </c>
      <c r="J4" s="61"/>
      <c r="K4" s="7" t="s">
        <v>88</v>
      </c>
      <c r="L4" s="61"/>
      <c r="M4" s="7">
        <v>4513</v>
      </c>
      <c r="N4" s="61"/>
      <c r="O4" s="35">
        <v>3871</v>
      </c>
      <c r="P4" s="35"/>
      <c r="Q4" s="35"/>
      <c r="R4" s="35"/>
      <c r="S4" s="35"/>
      <c r="T4" s="35"/>
      <c r="U4" s="35"/>
    </row>
    <row r="5" spans="1:21" ht="18" customHeight="1">
      <c r="A5" s="122">
        <v>18</v>
      </c>
      <c r="B5" s="61"/>
      <c r="C5" s="7">
        <v>15897</v>
      </c>
      <c r="D5" s="61"/>
      <c r="E5" s="7">
        <v>4502</v>
      </c>
      <c r="F5" s="61"/>
      <c r="G5" s="35">
        <v>1686</v>
      </c>
      <c r="I5" s="7">
        <v>191</v>
      </c>
      <c r="J5" s="61"/>
      <c r="K5" s="7" t="s">
        <v>88</v>
      </c>
      <c r="L5" s="61"/>
      <c r="M5" s="7">
        <v>5243</v>
      </c>
      <c r="N5" s="61"/>
      <c r="O5" s="35">
        <v>4275</v>
      </c>
      <c r="P5" s="35"/>
      <c r="Q5" s="35"/>
      <c r="R5" s="35"/>
      <c r="S5" s="35"/>
      <c r="T5" s="35"/>
      <c r="U5" s="35"/>
    </row>
    <row r="6" spans="1:21" ht="18" customHeight="1">
      <c r="A6" s="122">
        <v>19</v>
      </c>
      <c r="B6" s="61"/>
      <c r="C6" s="7">
        <v>15985</v>
      </c>
      <c r="D6" s="61"/>
      <c r="E6" s="7">
        <v>4274</v>
      </c>
      <c r="F6" s="61"/>
      <c r="G6" s="35">
        <v>1628</v>
      </c>
      <c r="I6" s="7">
        <v>210</v>
      </c>
      <c r="J6" s="61"/>
      <c r="K6" s="7" t="s">
        <v>88</v>
      </c>
      <c r="L6" s="61"/>
      <c r="M6" s="7">
        <v>5435</v>
      </c>
      <c r="N6" s="61"/>
      <c r="O6" s="35">
        <v>4438</v>
      </c>
      <c r="P6" s="351"/>
      <c r="Q6" s="351"/>
      <c r="R6" s="351"/>
      <c r="S6" s="351"/>
      <c r="T6" s="351"/>
      <c r="U6" s="351"/>
    </row>
    <row r="7" spans="1:15" ht="18" customHeight="1" thickBot="1">
      <c r="A7" s="54">
        <v>20</v>
      </c>
      <c r="B7" s="59"/>
      <c r="C7" s="20">
        <f>SUM(E7:O7)</f>
        <v>13011</v>
      </c>
      <c r="D7" s="59"/>
      <c r="E7" s="20">
        <v>4059</v>
      </c>
      <c r="F7" s="59"/>
      <c r="G7" s="38">
        <f>1488+4</f>
        <v>1492</v>
      </c>
      <c r="H7" s="60"/>
      <c r="I7" s="20">
        <v>182</v>
      </c>
      <c r="J7" s="59"/>
      <c r="K7" s="20" t="s">
        <v>88</v>
      </c>
      <c r="L7" s="59"/>
      <c r="M7" s="20">
        <v>4298</v>
      </c>
      <c r="N7" s="59"/>
      <c r="O7" s="38">
        <v>2980</v>
      </c>
    </row>
    <row r="8" spans="1:14" ht="18" customHeight="1">
      <c r="A8" s="116" t="s">
        <v>156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286"/>
    </row>
    <row r="9" spans="1:20" ht="12">
      <c r="A9" s="302" t="s">
        <v>157</v>
      </c>
      <c r="B9" s="35"/>
      <c r="C9" s="35"/>
      <c r="D9" s="35"/>
      <c r="E9" s="35"/>
      <c r="F9" s="35"/>
      <c r="G9" s="116"/>
      <c r="H9" s="287" t="s">
        <v>158</v>
      </c>
      <c r="I9" s="35"/>
      <c r="J9" s="35"/>
      <c r="K9" s="35"/>
      <c r="L9" s="35"/>
      <c r="M9" s="35"/>
      <c r="N9" s="286"/>
      <c r="T9" s="51"/>
    </row>
    <row r="10" spans="1:20" s="141" customFormat="1" ht="11.25">
      <c r="A10" s="205"/>
      <c r="B10" s="303"/>
      <c r="C10" s="303"/>
      <c r="D10" s="303"/>
      <c r="E10" s="303"/>
      <c r="F10" s="303"/>
      <c r="G10" s="303"/>
      <c r="H10" s="303"/>
      <c r="I10" s="212"/>
      <c r="J10" s="13"/>
      <c r="K10" s="13"/>
      <c r="L10" s="303"/>
      <c r="M10" s="303"/>
      <c r="N10" s="303"/>
      <c r="O10" s="303"/>
      <c r="P10" s="303"/>
      <c r="Q10" s="303"/>
      <c r="R10" s="303"/>
      <c r="S10" s="303"/>
      <c r="T10" s="303"/>
    </row>
    <row r="11" spans="1:20" s="141" customFormat="1" ht="11.25">
      <c r="A11" s="205"/>
      <c r="B11" s="303"/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</row>
    <row r="12" spans="1:20" ht="12">
      <c r="A12" s="142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</sheetData>
  <mergeCells count="7">
    <mergeCell ref="J2:K2"/>
    <mergeCell ref="L2:M2"/>
    <mergeCell ref="N2:O2"/>
    <mergeCell ref="B2:C2"/>
    <mergeCell ref="D2:E2"/>
    <mergeCell ref="F2:G2"/>
    <mergeCell ref="H2:I2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13"/>
  <dimension ref="A1:T2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3.375" style="13" customWidth="1"/>
    <col min="2" max="4" width="11.00390625" style="13" bestFit="1" customWidth="1"/>
    <col min="5" max="5" width="11.50390625" style="13" customWidth="1"/>
    <col min="6" max="6" width="11.00390625" style="13" bestFit="1" customWidth="1"/>
    <col min="7" max="7" width="14.125" style="13" bestFit="1" customWidth="1"/>
    <col min="8" max="8" width="10.00390625" style="13" bestFit="1" customWidth="1"/>
    <col min="9" max="9" width="9.125" style="13" bestFit="1" customWidth="1"/>
    <col min="10" max="10" width="8.50390625" style="13" bestFit="1" customWidth="1"/>
    <col min="11" max="12" width="9.125" style="13" bestFit="1" customWidth="1"/>
    <col min="13" max="13" width="11.25390625" style="13" customWidth="1"/>
    <col min="14" max="14" width="8.625" style="13" customWidth="1"/>
    <col min="15" max="15" width="9.375" style="13" customWidth="1"/>
    <col min="16" max="16" width="10.375" style="13" customWidth="1"/>
    <col min="17" max="21" width="7.00390625" style="13" customWidth="1"/>
    <col min="22" max="16384" width="9.00390625" style="13" customWidth="1"/>
  </cols>
  <sheetData>
    <row r="1" spans="1:20" ht="18" customHeight="1" thickBot="1">
      <c r="A1" s="48" t="s">
        <v>159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53" t="s">
        <v>160</v>
      </c>
      <c r="N1" s="35"/>
      <c r="O1" s="35"/>
      <c r="P1" s="35"/>
      <c r="Q1" s="35"/>
      <c r="R1" s="35"/>
      <c r="S1" s="35"/>
      <c r="T1" s="35"/>
    </row>
    <row r="2" spans="1:20" ht="12.75">
      <c r="A2" s="169" t="s">
        <v>794</v>
      </c>
      <c r="B2" s="292" t="s">
        <v>512</v>
      </c>
      <c r="C2" s="345" t="s">
        <v>513</v>
      </c>
      <c r="D2" s="285"/>
      <c r="E2" s="285"/>
      <c r="F2" s="285"/>
      <c r="G2" s="93"/>
      <c r="H2" s="94"/>
      <c r="I2" s="354" t="s">
        <v>795</v>
      </c>
      <c r="J2" s="354"/>
      <c r="K2" s="354"/>
      <c r="L2" s="354"/>
      <c r="M2" s="345"/>
      <c r="N2" s="62"/>
      <c r="O2" s="35"/>
      <c r="P2" s="35"/>
      <c r="Q2" s="35"/>
      <c r="R2" s="35"/>
      <c r="S2" s="35"/>
      <c r="T2" s="35"/>
    </row>
    <row r="3" spans="1:20" ht="12.75">
      <c r="A3" s="172"/>
      <c r="B3" s="174"/>
      <c r="C3" s="355"/>
      <c r="D3" s="355" t="s">
        <v>161</v>
      </c>
      <c r="E3" s="413" t="s">
        <v>796</v>
      </c>
      <c r="F3" s="413" t="s">
        <v>162</v>
      </c>
      <c r="G3" s="411" t="s">
        <v>797</v>
      </c>
      <c r="H3" s="358" t="s">
        <v>798</v>
      </c>
      <c r="I3" s="355"/>
      <c r="J3" s="355"/>
      <c r="K3" s="355"/>
      <c r="L3" s="355"/>
      <c r="M3" s="346"/>
      <c r="N3" s="62"/>
      <c r="O3" s="35"/>
      <c r="P3" s="35"/>
      <c r="Q3" s="35"/>
      <c r="R3" s="35"/>
      <c r="S3" s="35"/>
      <c r="T3" s="35"/>
    </row>
    <row r="4" spans="1:14" ht="24.75" thickBot="1">
      <c r="A4" s="173"/>
      <c r="B4" s="358"/>
      <c r="C4" s="413"/>
      <c r="D4" s="413"/>
      <c r="E4" s="375"/>
      <c r="F4" s="375"/>
      <c r="G4" s="412"/>
      <c r="H4" s="359"/>
      <c r="I4" s="97" t="s">
        <v>67</v>
      </c>
      <c r="J4" s="97" t="s">
        <v>163</v>
      </c>
      <c r="K4" s="97" t="s">
        <v>164</v>
      </c>
      <c r="L4" s="97" t="s">
        <v>165</v>
      </c>
      <c r="M4" s="99" t="s">
        <v>9</v>
      </c>
      <c r="N4" s="62"/>
    </row>
    <row r="5" spans="1:14" ht="17.25" customHeight="1">
      <c r="A5" s="265" t="s">
        <v>682</v>
      </c>
      <c r="B5" s="24">
        <v>97435755</v>
      </c>
      <c r="C5" s="45">
        <v>94740011</v>
      </c>
      <c r="D5" s="45">
        <v>80979978</v>
      </c>
      <c r="E5" s="45">
        <v>5527203</v>
      </c>
      <c r="F5" s="45">
        <v>75448</v>
      </c>
      <c r="G5" s="23" t="s">
        <v>88</v>
      </c>
      <c r="H5" s="24">
        <v>8157382</v>
      </c>
      <c r="I5" s="45">
        <v>2695744</v>
      </c>
      <c r="J5" s="45">
        <v>4196</v>
      </c>
      <c r="K5" s="45">
        <v>1163103</v>
      </c>
      <c r="L5" s="45">
        <v>1232370</v>
      </c>
      <c r="M5" s="23">
        <v>296075</v>
      </c>
      <c r="N5" s="62"/>
    </row>
    <row r="6" spans="1:14" ht="17.25" customHeight="1">
      <c r="A6" s="189">
        <v>18</v>
      </c>
      <c r="B6" s="7">
        <v>112540291</v>
      </c>
      <c r="C6" s="8">
        <v>107838789</v>
      </c>
      <c r="D6" s="8">
        <v>89729748</v>
      </c>
      <c r="E6" s="8">
        <v>5866347</v>
      </c>
      <c r="F6" s="8">
        <v>164218</v>
      </c>
      <c r="G6" s="6" t="s">
        <v>88</v>
      </c>
      <c r="H6" s="7">
        <v>12078476</v>
      </c>
      <c r="I6" s="8">
        <v>4701502</v>
      </c>
      <c r="J6" s="8">
        <v>38758</v>
      </c>
      <c r="K6" s="8">
        <v>1391671</v>
      </c>
      <c r="L6" s="8">
        <v>2306107</v>
      </c>
      <c r="M6" s="6">
        <v>964966</v>
      </c>
      <c r="N6" s="62"/>
    </row>
    <row r="7" spans="1:14" ht="17.25" customHeight="1">
      <c r="A7" s="189">
        <v>19</v>
      </c>
      <c r="B7" s="7">
        <v>112067065</v>
      </c>
      <c r="C7" s="8">
        <v>108566882</v>
      </c>
      <c r="D7" s="8">
        <v>90070761</v>
      </c>
      <c r="E7" s="8">
        <v>5628335</v>
      </c>
      <c r="F7" s="8">
        <v>225594</v>
      </c>
      <c r="G7" s="6" t="s">
        <v>88</v>
      </c>
      <c r="H7" s="7">
        <v>12642192</v>
      </c>
      <c r="I7" s="8">
        <v>3500183</v>
      </c>
      <c r="J7" s="8">
        <v>12139</v>
      </c>
      <c r="K7" s="8">
        <v>893192</v>
      </c>
      <c r="L7" s="8">
        <v>1731676</v>
      </c>
      <c r="M7" s="6">
        <v>863176</v>
      </c>
      <c r="N7" s="62"/>
    </row>
    <row r="8" spans="1:14" ht="17.25" customHeight="1">
      <c r="A8" s="189">
        <v>20</v>
      </c>
      <c r="B8" s="7">
        <v>111615918</v>
      </c>
      <c r="C8" s="8">
        <v>108375717</v>
      </c>
      <c r="D8" s="8">
        <v>89927644</v>
      </c>
      <c r="E8" s="8">
        <v>5526296</v>
      </c>
      <c r="F8" s="8">
        <v>226859</v>
      </c>
      <c r="G8" s="6" t="s">
        <v>88</v>
      </c>
      <c r="H8" s="7">
        <v>12694918</v>
      </c>
      <c r="I8" s="8">
        <v>3240201</v>
      </c>
      <c r="J8" s="8">
        <v>42024</v>
      </c>
      <c r="K8" s="8">
        <v>892889</v>
      </c>
      <c r="L8" s="8">
        <v>1687630</v>
      </c>
      <c r="M8" s="6">
        <v>617658</v>
      </c>
      <c r="N8" s="62"/>
    </row>
    <row r="9" spans="1:14" ht="17.25" customHeight="1" thickBot="1">
      <c r="A9" s="43">
        <v>21</v>
      </c>
      <c r="B9" s="20">
        <f>C9+I9</f>
        <v>109375987</v>
      </c>
      <c r="C9" s="21">
        <f>SUM(D9:H9)</f>
        <v>107214273</v>
      </c>
      <c r="D9" s="21">
        <v>89462057</v>
      </c>
      <c r="E9" s="21">
        <v>4862007</v>
      </c>
      <c r="F9" s="21">
        <v>186017</v>
      </c>
      <c r="G9" s="19" t="s">
        <v>88</v>
      </c>
      <c r="H9" s="20">
        <v>12704192</v>
      </c>
      <c r="I9" s="21">
        <f>SUM(J9:M9)</f>
        <v>2161714</v>
      </c>
      <c r="J9" s="21">
        <v>70882</v>
      </c>
      <c r="K9" s="21">
        <v>853747</v>
      </c>
      <c r="L9" s="21">
        <v>930334</v>
      </c>
      <c r="M9" s="19">
        <f>306289+462</f>
        <v>306751</v>
      </c>
      <c r="N9" s="62"/>
    </row>
    <row r="10" spans="1:14" ht="17.25" customHeight="1">
      <c r="A10" s="116" t="s">
        <v>142</v>
      </c>
      <c r="B10" s="35"/>
      <c r="C10" s="35"/>
      <c r="D10" s="35"/>
      <c r="E10" s="35"/>
      <c r="F10" s="35"/>
      <c r="G10" s="35"/>
      <c r="H10" s="35"/>
      <c r="I10" s="35"/>
      <c r="J10" s="35"/>
      <c r="K10" s="40"/>
      <c r="L10" s="35"/>
      <c r="M10" s="133"/>
      <c r="N10" s="286"/>
    </row>
    <row r="11" spans="1:14" ht="12">
      <c r="A11" s="116" t="s">
        <v>799</v>
      </c>
      <c r="B11" s="35"/>
      <c r="C11" s="35"/>
      <c r="D11" s="35"/>
      <c r="E11" s="35"/>
      <c r="F11" s="35"/>
      <c r="G11" s="116"/>
      <c r="H11" s="287" t="s">
        <v>158</v>
      </c>
      <c r="I11" s="35"/>
      <c r="J11" s="35"/>
      <c r="K11" s="40"/>
      <c r="L11" s="35"/>
      <c r="M11" s="133"/>
      <c r="N11" s="286"/>
    </row>
    <row r="12" spans="1:14" ht="12">
      <c r="A12" s="288"/>
      <c r="B12" s="35"/>
      <c r="C12" s="35"/>
      <c r="D12" s="35"/>
      <c r="E12" s="35"/>
      <c r="F12" s="35"/>
      <c r="G12" s="35"/>
      <c r="H12" s="35"/>
      <c r="I12" s="35"/>
      <c r="J12" s="35"/>
      <c r="K12" s="40"/>
      <c r="L12" s="35"/>
      <c r="M12" s="133"/>
      <c r="N12" s="286"/>
    </row>
    <row r="13" spans="1:14" ht="12.75" thickBot="1">
      <c r="A13" s="288"/>
      <c r="B13" s="35"/>
      <c r="C13" s="35"/>
      <c r="D13" s="35"/>
      <c r="E13" s="35"/>
      <c r="F13" s="35"/>
      <c r="G13" s="35"/>
      <c r="H13" s="35"/>
      <c r="I13" s="35"/>
      <c r="J13" s="35"/>
      <c r="K13" s="40"/>
      <c r="L13" s="35"/>
      <c r="M13" s="133"/>
      <c r="N13" s="286"/>
    </row>
    <row r="14" spans="2:15" ht="31.5" customHeight="1" thickBot="1">
      <c r="B14" s="410"/>
      <c r="C14" s="410"/>
      <c r="D14" s="414" t="s">
        <v>514</v>
      </c>
      <c r="E14" s="415"/>
      <c r="F14" s="394" t="s">
        <v>515</v>
      </c>
      <c r="G14" s="396"/>
      <c r="H14" s="396">
        <v>18</v>
      </c>
      <c r="I14" s="395"/>
      <c r="J14" s="394">
        <v>19</v>
      </c>
      <c r="K14" s="395"/>
      <c r="L14" s="394">
        <v>20</v>
      </c>
      <c r="M14" s="395"/>
      <c r="N14" s="394">
        <v>21</v>
      </c>
      <c r="O14" s="396"/>
    </row>
    <row r="15" spans="2:15" ht="24.75" customHeight="1">
      <c r="B15" s="409" t="s">
        <v>800</v>
      </c>
      <c r="C15" s="410"/>
      <c r="D15" s="291" t="s">
        <v>516</v>
      </c>
      <c r="E15" s="292"/>
      <c r="F15" s="401">
        <v>114715378</v>
      </c>
      <c r="G15" s="408"/>
      <c r="H15" s="408">
        <v>128423165</v>
      </c>
      <c r="I15" s="402"/>
      <c r="J15" s="401">
        <v>128661406</v>
      </c>
      <c r="K15" s="402"/>
      <c r="L15" s="399">
        <v>128671894</v>
      </c>
      <c r="M15" s="405"/>
      <c r="N15" s="399"/>
      <c r="O15" s="400"/>
    </row>
    <row r="16" spans="2:15" ht="24.75" customHeight="1" thickBot="1">
      <c r="B16" s="410"/>
      <c r="C16" s="410"/>
      <c r="D16" s="197" t="s">
        <v>166</v>
      </c>
      <c r="E16" s="259"/>
      <c r="F16" s="403">
        <v>80960801</v>
      </c>
      <c r="G16" s="407"/>
      <c r="H16" s="407">
        <v>90446868</v>
      </c>
      <c r="I16" s="404"/>
      <c r="J16" s="403">
        <v>90536087</v>
      </c>
      <c r="K16" s="404"/>
      <c r="L16" s="397">
        <v>90499855</v>
      </c>
      <c r="M16" s="406"/>
      <c r="N16" s="397"/>
      <c r="O16" s="398"/>
    </row>
    <row r="17" spans="1:9" ht="12">
      <c r="A17" s="133"/>
      <c r="B17" s="133"/>
      <c r="C17" s="133"/>
      <c r="D17" s="133"/>
      <c r="E17" s="133"/>
      <c r="F17" s="133"/>
      <c r="G17" s="133"/>
      <c r="H17" s="133"/>
      <c r="I17" s="133"/>
    </row>
    <row r="18" spans="1:9" ht="12">
      <c r="A18" s="133"/>
      <c r="B18" s="133"/>
      <c r="C18" s="133"/>
      <c r="D18" s="133"/>
      <c r="E18" s="133"/>
      <c r="F18" s="133"/>
      <c r="G18" s="133"/>
      <c r="H18" s="133"/>
      <c r="I18" s="133"/>
    </row>
    <row r="19" spans="1:9" ht="12">
      <c r="A19" s="133"/>
      <c r="B19" s="133"/>
      <c r="C19" s="133"/>
      <c r="D19" s="133"/>
      <c r="E19" s="133"/>
      <c r="F19" s="133"/>
      <c r="G19" s="133"/>
      <c r="H19" s="133"/>
      <c r="I19" s="133"/>
    </row>
    <row r="20" spans="1:9" ht="12">
      <c r="A20" s="133"/>
      <c r="B20" s="133"/>
      <c r="C20" s="133"/>
      <c r="D20" s="133"/>
      <c r="E20" s="133"/>
      <c r="F20" s="133"/>
      <c r="G20" s="133"/>
      <c r="H20" s="133"/>
      <c r="I20" s="133"/>
    </row>
  </sheetData>
  <mergeCells count="29">
    <mergeCell ref="F14:G14"/>
    <mergeCell ref="F3:F4"/>
    <mergeCell ref="B2:B4"/>
    <mergeCell ref="C2:C4"/>
    <mergeCell ref="D3:D4"/>
    <mergeCell ref="A2:A4"/>
    <mergeCell ref="B15:C16"/>
    <mergeCell ref="G3:G4"/>
    <mergeCell ref="E3:E4"/>
    <mergeCell ref="D15:E15"/>
    <mergeCell ref="D16:E16"/>
    <mergeCell ref="F15:G15"/>
    <mergeCell ref="B14:C14"/>
    <mergeCell ref="D14:E14"/>
    <mergeCell ref="F16:G16"/>
    <mergeCell ref="H15:I15"/>
    <mergeCell ref="H14:I14"/>
    <mergeCell ref="J14:K14"/>
    <mergeCell ref="L14:M14"/>
    <mergeCell ref="N16:O16"/>
    <mergeCell ref="H3:H4"/>
    <mergeCell ref="N14:O14"/>
    <mergeCell ref="N15:O15"/>
    <mergeCell ref="J15:K15"/>
    <mergeCell ref="J16:K16"/>
    <mergeCell ref="L15:M15"/>
    <mergeCell ref="L16:M16"/>
    <mergeCell ref="H16:I16"/>
    <mergeCell ref="I2:M3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314"/>
  <dimension ref="A1:P1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3.375" style="13" customWidth="1"/>
    <col min="2" max="4" width="11.00390625" style="13" bestFit="1" customWidth="1"/>
    <col min="5" max="5" width="11.50390625" style="13" customWidth="1"/>
    <col min="6" max="6" width="11.00390625" style="13" bestFit="1" customWidth="1"/>
    <col min="7" max="7" width="14.125" style="13" bestFit="1" customWidth="1"/>
    <col min="8" max="8" width="10.00390625" style="13" bestFit="1" customWidth="1"/>
    <col min="9" max="9" width="9.125" style="13" bestFit="1" customWidth="1"/>
    <col min="10" max="10" width="8.50390625" style="13" bestFit="1" customWidth="1"/>
    <col min="11" max="12" width="9.125" style="13" bestFit="1" customWidth="1"/>
    <col min="13" max="13" width="11.25390625" style="13" customWidth="1"/>
    <col min="14" max="14" width="8.625" style="13" customWidth="1"/>
    <col min="15" max="15" width="9.375" style="13" customWidth="1"/>
    <col min="16" max="16" width="10.375" style="13" customWidth="1"/>
    <col min="17" max="21" width="7.00390625" style="13" customWidth="1"/>
    <col min="22" max="16384" width="9.00390625" style="13" customWidth="1"/>
  </cols>
  <sheetData>
    <row r="1" spans="1:16" ht="18" customHeight="1" thickBot="1">
      <c r="A1" s="48" t="s">
        <v>167</v>
      </c>
      <c r="B1" s="133"/>
      <c r="C1" s="133"/>
      <c r="D1" s="133"/>
      <c r="E1" s="133"/>
      <c r="F1" s="133"/>
      <c r="G1" s="133"/>
      <c r="H1" s="133"/>
      <c r="I1" s="133"/>
      <c r="P1" s="53" t="s">
        <v>160</v>
      </c>
    </row>
    <row r="2" spans="1:16" ht="18.75" customHeight="1">
      <c r="A2" s="169" t="s">
        <v>782</v>
      </c>
      <c r="B2" s="416" t="s">
        <v>783</v>
      </c>
      <c r="C2" s="345" t="s">
        <v>784</v>
      </c>
      <c r="D2" s="291"/>
      <c r="E2" s="291"/>
      <c r="F2" s="291"/>
      <c r="G2" s="291"/>
      <c r="H2" s="94"/>
      <c r="I2" s="354" t="s">
        <v>785</v>
      </c>
      <c r="J2" s="354"/>
      <c r="K2" s="354"/>
      <c r="L2" s="354"/>
      <c r="M2" s="354"/>
      <c r="N2" s="354"/>
      <c r="O2" s="354"/>
      <c r="P2" s="345"/>
    </row>
    <row r="3" spans="1:16" ht="33" customHeight="1" thickBot="1">
      <c r="A3" s="173"/>
      <c r="B3" s="417"/>
      <c r="C3" s="97" t="s">
        <v>67</v>
      </c>
      <c r="D3" s="97" t="s">
        <v>168</v>
      </c>
      <c r="E3" s="97" t="s">
        <v>169</v>
      </c>
      <c r="F3" s="97" t="s">
        <v>170</v>
      </c>
      <c r="G3" s="99" t="s">
        <v>171</v>
      </c>
      <c r="H3" s="100" t="s">
        <v>172</v>
      </c>
      <c r="I3" s="97" t="s">
        <v>786</v>
      </c>
      <c r="J3" s="97" t="s">
        <v>173</v>
      </c>
      <c r="K3" s="97" t="s">
        <v>174</v>
      </c>
      <c r="L3" s="97" t="s">
        <v>787</v>
      </c>
      <c r="M3" s="97" t="s">
        <v>175</v>
      </c>
      <c r="N3" s="97" t="s">
        <v>788</v>
      </c>
      <c r="O3" s="97" t="s">
        <v>789</v>
      </c>
      <c r="P3" s="99" t="s">
        <v>790</v>
      </c>
    </row>
    <row r="4" spans="1:16" ht="19.5" customHeight="1">
      <c r="A4" s="265" t="s">
        <v>791</v>
      </c>
      <c r="B4" s="24">
        <v>97435755</v>
      </c>
      <c r="C4" s="45">
        <v>36790013</v>
      </c>
      <c r="D4" s="45">
        <v>11312</v>
      </c>
      <c r="E4" s="45">
        <v>544508</v>
      </c>
      <c r="F4" s="45">
        <v>13675407</v>
      </c>
      <c r="G4" s="23">
        <v>1001241</v>
      </c>
      <c r="H4" s="24">
        <v>321600</v>
      </c>
      <c r="I4" s="45">
        <v>1410240</v>
      </c>
      <c r="J4" s="45">
        <v>100880</v>
      </c>
      <c r="K4" s="45">
        <v>780</v>
      </c>
      <c r="L4" s="45">
        <v>3248580</v>
      </c>
      <c r="M4" s="45">
        <v>93040</v>
      </c>
      <c r="N4" s="45">
        <v>6673930</v>
      </c>
      <c r="O4" s="45">
        <v>9708270</v>
      </c>
      <c r="P4" s="23">
        <v>225</v>
      </c>
    </row>
    <row r="5" spans="1:16" ht="19.5" customHeight="1">
      <c r="A5" s="189">
        <v>18</v>
      </c>
      <c r="B5" s="7">
        <v>112540291</v>
      </c>
      <c r="C5" s="8">
        <v>41695885</v>
      </c>
      <c r="D5" s="8">
        <v>3476</v>
      </c>
      <c r="E5" s="8">
        <v>729022</v>
      </c>
      <c r="F5" s="8">
        <v>15890331</v>
      </c>
      <c r="G5" s="6">
        <v>1159865</v>
      </c>
      <c r="H5" s="7">
        <v>438040</v>
      </c>
      <c r="I5" s="8" t="s">
        <v>88</v>
      </c>
      <c r="J5" s="8">
        <v>147600</v>
      </c>
      <c r="K5" s="8">
        <v>1040</v>
      </c>
      <c r="L5" s="8">
        <v>3849750</v>
      </c>
      <c r="M5" s="8">
        <v>119340</v>
      </c>
      <c r="N5" s="8">
        <v>7725510</v>
      </c>
      <c r="O5" s="8">
        <v>11631510</v>
      </c>
      <c r="P5" s="6">
        <v>401</v>
      </c>
    </row>
    <row r="6" spans="1:16" ht="19.5" customHeight="1">
      <c r="A6" s="189">
        <v>19</v>
      </c>
      <c r="B6" s="7">
        <v>112067065</v>
      </c>
      <c r="C6" s="8">
        <v>41776197</v>
      </c>
      <c r="D6" s="8">
        <v>1628</v>
      </c>
      <c r="E6" s="8">
        <v>795177</v>
      </c>
      <c r="F6" s="8">
        <v>16280618</v>
      </c>
      <c r="G6" s="6">
        <v>1156481</v>
      </c>
      <c r="H6" s="7">
        <v>439400</v>
      </c>
      <c r="I6" s="8" t="s">
        <v>88</v>
      </c>
      <c r="J6" s="8">
        <v>159780</v>
      </c>
      <c r="K6" s="8">
        <v>1040</v>
      </c>
      <c r="L6" s="8">
        <v>3805840</v>
      </c>
      <c r="M6" s="8">
        <v>131540</v>
      </c>
      <c r="N6" s="8">
        <v>7322270</v>
      </c>
      <c r="O6" s="8">
        <v>11682000</v>
      </c>
      <c r="P6" s="6">
        <v>423</v>
      </c>
    </row>
    <row r="7" spans="1:16" ht="19.5" customHeight="1">
      <c r="A7" s="189">
        <v>20</v>
      </c>
      <c r="B7" s="7">
        <v>111615918</v>
      </c>
      <c r="C7" s="8">
        <v>41902361</v>
      </c>
      <c r="D7" s="8">
        <v>2917</v>
      </c>
      <c r="E7" s="8">
        <v>891860</v>
      </c>
      <c r="F7" s="8">
        <v>16433870</v>
      </c>
      <c r="G7" s="6">
        <v>1158017</v>
      </c>
      <c r="H7" s="7">
        <v>447580</v>
      </c>
      <c r="I7" s="8" t="s">
        <v>88</v>
      </c>
      <c r="J7" s="8">
        <v>165860</v>
      </c>
      <c r="K7" s="8">
        <v>780</v>
      </c>
      <c r="L7" s="8">
        <v>3756750</v>
      </c>
      <c r="M7" s="8">
        <v>128900</v>
      </c>
      <c r="N7" s="8">
        <v>7217900</v>
      </c>
      <c r="O7" s="8">
        <v>11693880</v>
      </c>
      <c r="P7" s="6">
        <v>4047</v>
      </c>
    </row>
    <row r="8" spans="1:16" ht="19.5" customHeight="1" thickBot="1">
      <c r="A8" s="43">
        <v>21</v>
      </c>
      <c r="B8" s="20">
        <v>109375987</v>
      </c>
      <c r="C8" s="21">
        <f>SUM(D8:H8)+SUM(J8:O8)</f>
        <v>41613539</v>
      </c>
      <c r="D8" s="21">
        <v>7936</v>
      </c>
      <c r="E8" s="21">
        <v>941836</v>
      </c>
      <c r="F8" s="21">
        <f>16189669+281368</f>
        <v>16471037</v>
      </c>
      <c r="G8" s="19">
        <f>1061511+76589</f>
        <v>1138100</v>
      </c>
      <c r="H8" s="20">
        <v>436880</v>
      </c>
      <c r="I8" s="21" t="s">
        <v>498</v>
      </c>
      <c r="J8" s="21">
        <f>152220+23400</f>
        <v>175620</v>
      </c>
      <c r="K8" s="21">
        <v>1040</v>
      </c>
      <c r="L8" s="21">
        <v>3704480</v>
      </c>
      <c r="M8" s="21">
        <v>125240</v>
      </c>
      <c r="N8" s="21">
        <f>6888160+100280</f>
        <v>6988440</v>
      </c>
      <c r="O8" s="21">
        <v>11622930</v>
      </c>
      <c r="P8" s="19" t="s">
        <v>498</v>
      </c>
    </row>
    <row r="9" ht="19.5" customHeight="1">
      <c r="A9" s="116" t="s">
        <v>176</v>
      </c>
    </row>
    <row r="10" ht="12">
      <c r="A10" s="116" t="s">
        <v>792</v>
      </c>
    </row>
    <row r="11" ht="12">
      <c r="A11" s="116" t="s">
        <v>793</v>
      </c>
    </row>
  </sheetData>
  <mergeCells count="4">
    <mergeCell ref="I2:P2"/>
    <mergeCell ref="A2:A3"/>
    <mergeCell ref="B2:B3"/>
    <mergeCell ref="C2:G2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315"/>
  <dimension ref="A1:U15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2.00390625" style="13" customWidth="1"/>
    <col min="2" max="2" width="10.50390625" style="13" customWidth="1"/>
    <col min="3" max="3" width="10.125" style="13" customWidth="1"/>
    <col min="4" max="4" width="9.875" style="13" customWidth="1"/>
    <col min="5" max="5" width="11.375" style="13" customWidth="1"/>
    <col min="6" max="6" width="10.875" style="13" customWidth="1"/>
    <col min="7" max="7" width="9.25390625" style="13" customWidth="1"/>
    <col min="8" max="8" width="7.00390625" style="13" customWidth="1"/>
    <col min="9" max="17" width="6.625" style="13" customWidth="1"/>
    <col min="18" max="18" width="8.375" style="13" customWidth="1"/>
    <col min="19" max="19" width="6.625" style="13" customWidth="1"/>
    <col min="20" max="21" width="5.75390625" style="13" customWidth="1"/>
    <col min="22" max="16384" width="9.00390625" style="13" customWidth="1"/>
  </cols>
  <sheetData>
    <row r="1" spans="1:21" ht="18" customHeight="1" thickBot="1">
      <c r="A1" s="48" t="s">
        <v>177</v>
      </c>
      <c r="B1" s="49"/>
      <c r="C1" s="50"/>
      <c r="D1" s="50"/>
      <c r="E1" s="50"/>
      <c r="F1" s="35"/>
      <c r="G1" s="51"/>
      <c r="H1" s="35"/>
      <c r="I1" s="52"/>
      <c r="M1" s="51"/>
      <c r="N1" s="51"/>
      <c r="O1" s="51"/>
      <c r="U1" s="53" t="s">
        <v>134</v>
      </c>
    </row>
    <row r="2" spans="1:21" ht="11.25">
      <c r="A2" s="389" t="s">
        <v>771</v>
      </c>
      <c r="B2" s="418" t="s">
        <v>178</v>
      </c>
      <c r="C2" s="418" t="s">
        <v>179</v>
      </c>
      <c r="D2" s="418" t="s">
        <v>772</v>
      </c>
      <c r="E2" s="418" t="s">
        <v>773</v>
      </c>
      <c r="F2" s="418" t="s">
        <v>517</v>
      </c>
      <c r="G2" s="418" t="s">
        <v>518</v>
      </c>
      <c r="H2" s="422" t="s">
        <v>774</v>
      </c>
      <c r="I2" s="215"/>
      <c r="J2" s="418" t="s">
        <v>775</v>
      </c>
      <c r="K2" s="418"/>
      <c r="L2" s="418"/>
      <c r="M2" s="418"/>
      <c r="N2" s="418" t="s">
        <v>776</v>
      </c>
      <c r="O2" s="418" t="s">
        <v>519</v>
      </c>
      <c r="P2" s="418" t="s">
        <v>520</v>
      </c>
      <c r="Q2" s="418" t="s">
        <v>777</v>
      </c>
      <c r="R2" s="418" t="s">
        <v>778</v>
      </c>
      <c r="S2" s="418" t="s">
        <v>521</v>
      </c>
      <c r="T2" s="418" t="s">
        <v>522</v>
      </c>
      <c r="U2" s="422" t="s">
        <v>523</v>
      </c>
    </row>
    <row r="3" spans="1:21" ht="11.25">
      <c r="A3" s="419"/>
      <c r="B3" s="367"/>
      <c r="C3" s="367"/>
      <c r="D3" s="367"/>
      <c r="E3" s="367"/>
      <c r="F3" s="367"/>
      <c r="G3" s="367"/>
      <c r="H3" s="423"/>
      <c r="I3" s="366" t="s">
        <v>524</v>
      </c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423"/>
    </row>
    <row r="4" spans="1:21" ht="11.25">
      <c r="A4" s="419"/>
      <c r="B4" s="367"/>
      <c r="C4" s="367"/>
      <c r="D4" s="367"/>
      <c r="E4" s="367"/>
      <c r="F4" s="367"/>
      <c r="G4" s="367"/>
      <c r="H4" s="423"/>
      <c r="I4" s="366"/>
      <c r="J4" s="421" t="s">
        <v>180</v>
      </c>
      <c r="K4" s="10"/>
      <c r="L4" s="421" t="s">
        <v>181</v>
      </c>
      <c r="M4" s="10"/>
      <c r="N4" s="367"/>
      <c r="O4" s="367"/>
      <c r="P4" s="367"/>
      <c r="Q4" s="367"/>
      <c r="R4" s="367"/>
      <c r="S4" s="367"/>
      <c r="T4" s="367"/>
      <c r="U4" s="423"/>
    </row>
    <row r="5" spans="1:21" ht="28.5" customHeight="1">
      <c r="A5" s="420"/>
      <c r="B5" s="367"/>
      <c r="C5" s="367"/>
      <c r="D5" s="367"/>
      <c r="E5" s="367"/>
      <c r="F5" s="367"/>
      <c r="G5" s="367"/>
      <c r="H5" s="423"/>
      <c r="I5" s="366"/>
      <c r="J5" s="365"/>
      <c r="K5" s="11" t="s">
        <v>524</v>
      </c>
      <c r="L5" s="365"/>
      <c r="M5" s="11" t="s">
        <v>524</v>
      </c>
      <c r="N5" s="367"/>
      <c r="O5" s="367"/>
      <c r="P5" s="367"/>
      <c r="Q5" s="367"/>
      <c r="R5" s="367"/>
      <c r="S5" s="367"/>
      <c r="T5" s="367"/>
      <c r="U5" s="423"/>
    </row>
    <row r="6" spans="1:21" ht="25.5" customHeight="1">
      <c r="A6" s="281" t="s">
        <v>779</v>
      </c>
      <c r="B6" s="282">
        <v>26</v>
      </c>
      <c r="C6" s="282">
        <v>2799</v>
      </c>
      <c r="D6" s="282">
        <v>27368</v>
      </c>
      <c r="E6" s="282">
        <v>508</v>
      </c>
      <c r="F6" s="282">
        <v>23225</v>
      </c>
      <c r="G6" s="282">
        <v>14370</v>
      </c>
      <c r="H6" s="283">
        <v>1108</v>
      </c>
      <c r="I6" s="284">
        <v>553</v>
      </c>
      <c r="J6" s="282">
        <v>410</v>
      </c>
      <c r="K6" s="282">
        <v>141</v>
      </c>
      <c r="L6" s="282">
        <v>740</v>
      </c>
      <c r="M6" s="282">
        <v>424</v>
      </c>
      <c r="N6" s="282">
        <v>2938</v>
      </c>
      <c r="O6" s="282">
        <v>362</v>
      </c>
      <c r="P6" s="282">
        <v>3</v>
      </c>
      <c r="Q6" s="282">
        <v>9751</v>
      </c>
      <c r="R6" s="282">
        <v>415</v>
      </c>
      <c r="S6" s="282">
        <v>9597</v>
      </c>
      <c r="T6" s="282">
        <v>429</v>
      </c>
      <c r="U6" s="283">
        <v>2</v>
      </c>
    </row>
    <row r="7" spans="1:21" ht="25.5" customHeight="1">
      <c r="A7" s="122">
        <v>18</v>
      </c>
      <c r="B7" s="8">
        <v>13</v>
      </c>
      <c r="C7" s="8">
        <v>3772</v>
      </c>
      <c r="D7" s="8">
        <v>32966</v>
      </c>
      <c r="E7" s="8">
        <v>600</v>
      </c>
      <c r="F7" s="8">
        <v>26981</v>
      </c>
      <c r="G7" s="8">
        <v>17011</v>
      </c>
      <c r="H7" s="6">
        <v>1510</v>
      </c>
      <c r="I7" s="7">
        <v>748</v>
      </c>
      <c r="J7" s="8">
        <v>602</v>
      </c>
      <c r="K7" s="8">
        <v>218</v>
      </c>
      <c r="L7" s="8">
        <v>966</v>
      </c>
      <c r="M7" s="8">
        <v>541</v>
      </c>
      <c r="N7" s="8" t="s">
        <v>88</v>
      </c>
      <c r="O7" s="8">
        <v>536</v>
      </c>
      <c r="P7" s="8">
        <v>4</v>
      </c>
      <c r="Q7" s="8">
        <v>11500</v>
      </c>
      <c r="R7" s="8">
        <v>513</v>
      </c>
      <c r="S7" s="8">
        <v>11063</v>
      </c>
      <c r="T7" s="8">
        <v>498</v>
      </c>
      <c r="U7" s="6">
        <v>2</v>
      </c>
    </row>
    <row r="8" spans="1:21" s="141" customFormat="1" ht="25.5" customHeight="1">
      <c r="A8" s="122">
        <v>19</v>
      </c>
      <c r="B8" s="8">
        <v>7</v>
      </c>
      <c r="C8" s="8">
        <v>4221</v>
      </c>
      <c r="D8" s="8">
        <v>33211</v>
      </c>
      <c r="E8" s="8">
        <v>613</v>
      </c>
      <c r="F8" s="8">
        <v>27078</v>
      </c>
      <c r="G8" s="8">
        <v>17173</v>
      </c>
      <c r="H8" s="6">
        <v>1510</v>
      </c>
      <c r="I8" s="7">
        <v>750</v>
      </c>
      <c r="J8" s="8">
        <v>598</v>
      </c>
      <c r="K8" s="8">
        <v>226</v>
      </c>
      <c r="L8" s="8">
        <v>974</v>
      </c>
      <c r="M8" s="8">
        <v>541</v>
      </c>
      <c r="N8" s="8" t="s">
        <v>88</v>
      </c>
      <c r="O8" s="8">
        <v>579</v>
      </c>
      <c r="P8" s="8">
        <v>4</v>
      </c>
      <c r="Q8" s="8">
        <v>11363</v>
      </c>
      <c r="R8" s="8">
        <v>568</v>
      </c>
      <c r="S8" s="8">
        <v>10797</v>
      </c>
      <c r="T8" s="8">
        <v>499</v>
      </c>
      <c r="U8" s="6">
        <v>3</v>
      </c>
    </row>
    <row r="9" spans="1:21" s="141" customFormat="1" ht="25.5" customHeight="1">
      <c r="A9" s="122">
        <v>20</v>
      </c>
      <c r="B9" s="8">
        <v>6</v>
      </c>
      <c r="C9" s="8">
        <v>4569</v>
      </c>
      <c r="D9" s="8">
        <v>33413</v>
      </c>
      <c r="E9" s="8">
        <v>645</v>
      </c>
      <c r="F9" s="8">
        <v>26974</v>
      </c>
      <c r="G9" s="8">
        <v>6696</v>
      </c>
      <c r="H9" s="6">
        <v>1533</v>
      </c>
      <c r="I9" s="7">
        <v>751</v>
      </c>
      <c r="J9" s="8">
        <v>615</v>
      </c>
      <c r="K9" s="8">
        <v>231</v>
      </c>
      <c r="L9" s="8">
        <v>988</v>
      </c>
      <c r="M9" s="8">
        <v>539</v>
      </c>
      <c r="N9" s="8" t="s">
        <v>88</v>
      </c>
      <c r="O9" s="8">
        <v>601</v>
      </c>
      <c r="P9" s="8">
        <v>3</v>
      </c>
      <c r="Q9" s="8">
        <v>11210</v>
      </c>
      <c r="R9" s="8">
        <v>567</v>
      </c>
      <c r="S9" s="8">
        <v>10602</v>
      </c>
      <c r="T9" s="8">
        <v>488</v>
      </c>
      <c r="U9" s="6">
        <v>3</v>
      </c>
    </row>
    <row r="10" spans="1:21" ht="25.5" customHeight="1" thickBot="1">
      <c r="A10" s="54">
        <v>21</v>
      </c>
      <c r="B10" s="21">
        <v>11</v>
      </c>
      <c r="C10" s="21">
        <v>4782</v>
      </c>
      <c r="D10" s="21">
        <v>33309</v>
      </c>
      <c r="E10" s="21">
        <v>641</v>
      </c>
      <c r="F10" s="21">
        <v>26766</v>
      </c>
      <c r="G10" s="21">
        <v>6602</v>
      </c>
      <c r="H10" s="19">
        <v>1512</v>
      </c>
      <c r="I10" s="20">
        <v>719</v>
      </c>
      <c r="J10" s="21">
        <v>619</v>
      </c>
      <c r="K10" s="21">
        <v>224</v>
      </c>
      <c r="L10" s="21">
        <v>949</v>
      </c>
      <c r="M10" s="21">
        <v>506</v>
      </c>
      <c r="N10" s="21" t="s">
        <v>88</v>
      </c>
      <c r="O10" s="21">
        <f>545+90</f>
        <v>635</v>
      </c>
      <c r="P10" s="21">
        <v>4</v>
      </c>
      <c r="Q10" s="21">
        <v>11036</v>
      </c>
      <c r="R10" s="21">
        <v>552</v>
      </c>
      <c r="S10" s="21">
        <v>10421</v>
      </c>
      <c r="T10" s="21">
        <v>460</v>
      </c>
      <c r="U10" s="19" t="s">
        <v>498</v>
      </c>
    </row>
    <row r="11" spans="1:20" ht="18.75" customHeight="1">
      <c r="A11" s="116" t="s">
        <v>142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51"/>
      <c r="N11" s="35"/>
      <c r="O11" s="35"/>
      <c r="P11" s="35"/>
      <c r="Q11" s="35"/>
      <c r="R11" s="35"/>
      <c r="S11" s="35"/>
      <c r="T11" s="35"/>
    </row>
    <row r="12" spans="1:20" ht="12.75">
      <c r="A12" s="116" t="s">
        <v>780</v>
      </c>
      <c r="B12" s="89"/>
      <c r="C12" s="89"/>
      <c r="D12" s="275"/>
      <c r="E12" s="275"/>
      <c r="F12" s="275"/>
      <c r="G12" s="89"/>
      <c r="I12" s="52" t="s">
        <v>781</v>
      </c>
      <c r="K12" s="89"/>
      <c r="L12" s="89"/>
      <c r="M12" s="89"/>
      <c r="N12" s="143"/>
      <c r="O12" s="35"/>
      <c r="P12" s="35"/>
      <c r="Q12" s="35"/>
      <c r="R12" s="35"/>
      <c r="S12" s="35"/>
      <c r="T12" s="35"/>
    </row>
    <row r="13" spans="1:20" ht="12.75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143"/>
      <c r="O13" s="35"/>
      <c r="P13" s="35"/>
      <c r="Q13" s="35"/>
      <c r="R13" s="35"/>
      <c r="S13" s="35"/>
      <c r="T13" s="35"/>
    </row>
    <row r="14" spans="1:14" ht="12.75">
      <c r="A14" s="89"/>
      <c r="B14" s="89"/>
      <c r="C14" s="89"/>
      <c r="D14" s="89"/>
      <c r="E14" s="89"/>
      <c r="F14" s="89"/>
      <c r="G14" s="89"/>
      <c r="H14" s="89"/>
      <c r="I14" s="142"/>
      <c r="J14" s="142"/>
      <c r="K14" s="142"/>
      <c r="L14" s="142"/>
      <c r="M14" s="142"/>
      <c r="N14" s="143"/>
    </row>
    <row r="15" spans="1:14" ht="12.75">
      <c r="A15" s="142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143"/>
    </row>
  </sheetData>
  <mergeCells count="20">
    <mergeCell ref="U2:U5"/>
    <mergeCell ref="D2:D5"/>
    <mergeCell ref="P2:P5"/>
    <mergeCell ref="Q2:Q5"/>
    <mergeCell ref="R2:R5"/>
    <mergeCell ref="S2:S5"/>
    <mergeCell ref="E2:E5"/>
    <mergeCell ref="N2:N5"/>
    <mergeCell ref="O2:O5"/>
    <mergeCell ref="J2:M3"/>
    <mergeCell ref="B2:B5"/>
    <mergeCell ref="A2:A5"/>
    <mergeCell ref="C2:C5"/>
    <mergeCell ref="T2:T5"/>
    <mergeCell ref="L4:L5"/>
    <mergeCell ref="J4:J5"/>
    <mergeCell ref="I3:I5"/>
    <mergeCell ref="H2:H5"/>
    <mergeCell ref="G2:G5"/>
    <mergeCell ref="F2:F5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16"/>
  <dimension ref="A1:R1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2.00390625" style="13" customWidth="1"/>
    <col min="2" max="2" width="10.50390625" style="13" customWidth="1"/>
    <col min="3" max="3" width="10.125" style="13" customWidth="1"/>
    <col min="4" max="4" width="9.875" style="13" customWidth="1"/>
    <col min="5" max="5" width="11.375" style="13" customWidth="1"/>
    <col min="6" max="6" width="10.875" style="13" customWidth="1"/>
    <col min="7" max="7" width="9.25390625" style="13" customWidth="1"/>
    <col min="8" max="8" width="7.00390625" style="13" customWidth="1"/>
    <col min="9" max="17" width="6.625" style="13" customWidth="1"/>
    <col min="18" max="18" width="8.375" style="13" customWidth="1"/>
    <col min="19" max="19" width="6.625" style="13" customWidth="1"/>
    <col min="20" max="21" width="5.75390625" style="13" customWidth="1"/>
    <col min="22" max="16384" width="9.00390625" style="13" customWidth="1"/>
  </cols>
  <sheetData>
    <row r="1" spans="1:18" ht="18" customHeight="1" thickBot="1">
      <c r="A1" s="116" t="s">
        <v>182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143"/>
      <c r="R1" s="53" t="s">
        <v>134</v>
      </c>
    </row>
    <row r="2" spans="1:18" ht="24" customHeight="1">
      <c r="A2" s="389" t="s">
        <v>769</v>
      </c>
      <c r="B2" s="280" t="s">
        <v>183</v>
      </c>
      <c r="C2" s="280" t="s">
        <v>184</v>
      </c>
      <c r="D2" s="280" t="s">
        <v>185</v>
      </c>
      <c r="E2" s="280" t="s">
        <v>181</v>
      </c>
      <c r="F2" s="422" t="s">
        <v>186</v>
      </c>
      <c r="G2" s="424"/>
      <c r="H2" s="424"/>
      <c r="I2" s="424" t="s">
        <v>770</v>
      </c>
      <c r="J2" s="424"/>
      <c r="K2" s="424"/>
      <c r="L2" s="424"/>
      <c r="M2" s="424"/>
      <c r="N2" s="424"/>
      <c r="O2" s="424"/>
      <c r="P2" s="424"/>
      <c r="Q2" s="424"/>
      <c r="R2" s="424"/>
    </row>
    <row r="3" spans="1:18" ht="24" customHeight="1">
      <c r="A3" s="420"/>
      <c r="B3" s="1" t="s">
        <v>187</v>
      </c>
      <c r="C3" s="1" t="s">
        <v>188</v>
      </c>
      <c r="D3" s="1" t="s">
        <v>188</v>
      </c>
      <c r="E3" s="1" t="s">
        <v>145</v>
      </c>
      <c r="F3" s="11" t="s">
        <v>135</v>
      </c>
      <c r="G3" s="11" t="s">
        <v>189</v>
      </c>
      <c r="H3" s="217" t="s">
        <v>190</v>
      </c>
      <c r="I3" s="10" t="s">
        <v>191</v>
      </c>
      <c r="J3" s="11" t="s">
        <v>192</v>
      </c>
      <c r="K3" s="11" t="s">
        <v>193</v>
      </c>
      <c r="L3" s="11" t="s">
        <v>194</v>
      </c>
      <c r="M3" s="11" t="s">
        <v>195</v>
      </c>
      <c r="N3" s="11" t="s">
        <v>196</v>
      </c>
      <c r="O3" s="11" t="s">
        <v>197</v>
      </c>
      <c r="P3" s="11" t="s">
        <v>198</v>
      </c>
      <c r="Q3" s="11" t="s">
        <v>199</v>
      </c>
      <c r="R3" s="217" t="s">
        <v>200</v>
      </c>
    </row>
    <row r="4" spans="1:18" ht="25.5" customHeight="1">
      <c r="A4" s="281" t="s">
        <v>525</v>
      </c>
      <c r="B4" s="282">
        <v>29419</v>
      </c>
      <c r="C4" s="282">
        <v>9136</v>
      </c>
      <c r="D4" s="282">
        <v>615</v>
      </c>
      <c r="E4" s="282">
        <v>17505</v>
      </c>
      <c r="F4" s="282">
        <v>13865</v>
      </c>
      <c r="G4" s="282">
        <v>6286</v>
      </c>
      <c r="H4" s="283">
        <v>3498</v>
      </c>
      <c r="I4" s="284">
        <v>2722</v>
      </c>
      <c r="J4" s="282">
        <v>1049</v>
      </c>
      <c r="K4" s="282">
        <v>252</v>
      </c>
      <c r="L4" s="282">
        <v>54</v>
      </c>
      <c r="M4" s="282">
        <v>4</v>
      </c>
      <c r="N4" s="282" t="s">
        <v>88</v>
      </c>
      <c r="O4" s="282" t="s">
        <v>88</v>
      </c>
      <c r="P4" s="282" t="s">
        <v>88</v>
      </c>
      <c r="Q4" s="282" t="s">
        <v>88</v>
      </c>
      <c r="R4" s="283" t="s">
        <v>88</v>
      </c>
    </row>
    <row r="5" spans="1:18" ht="25.5" customHeight="1">
      <c r="A5" s="122">
        <v>18</v>
      </c>
      <c r="B5" s="8">
        <v>35247</v>
      </c>
      <c r="C5" s="8">
        <v>10405</v>
      </c>
      <c r="D5" s="8">
        <v>1095</v>
      </c>
      <c r="E5" s="8">
        <v>20244</v>
      </c>
      <c r="F5" s="8">
        <v>16485</v>
      </c>
      <c r="G5" s="8">
        <v>7859</v>
      </c>
      <c r="H5" s="6">
        <v>3995</v>
      </c>
      <c r="I5" s="7">
        <v>3060</v>
      </c>
      <c r="J5" s="8">
        <v>1221</v>
      </c>
      <c r="K5" s="8">
        <v>277</v>
      </c>
      <c r="L5" s="8">
        <v>66</v>
      </c>
      <c r="M5" s="8">
        <v>6</v>
      </c>
      <c r="N5" s="8">
        <v>1</v>
      </c>
      <c r="O5" s="8" t="s">
        <v>88</v>
      </c>
      <c r="P5" s="8" t="s">
        <v>88</v>
      </c>
      <c r="Q5" s="8" t="s">
        <v>88</v>
      </c>
      <c r="R5" s="6" t="s">
        <v>88</v>
      </c>
    </row>
    <row r="6" spans="1:18" ht="25.5" customHeight="1">
      <c r="A6" s="122">
        <v>19</v>
      </c>
      <c r="B6" s="8">
        <v>35400</v>
      </c>
      <c r="C6" s="8">
        <v>10242</v>
      </c>
      <c r="D6" s="8">
        <v>1121</v>
      </c>
      <c r="E6" s="8">
        <v>19498</v>
      </c>
      <c r="F6" s="8">
        <v>16295</v>
      </c>
      <c r="G6" s="8">
        <v>7926</v>
      </c>
      <c r="H6" s="6">
        <v>3993</v>
      </c>
      <c r="I6" s="7">
        <v>2912</v>
      </c>
      <c r="J6" s="8">
        <v>1173</v>
      </c>
      <c r="K6" s="8">
        <v>233</v>
      </c>
      <c r="L6" s="8">
        <v>52</v>
      </c>
      <c r="M6" s="8">
        <v>5</v>
      </c>
      <c r="N6" s="8" t="s">
        <v>88</v>
      </c>
      <c r="O6" s="8">
        <v>1</v>
      </c>
      <c r="P6" s="8" t="s">
        <v>88</v>
      </c>
      <c r="Q6" s="8" t="s">
        <v>88</v>
      </c>
      <c r="R6" s="6" t="s">
        <v>88</v>
      </c>
    </row>
    <row r="7" spans="1:18" ht="25.5" customHeight="1">
      <c r="A7" s="122">
        <v>20</v>
      </c>
      <c r="B7" s="8">
        <v>35436</v>
      </c>
      <c r="C7" s="8">
        <v>10061</v>
      </c>
      <c r="D7" s="8">
        <v>1149</v>
      </c>
      <c r="E7" s="8">
        <v>18960</v>
      </c>
      <c r="F7" s="8">
        <v>16138</v>
      </c>
      <c r="G7" s="8">
        <v>8020</v>
      </c>
      <c r="H7" s="6">
        <v>3901</v>
      </c>
      <c r="I7" s="7">
        <v>2845</v>
      </c>
      <c r="J7" s="8">
        <v>1096</v>
      </c>
      <c r="K7" s="8">
        <v>233</v>
      </c>
      <c r="L7" s="8">
        <v>39</v>
      </c>
      <c r="M7" s="8">
        <v>3</v>
      </c>
      <c r="N7" s="8" t="s">
        <v>88</v>
      </c>
      <c r="O7" s="8">
        <v>1</v>
      </c>
      <c r="P7" s="8" t="s">
        <v>88</v>
      </c>
      <c r="Q7" s="8" t="s">
        <v>88</v>
      </c>
      <c r="R7" s="6" t="s">
        <v>88</v>
      </c>
    </row>
    <row r="8" spans="1:18" ht="25.5" customHeight="1" thickBot="1">
      <c r="A8" s="54">
        <v>21</v>
      </c>
      <c r="B8" s="21">
        <v>35221</v>
      </c>
      <c r="C8" s="21">
        <v>9784</v>
      </c>
      <c r="D8" s="21">
        <v>1252</v>
      </c>
      <c r="E8" s="21">
        <v>18400</v>
      </c>
      <c r="F8" s="21">
        <f>SUM(G8:M8)</f>
        <v>15951</v>
      </c>
      <c r="G8" s="21">
        <v>8060</v>
      </c>
      <c r="H8" s="19">
        <v>3868</v>
      </c>
      <c r="I8" s="20">
        <v>2739</v>
      </c>
      <c r="J8" s="21">
        <v>1039</v>
      </c>
      <c r="K8" s="21">
        <v>205</v>
      </c>
      <c r="L8" s="21">
        <v>38</v>
      </c>
      <c r="M8" s="21">
        <v>2</v>
      </c>
      <c r="N8" s="21" t="s">
        <v>498</v>
      </c>
      <c r="O8" s="21" t="s">
        <v>498</v>
      </c>
      <c r="P8" s="21" t="s">
        <v>498</v>
      </c>
      <c r="Q8" s="21" t="s">
        <v>498</v>
      </c>
      <c r="R8" s="19" t="s">
        <v>498</v>
      </c>
    </row>
    <row r="9" spans="1:18" ht="18.75" customHeight="1">
      <c r="A9" s="116" t="s">
        <v>142</v>
      </c>
      <c r="B9" s="52"/>
      <c r="C9" s="52"/>
      <c r="D9" s="89"/>
      <c r="E9" s="89"/>
      <c r="F9" s="89"/>
      <c r="G9" s="89"/>
      <c r="H9" s="351"/>
      <c r="I9" s="351"/>
      <c r="J9" s="351"/>
      <c r="K9" s="351"/>
      <c r="L9" s="351"/>
      <c r="M9" s="351"/>
      <c r="N9" s="351"/>
      <c r="O9" s="351"/>
      <c r="P9" s="83"/>
      <c r="Q9" s="83"/>
      <c r="R9" s="83"/>
    </row>
    <row r="10" spans="2:13" ht="12">
      <c r="B10" s="89"/>
      <c r="C10" s="52"/>
      <c r="D10" s="89"/>
      <c r="E10" s="89"/>
      <c r="F10" s="133"/>
      <c r="G10" s="133"/>
      <c r="H10" s="133"/>
      <c r="I10" s="133"/>
      <c r="J10" s="133"/>
      <c r="K10" s="133"/>
      <c r="L10" s="133"/>
      <c r="M10" s="133"/>
    </row>
    <row r="11" spans="2:13" ht="12">
      <c r="B11" s="52"/>
      <c r="C11" s="52"/>
      <c r="D11" s="52"/>
      <c r="E11" s="52"/>
      <c r="F11" s="133"/>
      <c r="G11" s="133"/>
      <c r="H11" s="133"/>
      <c r="I11" s="133"/>
      <c r="J11" s="133"/>
      <c r="K11" s="133"/>
      <c r="L11" s="133"/>
      <c r="M11" s="133"/>
    </row>
    <row r="12" spans="1:9" ht="12">
      <c r="A12" s="133"/>
      <c r="B12" s="133"/>
      <c r="C12" s="133"/>
      <c r="D12" s="133"/>
      <c r="E12" s="133"/>
      <c r="F12" s="133"/>
      <c r="G12" s="133"/>
      <c r="H12" s="133"/>
      <c r="I12" s="133"/>
    </row>
  </sheetData>
  <mergeCells count="3">
    <mergeCell ref="F2:H2"/>
    <mergeCell ref="I2:R2"/>
    <mergeCell ref="A2:A3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17"/>
  <dimension ref="A1:R14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2.00390625" style="13" customWidth="1"/>
    <col min="2" max="2" width="10.50390625" style="13" customWidth="1"/>
    <col min="3" max="3" width="10.125" style="13" customWidth="1"/>
    <col min="4" max="4" width="9.875" style="13" customWidth="1"/>
    <col min="5" max="5" width="11.375" style="13" customWidth="1"/>
    <col min="6" max="6" width="10.875" style="13" customWidth="1"/>
    <col min="7" max="7" width="9.25390625" style="13" customWidth="1"/>
    <col min="8" max="8" width="7.00390625" style="13" customWidth="1"/>
    <col min="9" max="17" width="6.625" style="13" customWidth="1"/>
    <col min="18" max="18" width="8.375" style="13" customWidth="1"/>
    <col min="19" max="19" width="6.625" style="13" customWidth="1"/>
    <col min="20" max="21" width="5.75390625" style="13" customWidth="1"/>
    <col min="22" max="16384" width="9.00390625" style="13" customWidth="1"/>
  </cols>
  <sheetData>
    <row r="1" spans="1:18" ht="18" customHeight="1" thickBot="1">
      <c r="A1" s="48" t="s">
        <v>201</v>
      </c>
      <c r="B1" s="133"/>
      <c r="C1" s="133"/>
      <c r="D1" s="133"/>
      <c r="E1" s="133"/>
      <c r="F1" s="133"/>
      <c r="G1" s="133"/>
      <c r="H1" s="133"/>
      <c r="I1" s="133"/>
      <c r="R1" s="53" t="s">
        <v>134</v>
      </c>
    </row>
    <row r="2" spans="1:18" ht="19.5" customHeight="1">
      <c r="A2" s="425" t="s">
        <v>763</v>
      </c>
      <c r="B2" s="418" t="s">
        <v>764</v>
      </c>
      <c r="C2" s="422" t="s">
        <v>765</v>
      </c>
      <c r="D2" s="424"/>
      <c r="E2" s="424"/>
      <c r="F2" s="424"/>
      <c r="G2" s="424"/>
      <c r="H2" s="424"/>
      <c r="I2" s="445" t="s">
        <v>526</v>
      </c>
      <c r="J2" s="446"/>
      <c r="K2" s="422" t="s">
        <v>527</v>
      </c>
      <c r="L2" s="424"/>
      <c r="M2" s="424"/>
      <c r="N2" s="424"/>
      <c r="O2" s="424"/>
      <c r="P2" s="424"/>
      <c r="Q2" s="424"/>
      <c r="R2" s="424"/>
    </row>
    <row r="3" spans="1:18" ht="21.75" customHeight="1">
      <c r="A3" s="426"/>
      <c r="B3" s="367"/>
      <c r="C3" s="423" t="s">
        <v>202</v>
      </c>
      <c r="D3" s="431"/>
      <c r="E3" s="431"/>
      <c r="F3" s="366"/>
      <c r="G3" s="421" t="s">
        <v>766</v>
      </c>
      <c r="H3" s="428"/>
      <c r="I3" s="428" t="s">
        <v>203</v>
      </c>
      <c r="J3" s="437"/>
      <c r="K3" s="423" t="s">
        <v>767</v>
      </c>
      <c r="L3" s="431"/>
      <c r="M3" s="431"/>
      <c r="N3" s="366"/>
      <c r="O3" s="421" t="s">
        <v>528</v>
      </c>
      <c r="P3" s="437"/>
      <c r="Q3" s="433" t="s">
        <v>768</v>
      </c>
      <c r="R3" s="434"/>
    </row>
    <row r="4" spans="1:18" ht="21.75" customHeight="1" thickBot="1">
      <c r="A4" s="427"/>
      <c r="B4" s="369"/>
      <c r="C4" s="432" t="s">
        <v>204</v>
      </c>
      <c r="D4" s="368"/>
      <c r="E4" s="432" t="s">
        <v>205</v>
      </c>
      <c r="F4" s="368"/>
      <c r="G4" s="429"/>
      <c r="H4" s="430"/>
      <c r="I4" s="430"/>
      <c r="J4" s="438"/>
      <c r="K4" s="432" t="s">
        <v>204</v>
      </c>
      <c r="L4" s="368"/>
      <c r="M4" s="439" t="s">
        <v>205</v>
      </c>
      <c r="N4" s="440"/>
      <c r="O4" s="429"/>
      <c r="P4" s="438"/>
      <c r="Q4" s="435"/>
      <c r="R4" s="436"/>
    </row>
    <row r="5" spans="1:18" ht="25.5" customHeight="1">
      <c r="A5" s="122" t="s">
        <v>529</v>
      </c>
      <c r="B5" s="8">
        <v>562</v>
      </c>
      <c r="C5" s="61"/>
      <c r="D5" s="7">
        <v>497</v>
      </c>
      <c r="E5" s="61"/>
      <c r="F5" s="7">
        <v>180</v>
      </c>
      <c r="G5" s="443">
        <v>1446460</v>
      </c>
      <c r="H5" s="444"/>
      <c r="J5" s="7">
        <v>562</v>
      </c>
      <c r="K5" s="61"/>
      <c r="L5" s="7">
        <v>119</v>
      </c>
      <c r="M5" s="61"/>
      <c r="N5" s="7">
        <v>32</v>
      </c>
      <c r="O5" s="443">
        <v>116269</v>
      </c>
      <c r="P5" s="447"/>
      <c r="Q5" s="61"/>
      <c r="R5" s="35">
        <v>137</v>
      </c>
    </row>
    <row r="6" spans="1:18" ht="25.5" customHeight="1">
      <c r="A6" s="122">
        <v>18</v>
      </c>
      <c r="B6" s="8">
        <v>671</v>
      </c>
      <c r="C6" s="61"/>
      <c r="D6" s="7">
        <v>564</v>
      </c>
      <c r="E6" s="61"/>
      <c r="F6" s="7">
        <v>227</v>
      </c>
      <c r="G6" s="443">
        <v>1647398</v>
      </c>
      <c r="H6" s="444"/>
      <c r="J6" s="7">
        <v>643</v>
      </c>
      <c r="K6" s="61"/>
      <c r="L6" s="7">
        <v>131</v>
      </c>
      <c r="M6" s="61"/>
      <c r="N6" s="7">
        <v>31</v>
      </c>
      <c r="O6" s="443">
        <v>121879</v>
      </c>
      <c r="P6" s="447"/>
      <c r="Q6" s="61"/>
      <c r="R6" s="35">
        <v>147</v>
      </c>
    </row>
    <row r="7" spans="1:18" ht="25.5" customHeight="1">
      <c r="A7" s="122">
        <v>19</v>
      </c>
      <c r="B7" s="8">
        <v>618</v>
      </c>
      <c r="C7" s="61"/>
      <c r="D7" s="7">
        <v>555</v>
      </c>
      <c r="E7" s="61"/>
      <c r="F7" s="7">
        <v>197</v>
      </c>
      <c r="G7" s="443">
        <v>1611918</v>
      </c>
      <c r="H7" s="444"/>
      <c r="J7" s="7">
        <v>617</v>
      </c>
      <c r="K7" s="61"/>
      <c r="L7" s="7">
        <v>115</v>
      </c>
      <c r="M7" s="61"/>
      <c r="N7" s="7">
        <v>36</v>
      </c>
      <c r="O7" s="443">
        <v>112106</v>
      </c>
      <c r="P7" s="447"/>
      <c r="Q7" s="61"/>
      <c r="R7" s="35">
        <v>135</v>
      </c>
    </row>
    <row r="8" spans="1:18" ht="25.5" customHeight="1">
      <c r="A8" s="122">
        <v>20</v>
      </c>
      <c r="B8" s="8">
        <v>601</v>
      </c>
      <c r="C8" s="61"/>
      <c r="D8" s="7">
        <v>539</v>
      </c>
      <c r="E8" s="61"/>
      <c r="F8" s="7">
        <v>185</v>
      </c>
      <c r="G8" s="443">
        <v>1499842</v>
      </c>
      <c r="H8" s="444"/>
      <c r="J8" s="7">
        <v>601</v>
      </c>
      <c r="K8" s="61"/>
      <c r="L8" s="7">
        <v>119</v>
      </c>
      <c r="M8" s="61"/>
      <c r="N8" s="7">
        <v>25</v>
      </c>
      <c r="O8" s="443">
        <v>108440</v>
      </c>
      <c r="P8" s="447"/>
      <c r="Q8" s="61"/>
      <c r="R8" s="35">
        <v>134</v>
      </c>
    </row>
    <row r="9" spans="1:18" ht="25.5" customHeight="1" thickBot="1">
      <c r="A9" s="54">
        <v>21</v>
      </c>
      <c r="B9" s="21">
        <v>534</v>
      </c>
      <c r="C9" s="59"/>
      <c r="D9" s="20">
        <v>474</v>
      </c>
      <c r="E9" s="59"/>
      <c r="F9" s="20">
        <v>160</v>
      </c>
      <c r="G9" s="441">
        <v>1339073</v>
      </c>
      <c r="H9" s="448"/>
      <c r="I9" s="60"/>
      <c r="J9" s="20">
        <v>534</v>
      </c>
      <c r="K9" s="59"/>
      <c r="L9" s="20">
        <v>101</v>
      </c>
      <c r="M9" s="59"/>
      <c r="N9" s="20">
        <v>25</v>
      </c>
      <c r="O9" s="441">
        <v>90855</v>
      </c>
      <c r="P9" s="442"/>
      <c r="Q9" s="59"/>
      <c r="R9" s="38">
        <v>116</v>
      </c>
    </row>
    <row r="10" spans="1:16" ht="19.5" customHeight="1">
      <c r="A10" s="116" t="s">
        <v>142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</row>
    <row r="11" spans="1:16" ht="12">
      <c r="A11" s="142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ht="12">
      <c r="A12" s="161"/>
    </row>
    <row r="13" ht="12">
      <c r="A13" s="161"/>
    </row>
    <row r="14" ht="12">
      <c r="A14" s="161"/>
    </row>
  </sheetData>
  <mergeCells count="25">
    <mergeCell ref="G7:H7"/>
    <mergeCell ref="K3:N3"/>
    <mergeCell ref="G9:H9"/>
    <mergeCell ref="I3:J4"/>
    <mergeCell ref="O9:P9"/>
    <mergeCell ref="G5:H5"/>
    <mergeCell ref="G6:H6"/>
    <mergeCell ref="K2:R2"/>
    <mergeCell ref="I2:J2"/>
    <mergeCell ref="G8:H8"/>
    <mergeCell ref="O5:P5"/>
    <mergeCell ref="O6:P6"/>
    <mergeCell ref="O7:P7"/>
    <mergeCell ref="O8:P8"/>
    <mergeCell ref="Q3:R4"/>
    <mergeCell ref="O3:P4"/>
    <mergeCell ref="M4:N4"/>
    <mergeCell ref="K4:L4"/>
    <mergeCell ref="A2:A4"/>
    <mergeCell ref="G3:H4"/>
    <mergeCell ref="C3:F3"/>
    <mergeCell ref="C2:H2"/>
    <mergeCell ref="B2:B4"/>
    <mergeCell ref="C4:D4"/>
    <mergeCell ref="E4:F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00"/>
  <dimension ref="A1:X17"/>
  <sheetViews>
    <sheetView showGridLines="0" workbookViewId="0" topLeftCell="A1">
      <selection activeCell="A1" sqref="A1:K1"/>
    </sheetView>
  </sheetViews>
  <sheetFormatPr defaultColWidth="9.00390625" defaultRowHeight="13.5"/>
  <cols>
    <col min="1" max="1" width="6.125" style="13" customWidth="1"/>
    <col min="2" max="2" width="5.625" style="13" customWidth="1"/>
    <col min="3" max="3" width="8.50390625" style="13" customWidth="1"/>
    <col min="4" max="4" width="6.75390625" style="13" customWidth="1"/>
    <col min="5" max="5" width="10.875" style="13" customWidth="1"/>
    <col min="6" max="6" width="6.50390625" style="13" customWidth="1"/>
    <col min="7" max="7" width="9.375" style="13" customWidth="1"/>
    <col min="8" max="8" width="11.25390625" style="13" customWidth="1"/>
    <col min="9" max="9" width="6.125" style="13" customWidth="1"/>
    <col min="10" max="10" width="6.125" style="13" bestFit="1" customWidth="1"/>
    <col min="11" max="11" width="7.375" style="13" customWidth="1"/>
    <col min="12" max="12" width="6.50390625" style="13" customWidth="1"/>
    <col min="13" max="13" width="6.125" style="13" customWidth="1"/>
    <col min="14" max="14" width="6.625" style="13" customWidth="1"/>
    <col min="15" max="15" width="6.375" style="13" customWidth="1"/>
    <col min="16" max="17" width="6.625" style="13" customWidth="1"/>
    <col min="18" max="18" width="6.75390625" style="13" customWidth="1"/>
    <col min="19" max="19" width="6.875" style="13" customWidth="1"/>
    <col min="20" max="20" width="7.50390625" style="13" customWidth="1"/>
    <col min="21" max="21" width="8.00390625" style="13" customWidth="1"/>
    <col min="22" max="22" width="6.625" style="13" customWidth="1"/>
    <col min="23" max="23" width="6.25390625" style="13" customWidth="1"/>
    <col min="24" max="24" width="5.875" style="13" customWidth="1"/>
    <col min="25" max="25" width="9.75390625" style="13" customWidth="1"/>
    <col min="26" max="26" width="9.875" style="13" customWidth="1"/>
    <col min="27" max="27" width="9.375" style="13" customWidth="1"/>
    <col min="28" max="28" width="7.50390625" style="13" customWidth="1"/>
    <col min="29" max="29" width="8.25390625" style="13" customWidth="1"/>
    <col min="30" max="31" width="11.50390625" style="13" customWidth="1"/>
    <col min="32" max="32" width="11.875" style="13" customWidth="1"/>
    <col min="33" max="16384" width="9.00390625" style="13" customWidth="1"/>
  </cols>
  <sheetData>
    <row r="1" spans="1:11" ht="15">
      <c r="A1" s="357" t="s">
        <v>585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</row>
    <row r="2" spans="1:6" ht="15">
      <c r="A2" s="88"/>
      <c r="F2" s="51"/>
    </row>
    <row r="3" spans="1:24" ht="18" customHeight="1" thickBot="1">
      <c r="A3" s="48" t="s">
        <v>3</v>
      </c>
      <c r="B3" s="89"/>
      <c r="C3" s="89"/>
      <c r="D3" s="89"/>
      <c r="E3" s="89"/>
      <c r="F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78"/>
      <c r="W3" s="78"/>
      <c r="X3" s="62"/>
    </row>
    <row r="4" spans="1:24" ht="18" customHeight="1">
      <c r="A4" s="90"/>
      <c r="B4" s="362" t="s">
        <v>4</v>
      </c>
      <c r="C4" s="354" t="s">
        <v>5</v>
      </c>
      <c r="D4" s="354"/>
      <c r="E4" s="354" t="s">
        <v>6</v>
      </c>
      <c r="F4" s="354"/>
      <c r="G4" s="373" t="s">
        <v>586</v>
      </c>
      <c r="H4" s="373" t="s">
        <v>587</v>
      </c>
      <c r="I4" s="360"/>
      <c r="J4" s="361"/>
      <c r="K4" s="92" t="s">
        <v>588</v>
      </c>
      <c r="L4" s="93" t="s">
        <v>589</v>
      </c>
      <c r="M4" s="93"/>
      <c r="N4" s="94"/>
      <c r="O4" s="354" t="s">
        <v>7</v>
      </c>
      <c r="P4" s="354"/>
      <c r="Q4" s="354" t="s">
        <v>8</v>
      </c>
      <c r="R4" s="354"/>
      <c r="S4" s="373" t="s">
        <v>590</v>
      </c>
      <c r="T4" s="68" t="s">
        <v>9</v>
      </c>
      <c r="U4" s="68" t="s">
        <v>10</v>
      </c>
      <c r="V4" s="373" t="s">
        <v>591</v>
      </c>
      <c r="W4" s="345" t="s">
        <v>11</v>
      </c>
      <c r="X4" s="62"/>
    </row>
    <row r="5" spans="1:24" ht="13.5" customHeight="1">
      <c r="A5" s="344"/>
      <c r="B5" s="363"/>
      <c r="C5" s="355" t="s">
        <v>12</v>
      </c>
      <c r="D5" s="355" t="s">
        <v>13</v>
      </c>
      <c r="E5" s="355" t="s">
        <v>12</v>
      </c>
      <c r="F5" s="97" t="s">
        <v>14</v>
      </c>
      <c r="G5" s="374"/>
      <c r="H5" s="374"/>
      <c r="I5" s="97" t="s">
        <v>15</v>
      </c>
      <c r="J5" s="99" t="s">
        <v>16</v>
      </c>
      <c r="K5" s="99" t="s">
        <v>17</v>
      </c>
      <c r="L5" s="358" t="s">
        <v>18</v>
      </c>
      <c r="M5" s="97" t="s">
        <v>19</v>
      </c>
      <c r="N5" s="97" t="s">
        <v>20</v>
      </c>
      <c r="O5" s="355" t="s">
        <v>21</v>
      </c>
      <c r="P5" s="355" t="s">
        <v>22</v>
      </c>
      <c r="Q5" s="355" t="s">
        <v>21</v>
      </c>
      <c r="R5" s="355" t="s">
        <v>22</v>
      </c>
      <c r="S5" s="374"/>
      <c r="T5" s="98" t="s">
        <v>23</v>
      </c>
      <c r="U5" s="98" t="s">
        <v>24</v>
      </c>
      <c r="V5" s="374"/>
      <c r="W5" s="346"/>
      <c r="X5" s="62"/>
    </row>
    <row r="6" spans="1:24" ht="14.25" customHeight="1" thickBot="1">
      <c r="A6" s="106" t="s">
        <v>481</v>
      </c>
      <c r="B6" s="349"/>
      <c r="C6" s="356"/>
      <c r="D6" s="356"/>
      <c r="E6" s="356"/>
      <c r="F6" s="108" t="s">
        <v>25</v>
      </c>
      <c r="G6" s="375"/>
      <c r="H6" s="375"/>
      <c r="I6" s="108" t="s">
        <v>592</v>
      </c>
      <c r="J6" s="109" t="s">
        <v>26</v>
      </c>
      <c r="K6" s="109" t="s">
        <v>27</v>
      </c>
      <c r="L6" s="359"/>
      <c r="M6" s="108" t="s">
        <v>28</v>
      </c>
      <c r="N6" s="108" t="s">
        <v>28</v>
      </c>
      <c r="O6" s="356"/>
      <c r="P6" s="356"/>
      <c r="Q6" s="356"/>
      <c r="R6" s="356"/>
      <c r="S6" s="375"/>
      <c r="T6" s="108" t="s">
        <v>29</v>
      </c>
      <c r="U6" s="108" t="s">
        <v>30</v>
      </c>
      <c r="V6" s="375"/>
      <c r="W6" s="347"/>
      <c r="X6" s="62"/>
    </row>
    <row r="7" spans="1:24" ht="14.25" customHeight="1">
      <c r="A7" s="344"/>
      <c r="B7" s="350"/>
      <c r="C7" s="111" t="s">
        <v>31</v>
      </c>
      <c r="D7" s="112"/>
      <c r="E7" s="111" t="s">
        <v>32</v>
      </c>
      <c r="F7" s="113"/>
      <c r="G7" s="113"/>
      <c r="H7" s="111" t="s">
        <v>33</v>
      </c>
      <c r="I7" s="111" t="s">
        <v>593</v>
      </c>
      <c r="J7" s="114" t="s">
        <v>482</v>
      </c>
      <c r="K7" s="23" t="s">
        <v>34</v>
      </c>
      <c r="L7" s="24" t="s">
        <v>35</v>
      </c>
      <c r="M7" s="45" t="s">
        <v>35</v>
      </c>
      <c r="N7" s="45" t="s">
        <v>36</v>
      </c>
      <c r="O7" s="45" t="s">
        <v>482</v>
      </c>
      <c r="P7" s="45" t="s">
        <v>35</v>
      </c>
      <c r="Q7" s="45" t="s">
        <v>35</v>
      </c>
      <c r="R7" s="45" t="s">
        <v>35</v>
      </c>
      <c r="S7" s="45" t="s">
        <v>35</v>
      </c>
      <c r="T7" s="45" t="s">
        <v>35</v>
      </c>
      <c r="U7" s="45" t="s">
        <v>37</v>
      </c>
      <c r="V7" s="115"/>
      <c r="W7" s="23" t="s">
        <v>34</v>
      </c>
      <c r="X7" s="62"/>
    </row>
    <row r="8" spans="1:24" ht="13.5" customHeight="1">
      <c r="A8" s="364" t="s">
        <v>594</v>
      </c>
      <c r="B8" s="365"/>
      <c r="C8" s="370">
        <v>3000</v>
      </c>
      <c r="D8" s="3"/>
      <c r="E8" s="2">
        <v>3000000</v>
      </c>
      <c r="F8" s="4"/>
      <c r="G8" s="4"/>
      <c r="H8" s="2" t="s">
        <v>38</v>
      </c>
      <c r="I8" s="2"/>
      <c r="J8" s="5"/>
      <c r="K8" s="6"/>
      <c r="L8" s="7"/>
      <c r="M8" s="8"/>
      <c r="N8" s="8"/>
      <c r="O8" s="8"/>
      <c r="P8" s="8"/>
      <c r="Q8" s="8"/>
      <c r="R8" s="8"/>
      <c r="S8" s="8"/>
      <c r="T8" s="8"/>
      <c r="U8" s="8"/>
      <c r="V8" s="9"/>
      <c r="W8" s="6"/>
      <c r="X8" s="372"/>
    </row>
    <row r="9" spans="1:24" ht="13.5" customHeight="1">
      <c r="A9" s="366"/>
      <c r="B9" s="367"/>
      <c r="C9" s="370"/>
      <c r="D9" s="3"/>
      <c r="E9" s="2">
        <v>1750000</v>
      </c>
      <c r="F9" s="4"/>
      <c r="G9" s="4"/>
      <c r="H9" s="2"/>
      <c r="I9" s="2"/>
      <c r="J9" s="5"/>
      <c r="K9" s="6"/>
      <c r="L9" s="7"/>
      <c r="M9" s="8"/>
      <c r="N9" s="8"/>
      <c r="O9" s="8"/>
      <c r="P9" s="8"/>
      <c r="Q9" s="8"/>
      <c r="R9" s="8"/>
      <c r="S9" s="8"/>
      <c r="T9" s="8"/>
      <c r="U9" s="8"/>
      <c r="V9" s="12"/>
      <c r="X9" s="372"/>
    </row>
    <row r="10" spans="1:24" ht="13.5" customHeight="1">
      <c r="A10" s="366"/>
      <c r="B10" s="367"/>
      <c r="C10" s="370"/>
      <c r="D10" s="3"/>
      <c r="E10" s="2">
        <v>410000</v>
      </c>
      <c r="F10" s="4"/>
      <c r="G10" s="4"/>
      <c r="H10" s="14" t="s">
        <v>39</v>
      </c>
      <c r="I10" s="2"/>
      <c r="J10" s="5"/>
      <c r="K10" s="6"/>
      <c r="L10" s="7"/>
      <c r="M10" s="8"/>
      <c r="N10" s="8"/>
      <c r="O10" s="8"/>
      <c r="P10" s="8"/>
      <c r="Q10" s="8"/>
      <c r="R10" s="8"/>
      <c r="S10" s="8"/>
      <c r="T10" s="8"/>
      <c r="U10" s="8"/>
      <c r="V10" s="9"/>
      <c r="W10" s="15" t="s">
        <v>40</v>
      </c>
      <c r="X10" s="372"/>
    </row>
    <row r="11" spans="1:24" ht="13.5" customHeight="1">
      <c r="A11" s="366"/>
      <c r="B11" s="367"/>
      <c r="C11" s="370"/>
      <c r="D11" s="3"/>
      <c r="E11" s="2">
        <v>400000</v>
      </c>
      <c r="F11" s="4"/>
      <c r="G11" s="4"/>
      <c r="H11" s="2">
        <v>1564</v>
      </c>
      <c r="I11" s="2"/>
      <c r="J11" s="5"/>
      <c r="K11" s="6"/>
      <c r="L11" s="7"/>
      <c r="M11" s="8"/>
      <c r="N11" s="8"/>
      <c r="O11" s="8"/>
      <c r="P11" s="8"/>
      <c r="Q11" s="8"/>
      <c r="R11" s="8"/>
      <c r="S11" s="8"/>
      <c r="T11" s="8"/>
      <c r="U11" s="8"/>
      <c r="V11" s="9"/>
      <c r="W11" s="6">
        <v>150</v>
      </c>
      <c r="X11" s="372"/>
    </row>
    <row r="12" spans="1:24" ht="13.5" customHeight="1">
      <c r="A12" s="366"/>
      <c r="B12" s="367"/>
      <c r="C12" s="370"/>
      <c r="D12" s="3">
        <v>0.06</v>
      </c>
      <c r="E12" s="2">
        <v>160000</v>
      </c>
      <c r="F12" s="4">
        <v>0.147</v>
      </c>
      <c r="G12" s="4">
        <v>0.014</v>
      </c>
      <c r="H12" s="2"/>
      <c r="I12" s="2">
        <v>1000</v>
      </c>
      <c r="J12" s="5">
        <v>1200</v>
      </c>
      <c r="K12" s="6">
        <v>1600</v>
      </c>
      <c r="L12" s="7">
        <v>2500</v>
      </c>
      <c r="M12" s="8">
        <v>2400</v>
      </c>
      <c r="N12" s="8">
        <v>3100</v>
      </c>
      <c r="O12" s="8">
        <v>3000</v>
      </c>
      <c r="P12" s="8">
        <v>4000</v>
      </c>
      <c r="Q12" s="8">
        <v>5500</v>
      </c>
      <c r="R12" s="8">
        <v>7200</v>
      </c>
      <c r="S12" s="8">
        <v>1600</v>
      </c>
      <c r="T12" s="8">
        <v>4700</v>
      </c>
      <c r="U12" s="8">
        <v>4000</v>
      </c>
      <c r="V12" s="9">
        <v>0.003</v>
      </c>
      <c r="W12" s="15" t="s">
        <v>41</v>
      </c>
      <c r="X12" s="372"/>
    </row>
    <row r="13" spans="1:24" ht="13.5" customHeight="1">
      <c r="A13" s="366"/>
      <c r="B13" s="367"/>
      <c r="C13" s="370"/>
      <c r="D13" s="3"/>
      <c r="E13" s="2">
        <v>150000</v>
      </c>
      <c r="F13" s="4"/>
      <c r="G13" s="4"/>
      <c r="H13" s="2"/>
      <c r="I13" s="2"/>
      <c r="J13" s="5"/>
      <c r="K13" s="6"/>
      <c r="L13" s="7"/>
      <c r="M13" s="8"/>
      <c r="N13" s="8"/>
      <c r="O13" s="8"/>
      <c r="P13" s="8"/>
      <c r="Q13" s="8"/>
      <c r="R13" s="8"/>
      <c r="S13" s="8"/>
      <c r="T13" s="8"/>
      <c r="U13" s="8"/>
      <c r="V13" s="9"/>
      <c r="W13" s="6">
        <v>50</v>
      </c>
      <c r="X13" s="372"/>
    </row>
    <row r="14" spans="1:23" ht="13.5" customHeight="1">
      <c r="A14" s="366"/>
      <c r="B14" s="367"/>
      <c r="C14" s="370"/>
      <c r="D14" s="3"/>
      <c r="E14" s="2">
        <v>130000</v>
      </c>
      <c r="F14" s="4"/>
      <c r="G14" s="4"/>
      <c r="H14" s="14" t="s">
        <v>42</v>
      </c>
      <c r="I14" s="2"/>
      <c r="J14" s="5"/>
      <c r="K14" s="6"/>
      <c r="L14" s="7"/>
      <c r="M14" s="8"/>
      <c r="N14" s="8"/>
      <c r="O14" s="8"/>
      <c r="P14" s="8"/>
      <c r="Q14" s="8"/>
      <c r="R14" s="8"/>
      <c r="S14" s="8"/>
      <c r="T14" s="8"/>
      <c r="U14" s="8"/>
      <c r="V14" s="9"/>
      <c r="W14" s="6"/>
    </row>
    <row r="15" spans="1:23" ht="13.5" customHeight="1">
      <c r="A15" s="366"/>
      <c r="B15" s="367"/>
      <c r="C15" s="370"/>
      <c r="D15" s="3"/>
      <c r="E15" s="2">
        <v>120000</v>
      </c>
      <c r="F15" s="4"/>
      <c r="G15" s="4"/>
      <c r="H15" s="2">
        <v>3298</v>
      </c>
      <c r="I15" s="2"/>
      <c r="J15" s="5"/>
      <c r="K15" s="6"/>
      <c r="L15" s="7"/>
      <c r="M15" s="8"/>
      <c r="N15" s="8"/>
      <c r="O15" s="8"/>
      <c r="P15" s="8"/>
      <c r="Q15" s="8"/>
      <c r="R15" s="8"/>
      <c r="S15" s="8"/>
      <c r="T15" s="8"/>
      <c r="U15" s="8"/>
      <c r="V15" s="9"/>
      <c r="W15" s="6"/>
    </row>
    <row r="16" spans="1:23" ht="13.5" customHeight="1" thickBot="1">
      <c r="A16" s="368"/>
      <c r="B16" s="369"/>
      <c r="C16" s="371"/>
      <c r="D16" s="16"/>
      <c r="E16" s="16">
        <v>50000</v>
      </c>
      <c r="F16" s="17"/>
      <c r="G16" s="17"/>
      <c r="H16" s="16"/>
      <c r="I16" s="16"/>
      <c r="J16" s="18"/>
      <c r="K16" s="19"/>
      <c r="L16" s="20"/>
      <c r="M16" s="21"/>
      <c r="N16" s="21"/>
      <c r="O16" s="21"/>
      <c r="P16" s="21"/>
      <c r="Q16" s="21"/>
      <c r="R16" s="21"/>
      <c r="S16" s="21"/>
      <c r="T16" s="21"/>
      <c r="U16" s="21"/>
      <c r="V16" s="22"/>
      <c r="W16" s="19"/>
    </row>
    <row r="17" spans="1:6" ht="13.5" customHeight="1">
      <c r="A17" s="116" t="s">
        <v>43</v>
      </c>
      <c r="B17" s="117"/>
      <c r="C17" s="83"/>
      <c r="D17" s="117"/>
      <c r="F17" s="83"/>
    </row>
    <row r="18" ht="9" customHeight="1"/>
    <row r="19" ht="9" customHeight="1"/>
  </sheetData>
  <mergeCells count="23">
    <mergeCell ref="A8:B16"/>
    <mergeCell ref="C8:C16"/>
    <mergeCell ref="X8:X13"/>
    <mergeCell ref="E5:E6"/>
    <mergeCell ref="H4:H6"/>
    <mergeCell ref="G4:G6"/>
    <mergeCell ref="O4:P4"/>
    <mergeCell ref="W4:W6"/>
    <mergeCell ref="S4:S6"/>
    <mergeCell ref="V4:V6"/>
    <mergeCell ref="A1:K1"/>
    <mergeCell ref="L5:L6"/>
    <mergeCell ref="C4:D4"/>
    <mergeCell ref="E4:F4"/>
    <mergeCell ref="I4:J4"/>
    <mergeCell ref="C5:C6"/>
    <mergeCell ref="D5:D6"/>
    <mergeCell ref="B4:B5"/>
    <mergeCell ref="Q4:R4"/>
    <mergeCell ref="O5:O6"/>
    <mergeCell ref="P5:P6"/>
    <mergeCell ref="Q5:Q6"/>
    <mergeCell ref="R5:R6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18"/>
  <dimension ref="A1:U15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0.125" style="13" customWidth="1"/>
    <col min="2" max="2" width="10.75390625" style="13" customWidth="1"/>
    <col min="3" max="3" width="9.50390625" style="13" bestFit="1" customWidth="1"/>
    <col min="4" max="4" width="9.625" style="13" bestFit="1" customWidth="1"/>
    <col min="5" max="5" width="11.25390625" style="13" bestFit="1" customWidth="1"/>
    <col min="6" max="6" width="7.125" style="13" customWidth="1"/>
    <col min="7" max="7" width="8.50390625" style="13" bestFit="1" customWidth="1"/>
    <col min="8" max="8" width="7.875" style="13" bestFit="1" customWidth="1"/>
    <col min="9" max="9" width="9.00390625" style="13" customWidth="1"/>
    <col min="10" max="10" width="7.625" style="13" customWidth="1"/>
    <col min="11" max="11" width="10.125" style="13" customWidth="1"/>
    <col min="12" max="12" width="10.00390625" style="13" customWidth="1"/>
    <col min="13" max="13" width="10.50390625" style="13" customWidth="1"/>
    <col min="14" max="14" width="8.50390625" style="13" customWidth="1"/>
    <col min="15" max="15" width="10.25390625" style="13" bestFit="1" customWidth="1"/>
    <col min="16" max="16" width="9.875" style="13" customWidth="1"/>
    <col min="17" max="17" width="9.625" style="13" bestFit="1" customWidth="1"/>
    <col min="18" max="18" width="10.00390625" style="13" customWidth="1"/>
    <col min="19" max="19" width="6.625" style="13" customWidth="1"/>
    <col min="20" max="21" width="5.75390625" style="13" customWidth="1"/>
    <col min="22" max="16384" width="9.00390625" style="13" customWidth="1"/>
  </cols>
  <sheetData>
    <row r="1" spans="1:21" ht="18" customHeight="1" thickBot="1">
      <c r="A1" s="48" t="s">
        <v>753</v>
      </c>
      <c r="B1" s="49"/>
      <c r="C1" s="50"/>
      <c r="D1" s="50"/>
      <c r="E1" s="50"/>
      <c r="F1" s="35"/>
      <c r="G1" s="51"/>
      <c r="H1" s="35"/>
      <c r="I1" s="52"/>
      <c r="K1" s="89"/>
      <c r="L1" s="89"/>
      <c r="M1" s="89"/>
      <c r="O1" s="264"/>
      <c r="Q1" s="89"/>
      <c r="R1" s="53" t="s">
        <v>160</v>
      </c>
      <c r="S1" s="205"/>
      <c r="U1" s="51"/>
    </row>
    <row r="2" spans="1:21" ht="20.25" customHeight="1">
      <c r="A2" s="296" t="s">
        <v>754</v>
      </c>
      <c r="B2" s="373" t="s">
        <v>755</v>
      </c>
      <c r="C2" s="345" t="s">
        <v>206</v>
      </c>
      <c r="D2" s="291"/>
      <c r="E2" s="291"/>
      <c r="F2" s="291"/>
      <c r="G2" s="291"/>
      <c r="H2" s="291"/>
      <c r="I2" s="93"/>
      <c r="J2" s="291" t="s">
        <v>207</v>
      </c>
      <c r="K2" s="291"/>
      <c r="L2" s="291"/>
      <c r="M2" s="292"/>
      <c r="N2" s="354" t="s">
        <v>756</v>
      </c>
      <c r="O2" s="354" t="s">
        <v>757</v>
      </c>
      <c r="P2" s="354" t="s">
        <v>208</v>
      </c>
      <c r="Q2" s="354"/>
      <c r="R2" s="345"/>
      <c r="S2" s="205"/>
      <c r="T2" s="205"/>
      <c r="U2" s="205"/>
    </row>
    <row r="3" spans="1:21" ht="20.25" customHeight="1">
      <c r="A3" s="105"/>
      <c r="B3" s="374"/>
      <c r="C3" s="355" t="s">
        <v>67</v>
      </c>
      <c r="D3" s="355" t="s">
        <v>530</v>
      </c>
      <c r="E3" s="355" t="s">
        <v>209</v>
      </c>
      <c r="F3" s="355"/>
      <c r="G3" s="355"/>
      <c r="H3" s="355" t="s">
        <v>531</v>
      </c>
      <c r="I3" s="346" t="s">
        <v>758</v>
      </c>
      <c r="J3" s="174" t="s">
        <v>67</v>
      </c>
      <c r="K3" s="355" t="s">
        <v>210</v>
      </c>
      <c r="L3" s="355" t="s">
        <v>211</v>
      </c>
      <c r="M3" s="355" t="s">
        <v>212</v>
      </c>
      <c r="N3" s="355"/>
      <c r="O3" s="355"/>
      <c r="P3" s="355" t="s">
        <v>67</v>
      </c>
      <c r="Q3" s="355" t="s">
        <v>141</v>
      </c>
      <c r="R3" s="346" t="s">
        <v>9</v>
      </c>
      <c r="S3" s="205"/>
      <c r="T3" s="205"/>
      <c r="U3" s="205"/>
    </row>
    <row r="4" spans="1:21" ht="18" customHeight="1">
      <c r="A4" s="105"/>
      <c r="B4" s="374"/>
      <c r="C4" s="355"/>
      <c r="D4" s="355"/>
      <c r="E4" s="449" t="s">
        <v>163</v>
      </c>
      <c r="F4" s="449" t="s">
        <v>759</v>
      </c>
      <c r="G4" s="355" t="s">
        <v>760</v>
      </c>
      <c r="H4" s="355"/>
      <c r="I4" s="346"/>
      <c r="J4" s="174"/>
      <c r="K4" s="355"/>
      <c r="L4" s="355"/>
      <c r="M4" s="355"/>
      <c r="N4" s="355"/>
      <c r="O4" s="355"/>
      <c r="P4" s="355"/>
      <c r="Q4" s="355"/>
      <c r="R4" s="346"/>
      <c r="S4" s="205"/>
      <c r="T4" s="205"/>
      <c r="U4" s="205"/>
    </row>
    <row r="5" spans="1:21" ht="18" customHeight="1" thickBot="1">
      <c r="A5" s="278"/>
      <c r="B5" s="375"/>
      <c r="C5" s="356"/>
      <c r="D5" s="356"/>
      <c r="E5" s="450"/>
      <c r="F5" s="450"/>
      <c r="G5" s="356"/>
      <c r="H5" s="356"/>
      <c r="I5" s="347"/>
      <c r="J5" s="196"/>
      <c r="K5" s="356"/>
      <c r="L5" s="356"/>
      <c r="M5" s="356"/>
      <c r="N5" s="356"/>
      <c r="O5" s="356"/>
      <c r="P5" s="356"/>
      <c r="Q5" s="356"/>
      <c r="R5" s="347"/>
      <c r="S5" s="35"/>
      <c r="T5" s="205"/>
      <c r="U5" s="205"/>
    </row>
    <row r="6" spans="1:21" ht="23.25" customHeight="1">
      <c r="A6" s="91" t="s">
        <v>511</v>
      </c>
      <c r="B6" s="46">
        <v>5</v>
      </c>
      <c r="C6" s="45">
        <v>3007666</v>
      </c>
      <c r="D6" s="45">
        <v>2964535</v>
      </c>
      <c r="E6" s="45">
        <v>145</v>
      </c>
      <c r="F6" s="45">
        <v>38139</v>
      </c>
      <c r="G6" s="45" t="s">
        <v>88</v>
      </c>
      <c r="H6" s="45" t="s">
        <v>88</v>
      </c>
      <c r="I6" s="23">
        <v>4847</v>
      </c>
      <c r="J6" s="24">
        <v>3068</v>
      </c>
      <c r="K6" s="45">
        <v>4</v>
      </c>
      <c r="L6" s="45">
        <v>3048</v>
      </c>
      <c r="M6" s="45">
        <v>16</v>
      </c>
      <c r="N6" s="45">
        <v>307263</v>
      </c>
      <c r="O6" s="45">
        <v>1392</v>
      </c>
      <c r="P6" s="45">
        <v>2695943</v>
      </c>
      <c r="Q6" s="45">
        <v>2691909</v>
      </c>
      <c r="R6" s="23">
        <v>4034</v>
      </c>
      <c r="S6" s="35"/>
      <c r="T6" s="35"/>
      <c r="U6" s="35"/>
    </row>
    <row r="7" spans="1:21" ht="23.25" customHeight="1">
      <c r="A7" s="122">
        <v>18</v>
      </c>
      <c r="B7" s="47">
        <v>4.9</v>
      </c>
      <c r="C7" s="8">
        <v>3427446</v>
      </c>
      <c r="D7" s="8">
        <v>3362844</v>
      </c>
      <c r="E7" s="8">
        <v>2145</v>
      </c>
      <c r="F7" s="8">
        <v>44999</v>
      </c>
      <c r="G7" s="8" t="s">
        <v>88</v>
      </c>
      <c r="H7" s="8" t="s">
        <v>88</v>
      </c>
      <c r="I7" s="6">
        <v>17458</v>
      </c>
      <c r="J7" s="7">
        <v>3906</v>
      </c>
      <c r="K7" s="8" t="s">
        <v>88</v>
      </c>
      <c r="L7" s="8">
        <v>3851</v>
      </c>
      <c r="M7" s="8">
        <v>55</v>
      </c>
      <c r="N7" s="8">
        <v>178179</v>
      </c>
      <c r="O7" s="8">
        <v>5423</v>
      </c>
      <c r="P7" s="8">
        <v>3233245</v>
      </c>
      <c r="Q7" s="8">
        <v>3228643</v>
      </c>
      <c r="R7" s="6">
        <v>4602</v>
      </c>
      <c r="S7" s="35"/>
      <c r="T7" s="35"/>
      <c r="U7" s="35"/>
    </row>
    <row r="8" spans="1:21" s="141" customFormat="1" ht="23.25" customHeight="1">
      <c r="A8" s="122">
        <v>19</v>
      </c>
      <c r="B8" s="47">
        <v>6</v>
      </c>
      <c r="C8" s="8">
        <v>4159913</v>
      </c>
      <c r="D8" s="8">
        <v>4113502</v>
      </c>
      <c r="E8" s="8">
        <v>907</v>
      </c>
      <c r="F8" s="8">
        <v>27477</v>
      </c>
      <c r="G8" s="8" t="s">
        <v>88</v>
      </c>
      <c r="H8" s="8" t="s">
        <v>88</v>
      </c>
      <c r="I8" s="6">
        <v>18027</v>
      </c>
      <c r="J8" s="7">
        <v>3489</v>
      </c>
      <c r="K8" s="8" t="s">
        <v>88</v>
      </c>
      <c r="L8" s="8">
        <v>3377</v>
      </c>
      <c r="M8" s="8">
        <v>112</v>
      </c>
      <c r="N8" s="8">
        <v>96269</v>
      </c>
      <c r="O8" s="8">
        <v>6438</v>
      </c>
      <c r="P8" s="8">
        <v>4053717</v>
      </c>
      <c r="Q8" s="8">
        <v>4048617</v>
      </c>
      <c r="R8" s="6">
        <v>5100</v>
      </c>
      <c r="S8" s="35"/>
      <c r="T8" s="35"/>
      <c r="U8" s="35"/>
    </row>
    <row r="9" spans="1:21" s="141" customFormat="1" ht="23.25" customHeight="1">
      <c r="A9" s="122">
        <v>20</v>
      </c>
      <c r="B9" s="47">
        <v>6</v>
      </c>
      <c r="C9" s="8">
        <v>4138629</v>
      </c>
      <c r="D9" s="8">
        <v>4096476</v>
      </c>
      <c r="E9" s="8">
        <v>2370</v>
      </c>
      <c r="F9" s="8">
        <v>27193</v>
      </c>
      <c r="G9" s="8" t="s">
        <v>88</v>
      </c>
      <c r="H9" s="8" t="s">
        <v>88</v>
      </c>
      <c r="I9" s="6">
        <v>12590</v>
      </c>
      <c r="J9" s="7">
        <v>3708</v>
      </c>
      <c r="K9" s="8">
        <v>44</v>
      </c>
      <c r="L9" s="8">
        <v>3586</v>
      </c>
      <c r="M9" s="8">
        <v>78</v>
      </c>
      <c r="N9" s="8">
        <v>132600</v>
      </c>
      <c r="O9" s="8">
        <v>5325</v>
      </c>
      <c r="P9" s="8">
        <v>4000582</v>
      </c>
      <c r="Q9" s="8">
        <v>3911436</v>
      </c>
      <c r="R9" s="6">
        <v>89146</v>
      </c>
      <c r="S9" s="35"/>
      <c r="T9" s="35"/>
      <c r="U9" s="35"/>
    </row>
    <row r="10" spans="1:21" ht="23.25" customHeight="1" thickBot="1">
      <c r="A10" s="54">
        <v>21</v>
      </c>
      <c r="B10" s="158">
        <v>6</v>
      </c>
      <c r="C10" s="21">
        <v>4030585</v>
      </c>
      <c r="D10" s="21">
        <v>3994050</v>
      </c>
      <c r="E10" s="21">
        <v>3818</v>
      </c>
      <c r="F10" s="21">
        <v>24638</v>
      </c>
      <c r="G10" s="21" t="s">
        <v>498</v>
      </c>
      <c r="H10" s="21" t="s">
        <v>498</v>
      </c>
      <c r="I10" s="19">
        <f>8059+20</f>
        <v>8079</v>
      </c>
      <c r="J10" s="20">
        <f>SUM(K10:M10)</f>
        <v>3775</v>
      </c>
      <c r="K10" s="21">
        <v>25</v>
      </c>
      <c r="L10" s="21">
        <v>3712</v>
      </c>
      <c r="M10" s="21">
        <v>38</v>
      </c>
      <c r="N10" s="21">
        <f>C10-J10-O10-P10</f>
        <v>118057</v>
      </c>
      <c r="O10" s="21">
        <f>1224+556</f>
        <v>1780</v>
      </c>
      <c r="P10" s="21">
        <f>Q10+R10</f>
        <v>3906973</v>
      </c>
      <c r="Q10" s="21">
        <v>3753402</v>
      </c>
      <c r="R10" s="19">
        <v>153571</v>
      </c>
      <c r="S10" s="35"/>
      <c r="T10" s="35"/>
      <c r="U10" s="35"/>
    </row>
    <row r="11" spans="1:20" ht="18.75" customHeight="1">
      <c r="A11" s="116" t="s">
        <v>142</v>
      </c>
      <c r="B11" s="35"/>
      <c r="C11" s="35"/>
      <c r="D11" s="35"/>
      <c r="E11" s="35"/>
      <c r="F11" s="35"/>
      <c r="G11" s="35"/>
      <c r="H11" s="35"/>
      <c r="I11" s="35"/>
      <c r="J11" s="351"/>
      <c r="K11" s="83"/>
      <c r="L11" s="351"/>
      <c r="M11" s="351"/>
      <c r="N11" s="351"/>
      <c r="O11" s="351"/>
      <c r="P11" s="351"/>
      <c r="Q11" s="351"/>
      <c r="R11" s="351"/>
      <c r="S11" s="35"/>
      <c r="T11" s="35"/>
    </row>
    <row r="12" spans="1:20" ht="12.75">
      <c r="A12" s="116" t="s">
        <v>761</v>
      </c>
      <c r="B12" s="89"/>
      <c r="C12" s="89"/>
      <c r="D12" s="275"/>
      <c r="E12" s="275"/>
      <c r="F12" s="275"/>
      <c r="G12" s="89"/>
      <c r="I12" s="52"/>
      <c r="J12" s="116" t="s">
        <v>762</v>
      </c>
      <c r="K12" s="89"/>
      <c r="L12" s="89"/>
      <c r="M12" s="89"/>
      <c r="N12" s="143"/>
      <c r="O12" s="35"/>
      <c r="P12" s="35"/>
      <c r="Q12" s="35"/>
      <c r="R12" s="35"/>
      <c r="S12" s="35"/>
      <c r="T12" s="35"/>
    </row>
    <row r="13" spans="1:20" ht="12.75">
      <c r="A13" s="89"/>
      <c r="B13" s="89"/>
      <c r="C13" s="89"/>
      <c r="D13" s="89"/>
      <c r="E13" s="89"/>
      <c r="F13" s="89"/>
      <c r="G13" s="89"/>
      <c r="H13" s="89"/>
      <c r="I13" s="89"/>
      <c r="J13" s="142"/>
      <c r="K13" s="142"/>
      <c r="L13" s="142"/>
      <c r="M13" s="142"/>
      <c r="N13" s="143"/>
      <c r="T13" s="35"/>
    </row>
    <row r="14" spans="1:14" ht="12.75">
      <c r="A14" s="89"/>
      <c r="B14" s="89"/>
      <c r="C14" s="89"/>
      <c r="D14" s="89"/>
      <c r="E14" s="89"/>
      <c r="F14" s="89"/>
      <c r="G14" s="89"/>
      <c r="H14" s="89"/>
      <c r="I14" s="142"/>
      <c r="J14" s="35"/>
      <c r="K14" s="35"/>
      <c r="L14" s="35"/>
      <c r="M14" s="35"/>
      <c r="N14" s="143"/>
    </row>
    <row r="15" spans="1:18" ht="12.75">
      <c r="A15" s="142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143"/>
      <c r="R15" s="51"/>
    </row>
  </sheetData>
  <mergeCells count="22">
    <mergeCell ref="C3:C5"/>
    <mergeCell ref="G4:G5"/>
    <mergeCell ref="H3:H5"/>
    <mergeCell ref="E3:G3"/>
    <mergeCell ref="E4:E5"/>
    <mergeCell ref="F4:F5"/>
    <mergeCell ref="D3:D5"/>
    <mergeCell ref="R3:R5"/>
    <mergeCell ref="P2:R2"/>
    <mergeCell ref="N2:N5"/>
    <mergeCell ref="P3:P5"/>
    <mergeCell ref="Q3:Q5"/>
    <mergeCell ref="M3:M5"/>
    <mergeCell ref="O2:O5"/>
    <mergeCell ref="I3:I5"/>
    <mergeCell ref="A2:A5"/>
    <mergeCell ref="J3:J5"/>
    <mergeCell ref="K3:K5"/>
    <mergeCell ref="L3:L5"/>
    <mergeCell ref="B2:B5"/>
    <mergeCell ref="J2:M2"/>
    <mergeCell ref="C2:H2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319"/>
  <dimension ref="A1:R25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0.125" style="13" customWidth="1"/>
    <col min="2" max="2" width="10.75390625" style="13" customWidth="1"/>
    <col min="3" max="3" width="9.50390625" style="13" bestFit="1" customWidth="1"/>
    <col min="4" max="4" width="9.625" style="13" bestFit="1" customWidth="1"/>
    <col min="5" max="5" width="11.25390625" style="13" bestFit="1" customWidth="1"/>
    <col min="6" max="6" width="7.125" style="13" customWidth="1"/>
    <col min="7" max="7" width="8.50390625" style="13" bestFit="1" customWidth="1"/>
    <col min="8" max="8" width="7.875" style="13" bestFit="1" customWidth="1"/>
    <col min="9" max="9" width="9.00390625" style="13" customWidth="1"/>
    <col min="10" max="10" width="7.625" style="13" customWidth="1"/>
    <col min="11" max="11" width="10.125" style="13" customWidth="1"/>
    <col min="12" max="12" width="10.00390625" style="13" customWidth="1"/>
    <col min="13" max="13" width="10.50390625" style="13" customWidth="1"/>
    <col min="14" max="14" width="8.50390625" style="13" customWidth="1"/>
    <col min="15" max="15" width="10.25390625" style="13" bestFit="1" customWidth="1"/>
    <col min="16" max="16" width="9.875" style="13" customWidth="1"/>
    <col min="17" max="17" width="9.625" style="13" bestFit="1" customWidth="1"/>
    <col min="18" max="18" width="10.00390625" style="13" customWidth="1"/>
    <col min="19" max="19" width="6.625" style="13" customWidth="1"/>
    <col min="20" max="21" width="5.75390625" style="13" customWidth="1"/>
    <col min="22" max="16384" width="9.00390625" style="13" customWidth="1"/>
  </cols>
  <sheetData>
    <row r="1" spans="1:18" ht="18" customHeight="1" thickBot="1">
      <c r="A1" s="116" t="s">
        <v>749</v>
      </c>
      <c r="B1" s="35"/>
      <c r="C1" s="35"/>
      <c r="D1" s="35"/>
      <c r="E1" s="35"/>
      <c r="F1" s="35"/>
      <c r="G1" s="35"/>
      <c r="H1" s="35"/>
      <c r="I1" s="35"/>
      <c r="J1" s="205"/>
      <c r="K1" s="205"/>
      <c r="L1" s="205"/>
      <c r="M1" s="205"/>
      <c r="N1" s="205"/>
      <c r="O1" s="205"/>
      <c r="P1" s="53" t="s">
        <v>213</v>
      </c>
      <c r="Q1" s="205"/>
      <c r="R1" s="205"/>
    </row>
    <row r="2" spans="1:18" ht="24" customHeight="1">
      <c r="A2" s="391" t="s">
        <v>533</v>
      </c>
      <c r="B2" s="354" t="s">
        <v>145</v>
      </c>
      <c r="C2" s="354" t="s">
        <v>214</v>
      </c>
      <c r="D2" s="354" t="s">
        <v>215</v>
      </c>
      <c r="E2" s="354" t="s">
        <v>216</v>
      </c>
      <c r="F2" s="354" t="s">
        <v>750</v>
      </c>
      <c r="G2" s="354" t="s">
        <v>217</v>
      </c>
      <c r="H2" s="354" t="s">
        <v>218</v>
      </c>
      <c r="I2" s="345" t="s">
        <v>219</v>
      </c>
      <c r="J2" s="292" t="s">
        <v>220</v>
      </c>
      <c r="K2" s="458" t="s">
        <v>751</v>
      </c>
      <c r="L2" s="458"/>
      <c r="M2" s="458"/>
      <c r="N2" s="458"/>
      <c r="O2" s="458"/>
      <c r="P2" s="345" t="s">
        <v>9</v>
      </c>
      <c r="Q2" s="62"/>
      <c r="R2" s="35"/>
    </row>
    <row r="3" spans="1:18" ht="32.25" customHeight="1" thickBot="1">
      <c r="A3" s="459"/>
      <c r="B3" s="413"/>
      <c r="C3" s="413"/>
      <c r="D3" s="413"/>
      <c r="E3" s="413"/>
      <c r="F3" s="413"/>
      <c r="G3" s="413"/>
      <c r="H3" s="413"/>
      <c r="I3" s="411"/>
      <c r="J3" s="358"/>
      <c r="K3" s="97" t="s">
        <v>67</v>
      </c>
      <c r="L3" s="97" t="s">
        <v>534</v>
      </c>
      <c r="M3" s="97" t="s">
        <v>535</v>
      </c>
      <c r="N3" s="97" t="s">
        <v>536</v>
      </c>
      <c r="O3" s="97" t="s">
        <v>9</v>
      </c>
      <c r="P3" s="411"/>
      <c r="Q3" s="62"/>
      <c r="R3" s="35"/>
    </row>
    <row r="4" spans="1:18" ht="20.25" customHeight="1">
      <c r="A4" s="455" t="s">
        <v>221</v>
      </c>
      <c r="B4" s="456"/>
      <c r="C4" s="456"/>
      <c r="D4" s="456"/>
      <c r="E4" s="456"/>
      <c r="F4" s="456"/>
      <c r="G4" s="456"/>
      <c r="H4" s="456"/>
      <c r="I4" s="451" t="s">
        <v>222</v>
      </c>
      <c r="J4" s="452"/>
      <c r="K4" s="452"/>
      <c r="L4" s="452"/>
      <c r="M4" s="452"/>
      <c r="N4" s="452"/>
      <c r="O4" s="452"/>
      <c r="P4" s="452"/>
      <c r="Q4" s="62"/>
      <c r="R4" s="35"/>
    </row>
    <row r="5" spans="1:18" ht="20.25" customHeight="1">
      <c r="A5" s="95" t="s">
        <v>752</v>
      </c>
      <c r="B5" s="8">
        <v>156110195</v>
      </c>
      <c r="C5" s="8">
        <v>5881786</v>
      </c>
      <c r="D5" s="8">
        <v>285262</v>
      </c>
      <c r="E5" s="8">
        <v>107317824</v>
      </c>
      <c r="F5" s="8" t="s">
        <v>88</v>
      </c>
      <c r="G5" s="8" t="s">
        <v>88</v>
      </c>
      <c r="H5" s="8">
        <v>216644</v>
      </c>
      <c r="I5" s="6">
        <v>897</v>
      </c>
      <c r="J5" s="7">
        <v>26921</v>
      </c>
      <c r="K5" s="8">
        <v>42380861</v>
      </c>
      <c r="L5" s="8">
        <v>30253386</v>
      </c>
      <c r="M5" s="8">
        <v>1441686</v>
      </c>
      <c r="N5" s="8">
        <v>795230</v>
      </c>
      <c r="O5" s="8">
        <v>9890559</v>
      </c>
      <c r="P5" s="6" t="s">
        <v>88</v>
      </c>
      <c r="Q5" s="62"/>
      <c r="R5" s="35"/>
    </row>
    <row r="6" spans="1:18" ht="20.25" customHeight="1">
      <c r="A6" s="122">
        <v>18</v>
      </c>
      <c r="B6" s="8">
        <v>161097641</v>
      </c>
      <c r="C6" s="8">
        <v>7307710</v>
      </c>
      <c r="D6" s="8">
        <v>332767</v>
      </c>
      <c r="E6" s="8">
        <v>111626949</v>
      </c>
      <c r="F6" s="8" t="s">
        <v>88</v>
      </c>
      <c r="G6" s="8" t="s">
        <v>88</v>
      </c>
      <c r="H6" s="8">
        <v>366256</v>
      </c>
      <c r="I6" s="6">
        <v>903</v>
      </c>
      <c r="J6" s="7">
        <v>41447</v>
      </c>
      <c r="K6" s="8">
        <v>41421609</v>
      </c>
      <c r="L6" s="8">
        <v>29683413</v>
      </c>
      <c r="M6" s="8" t="s">
        <v>88</v>
      </c>
      <c r="N6" s="8">
        <v>673591</v>
      </c>
      <c r="O6" s="8">
        <v>11064605</v>
      </c>
      <c r="P6" s="6" t="s">
        <v>88</v>
      </c>
      <c r="Q6" s="62"/>
      <c r="R6" s="35"/>
    </row>
    <row r="7" spans="1:18" ht="20.25" customHeight="1">
      <c r="A7" s="122">
        <v>19</v>
      </c>
      <c r="B7" s="8">
        <v>158131504</v>
      </c>
      <c r="C7" s="8">
        <v>7391822</v>
      </c>
      <c r="D7" s="8">
        <v>340325</v>
      </c>
      <c r="E7" s="8">
        <v>109930113</v>
      </c>
      <c r="F7" s="8" t="s">
        <v>88</v>
      </c>
      <c r="G7" s="8" t="s">
        <v>88</v>
      </c>
      <c r="H7" s="8">
        <v>373816</v>
      </c>
      <c r="I7" s="6">
        <v>897</v>
      </c>
      <c r="J7" s="7">
        <v>38208</v>
      </c>
      <c r="K7" s="8">
        <v>40056323</v>
      </c>
      <c r="L7" s="8">
        <v>28859133</v>
      </c>
      <c r="M7" s="8" t="s">
        <v>88</v>
      </c>
      <c r="N7" s="8">
        <v>627993</v>
      </c>
      <c r="O7" s="8">
        <v>10569197</v>
      </c>
      <c r="P7" s="6" t="s">
        <v>88</v>
      </c>
      <c r="Q7" s="62"/>
      <c r="R7" s="83"/>
    </row>
    <row r="8" spans="1:17" ht="20.25" customHeight="1">
      <c r="A8" s="122">
        <v>20</v>
      </c>
      <c r="B8" s="8">
        <v>156557331</v>
      </c>
      <c r="C8" s="8">
        <v>7291002</v>
      </c>
      <c r="D8" s="8">
        <v>339365</v>
      </c>
      <c r="E8" s="8">
        <v>108746595</v>
      </c>
      <c r="F8" s="8" t="s">
        <v>88</v>
      </c>
      <c r="G8" s="8" t="s">
        <v>88</v>
      </c>
      <c r="H8" s="8">
        <v>374180</v>
      </c>
      <c r="I8" s="6">
        <v>897</v>
      </c>
      <c r="J8" s="7">
        <v>37993</v>
      </c>
      <c r="K8" s="8">
        <v>39767299</v>
      </c>
      <c r="L8" s="8">
        <v>28773012</v>
      </c>
      <c r="M8" s="8" t="s">
        <v>88</v>
      </c>
      <c r="N8" s="8">
        <v>610734</v>
      </c>
      <c r="O8" s="8">
        <v>10383553</v>
      </c>
      <c r="P8" s="6" t="s">
        <v>88</v>
      </c>
      <c r="Q8" s="62"/>
    </row>
    <row r="9" spans="1:17" ht="20.25" customHeight="1">
      <c r="A9" s="122">
        <v>21</v>
      </c>
      <c r="B9" s="8">
        <v>147642491</v>
      </c>
      <c r="C9" s="8">
        <v>7253051</v>
      </c>
      <c r="D9" s="8">
        <v>344193</v>
      </c>
      <c r="E9" s="8">
        <v>104173050</v>
      </c>
      <c r="F9" s="8" t="s">
        <v>564</v>
      </c>
      <c r="G9" s="8" t="s">
        <v>564</v>
      </c>
      <c r="H9" s="8">
        <v>375209</v>
      </c>
      <c r="I9" s="6">
        <v>897</v>
      </c>
      <c r="J9" s="7">
        <v>37310</v>
      </c>
      <c r="K9" s="8">
        <v>35458781</v>
      </c>
      <c r="L9" s="8">
        <v>24350441</v>
      </c>
      <c r="M9" s="8" t="s">
        <v>564</v>
      </c>
      <c r="N9" s="8">
        <v>564258</v>
      </c>
      <c r="O9" s="8">
        <v>10544082</v>
      </c>
      <c r="P9" s="6" t="s">
        <v>564</v>
      </c>
      <c r="Q9" s="62"/>
    </row>
    <row r="10" spans="1:17" ht="20.25" customHeight="1">
      <c r="A10" s="457" t="s">
        <v>223</v>
      </c>
      <c r="B10" s="453"/>
      <c r="C10" s="453"/>
      <c r="D10" s="453"/>
      <c r="E10" s="453"/>
      <c r="F10" s="453"/>
      <c r="G10" s="453"/>
      <c r="H10" s="453"/>
      <c r="I10" s="453" t="s">
        <v>224</v>
      </c>
      <c r="J10" s="453"/>
      <c r="K10" s="453"/>
      <c r="L10" s="453"/>
      <c r="M10" s="453"/>
      <c r="N10" s="453"/>
      <c r="O10" s="453"/>
      <c r="P10" s="454"/>
      <c r="Q10" s="62"/>
    </row>
    <row r="11" spans="1:18" ht="20.25" customHeight="1">
      <c r="A11" s="95" t="s">
        <v>225</v>
      </c>
      <c r="B11" s="8">
        <v>92119848</v>
      </c>
      <c r="C11" s="8">
        <v>5859681</v>
      </c>
      <c r="D11" s="8">
        <v>258333</v>
      </c>
      <c r="E11" s="8">
        <v>71480803</v>
      </c>
      <c r="F11" s="8" t="s">
        <v>88</v>
      </c>
      <c r="G11" s="8" t="s">
        <v>88</v>
      </c>
      <c r="H11" s="8">
        <v>181368</v>
      </c>
      <c r="I11" s="6">
        <v>897</v>
      </c>
      <c r="J11" s="7">
        <v>18359</v>
      </c>
      <c r="K11" s="8">
        <v>14320407</v>
      </c>
      <c r="L11" s="8">
        <v>7617179</v>
      </c>
      <c r="M11" s="8" t="s">
        <v>88</v>
      </c>
      <c r="N11" s="8" t="s">
        <v>88</v>
      </c>
      <c r="O11" s="8">
        <v>6703228</v>
      </c>
      <c r="P11" s="6" t="s">
        <v>88</v>
      </c>
      <c r="Q11" s="62"/>
      <c r="R11" s="51"/>
    </row>
    <row r="12" spans="1:18" ht="20.25" customHeight="1">
      <c r="A12" s="122">
        <v>18</v>
      </c>
      <c r="B12" s="8">
        <v>95829079</v>
      </c>
      <c r="C12" s="8">
        <v>7283828</v>
      </c>
      <c r="D12" s="8">
        <v>305751</v>
      </c>
      <c r="E12" s="8">
        <v>74817511</v>
      </c>
      <c r="F12" s="8" t="s">
        <v>88</v>
      </c>
      <c r="G12" s="8" t="s">
        <v>88</v>
      </c>
      <c r="H12" s="8">
        <v>299707</v>
      </c>
      <c r="I12" s="6">
        <v>903</v>
      </c>
      <c r="J12" s="7">
        <v>28336</v>
      </c>
      <c r="K12" s="8">
        <v>13093043</v>
      </c>
      <c r="L12" s="8">
        <v>6327491</v>
      </c>
      <c r="M12" s="8" t="s">
        <v>88</v>
      </c>
      <c r="N12" s="8" t="s">
        <v>88</v>
      </c>
      <c r="O12" s="8">
        <v>6765552</v>
      </c>
      <c r="P12" s="6" t="s">
        <v>88</v>
      </c>
      <c r="Q12" s="62"/>
      <c r="R12" s="205"/>
    </row>
    <row r="13" spans="1:18" ht="20.25" customHeight="1">
      <c r="A13" s="122">
        <v>19</v>
      </c>
      <c r="B13" s="8">
        <v>94248383</v>
      </c>
      <c r="C13" s="8">
        <v>7369724</v>
      </c>
      <c r="D13" s="8">
        <v>313303</v>
      </c>
      <c r="E13" s="8">
        <v>73418772</v>
      </c>
      <c r="F13" s="8" t="s">
        <v>88</v>
      </c>
      <c r="G13" s="8" t="s">
        <v>88</v>
      </c>
      <c r="H13" s="8">
        <v>300718</v>
      </c>
      <c r="I13" s="6">
        <v>897</v>
      </c>
      <c r="J13" s="7">
        <v>25602</v>
      </c>
      <c r="K13" s="8">
        <v>12819367</v>
      </c>
      <c r="L13" s="8">
        <v>6217485</v>
      </c>
      <c r="M13" s="8" t="s">
        <v>88</v>
      </c>
      <c r="N13" s="8" t="s">
        <v>88</v>
      </c>
      <c r="O13" s="8">
        <v>6601882</v>
      </c>
      <c r="P13" s="6" t="s">
        <v>88</v>
      </c>
      <c r="Q13" s="62"/>
      <c r="R13" s="276"/>
    </row>
    <row r="14" spans="1:18" ht="20.25" customHeight="1">
      <c r="A14" s="122">
        <v>20</v>
      </c>
      <c r="B14" s="8">
        <v>93146129</v>
      </c>
      <c r="C14" s="8">
        <v>7268678</v>
      </c>
      <c r="D14" s="8">
        <v>312554</v>
      </c>
      <c r="E14" s="8">
        <v>72549191</v>
      </c>
      <c r="F14" s="8" t="s">
        <v>88</v>
      </c>
      <c r="G14" s="8" t="s">
        <v>88</v>
      </c>
      <c r="H14" s="8">
        <v>300960</v>
      </c>
      <c r="I14" s="6">
        <v>897</v>
      </c>
      <c r="J14" s="7">
        <v>25321</v>
      </c>
      <c r="K14" s="8">
        <v>12688528</v>
      </c>
      <c r="L14" s="8">
        <v>6191702</v>
      </c>
      <c r="M14" s="8" t="s">
        <v>88</v>
      </c>
      <c r="N14" s="8" t="s">
        <v>88</v>
      </c>
      <c r="O14" s="8">
        <v>6496826</v>
      </c>
      <c r="P14" s="6" t="s">
        <v>88</v>
      </c>
      <c r="Q14" s="62"/>
      <c r="R14" s="276"/>
    </row>
    <row r="15" spans="1:18" ht="20.25" customHeight="1">
      <c r="A15" s="122">
        <v>21</v>
      </c>
      <c r="B15" s="8">
        <v>88732674</v>
      </c>
      <c r="C15" s="8">
        <v>7234541</v>
      </c>
      <c r="D15" s="8">
        <v>318078</v>
      </c>
      <c r="E15" s="8">
        <v>69051680</v>
      </c>
      <c r="F15" s="8" t="s">
        <v>88</v>
      </c>
      <c r="G15" s="8" t="s">
        <v>88</v>
      </c>
      <c r="H15" s="8">
        <v>300749</v>
      </c>
      <c r="I15" s="6">
        <v>897</v>
      </c>
      <c r="J15" s="7">
        <v>24540</v>
      </c>
      <c r="K15" s="8">
        <v>11802189</v>
      </c>
      <c r="L15" s="8">
        <v>5073675</v>
      </c>
      <c r="M15" s="8" t="s">
        <v>564</v>
      </c>
      <c r="N15" s="8" t="s">
        <v>564</v>
      </c>
      <c r="O15" s="6">
        <v>6728514</v>
      </c>
      <c r="P15" s="6" t="s">
        <v>564</v>
      </c>
      <c r="Q15" s="62"/>
      <c r="R15" s="35"/>
    </row>
    <row r="16" spans="1:18" ht="20.25" customHeight="1">
      <c r="A16" s="457" t="s">
        <v>226</v>
      </c>
      <c r="B16" s="453"/>
      <c r="C16" s="453"/>
      <c r="D16" s="453"/>
      <c r="E16" s="453"/>
      <c r="F16" s="453"/>
      <c r="G16" s="453"/>
      <c r="H16" s="453"/>
      <c r="I16" s="453" t="s">
        <v>224</v>
      </c>
      <c r="J16" s="453"/>
      <c r="K16" s="453"/>
      <c r="L16" s="453"/>
      <c r="M16" s="453"/>
      <c r="N16" s="453"/>
      <c r="O16" s="453"/>
      <c r="P16" s="454"/>
      <c r="Q16" s="62"/>
      <c r="R16" s="35"/>
    </row>
    <row r="17" spans="1:18" ht="20.25" customHeight="1">
      <c r="A17" s="95" t="s">
        <v>225</v>
      </c>
      <c r="B17" s="8">
        <v>63990347</v>
      </c>
      <c r="C17" s="8">
        <v>22105</v>
      </c>
      <c r="D17" s="8">
        <v>26929</v>
      </c>
      <c r="E17" s="8">
        <v>35837021</v>
      </c>
      <c r="F17" s="8" t="s">
        <v>88</v>
      </c>
      <c r="G17" s="8" t="s">
        <v>88</v>
      </c>
      <c r="H17" s="8">
        <v>35276</v>
      </c>
      <c r="I17" s="6" t="s">
        <v>88</v>
      </c>
      <c r="J17" s="7">
        <v>8562</v>
      </c>
      <c r="K17" s="8">
        <v>28060454</v>
      </c>
      <c r="L17" s="8">
        <v>22636207</v>
      </c>
      <c r="M17" s="8">
        <v>1441686</v>
      </c>
      <c r="N17" s="8">
        <v>795230</v>
      </c>
      <c r="O17" s="8">
        <v>3187331</v>
      </c>
      <c r="P17" s="6" t="s">
        <v>88</v>
      </c>
      <c r="Q17" s="62"/>
      <c r="R17" s="35"/>
    </row>
    <row r="18" spans="1:18" ht="20.25" customHeight="1">
      <c r="A18" s="122">
        <v>18</v>
      </c>
      <c r="B18" s="8">
        <v>65268562</v>
      </c>
      <c r="C18" s="8">
        <v>23882</v>
      </c>
      <c r="D18" s="8">
        <v>27016</v>
      </c>
      <c r="E18" s="8">
        <v>36809438</v>
      </c>
      <c r="F18" s="8" t="s">
        <v>88</v>
      </c>
      <c r="G18" s="8" t="s">
        <v>88</v>
      </c>
      <c r="H18" s="8">
        <v>66549</v>
      </c>
      <c r="I18" s="6" t="s">
        <v>88</v>
      </c>
      <c r="J18" s="7">
        <v>13111</v>
      </c>
      <c r="K18" s="8">
        <v>28328566</v>
      </c>
      <c r="L18" s="8">
        <v>23355922</v>
      </c>
      <c r="M18" s="8" t="s">
        <v>88</v>
      </c>
      <c r="N18" s="8">
        <v>673591</v>
      </c>
      <c r="O18" s="8">
        <v>4299053</v>
      </c>
      <c r="P18" s="6" t="s">
        <v>88</v>
      </c>
      <c r="Q18" s="62"/>
      <c r="R18" s="35"/>
    </row>
    <row r="19" spans="1:18" ht="20.25" customHeight="1">
      <c r="A19" s="122">
        <v>19</v>
      </c>
      <c r="B19" s="8">
        <v>63883121</v>
      </c>
      <c r="C19" s="8">
        <v>22098</v>
      </c>
      <c r="D19" s="8">
        <v>27022</v>
      </c>
      <c r="E19" s="8">
        <v>36511341</v>
      </c>
      <c r="F19" s="8" t="s">
        <v>88</v>
      </c>
      <c r="G19" s="8" t="s">
        <v>88</v>
      </c>
      <c r="H19" s="8">
        <v>73098</v>
      </c>
      <c r="I19" s="6" t="s">
        <v>88</v>
      </c>
      <c r="J19" s="7">
        <v>12606</v>
      </c>
      <c r="K19" s="8">
        <v>27236956</v>
      </c>
      <c r="L19" s="8">
        <v>22641648</v>
      </c>
      <c r="M19" s="8" t="s">
        <v>88</v>
      </c>
      <c r="N19" s="8">
        <v>627993</v>
      </c>
      <c r="O19" s="8">
        <v>3967315</v>
      </c>
      <c r="P19" s="6" t="s">
        <v>88</v>
      </c>
      <c r="Q19" s="62"/>
      <c r="R19" s="35"/>
    </row>
    <row r="20" spans="1:17" ht="20.25" customHeight="1">
      <c r="A20" s="122">
        <v>20</v>
      </c>
      <c r="B20" s="8">
        <v>63411202</v>
      </c>
      <c r="C20" s="8">
        <v>22324</v>
      </c>
      <c r="D20" s="8">
        <v>26811</v>
      </c>
      <c r="E20" s="8">
        <v>36197404</v>
      </c>
      <c r="F20" s="8" t="s">
        <v>88</v>
      </c>
      <c r="G20" s="8" t="s">
        <v>88</v>
      </c>
      <c r="H20" s="8">
        <v>73220</v>
      </c>
      <c r="I20" s="6" t="s">
        <v>88</v>
      </c>
      <c r="J20" s="7">
        <v>12672</v>
      </c>
      <c r="K20" s="8">
        <v>27078771</v>
      </c>
      <c r="L20" s="8">
        <v>22581310</v>
      </c>
      <c r="M20" s="8" t="s">
        <v>88</v>
      </c>
      <c r="N20" s="8">
        <v>610734</v>
      </c>
      <c r="O20" s="8">
        <v>3886727</v>
      </c>
      <c r="P20" s="6" t="s">
        <v>88</v>
      </c>
      <c r="Q20" s="62"/>
    </row>
    <row r="21" spans="1:17" ht="20.25" customHeight="1" thickBot="1">
      <c r="A21" s="54">
        <v>21</v>
      </c>
      <c r="B21" s="21">
        <v>58909817</v>
      </c>
      <c r="C21" s="21">
        <v>18510</v>
      </c>
      <c r="D21" s="21">
        <v>26115</v>
      </c>
      <c r="E21" s="21">
        <v>35121370</v>
      </c>
      <c r="F21" s="21" t="s">
        <v>88</v>
      </c>
      <c r="G21" s="21" t="s">
        <v>88</v>
      </c>
      <c r="H21" s="21">
        <v>74460</v>
      </c>
      <c r="I21" s="19" t="s">
        <v>88</v>
      </c>
      <c r="J21" s="20">
        <v>12770</v>
      </c>
      <c r="K21" s="21">
        <v>23656592</v>
      </c>
      <c r="L21" s="21">
        <v>19276766</v>
      </c>
      <c r="M21" s="21" t="s">
        <v>564</v>
      </c>
      <c r="N21" s="21">
        <v>564258</v>
      </c>
      <c r="O21" s="21">
        <v>3815568</v>
      </c>
      <c r="P21" s="19" t="s">
        <v>564</v>
      </c>
      <c r="Q21" s="62"/>
    </row>
    <row r="22" spans="1:9" ht="18" customHeight="1">
      <c r="A22" s="116" t="s">
        <v>227</v>
      </c>
      <c r="B22" s="35"/>
      <c r="C22" s="35"/>
      <c r="D22" s="35"/>
      <c r="E22" s="35"/>
      <c r="F22" s="35"/>
      <c r="G22" s="35"/>
      <c r="H22" s="35"/>
      <c r="I22" s="35"/>
    </row>
    <row r="23" ht="12">
      <c r="A23" s="116" t="s">
        <v>228</v>
      </c>
    </row>
    <row r="24" ht="12">
      <c r="A24" s="161"/>
    </row>
    <row r="25" ht="12">
      <c r="A25" s="161"/>
    </row>
  </sheetData>
  <mergeCells count="18">
    <mergeCell ref="A2:A3"/>
    <mergeCell ref="B2:B3"/>
    <mergeCell ref="C2:C3"/>
    <mergeCell ref="D2:D3"/>
    <mergeCell ref="K2:O2"/>
    <mergeCell ref="A10:H10"/>
    <mergeCell ref="I16:P16"/>
    <mergeCell ref="E2:E3"/>
    <mergeCell ref="F2:F3"/>
    <mergeCell ref="G2:G3"/>
    <mergeCell ref="H2:H3"/>
    <mergeCell ref="I2:I3"/>
    <mergeCell ref="J2:J3"/>
    <mergeCell ref="P2:P3"/>
    <mergeCell ref="I4:P4"/>
    <mergeCell ref="I10:P10"/>
    <mergeCell ref="A4:H4"/>
    <mergeCell ref="A16:H16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320"/>
  <dimension ref="A1:U4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50390625" style="13" customWidth="1"/>
    <col min="2" max="16" width="10.875" style="13" customWidth="1"/>
    <col min="17" max="17" width="9.625" style="13" bestFit="1" customWidth="1"/>
    <col min="18" max="18" width="10.00390625" style="13" customWidth="1"/>
    <col min="19" max="19" width="6.625" style="13" customWidth="1"/>
    <col min="20" max="21" width="5.75390625" style="13" customWidth="1"/>
    <col min="22" max="16384" width="9.00390625" style="13" customWidth="1"/>
  </cols>
  <sheetData>
    <row r="1" spans="1:21" ht="18" customHeight="1" thickBot="1">
      <c r="A1" s="48" t="s">
        <v>229</v>
      </c>
      <c r="B1" s="49"/>
      <c r="C1" s="50"/>
      <c r="D1" s="50"/>
      <c r="E1" s="50"/>
      <c r="F1" s="35"/>
      <c r="G1" s="51"/>
      <c r="H1" s="35"/>
      <c r="I1" s="52"/>
      <c r="K1" s="89"/>
      <c r="L1" s="89"/>
      <c r="M1" s="89"/>
      <c r="O1" s="264"/>
      <c r="P1" s="53" t="s">
        <v>230</v>
      </c>
      <c r="Q1" s="89"/>
      <c r="R1" s="51"/>
      <c r="S1" s="205"/>
      <c r="U1" s="51"/>
    </row>
    <row r="2" spans="1:21" ht="21.75" customHeight="1">
      <c r="A2" s="169" t="s">
        <v>747</v>
      </c>
      <c r="B2" s="292" t="s">
        <v>203</v>
      </c>
      <c r="C2" s="354"/>
      <c r="D2" s="354"/>
      <c r="E2" s="354" t="s">
        <v>748</v>
      </c>
      <c r="F2" s="354"/>
      <c r="G2" s="354"/>
      <c r="H2" s="345"/>
      <c r="I2" s="292" t="s">
        <v>231</v>
      </c>
      <c r="J2" s="354"/>
      <c r="K2" s="354"/>
      <c r="L2" s="354"/>
      <c r="M2" s="354" t="s">
        <v>232</v>
      </c>
      <c r="N2" s="354"/>
      <c r="O2" s="354"/>
      <c r="P2" s="345"/>
      <c r="Q2" s="89"/>
      <c r="R2" s="89"/>
      <c r="S2" s="205"/>
      <c r="T2" s="205"/>
      <c r="U2" s="205"/>
    </row>
    <row r="3" spans="1:21" ht="20.25" customHeight="1">
      <c r="A3" s="172"/>
      <c r="B3" s="174" t="s">
        <v>135</v>
      </c>
      <c r="C3" s="355" t="s">
        <v>233</v>
      </c>
      <c r="D3" s="355" t="s">
        <v>234</v>
      </c>
      <c r="E3" s="346" t="s">
        <v>135</v>
      </c>
      <c r="F3" s="144"/>
      <c r="G3" s="355" t="s">
        <v>235</v>
      </c>
      <c r="H3" s="346" t="s">
        <v>236</v>
      </c>
      <c r="I3" s="171" t="s">
        <v>135</v>
      </c>
      <c r="J3" s="144"/>
      <c r="K3" s="355" t="s">
        <v>237</v>
      </c>
      <c r="L3" s="355" t="s">
        <v>236</v>
      </c>
      <c r="M3" s="346" t="s">
        <v>238</v>
      </c>
      <c r="N3" s="144"/>
      <c r="O3" s="355" t="s">
        <v>235</v>
      </c>
      <c r="P3" s="346" t="s">
        <v>236</v>
      </c>
      <c r="Q3" s="89"/>
      <c r="R3" s="89"/>
      <c r="S3" s="205"/>
      <c r="T3" s="205"/>
      <c r="U3" s="205"/>
    </row>
    <row r="4" spans="1:21" ht="23.25" customHeight="1" thickBot="1">
      <c r="A4" s="173"/>
      <c r="B4" s="358"/>
      <c r="C4" s="413"/>
      <c r="D4" s="413"/>
      <c r="E4" s="413"/>
      <c r="F4" s="97" t="s">
        <v>239</v>
      </c>
      <c r="G4" s="413"/>
      <c r="H4" s="411"/>
      <c r="I4" s="358"/>
      <c r="J4" s="97" t="s">
        <v>239</v>
      </c>
      <c r="K4" s="413"/>
      <c r="L4" s="413"/>
      <c r="M4" s="413"/>
      <c r="N4" s="97" t="s">
        <v>239</v>
      </c>
      <c r="O4" s="413"/>
      <c r="P4" s="411"/>
      <c r="Q4" s="89"/>
      <c r="R4" s="89"/>
      <c r="S4" s="205"/>
      <c r="T4" s="205"/>
      <c r="U4" s="205"/>
    </row>
    <row r="5" spans="1:21" ht="30.75" customHeight="1">
      <c r="A5" s="265" t="s">
        <v>537</v>
      </c>
      <c r="B5" s="266">
        <v>23218</v>
      </c>
      <c r="C5" s="267">
        <v>22408</v>
      </c>
      <c r="D5" s="267">
        <v>810</v>
      </c>
      <c r="E5" s="267">
        <v>44293</v>
      </c>
      <c r="F5" s="267">
        <v>3038</v>
      </c>
      <c r="G5" s="267">
        <v>29060</v>
      </c>
      <c r="H5" s="268">
        <v>15233</v>
      </c>
      <c r="I5" s="266">
        <v>4960611</v>
      </c>
      <c r="J5" s="267">
        <v>1255297</v>
      </c>
      <c r="K5" s="267">
        <v>2430568</v>
      </c>
      <c r="L5" s="267">
        <v>2530043</v>
      </c>
      <c r="M5" s="267">
        <v>151185191</v>
      </c>
      <c r="N5" s="267">
        <v>56781620</v>
      </c>
      <c r="O5" s="267">
        <v>53611020</v>
      </c>
      <c r="P5" s="268">
        <v>97574171</v>
      </c>
      <c r="Q5" s="89"/>
      <c r="R5" s="89"/>
      <c r="S5" s="35"/>
      <c r="T5" s="205"/>
      <c r="U5" s="205"/>
    </row>
    <row r="6" spans="1:21" ht="30.75" customHeight="1">
      <c r="A6" s="189">
        <v>18</v>
      </c>
      <c r="B6" s="269">
        <v>26324</v>
      </c>
      <c r="C6" s="270">
        <v>25502</v>
      </c>
      <c r="D6" s="270">
        <v>822</v>
      </c>
      <c r="E6" s="270">
        <v>52685</v>
      </c>
      <c r="F6" s="270">
        <v>3093</v>
      </c>
      <c r="G6" s="270">
        <v>35886</v>
      </c>
      <c r="H6" s="271">
        <v>16799</v>
      </c>
      <c r="I6" s="269">
        <v>5831855</v>
      </c>
      <c r="J6" s="270">
        <v>1281628</v>
      </c>
      <c r="K6" s="270">
        <v>2965648</v>
      </c>
      <c r="L6" s="270">
        <v>2866207</v>
      </c>
      <c r="M6" s="270">
        <v>157738153</v>
      </c>
      <c r="N6" s="270">
        <v>51264606</v>
      </c>
      <c r="O6" s="270">
        <v>56983296</v>
      </c>
      <c r="P6" s="271">
        <v>100754857</v>
      </c>
      <c r="Q6" s="35"/>
      <c r="R6" s="35"/>
      <c r="S6" s="35"/>
      <c r="T6" s="35"/>
      <c r="U6" s="35"/>
    </row>
    <row r="7" spans="1:21" ht="30.75" customHeight="1">
      <c r="A7" s="189">
        <v>19</v>
      </c>
      <c r="B7" s="269">
        <v>26531</v>
      </c>
      <c r="C7" s="270">
        <v>25683</v>
      </c>
      <c r="D7" s="270">
        <v>848</v>
      </c>
      <c r="E7" s="270">
        <v>52889</v>
      </c>
      <c r="F7" s="270">
        <v>3171</v>
      </c>
      <c r="G7" s="270">
        <v>36001</v>
      </c>
      <c r="H7" s="271">
        <v>16888</v>
      </c>
      <c r="I7" s="269">
        <v>5910336</v>
      </c>
      <c r="J7" s="270">
        <v>1336341</v>
      </c>
      <c r="K7" s="270">
        <v>2989072</v>
      </c>
      <c r="L7" s="270">
        <v>2921264</v>
      </c>
      <c r="M7" s="270">
        <v>163920989</v>
      </c>
      <c r="N7" s="270">
        <v>54093889</v>
      </c>
      <c r="O7" s="270">
        <v>59499424</v>
      </c>
      <c r="P7" s="271">
        <v>104421565</v>
      </c>
      <c r="Q7" s="35"/>
      <c r="R7" s="35"/>
      <c r="S7" s="35"/>
      <c r="T7" s="35"/>
      <c r="U7" s="35"/>
    </row>
    <row r="8" spans="1:21" s="141" customFormat="1" ht="30.75" customHeight="1">
      <c r="A8" s="189">
        <v>20</v>
      </c>
      <c r="B8" s="269">
        <v>26733</v>
      </c>
      <c r="C8" s="270">
        <v>25877</v>
      </c>
      <c r="D8" s="270">
        <v>856</v>
      </c>
      <c r="E8" s="270">
        <v>53210</v>
      </c>
      <c r="F8" s="270">
        <v>3223</v>
      </c>
      <c r="G8" s="270">
        <v>36208</v>
      </c>
      <c r="H8" s="271">
        <v>17002</v>
      </c>
      <c r="I8" s="269">
        <v>5985405</v>
      </c>
      <c r="J8" s="270">
        <v>1374664</v>
      </c>
      <c r="K8" s="270">
        <v>3015739</v>
      </c>
      <c r="L8" s="270">
        <v>2969666</v>
      </c>
      <c r="M8" s="270">
        <v>169856012</v>
      </c>
      <c r="N8" s="270">
        <v>56777875</v>
      </c>
      <c r="O8" s="270">
        <v>61822724</v>
      </c>
      <c r="P8" s="271">
        <v>108033288</v>
      </c>
      <c r="Q8" s="35"/>
      <c r="R8" s="35"/>
      <c r="S8" s="35"/>
      <c r="T8" s="35"/>
      <c r="U8" s="35"/>
    </row>
    <row r="9" spans="1:21" s="141" customFormat="1" ht="30.75" customHeight="1" thickBot="1">
      <c r="A9" s="43">
        <v>21</v>
      </c>
      <c r="B9" s="272">
        <v>26893</v>
      </c>
      <c r="C9" s="273">
        <v>26028</v>
      </c>
      <c r="D9" s="273">
        <v>865</v>
      </c>
      <c r="E9" s="273">
        <v>53446</v>
      </c>
      <c r="F9" s="273">
        <v>3314</v>
      </c>
      <c r="G9" s="273">
        <v>36324</v>
      </c>
      <c r="H9" s="274">
        <v>17122</v>
      </c>
      <c r="I9" s="272">
        <v>6049747</v>
      </c>
      <c r="J9" s="273">
        <v>1416461</v>
      </c>
      <c r="K9" s="273">
        <v>3036904</v>
      </c>
      <c r="L9" s="273">
        <v>3012843</v>
      </c>
      <c r="M9" s="273">
        <v>163853410</v>
      </c>
      <c r="N9" s="273">
        <v>56937397</v>
      </c>
      <c r="O9" s="273">
        <v>58004222</v>
      </c>
      <c r="P9" s="274">
        <v>105849188</v>
      </c>
      <c r="Q9" s="35"/>
      <c r="R9" s="35"/>
      <c r="S9" s="35"/>
      <c r="T9" s="35"/>
      <c r="U9" s="35"/>
    </row>
    <row r="10" spans="1:21" ht="24" customHeight="1">
      <c r="A10" s="48" t="s">
        <v>240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</row>
    <row r="11" spans="1:20" ht="13.5">
      <c r="A11" s="161"/>
      <c r="B11" s="35"/>
      <c r="C11" s="35"/>
      <c r="D11" s="35"/>
      <c r="E11" s="35"/>
      <c r="F11" s="35"/>
      <c r="G11" s="35"/>
      <c r="H11" s="35"/>
      <c r="I11" s="35"/>
      <c r="J11" s="351"/>
      <c r="K11" s="83"/>
      <c r="L11" s="351"/>
      <c r="M11" s="351"/>
      <c r="N11" s="351"/>
      <c r="O11" s="351"/>
      <c r="P11" s="351"/>
      <c r="Q11" s="351"/>
      <c r="R11" s="351"/>
      <c r="S11" s="35"/>
      <c r="T11" s="35"/>
    </row>
    <row r="12" spans="1:20" ht="12.75">
      <c r="A12" s="161"/>
      <c r="B12" s="89"/>
      <c r="C12" s="89"/>
      <c r="D12" s="275"/>
      <c r="E12" s="275"/>
      <c r="F12" s="275"/>
      <c r="G12" s="89"/>
      <c r="I12" s="52"/>
      <c r="J12" s="161"/>
      <c r="K12" s="89"/>
      <c r="L12" s="89"/>
      <c r="M12" s="89"/>
      <c r="N12" s="143"/>
      <c r="O12" s="35"/>
      <c r="P12" s="35"/>
      <c r="Q12" s="35"/>
      <c r="R12" s="35"/>
      <c r="S12" s="35"/>
      <c r="T12" s="35"/>
    </row>
    <row r="13" spans="1:20" ht="12.75">
      <c r="A13" s="89"/>
      <c r="B13" s="89"/>
      <c r="C13" s="89"/>
      <c r="D13" s="89"/>
      <c r="E13" s="89"/>
      <c r="F13" s="89"/>
      <c r="G13" s="89"/>
      <c r="H13" s="89"/>
      <c r="I13" s="89"/>
      <c r="J13" s="142"/>
      <c r="K13" s="142"/>
      <c r="L13" s="142"/>
      <c r="M13" s="142"/>
      <c r="N13" s="143"/>
      <c r="T13" s="35"/>
    </row>
    <row r="14" spans="1:14" ht="12.75">
      <c r="A14" s="89"/>
      <c r="B14" s="89"/>
      <c r="C14" s="89"/>
      <c r="D14" s="89"/>
      <c r="E14" s="89"/>
      <c r="F14" s="89"/>
      <c r="G14" s="89"/>
      <c r="H14" s="89"/>
      <c r="I14" s="142"/>
      <c r="J14" s="35"/>
      <c r="K14" s="35"/>
      <c r="L14" s="35"/>
      <c r="M14" s="35"/>
      <c r="N14" s="143"/>
    </row>
    <row r="15" spans="1:18" ht="12.75">
      <c r="A15" s="142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143"/>
      <c r="R15" s="51"/>
    </row>
    <row r="16" spans="1:18" ht="12">
      <c r="A16" s="161"/>
      <c r="B16" s="35"/>
      <c r="C16" s="35"/>
      <c r="D16" s="35"/>
      <c r="E16" s="35"/>
      <c r="F16" s="35"/>
      <c r="G16" s="35"/>
      <c r="H16" s="35"/>
      <c r="I16" s="35"/>
      <c r="J16" s="205"/>
      <c r="K16" s="205"/>
      <c r="L16" s="205"/>
      <c r="M16" s="205"/>
      <c r="N16" s="205"/>
      <c r="O16" s="205"/>
      <c r="P16" s="51"/>
      <c r="Q16" s="205"/>
      <c r="R16" s="205"/>
    </row>
    <row r="17" spans="1:18" ht="12.75">
      <c r="A17" s="89"/>
      <c r="B17" s="89"/>
      <c r="C17" s="89"/>
      <c r="D17" s="89"/>
      <c r="E17" s="89"/>
      <c r="F17" s="89"/>
      <c r="G17" s="89"/>
      <c r="H17" s="89"/>
      <c r="I17" s="89"/>
      <c r="J17" s="89"/>
      <c r="P17" s="89"/>
      <c r="Q17" s="143"/>
      <c r="R17" s="35"/>
    </row>
    <row r="18" spans="1:18" ht="12.75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142"/>
      <c r="L18" s="142"/>
      <c r="M18" s="142"/>
      <c r="N18" s="142"/>
      <c r="O18" s="142"/>
      <c r="P18" s="89"/>
      <c r="Q18" s="143"/>
      <c r="R18" s="35"/>
    </row>
    <row r="19" spans="1:18" ht="12.75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143"/>
      <c r="R19" s="35"/>
    </row>
    <row r="20" spans="1:18" ht="12.75">
      <c r="A20" s="142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143"/>
      <c r="R20" s="35"/>
    </row>
    <row r="21" spans="1:18" ht="12.75">
      <c r="A21" s="142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143"/>
      <c r="R21" s="35"/>
    </row>
    <row r="22" spans="1:18" ht="12.75">
      <c r="A22" s="142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143"/>
      <c r="R22" s="83"/>
    </row>
    <row r="23" spans="1:17" ht="12.75">
      <c r="A23" s="142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143"/>
    </row>
    <row r="24" spans="1:17" ht="12.75">
      <c r="A24" s="142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143"/>
    </row>
    <row r="25" spans="1:17" ht="12.75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143"/>
    </row>
    <row r="26" spans="1:18" ht="12.75">
      <c r="A26" s="142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143"/>
      <c r="R26" s="51"/>
    </row>
    <row r="27" spans="1:18" ht="12.75">
      <c r="A27" s="142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143"/>
      <c r="R27" s="205"/>
    </row>
    <row r="28" spans="1:18" ht="12.75">
      <c r="A28" s="142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143"/>
      <c r="R28" s="276"/>
    </row>
    <row r="29" spans="1:18" ht="12.75">
      <c r="A29" s="142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143"/>
      <c r="R29" s="276"/>
    </row>
    <row r="30" spans="1:18" ht="12.75">
      <c r="A30" s="142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143"/>
      <c r="R30" s="35"/>
    </row>
    <row r="31" spans="1:18" ht="12.75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143"/>
      <c r="R31" s="35"/>
    </row>
    <row r="32" spans="1:18" ht="12.75">
      <c r="A32" s="142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143"/>
      <c r="R32" s="35"/>
    </row>
    <row r="33" spans="1:18" ht="12.75">
      <c r="A33" s="142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143"/>
      <c r="R33" s="35"/>
    </row>
    <row r="34" spans="1:18" ht="12.75">
      <c r="A34" s="142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143"/>
      <c r="R34" s="35"/>
    </row>
    <row r="35" spans="1:17" ht="12.75">
      <c r="A35" s="142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143"/>
    </row>
    <row r="36" spans="1:17" ht="12.75">
      <c r="A36" s="142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143"/>
    </row>
    <row r="37" spans="1:9" ht="12">
      <c r="A37" s="161"/>
      <c r="B37" s="35"/>
      <c r="C37" s="35"/>
      <c r="D37" s="35"/>
      <c r="E37" s="35"/>
      <c r="F37" s="35"/>
      <c r="G37" s="35"/>
      <c r="H37" s="35"/>
      <c r="I37" s="35"/>
    </row>
    <row r="38" ht="12">
      <c r="A38" s="161"/>
    </row>
    <row r="39" ht="12">
      <c r="A39" s="161"/>
    </row>
    <row r="40" ht="12">
      <c r="A40" s="161"/>
    </row>
  </sheetData>
  <mergeCells count="17">
    <mergeCell ref="E2:H2"/>
    <mergeCell ref="B3:B4"/>
    <mergeCell ref="C3:C4"/>
    <mergeCell ref="D3:D4"/>
    <mergeCell ref="E3:E4"/>
    <mergeCell ref="G3:G4"/>
    <mergeCell ref="H3:H4"/>
    <mergeCell ref="A2:A4"/>
    <mergeCell ref="I2:L2"/>
    <mergeCell ref="M2:P2"/>
    <mergeCell ref="I3:I4"/>
    <mergeCell ref="K3:K4"/>
    <mergeCell ref="L3:L4"/>
    <mergeCell ref="M3:M4"/>
    <mergeCell ref="O3:O4"/>
    <mergeCell ref="P3:P4"/>
    <mergeCell ref="B2:D2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321"/>
  <dimension ref="A1:U26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50390625" style="13" customWidth="1"/>
    <col min="2" max="3" width="10.875" style="13" customWidth="1"/>
    <col min="4" max="4" width="11.125" style="13" customWidth="1"/>
    <col min="5" max="6" width="12.50390625" style="13" customWidth="1"/>
    <col min="7" max="7" width="11.25390625" style="13" customWidth="1"/>
    <col min="8" max="8" width="11.875" style="13" customWidth="1"/>
    <col min="9" max="9" width="10.875" style="13" customWidth="1"/>
    <col min="10" max="10" width="10.625" style="13" customWidth="1"/>
    <col min="11" max="11" width="10.875" style="13" customWidth="1"/>
    <col min="12" max="13" width="10.50390625" style="13" customWidth="1"/>
    <col min="14" max="14" width="8.125" style="13" customWidth="1"/>
    <col min="15" max="15" width="11.50390625" style="13" customWidth="1"/>
    <col min="16" max="16" width="10.875" style="13" customWidth="1"/>
    <col min="17" max="17" width="9.625" style="13" bestFit="1" customWidth="1"/>
    <col min="18" max="18" width="10.00390625" style="13" customWidth="1"/>
    <col min="19" max="19" width="6.625" style="13" customWidth="1"/>
    <col min="20" max="21" width="5.75390625" style="13" customWidth="1"/>
    <col min="22" max="16384" width="9.00390625" style="13" customWidth="1"/>
  </cols>
  <sheetData>
    <row r="1" spans="1:21" ht="18" customHeight="1" thickBot="1">
      <c r="A1" s="48" t="s">
        <v>241</v>
      </c>
      <c r="B1" s="49"/>
      <c r="C1" s="50"/>
      <c r="D1" s="50"/>
      <c r="E1" s="50"/>
      <c r="F1" s="35"/>
      <c r="G1" s="51"/>
      <c r="H1" s="35"/>
      <c r="I1" s="52"/>
      <c r="L1" s="53" t="s">
        <v>242</v>
      </c>
      <c r="M1" s="52"/>
      <c r="O1" s="229"/>
      <c r="P1" s="51"/>
      <c r="Q1" s="52"/>
      <c r="R1" s="51"/>
      <c r="U1" s="51"/>
    </row>
    <row r="2" spans="1:18" ht="21.75" customHeight="1">
      <c r="A2" s="169" t="s">
        <v>730</v>
      </c>
      <c r="B2" s="464" t="s">
        <v>538</v>
      </c>
      <c r="C2" s="362"/>
      <c r="D2" s="256" t="s">
        <v>243</v>
      </c>
      <c r="E2" s="256" t="s">
        <v>731</v>
      </c>
      <c r="F2" s="256" t="s">
        <v>732</v>
      </c>
      <c r="G2" s="257" t="s">
        <v>733</v>
      </c>
      <c r="H2" s="258" t="s">
        <v>244</v>
      </c>
      <c r="I2" s="256" t="s">
        <v>734</v>
      </c>
      <c r="J2" s="256" t="s">
        <v>735</v>
      </c>
      <c r="K2" s="256" t="s">
        <v>736</v>
      </c>
      <c r="L2" s="462" t="s">
        <v>245</v>
      </c>
      <c r="M2" s="52"/>
      <c r="N2" s="52"/>
      <c r="O2" s="52"/>
      <c r="P2" s="52"/>
      <c r="Q2" s="52"/>
      <c r="R2" s="52"/>
    </row>
    <row r="3" spans="1:18" ht="21.75" customHeight="1" thickBot="1">
      <c r="A3" s="173"/>
      <c r="B3" s="465"/>
      <c r="C3" s="466"/>
      <c r="D3" s="249" t="s">
        <v>246</v>
      </c>
      <c r="E3" s="249" t="s">
        <v>737</v>
      </c>
      <c r="F3" s="249" t="s">
        <v>738</v>
      </c>
      <c r="G3" s="263" t="s">
        <v>739</v>
      </c>
      <c r="H3" s="250" t="s">
        <v>740</v>
      </c>
      <c r="I3" s="249" t="s">
        <v>741</v>
      </c>
      <c r="J3" s="249" t="s">
        <v>742</v>
      </c>
      <c r="K3" s="249" t="s">
        <v>743</v>
      </c>
      <c r="L3" s="463"/>
      <c r="M3" s="52"/>
      <c r="N3" s="135"/>
      <c r="O3" s="52"/>
      <c r="P3" s="52"/>
      <c r="Q3" s="52"/>
      <c r="R3" s="52"/>
    </row>
    <row r="4" spans="1:18" ht="18.75" customHeight="1">
      <c r="A4" s="253" t="s">
        <v>247</v>
      </c>
      <c r="B4" s="253"/>
      <c r="C4" s="253"/>
      <c r="D4" s="253"/>
      <c r="E4" s="253"/>
      <c r="F4" s="253"/>
      <c r="G4" s="253"/>
      <c r="H4" s="253" t="s">
        <v>248</v>
      </c>
      <c r="I4" s="253"/>
      <c r="J4" s="253"/>
      <c r="K4" s="253"/>
      <c r="L4" s="253"/>
      <c r="M4" s="52"/>
      <c r="N4" s="135"/>
      <c r="O4" s="52"/>
      <c r="P4" s="52"/>
      <c r="Q4" s="52"/>
      <c r="R4" s="52"/>
    </row>
    <row r="5" spans="1:19" ht="18.75" customHeight="1">
      <c r="A5" s="235" t="s">
        <v>744</v>
      </c>
      <c r="B5" s="460">
        <v>24909</v>
      </c>
      <c r="C5" s="310"/>
      <c r="D5" s="8">
        <v>1691</v>
      </c>
      <c r="E5" s="8">
        <v>225</v>
      </c>
      <c r="F5" s="8">
        <v>218</v>
      </c>
      <c r="G5" s="6">
        <v>200</v>
      </c>
      <c r="H5" s="7">
        <v>146</v>
      </c>
      <c r="I5" s="8">
        <v>152</v>
      </c>
      <c r="J5" s="8">
        <v>162</v>
      </c>
      <c r="K5" s="8">
        <v>151</v>
      </c>
      <c r="L5" s="6">
        <v>21964</v>
      </c>
      <c r="M5" s="133"/>
      <c r="N5" s="133"/>
      <c r="O5" s="133"/>
      <c r="P5" s="133"/>
      <c r="Q5" s="52"/>
      <c r="R5" s="52"/>
      <c r="S5" s="35"/>
    </row>
    <row r="6" spans="1:21" ht="18.75" customHeight="1">
      <c r="A6" s="235">
        <v>18</v>
      </c>
      <c r="B6" s="460" t="s">
        <v>745</v>
      </c>
      <c r="C6" s="310"/>
      <c r="D6" s="8" t="s">
        <v>745</v>
      </c>
      <c r="E6" s="8" t="s">
        <v>745</v>
      </c>
      <c r="F6" s="8" t="s">
        <v>745</v>
      </c>
      <c r="G6" s="6" t="s">
        <v>745</v>
      </c>
      <c r="H6" s="7" t="s">
        <v>745</v>
      </c>
      <c r="I6" s="8" t="s">
        <v>745</v>
      </c>
      <c r="J6" s="8" t="s">
        <v>745</v>
      </c>
      <c r="K6" s="8" t="s">
        <v>745</v>
      </c>
      <c r="L6" s="6" t="s">
        <v>745</v>
      </c>
      <c r="M6" s="133"/>
      <c r="N6" s="133"/>
      <c r="O6" s="133"/>
      <c r="P6" s="133"/>
      <c r="Q6" s="35"/>
      <c r="R6" s="35"/>
      <c r="S6" s="35"/>
      <c r="T6" s="35"/>
      <c r="U6" s="35"/>
    </row>
    <row r="7" spans="1:21" ht="18.75" customHeight="1">
      <c r="A7" s="235">
        <v>19</v>
      </c>
      <c r="B7" s="460" t="s">
        <v>745</v>
      </c>
      <c r="C7" s="310"/>
      <c r="D7" s="8" t="s">
        <v>745</v>
      </c>
      <c r="E7" s="8" t="s">
        <v>745</v>
      </c>
      <c r="F7" s="8" t="s">
        <v>745</v>
      </c>
      <c r="G7" s="6" t="s">
        <v>745</v>
      </c>
      <c r="H7" s="7" t="s">
        <v>745</v>
      </c>
      <c r="I7" s="8" t="s">
        <v>745</v>
      </c>
      <c r="J7" s="8" t="s">
        <v>745</v>
      </c>
      <c r="K7" s="8" t="s">
        <v>745</v>
      </c>
      <c r="L7" s="6" t="s">
        <v>745</v>
      </c>
      <c r="M7" s="133"/>
      <c r="N7" s="133"/>
      <c r="O7" s="133"/>
      <c r="P7" s="133"/>
      <c r="Q7" s="35"/>
      <c r="R7" s="35"/>
      <c r="S7" s="35"/>
      <c r="T7" s="35"/>
      <c r="U7" s="35"/>
    </row>
    <row r="8" spans="1:21" s="141" customFormat="1" ht="18.75" customHeight="1">
      <c r="A8" s="235">
        <v>20</v>
      </c>
      <c r="B8" s="460">
        <v>28651</v>
      </c>
      <c r="C8" s="310"/>
      <c r="D8" s="8">
        <v>1918</v>
      </c>
      <c r="E8" s="8">
        <v>276</v>
      </c>
      <c r="F8" s="8">
        <v>265</v>
      </c>
      <c r="G8" s="6">
        <v>247</v>
      </c>
      <c r="H8" s="7">
        <v>198</v>
      </c>
      <c r="I8" s="8">
        <v>196</v>
      </c>
      <c r="J8" s="8">
        <v>198</v>
      </c>
      <c r="K8" s="8">
        <v>175</v>
      </c>
      <c r="L8" s="6">
        <v>25178</v>
      </c>
      <c r="M8" s="133"/>
      <c r="N8" s="133"/>
      <c r="O8" s="133"/>
      <c r="P8" s="133"/>
      <c r="Q8" s="35"/>
      <c r="R8" s="35"/>
      <c r="S8" s="35"/>
      <c r="T8" s="35"/>
      <c r="U8" s="35"/>
    </row>
    <row r="9" spans="1:21" s="141" customFormat="1" ht="18.75" customHeight="1">
      <c r="A9" s="235">
        <v>21</v>
      </c>
      <c r="B9" s="460" t="s">
        <v>745</v>
      </c>
      <c r="C9" s="310"/>
      <c r="D9" s="8" t="s">
        <v>249</v>
      </c>
      <c r="E9" s="8" t="s">
        <v>249</v>
      </c>
      <c r="F9" s="8" t="s">
        <v>249</v>
      </c>
      <c r="G9" s="6" t="s">
        <v>249</v>
      </c>
      <c r="H9" s="7" t="s">
        <v>249</v>
      </c>
      <c r="I9" s="8" t="s">
        <v>249</v>
      </c>
      <c r="J9" s="8" t="s">
        <v>249</v>
      </c>
      <c r="K9" s="8" t="s">
        <v>249</v>
      </c>
      <c r="L9" s="6" t="s">
        <v>249</v>
      </c>
      <c r="M9" s="133"/>
      <c r="N9" s="133"/>
      <c r="O9" s="133"/>
      <c r="P9" s="133"/>
      <c r="Q9" s="35"/>
      <c r="R9" s="35"/>
      <c r="S9" s="35"/>
      <c r="T9" s="35"/>
      <c r="U9" s="35"/>
    </row>
    <row r="10" spans="1:21" ht="18.75" customHeight="1">
      <c r="A10" s="52" t="s">
        <v>250</v>
      </c>
      <c r="B10" s="51"/>
      <c r="C10" s="51"/>
      <c r="D10" s="52"/>
      <c r="E10" s="52"/>
      <c r="F10" s="52"/>
      <c r="G10" s="52"/>
      <c r="H10" s="52" t="s">
        <v>251</v>
      </c>
      <c r="I10" s="52"/>
      <c r="J10" s="52"/>
      <c r="K10" s="52"/>
      <c r="L10" s="52"/>
      <c r="M10" s="35"/>
      <c r="N10" s="35"/>
      <c r="O10" s="35"/>
      <c r="P10" s="35"/>
      <c r="Q10" s="35"/>
      <c r="R10" s="35"/>
      <c r="S10" s="35"/>
      <c r="T10" s="35"/>
      <c r="U10" s="35"/>
    </row>
    <row r="11" spans="1:20" ht="18.75" customHeight="1">
      <c r="A11" s="235" t="s">
        <v>225</v>
      </c>
      <c r="B11" s="460">
        <v>151182822</v>
      </c>
      <c r="C11" s="310"/>
      <c r="D11" s="8">
        <v>143533</v>
      </c>
      <c r="E11" s="8">
        <v>50374</v>
      </c>
      <c r="F11" s="8">
        <v>59422</v>
      </c>
      <c r="G11" s="6">
        <v>64898</v>
      </c>
      <c r="H11" s="7">
        <v>54629</v>
      </c>
      <c r="I11" s="8">
        <v>64303</v>
      </c>
      <c r="J11" s="8">
        <v>76842</v>
      </c>
      <c r="K11" s="8">
        <v>79519</v>
      </c>
      <c r="L11" s="6">
        <v>150589302</v>
      </c>
      <c r="M11" s="52"/>
      <c r="N11" s="227"/>
      <c r="O11" s="35"/>
      <c r="P11" s="35"/>
      <c r="Q11" s="35"/>
      <c r="R11" s="35"/>
      <c r="S11" s="35"/>
      <c r="T11" s="35"/>
    </row>
    <row r="12" spans="1:20" ht="18.75" customHeight="1">
      <c r="A12" s="235">
        <v>18</v>
      </c>
      <c r="B12" s="460" t="s">
        <v>249</v>
      </c>
      <c r="C12" s="310"/>
      <c r="D12" s="8" t="s">
        <v>249</v>
      </c>
      <c r="E12" s="8" t="s">
        <v>249</v>
      </c>
      <c r="F12" s="8" t="s">
        <v>249</v>
      </c>
      <c r="G12" s="6" t="s">
        <v>249</v>
      </c>
      <c r="H12" s="7" t="s">
        <v>249</v>
      </c>
      <c r="I12" s="8" t="s">
        <v>249</v>
      </c>
      <c r="J12" s="8" t="s">
        <v>249</v>
      </c>
      <c r="K12" s="8" t="s">
        <v>249</v>
      </c>
      <c r="L12" s="6" t="s">
        <v>249</v>
      </c>
      <c r="M12" s="135"/>
      <c r="N12" s="227"/>
      <c r="T12" s="35"/>
    </row>
    <row r="13" spans="1:14" ht="18.75" customHeight="1">
      <c r="A13" s="235">
        <v>19</v>
      </c>
      <c r="B13" s="460" t="s">
        <v>249</v>
      </c>
      <c r="C13" s="310"/>
      <c r="D13" s="8" t="s">
        <v>249</v>
      </c>
      <c r="E13" s="8" t="s">
        <v>249</v>
      </c>
      <c r="F13" s="8" t="s">
        <v>249</v>
      </c>
      <c r="G13" s="6" t="s">
        <v>249</v>
      </c>
      <c r="H13" s="7" t="s">
        <v>249</v>
      </c>
      <c r="I13" s="8" t="s">
        <v>249</v>
      </c>
      <c r="J13" s="8" t="s">
        <v>249</v>
      </c>
      <c r="K13" s="8" t="s">
        <v>249</v>
      </c>
      <c r="L13" s="6" t="s">
        <v>249</v>
      </c>
      <c r="M13" s="35"/>
      <c r="N13" s="227"/>
    </row>
    <row r="14" spans="1:18" ht="18.75" customHeight="1">
      <c r="A14" s="235">
        <v>20</v>
      </c>
      <c r="B14" s="460">
        <v>169620735</v>
      </c>
      <c r="C14" s="310"/>
      <c r="D14" s="8">
        <v>163816</v>
      </c>
      <c r="E14" s="8">
        <v>61731</v>
      </c>
      <c r="F14" s="8">
        <v>72135</v>
      </c>
      <c r="G14" s="6">
        <v>80170</v>
      </c>
      <c r="H14" s="7">
        <v>74002</v>
      </c>
      <c r="I14" s="8">
        <v>83527</v>
      </c>
      <c r="J14" s="8">
        <v>94035</v>
      </c>
      <c r="K14" s="8">
        <v>91871</v>
      </c>
      <c r="L14" s="6">
        <v>168899448</v>
      </c>
      <c r="M14" s="35"/>
      <c r="N14" s="227"/>
      <c r="R14" s="51"/>
    </row>
    <row r="15" spans="1:18" ht="18.75" customHeight="1">
      <c r="A15" s="235">
        <v>21</v>
      </c>
      <c r="B15" s="460" t="s">
        <v>745</v>
      </c>
      <c r="C15" s="310"/>
      <c r="D15" s="8" t="s">
        <v>249</v>
      </c>
      <c r="E15" s="8" t="s">
        <v>249</v>
      </c>
      <c r="F15" s="8" t="s">
        <v>249</v>
      </c>
      <c r="G15" s="6" t="s">
        <v>249</v>
      </c>
      <c r="H15" s="7" t="s">
        <v>249</v>
      </c>
      <c r="I15" s="8" t="s">
        <v>249</v>
      </c>
      <c r="J15" s="8" t="s">
        <v>249</v>
      </c>
      <c r="K15" s="8" t="s">
        <v>249</v>
      </c>
      <c r="L15" s="6" t="s">
        <v>249</v>
      </c>
      <c r="M15" s="35"/>
      <c r="N15" s="227"/>
      <c r="R15" s="51"/>
    </row>
    <row r="16" spans="1:16" ht="18.75" customHeight="1">
      <c r="A16" s="52" t="s">
        <v>252</v>
      </c>
      <c r="B16" s="51"/>
      <c r="C16" s="51"/>
      <c r="D16" s="52"/>
      <c r="E16" s="52"/>
      <c r="F16" s="52"/>
      <c r="G16" s="52"/>
      <c r="H16" s="52" t="s">
        <v>253</v>
      </c>
      <c r="I16" s="52"/>
      <c r="J16" s="52"/>
      <c r="K16" s="52"/>
      <c r="L16" s="52"/>
      <c r="P16" s="51"/>
    </row>
    <row r="17" spans="1:18" ht="18.75" customHeight="1">
      <c r="A17" s="235" t="s">
        <v>225</v>
      </c>
      <c r="B17" s="460">
        <v>5120506</v>
      </c>
      <c r="C17" s="310"/>
      <c r="D17" s="8">
        <v>159895</v>
      </c>
      <c r="E17" s="8">
        <v>33629</v>
      </c>
      <c r="F17" s="8">
        <v>34904</v>
      </c>
      <c r="G17" s="6">
        <v>31680</v>
      </c>
      <c r="H17" s="7">
        <v>21494</v>
      </c>
      <c r="I17" s="8">
        <v>21131</v>
      </c>
      <c r="J17" s="8">
        <v>24919</v>
      </c>
      <c r="K17" s="8">
        <v>18915</v>
      </c>
      <c r="L17" s="6">
        <v>4773939</v>
      </c>
      <c r="P17" s="52"/>
      <c r="Q17" s="227"/>
      <c r="R17" s="35"/>
    </row>
    <row r="18" spans="1:18" ht="18.75" customHeight="1">
      <c r="A18" s="235">
        <v>18</v>
      </c>
      <c r="B18" s="460" t="s">
        <v>249</v>
      </c>
      <c r="C18" s="310"/>
      <c r="D18" s="8" t="s">
        <v>249</v>
      </c>
      <c r="E18" s="8" t="s">
        <v>249</v>
      </c>
      <c r="F18" s="8" t="s">
        <v>249</v>
      </c>
      <c r="G18" s="6" t="s">
        <v>249</v>
      </c>
      <c r="H18" s="7" t="s">
        <v>249</v>
      </c>
      <c r="I18" s="8" t="s">
        <v>249</v>
      </c>
      <c r="J18" s="8" t="s">
        <v>249</v>
      </c>
      <c r="K18" s="8" t="s">
        <v>249</v>
      </c>
      <c r="L18" s="6" t="s">
        <v>249</v>
      </c>
      <c r="M18" s="52"/>
      <c r="N18" s="52"/>
      <c r="O18" s="52"/>
      <c r="P18" s="52"/>
      <c r="Q18" s="227"/>
      <c r="R18" s="35"/>
    </row>
    <row r="19" spans="1:18" ht="18.75" customHeight="1">
      <c r="A19" s="235">
        <v>19</v>
      </c>
      <c r="B19" s="460" t="s">
        <v>249</v>
      </c>
      <c r="C19" s="310"/>
      <c r="D19" s="8" t="s">
        <v>249</v>
      </c>
      <c r="E19" s="8" t="s">
        <v>249</v>
      </c>
      <c r="F19" s="8" t="s">
        <v>249</v>
      </c>
      <c r="G19" s="6" t="s">
        <v>249</v>
      </c>
      <c r="H19" s="7" t="s">
        <v>249</v>
      </c>
      <c r="I19" s="8" t="s">
        <v>249</v>
      </c>
      <c r="J19" s="8" t="s">
        <v>249</v>
      </c>
      <c r="K19" s="8" t="s">
        <v>249</v>
      </c>
      <c r="L19" s="6" t="s">
        <v>249</v>
      </c>
      <c r="M19" s="52"/>
      <c r="N19" s="52"/>
      <c r="O19" s="52"/>
      <c r="P19" s="52"/>
      <c r="Q19" s="227"/>
      <c r="R19" s="35"/>
    </row>
    <row r="20" spans="1:18" ht="18.75" customHeight="1">
      <c r="A20" s="235">
        <v>20</v>
      </c>
      <c r="B20" s="460">
        <v>6163744</v>
      </c>
      <c r="C20" s="310"/>
      <c r="D20" s="8">
        <v>178339</v>
      </c>
      <c r="E20" s="8">
        <v>40268</v>
      </c>
      <c r="F20" s="8">
        <v>43938</v>
      </c>
      <c r="G20" s="6">
        <v>40897</v>
      </c>
      <c r="H20" s="7">
        <v>30259</v>
      </c>
      <c r="I20" s="8">
        <v>29795</v>
      </c>
      <c r="J20" s="8">
        <v>29102</v>
      </c>
      <c r="K20" s="8">
        <v>22553</v>
      </c>
      <c r="L20" s="6">
        <v>5748593</v>
      </c>
      <c r="M20" s="35"/>
      <c r="N20" s="35"/>
      <c r="O20" s="35"/>
      <c r="P20" s="35"/>
      <c r="Q20" s="227"/>
      <c r="R20" s="35"/>
    </row>
    <row r="21" spans="1:18" ht="18.75" customHeight="1" thickBot="1">
      <c r="A21" s="236">
        <v>21</v>
      </c>
      <c r="B21" s="461" t="s">
        <v>745</v>
      </c>
      <c r="C21" s="312"/>
      <c r="D21" s="21" t="s">
        <v>249</v>
      </c>
      <c r="E21" s="21" t="s">
        <v>249</v>
      </c>
      <c r="F21" s="21" t="s">
        <v>249</v>
      </c>
      <c r="G21" s="19" t="s">
        <v>249</v>
      </c>
      <c r="H21" s="20" t="s">
        <v>249</v>
      </c>
      <c r="I21" s="21" t="s">
        <v>249</v>
      </c>
      <c r="J21" s="21" t="s">
        <v>249</v>
      </c>
      <c r="K21" s="21" t="s">
        <v>249</v>
      </c>
      <c r="L21" s="19" t="s">
        <v>249</v>
      </c>
      <c r="M21" s="35"/>
      <c r="N21" s="35"/>
      <c r="O21" s="35"/>
      <c r="P21" s="35"/>
      <c r="Q21" s="227"/>
      <c r="R21" s="35"/>
    </row>
    <row r="22" spans="1:18" ht="18.75" customHeight="1">
      <c r="A22" s="116" t="s">
        <v>240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227"/>
      <c r="R22" s="51"/>
    </row>
    <row r="23" spans="1:17" ht="12.75">
      <c r="A23" s="116" t="s">
        <v>746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227"/>
    </row>
    <row r="24" spans="1:17" ht="12.75">
      <c r="A24" s="1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227"/>
    </row>
    <row r="25" spans="1:17" ht="12.7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227"/>
    </row>
    <row r="26" spans="1:18" ht="12.75">
      <c r="A26" s="1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227"/>
      <c r="R26" s="51"/>
    </row>
  </sheetData>
  <mergeCells count="18">
    <mergeCell ref="L2:L3"/>
    <mergeCell ref="B2:C3"/>
    <mergeCell ref="B5:C5"/>
    <mergeCell ref="B6:C6"/>
    <mergeCell ref="B18:C18"/>
    <mergeCell ref="B14:C14"/>
    <mergeCell ref="B11:C11"/>
    <mergeCell ref="B12:C12"/>
    <mergeCell ref="A2:A3"/>
    <mergeCell ref="B13:C13"/>
    <mergeCell ref="B20:C20"/>
    <mergeCell ref="B21:C21"/>
    <mergeCell ref="B17:C17"/>
    <mergeCell ref="B15:C15"/>
    <mergeCell ref="B19:C19"/>
    <mergeCell ref="B7:C7"/>
    <mergeCell ref="B8:C8"/>
    <mergeCell ref="B9:C9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22"/>
  <dimension ref="A1:R1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50390625" style="13" customWidth="1"/>
    <col min="2" max="3" width="10.875" style="13" customWidth="1"/>
    <col min="4" max="4" width="11.125" style="13" customWidth="1"/>
    <col min="5" max="6" width="12.50390625" style="13" customWidth="1"/>
    <col min="7" max="7" width="11.25390625" style="13" customWidth="1"/>
    <col min="8" max="8" width="11.875" style="13" customWidth="1"/>
    <col min="9" max="9" width="10.875" style="13" customWidth="1"/>
    <col min="10" max="10" width="10.625" style="13" customWidth="1"/>
    <col min="11" max="11" width="10.875" style="13" customWidth="1"/>
    <col min="12" max="13" width="10.50390625" style="13" customWidth="1"/>
    <col min="14" max="14" width="8.125" style="13" customWidth="1"/>
    <col min="15" max="15" width="11.50390625" style="13" customWidth="1"/>
    <col min="16" max="16" width="10.875" style="13" customWidth="1"/>
    <col min="17" max="17" width="9.625" style="13" bestFit="1" customWidth="1"/>
    <col min="18" max="18" width="10.00390625" style="13" customWidth="1"/>
    <col min="19" max="19" width="6.625" style="13" customWidth="1"/>
    <col min="20" max="21" width="5.75390625" style="13" customWidth="1"/>
    <col min="22" max="16384" width="9.00390625" style="13" customWidth="1"/>
  </cols>
  <sheetData>
    <row r="1" spans="1:17" ht="18" customHeight="1" thickBot="1">
      <c r="A1" s="48" t="s">
        <v>720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53" t="s">
        <v>254</v>
      </c>
      <c r="P1" s="35"/>
      <c r="Q1" s="227"/>
    </row>
    <row r="2" spans="1:18" ht="14.25" customHeight="1">
      <c r="A2" s="296" t="s">
        <v>721</v>
      </c>
      <c r="B2" s="462" t="s">
        <v>135</v>
      </c>
      <c r="C2" s="237"/>
      <c r="D2" s="240"/>
      <c r="E2" s="240"/>
      <c r="F2" s="240"/>
      <c r="G2" s="240"/>
      <c r="H2" s="240"/>
      <c r="I2" s="471" t="s">
        <v>255</v>
      </c>
      <c r="J2" s="472"/>
      <c r="K2" s="477" t="s">
        <v>722</v>
      </c>
      <c r="L2" s="471" t="s">
        <v>255</v>
      </c>
      <c r="M2" s="472"/>
      <c r="N2" s="476" t="s">
        <v>9</v>
      </c>
      <c r="O2" s="474" t="s">
        <v>203</v>
      </c>
      <c r="P2" s="242"/>
      <c r="Q2" s="227"/>
      <c r="R2" s="35"/>
    </row>
    <row r="3" spans="1:18" ht="14.25" customHeight="1">
      <c r="A3" s="105"/>
      <c r="B3" s="467"/>
      <c r="C3" s="244" t="s">
        <v>256</v>
      </c>
      <c r="D3" s="469" t="s">
        <v>257</v>
      </c>
      <c r="E3" s="413" t="s">
        <v>723</v>
      </c>
      <c r="F3" s="469" t="s">
        <v>258</v>
      </c>
      <c r="G3" s="473" t="s">
        <v>259</v>
      </c>
      <c r="H3" s="245" t="s">
        <v>260</v>
      </c>
      <c r="I3" s="413" t="s">
        <v>724</v>
      </c>
      <c r="J3" s="469" t="s">
        <v>261</v>
      </c>
      <c r="K3" s="478"/>
      <c r="L3" s="246" t="s">
        <v>262</v>
      </c>
      <c r="M3" s="246" t="s">
        <v>263</v>
      </c>
      <c r="N3" s="467"/>
      <c r="O3" s="130"/>
      <c r="P3" s="247"/>
      <c r="Q3" s="227"/>
      <c r="R3" s="35"/>
    </row>
    <row r="4" spans="1:18" ht="14.25" customHeight="1">
      <c r="A4" s="105"/>
      <c r="B4" s="467"/>
      <c r="C4" s="243" t="s">
        <v>264</v>
      </c>
      <c r="D4" s="467"/>
      <c r="E4" s="374"/>
      <c r="F4" s="467"/>
      <c r="G4" s="129"/>
      <c r="H4" s="95" t="s">
        <v>265</v>
      </c>
      <c r="I4" s="374"/>
      <c r="J4" s="467"/>
      <c r="K4" s="478"/>
      <c r="L4" s="248" t="s">
        <v>266</v>
      </c>
      <c r="M4" s="248" t="s">
        <v>267</v>
      </c>
      <c r="N4" s="467"/>
      <c r="O4" s="130"/>
      <c r="P4" s="247"/>
      <c r="Q4" s="227"/>
      <c r="R4" s="35"/>
    </row>
    <row r="5" spans="1:18" ht="14.25" customHeight="1" thickBot="1">
      <c r="A5" s="278"/>
      <c r="B5" s="468"/>
      <c r="C5" s="249" t="s">
        <v>268</v>
      </c>
      <c r="D5" s="468"/>
      <c r="E5" s="375"/>
      <c r="F5" s="468"/>
      <c r="G5" s="463"/>
      <c r="H5" s="250" t="s">
        <v>269</v>
      </c>
      <c r="I5" s="375"/>
      <c r="J5" s="468"/>
      <c r="K5" s="479"/>
      <c r="L5" s="251" t="s">
        <v>270</v>
      </c>
      <c r="M5" s="251" t="s">
        <v>271</v>
      </c>
      <c r="N5" s="468"/>
      <c r="O5" s="475"/>
      <c r="P5" s="247"/>
      <c r="Q5" s="227"/>
      <c r="R5" s="35"/>
    </row>
    <row r="6" spans="1:18" ht="18.75" customHeight="1">
      <c r="A6" s="253" t="s">
        <v>272</v>
      </c>
      <c r="B6" s="253"/>
      <c r="C6" s="253"/>
      <c r="D6" s="253"/>
      <c r="E6" s="253"/>
      <c r="F6" s="253"/>
      <c r="G6" s="253"/>
      <c r="H6" s="253"/>
      <c r="I6" s="253" t="s">
        <v>725</v>
      </c>
      <c r="J6" s="253"/>
      <c r="K6" s="253"/>
      <c r="L6" s="253"/>
      <c r="M6" s="253"/>
      <c r="N6" s="253"/>
      <c r="O6" s="241" t="s">
        <v>726</v>
      </c>
      <c r="P6" s="247"/>
      <c r="Q6" s="227"/>
      <c r="R6" s="35"/>
    </row>
    <row r="7" spans="1:17" ht="18.75" customHeight="1">
      <c r="A7" s="135" t="s">
        <v>727</v>
      </c>
      <c r="B7" s="254">
        <v>57345169</v>
      </c>
      <c r="C7" s="8">
        <v>38958094</v>
      </c>
      <c r="D7" s="8">
        <v>12101014</v>
      </c>
      <c r="E7" s="8">
        <v>20446661</v>
      </c>
      <c r="F7" s="8">
        <v>383</v>
      </c>
      <c r="G7" s="6" t="s">
        <v>88</v>
      </c>
      <c r="H7" s="7">
        <v>344470</v>
      </c>
      <c r="I7" s="8">
        <v>6065566</v>
      </c>
      <c r="J7" s="8" t="s">
        <v>88</v>
      </c>
      <c r="K7" s="8">
        <v>18387075</v>
      </c>
      <c r="L7" s="8">
        <v>14376716</v>
      </c>
      <c r="M7" s="8">
        <v>4010359</v>
      </c>
      <c r="N7" s="8" t="s">
        <v>88</v>
      </c>
      <c r="O7" s="35">
        <v>2681</v>
      </c>
      <c r="P7" s="470"/>
      <c r="Q7" s="227"/>
    </row>
    <row r="8" spans="1:17" ht="18.75" customHeight="1">
      <c r="A8" s="135">
        <v>18</v>
      </c>
      <c r="B8" s="254">
        <v>70495903</v>
      </c>
      <c r="C8" s="8">
        <v>48365145</v>
      </c>
      <c r="D8" s="8">
        <v>18707863</v>
      </c>
      <c r="E8" s="8">
        <v>21969695</v>
      </c>
      <c r="F8" s="8">
        <v>3578</v>
      </c>
      <c r="G8" s="6" t="s">
        <v>88</v>
      </c>
      <c r="H8" s="7">
        <v>653277</v>
      </c>
      <c r="I8" s="8">
        <v>7030732</v>
      </c>
      <c r="J8" s="8" t="s">
        <v>88</v>
      </c>
      <c r="K8" s="8">
        <v>22130758</v>
      </c>
      <c r="L8" s="8">
        <v>17902693</v>
      </c>
      <c r="M8" s="8">
        <v>4228065</v>
      </c>
      <c r="N8" s="8" t="s">
        <v>88</v>
      </c>
      <c r="O8" s="35">
        <v>2988</v>
      </c>
      <c r="P8" s="470"/>
      <c r="Q8" s="227"/>
    </row>
    <row r="9" spans="1:16" ht="18.75" customHeight="1">
      <c r="A9" s="135">
        <v>19</v>
      </c>
      <c r="B9" s="254">
        <v>71574254</v>
      </c>
      <c r="C9" s="8">
        <v>49055909</v>
      </c>
      <c r="D9" s="8">
        <v>19071882</v>
      </c>
      <c r="E9" s="8">
        <v>22101815</v>
      </c>
      <c r="F9" s="8">
        <v>2713</v>
      </c>
      <c r="G9" s="6" t="s">
        <v>88</v>
      </c>
      <c r="H9" s="7">
        <v>620383</v>
      </c>
      <c r="I9" s="8">
        <v>7259116</v>
      </c>
      <c r="J9" s="8" t="s">
        <v>88</v>
      </c>
      <c r="K9" s="8">
        <v>22518345</v>
      </c>
      <c r="L9" s="8">
        <v>18528945</v>
      </c>
      <c r="M9" s="8">
        <v>3989400</v>
      </c>
      <c r="N9" s="8" t="s">
        <v>88</v>
      </c>
      <c r="O9" s="35">
        <v>3001</v>
      </c>
      <c r="P9" s="470"/>
    </row>
    <row r="10" spans="1:16" ht="18.75" customHeight="1">
      <c r="A10" s="135">
        <v>20</v>
      </c>
      <c r="B10" s="254">
        <v>76925743</v>
      </c>
      <c r="C10" s="8">
        <v>55295125</v>
      </c>
      <c r="D10" s="8">
        <v>19599066</v>
      </c>
      <c r="E10" s="8">
        <v>27859401</v>
      </c>
      <c r="F10" s="8">
        <v>7330</v>
      </c>
      <c r="G10" s="6" t="s">
        <v>88</v>
      </c>
      <c r="H10" s="7">
        <v>769302</v>
      </c>
      <c r="I10" s="8">
        <v>7060026</v>
      </c>
      <c r="J10" s="8"/>
      <c r="K10" s="8">
        <v>21630618</v>
      </c>
      <c r="L10" s="8">
        <v>17839264</v>
      </c>
      <c r="M10" s="8">
        <v>3791354</v>
      </c>
      <c r="N10" s="8" t="s">
        <v>88</v>
      </c>
      <c r="O10" s="35">
        <v>2991</v>
      </c>
      <c r="P10" s="470"/>
    </row>
    <row r="11" spans="1:16" ht="18.75" customHeight="1">
      <c r="A11" s="135">
        <v>21</v>
      </c>
      <c r="B11" s="254">
        <v>73697810</v>
      </c>
      <c r="C11" s="8">
        <v>52832335</v>
      </c>
      <c r="D11" s="8">
        <v>19425943</v>
      </c>
      <c r="E11" s="8">
        <v>25881941</v>
      </c>
      <c r="F11" s="8">
        <v>8272</v>
      </c>
      <c r="G11" s="6" t="s">
        <v>728</v>
      </c>
      <c r="H11" s="7">
        <v>654669</v>
      </c>
      <c r="I11" s="8">
        <v>6861510</v>
      </c>
      <c r="J11" s="8" t="s">
        <v>728</v>
      </c>
      <c r="K11" s="8">
        <v>20865475</v>
      </c>
      <c r="L11" s="8">
        <v>17341590</v>
      </c>
      <c r="M11" s="8">
        <v>3523885</v>
      </c>
      <c r="N11" s="8" t="s">
        <v>728</v>
      </c>
      <c r="O11" s="35">
        <v>2973</v>
      </c>
      <c r="P11" s="470"/>
    </row>
    <row r="12" spans="1:16" ht="18.75" customHeight="1">
      <c r="A12" s="52" t="s">
        <v>273</v>
      </c>
      <c r="B12" s="52"/>
      <c r="C12" s="52"/>
      <c r="D12" s="52"/>
      <c r="E12" s="52"/>
      <c r="F12" s="52"/>
      <c r="G12" s="52"/>
      <c r="H12" s="52"/>
      <c r="I12" s="52" t="s">
        <v>540</v>
      </c>
      <c r="J12" s="52"/>
      <c r="K12" s="52"/>
      <c r="L12" s="52"/>
      <c r="M12" s="52"/>
      <c r="N12" s="52"/>
      <c r="O12" s="135" t="s">
        <v>729</v>
      </c>
      <c r="P12" s="247"/>
    </row>
    <row r="13" spans="1:16" ht="18.75" customHeight="1">
      <c r="A13" s="135" t="s">
        <v>225</v>
      </c>
      <c r="B13" s="254">
        <v>56827982</v>
      </c>
      <c r="C13" s="8">
        <v>38440907</v>
      </c>
      <c r="D13" s="8">
        <v>11931141</v>
      </c>
      <c r="E13" s="8">
        <v>20237928</v>
      </c>
      <c r="F13" s="8">
        <v>383</v>
      </c>
      <c r="G13" s="6" t="s">
        <v>88</v>
      </c>
      <c r="H13" s="7">
        <v>340688</v>
      </c>
      <c r="I13" s="8">
        <v>5930767</v>
      </c>
      <c r="J13" s="8" t="s">
        <v>88</v>
      </c>
      <c r="K13" s="8">
        <v>18387075</v>
      </c>
      <c r="L13" s="8">
        <v>14376716</v>
      </c>
      <c r="M13" s="8">
        <v>4010359</v>
      </c>
      <c r="N13" s="8" t="s">
        <v>88</v>
      </c>
      <c r="O13" s="35">
        <v>1642</v>
      </c>
      <c r="P13" s="470"/>
    </row>
    <row r="14" spans="1:16" ht="18.75" customHeight="1">
      <c r="A14" s="135">
        <v>18</v>
      </c>
      <c r="B14" s="254">
        <v>69896430</v>
      </c>
      <c r="C14" s="8">
        <v>47765672</v>
      </c>
      <c r="D14" s="8">
        <v>18474470</v>
      </c>
      <c r="E14" s="8">
        <v>21764362</v>
      </c>
      <c r="F14" s="8">
        <v>3578</v>
      </c>
      <c r="G14" s="6" t="s">
        <v>88</v>
      </c>
      <c r="H14" s="7">
        <v>648278</v>
      </c>
      <c r="I14" s="8">
        <v>6874984</v>
      </c>
      <c r="J14" s="8" t="s">
        <v>88</v>
      </c>
      <c r="K14" s="8">
        <v>22130758</v>
      </c>
      <c r="L14" s="8">
        <v>17902693</v>
      </c>
      <c r="M14" s="8">
        <v>4228065</v>
      </c>
      <c r="N14" s="8" t="s">
        <v>88</v>
      </c>
      <c r="O14" s="35">
        <v>1834</v>
      </c>
      <c r="P14" s="470"/>
    </row>
    <row r="15" spans="1:16" ht="18.75" customHeight="1">
      <c r="A15" s="135">
        <v>19</v>
      </c>
      <c r="B15" s="254">
        <v>70907134</v>
      </c>
      <c r="C15" s="8">
        <v>48388789</v>
      </c>
      <c r="D15" s="8">
        <v>18819863</v>
      </c>
      <c r="E15" s="8">
        <v>21856873</v>
      </c>
      <c r="F15" s="8">
        <v>2713</v>
      </c>
      <c r="G15" s="6" t="s">
        <v>88</v>
      </c>
      <c r="H15" s="7">
        <v>615933</v>
      </c>
      <c r="I15" s="8">
        <v>7093407</v>
      </c>
      <c r="J15" s="8" t="s">
        <v>88</v>
      </c>
      <c r="K15" s="8">
        <v>22518345</v>
      </c>
      <c r="L15" s="8">
        <v>18528945</v>
      </c>
      <c r="M15" s="8">
        <v>3989400</v>
      </c>
      <c r="N15" s="8" t="s">
        <v>88</v>
      </c>
      <c r="O15" s="35">
        <v>1877</v>
      </c>
      <c r="P15" s="470"/>
    </row>
    <row r="16" spans="1:16" ht="18.75" customHeight="1">
      <c r="A16" s="135">
        <v>20</v>
      </c>
      <c r="B16" s="254">
        <v>76238364</v>
      </c>
      <c r="C16" s="8">
        <v>54607746</v>
      </c>
      <c r="D16" s="8">
        <v>19351748</v>
      </c>
      <c r="E16" s="8">
        <v>27645875</v>
      </c>
      <c r="F16" s="8">
        <v>7330</v>
      </c>
      <c r="G16" s="6" t="s">
        <v>88</v>
      </c>
      <c r="H16" s="7">
        <v>741905</v>
      </c>
      <c r="I16" s="8">
        <v>6860888</v>
      </c>
      <c r="J16" s="8" t="s">
        <v>88</v>
      </c>
      <c r="K16" s="8">
        <v>21630618</v>
      </c>
      <c r="L16" s="8">
        <v>17839264</v>
      </c>
      <c r="M16" s="8">
        <v>3791354</v>
      </c>
      <c r="N16" s="8" t="s">
        <v>88</v>
      </c>
      <c r="O16" s="35">
        <v>1884</v>
      </c>
      <c r="P16" s="470"/>
    </row>
    <row r="17" spans="1:16" ht="18.75" customHeight="1" thickBot="1">
      <c r="A17" s="252">
        <v>21</v>
      </c>
      <c r="B17" s="255">
        <v>73004721</v>
      </c>
      <c r="C17" s="21">
        <v>52139246</v>
      </c>
      <c r="D17" s="21">
        <v>19123772</v>
      </c>
      <c r="E17" s="21">
        <v>25701385</v>
      </c>
      <c r="F17" s="21">
        <v>8272</v>
      </c>
      <c r="G17" s="19" t="s">
        <v>532</v>
      </c>
      <c r="H17" s="20">
        <v>639617</v>
      </c>
      <c r="I17" s="21">
        <v>6666200</v>
      </c>
      <c r="J17" s="21" t="s">
        <v>532</v>
      </c>
      <c r="K17" s="21">
        <v>20865475</v>
      </c>
      <c r="L17" s="21">
        <v>17341590</v>
      </c>
      <c r="M17" s="21">
        <v>3523885</v>
      </c>
      <c r="N17" s="21" t="s">
        <v>532</v>
      </c>
      <c r="O17" s="38">
        <v>1893</v>
      </c>
      <c r="P17" s="470"/>
    </row>
    <row r="18" ht="18.75" customHeight="1">
      <c r="A18" s="48" t="s">
        <v>274</v>
      </c>
    </row>
  </sheetData>
  <mergeCells count="15">
    <mergeCell ref="N2:N5"/>
    <mergeCell ref="I3:I5"/>
    <mergeCell ref="J3:J5"/>
    <mergeCell ref="I2:J2"/>
    <mergeCell ref="K2:K5"/>
    <mergeCell ref="A2:A5"/>
    <mergeCell ref="B2:B5"/>
    <mergeCell ref="D3:D5"/>
    <mergeCell ref="P13:P17"/>
    <mergeCell ref="P7:P11"/>
    <mergeCell ref="L2:M2"/>
    <mergeCell ref="E3:E5"/>
    <mergeCell ref="F3:F5"/>
    <mergeCell ref="G3:G5"/>
    <mergeCell ref="O2:O5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323"/>
  <dimension ref="A1:U13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0.375" style="13" customWidth="1"/>
    <col min="2" max="6" width="10.25390625" style="13" bestFit="1" customWidth="1"/>
    <col min="7" max="7" width="13.875" style="13" customWidth="1"/>
    <col min="8" max="8" width="11.25390625" style="13" bestFit="1" customWidth="1"/>
    <col min="9" max="9" width="12.00390625" style="13" customWidth="1"/>
    <col min="10" max="10" width="11.875" style="13" customWidth="1"/>
    <col min="11" max="11" width="11.625" style="13" customWidth="1"/>
    <col min="12" max="12" width="12.25390625" style="13" customWidth="1"/>
    <col min="13" max="13" width="12.00390625" style="13" customWidth="1"/>
    <col min="14" max="14" width="9.375" style="13" bestFit="1" customWidth="1"/>
    <col min="15" max="15" width="10.25390625" style="13" customWidth="1"/>
    <col min="16" max="16" width="10.875" style="13" customWidth="1"/>
    <col min="17" max="17" width="9.625" style="13" bestFit="1" customWidth="1"/>
    <col min="18" max="18" width="10.00390625" style="13" customWidth="1"/>
    <col min="19" max="19" width="6.625" style="13" customWidth="1"/>
    <col min="20" max="21" width="5.75390625" style="13" customWidth="1"/>
    <col min="22" max="16384" width="9.00390625" style="13" customWidth="1"/>
  </cols>
  <sheetData>
    <row r="1" spans="1:21" ht="18" customHeight="1" thickBot="1">
      <c r="A1" s="48" t="s">
        <v>275</v>
      </c>
      <c r="B1" s="49"/>
      <c r="C1" s="50"/>
      <c r="D1" s="50"/>
      <c r="E1" s="50"/>
      <c r="F1" s="35"/>
      <c r="G1" s="51"/>
      <c r="H1" s="35"/>
      <c r="I1" s="52"/>
      <c r="L1" s="51"/>
      <c r="M1" s="52"/>
      <c r="O1" s="53" t="s">
        <v>213</v>
      </c>
      <c r="P1" s="51"/>
      <c r="Q1" s="52"/>
      <c r="R1" s="51"/>
      <c r="U1" s="51"/>
    </row>
    <row r="2" spans="1:21" ht="13.5" customHeight="1">
      <c r="A2" s="169" t="s">
        <v>714</v>
      </c>
      <c r="B2" s="477" t="s">
        <v>135</v>
      </c>
      <c r="C2" s="233"/>
      <c r="D2" s="480" t="s">
        <v>715</v>
      </c>
      <c r="E2" s="232"/>
      <c r="F2" s="232"/>
      <c r="G2" s="232"/>
      <c r="H2" s="232"/>
      <c r="I2" s="232"/>
      <c r="J2" s="232"/>
      <c r="K2" s="233"/>
      <c r="L2" s="480" t="s">
        <v>716</v>
      </c>
      <c r="M2" s="232"/>
      <c r="N2" s="233"/>
      <c r="O2" s="480" t="s">
        <v>9</v>
      </c>
      <c r="P2" s="62"/>
      <c r="Q2" s="35"/>
      <c r="R2" s="35"/>
      <c r="S2" s="35"/>
      <c r="T2" s="35"/>
      <c r="U2" s="35"/>
    </row>
    <row r="3" spans="1:21" ht="42.75" customHeight="1" thickBot="1">
      <c r="A3" s="173"/>
      <c r="B3" s="479"/>
      <c r="C3" s="107" t="s">
        <v>717</v>
      </c>
      <c r="D3" s="412"/>
      <c r="E3" s="107" t="s">
        <v>257</v>
      </c>
      <c r="F3" s="107" t="s">
        <v>541</v>
      </c>
      <c r="G3" s="107" t="s">
        <v>258</v>
      </c>
      <c r="H3" s="110" t="s">
        <v>542</v>
      </c>
      <c r="I3" s="165" t="s">
        <v>543</v>
      </c>
      <c r="J3" s="107" t="s">
        <v>544</v>
      </c>
      <c r="K3" s="107" t="s">
        <v>545</v>
      </c>
      <c r="L3" s="375"/>
      <c r="M3" s="107" t="s">
        <v>718</v>
      </c>
      <c r="N3" s="107" t="s">
        <v>719</v>
      </c>
      <c r="O3" s="412"/>
      <c r="P3" s="62"/>
      <c r="Q3" s="35"/>
      <c r="R3" s="35"/>
      <c r="S3" s="35"/>
      <c r="T3" s="35"/>
      <c r="U3" s="35"/>
    </row>
    <row r="4" spans="1:21" s="141" customFormat="1" ht="21" customHeight="1">
      <c r="A4" s="455" t="s">
        <v>276</v>
      </c>
      <c r="B4" s="456"/>
      <c r="C4" s="456"/>
      <c r="D4" s="456"/>
      <c r="E4" s="456"/>
      <c r="F4" s="456"/>
      <c r="G4" s="456"/>
      <c r="H4" s="451"/>
      <c r="I4" s="455" t="s">
        <v>277</v>
      </c>
      <c r="J4" s="456"/>
      <c r="K4" s="456"/>
      <c r="L4" s="456"/>
      <c r="M4" s="456"/>
      <c r="N4" s="456"/>
      <c r="O4" s="451"/>
      <c r="P4" s="62"/>
      <c r="Q4" s="35"/>
      <c r="R4" s="35"/>
      <c r="S4" s="35"/>
      <c r="T4" s="35"/>
      <c r="U4" s="35"/>
    </row>
    <row r="5" spans="1:21" s="141" customFormat="1" ht="23.25" customHeight="1">
      <c r="A5" s="235" t="s">
        <v>539</v>
      </c>
      <c r="B5" s="7">
        <v>54760975</v>
      </c>
      <c r="C5" s="8">
        <v>251944</v>
      </c>
      <c r="D5" s="8">
        <v>38207035</v>
      </c>
      <c r="E5" s="8">
        <v>12044360</v>
      </c>
      <c r="F5" s="8">
        <v>19753132</v>
      </c>
      <c r="G5" s="8">
        <v>383</v>
      </c>
      <c r="H5" s="6" t="s">
        <v>88</v>
      </c>
      <c r="I5" s="7">
        <v>344470</v>
      </c>
      <c r="J5" s="8">
        <v>6064690</v>
      </c>
      <c r="K5" s="8" t="s">
        <v>88</v>
      </c>
      <c r="L5" s="8">
        <v>16553940</v>
      </c>
      <c r="M5" s="8">
        <v>13023652</v>
      </c>
      <c r="N5" s="8">
        <v>3530288</v>
      </c>
      <c r="O5" s="6" t="s">
        <v>88</v>
      </c>
      <c r="P5" s="372"/>
      <c r="Q5" s="35"/>
      <c r="R5" s="35"/>
      <c r="S5" s="35"/>
      <c r="T5" s="35"/>
      <c r="U5" s="35"/>
    </row>
    <row r="6" spans="1:21" ht="23.25" customHeight="1">
      <c r="A6" s="235">
        <v>18</v>
      </c>
      <c r="B6" s="7">
        <v>67851237</v>
      </c>
      <c r="C6" s="8">
        <v>206857</v>
      </c>
      <c r="D6" s="8">
        <v>47617958</v>
      </c>
      <c r="E6" s="8">
        <v>18650369</v>
      </c>
      <c r="F6" s="8">
        <v>21280688</v>
      </c>
      <c r="G6" s="8">
        <v>3578</v>
      </c>
      <c r="H6" s="6" t="s">
        <v>88</v>
      </c>
      <c r="I6" s="7">
        <v>653277</v>
      </c>
      <c r="J6" s="8">
        <v>7030046</v>
      </c>
      <c r="K6" s="8" t="s">
        <v>88</v>
      </c>
      <c r="L6" s="8">
        <v>20233279</v>
      </c>
      <c r="M6" s="8">
        <v>16562749</v>
      </c>
      <c r="N6" s="8">
        <v>3670530</v>
      </c>
      <c r="O6" s="6" t="s">
        <v>88</v>
      </c>
      <c r="P6" s="372"/>
      <c r="Q6" s="35"/>
      <c r="R6" s="35"/>
      <c r="S6" s="35"/>
      <c r="T6" s="35"/>
      <c r="U6" s="35"/>
    </row>
    <row r="7" spans="1:20" ht="23.25" customHeight="1">
      <c r="A7" s="235">
        <v>19</v>
      </c>
      <c r="B7" s="7">
        <v>68218368</v>
      </c>
      <c r="C7" s="8">
        <v>498455</v>
      </c>
      <c r="D7" s="8">
        <v>48166915</v>
      </c>
      <c r="E7" s="8">
        <v>18705494</v>
      </c>
      <c r="F7" s="8">
        <v>21579289</v>
      </c>
      <c r="G7" s="8">
        <v>2713</v>
      </c>
      <c r="H7" s="6" t="s">
        <v>88</v>
      </c>
      <c r="I7" s="7">
        <v>620383</v>
      </c>
      <c r="J7" s="8">
        <v>7259036</v>
      </c>
      <c r="K7" s="8" t="s">
        <v>88</v>
      </c>
      <c r="L7" s="8">
        <v>20051453</v>
      </c>
      <c r="M7" s="8">
        <v>16460045</v>
      </c>
      <c r="N7" s="8">
        <v>3591408</v>
      </c>
      <c r="O7" s="6" t="s">
        <v>88</v>
      </c>
      <c r="P7" s="372"/>
      <c r="Q7" s="352"/>
      <c r="R7" s="352"/>
      <c r="S7" s="35"/>
      <c r="T7" s="35"/>
    </row>
    <row r="8" spans="1:20" ht="23.25" customHeight="1">
      <c r="A8" s="235">
        <v>20</v>
      </c>
      <c r="B8" s="7">
        <v>73961748</v>
      </c>
      <c r="C8" s="8">
        <v>523031</v>
      </c>
      <c r="D8" s="8">
        <v>54452862</v>
      </c>
      <c r="E8" s="8">
        <v>19298574</v>
      </c>
      <c r="F8" s="8">
        <v>27340001</v>
      </c>
      <c r="G8" s="8">
        <v>7330</v>
      </c>
      <c r="H8" s="6" t="s">
        <v>88</v>
      </c>
      <c r="I8" s="7">
        <v>769302</v>
      </c>
      <c r="J8" s="8">
        <v>7037655</v>
      </c>
      <c r="K8" s="8" t="s">
        <v>88</v>
      </c>
      <c r="L8" s="8">
        <v>19508886</v>
      </c>
      <c r="M8" s="8">
        <v>16054646</v>
      </c>
      <c r="N8" s="8">
        <v>3454240</v>
      </c>
      <c r="O8" s="6" t="s">
        <v>88</v>
      </c>
      <c r="P8" s="372"/>
      <c r="Q8" s="35"/>
      <c r="R8" s="35"/>
      <c r="S8" s="35"/>
      <c r="T8" s="35"/>
    </row>
    <row r="9" spans="1:20" ht="23.25" customHeight="1" thickBot="1">
      <c r="A9" s="236">
        <v>21</v>
      </c>
      <c r="B9" s="20">
        <v>71195955</v>
      </c>
      <c r="C9" s="21">
        <v>407417</v>
      </c>
      <c r="D9" s="21">
        <v>52188627</v>
      </c>
      <c r="E9" s="21">
        <v>19202224</v>
      </c>
      <c r="F9" s="21">
        <v>25477858</v>
      </c>
      <c r="G9" s="21">
        <v>8272</v>
      </c>
      <c r="H9" s="19" t="s">
        <v>564</v>
      </c>
      <c r="I9" s="20">
        <v>654669</v>
      </c>
      <c r="J9" s="21">
        <v>6845604</v>
      </c>
      <c r="K9" s="21" t="s">
        <v>564</v>
      </c>
      <c r="L9" s="21">
        <v>19007328</v>
      </c>
      <c r="M9" s="21">
        <v>15766813</v>
      </c>
      <c r="N9" s="21">
        <v>3240515</v>
      </c>
      <c r="O9" s="19" t="s">
        <v>564</v>
      </c>
      <c r="P9" s="372"/>
      <c r="T9" s="35"/>
    </row>
    <row r="10" spans="1:14" ht="21" customHeight="1">
      <c r="A10" s="48" t="s">
        <v>274</v>
      </c>
      <c r="B10" s="133"/>
      <c r="C10" s="133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227"/>
    </row>
    <row r="11" spans="1:18" ht="12.75">
      <c r="A11" s="135"/>
      <c r="B11" s="133"/>
      <c r="C11" s="133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227"/>
      <c r="R11" s="51"/>
    </row>
    <row r="12" spans="1:16" ht="12">
      <c r="A12" s="52"/>
      <c r="B12" s="51"/>
      <c r="C12" s="51"/>
      <c r="D12" s="52"/>
      <c r="E12" s="52"/>
      <c r="F12" s="52"/>
      <c r="G12" s="52"/>
      <c r="H12" s="52"/>
      <c r="I12" s="52"/>
      <c r="J12" s="52"/>
      <c r="K12" s="52"/>
      <c r="L12" s="52"/>
      <c r="P12" s="51"/>
    </row>
    <row r="13" spans="1:18" ht="12.75">
      <c r="A13" s="135"/>
      <c r="B13" s="133"/>
      <c r="C13" s="133"/>
      <c r="D13" s="35"/>
      <c r="E13" s="35"/>
      <c r="F13" s="35"/>
      <c r="G13" s="35"/>
      <c r="H13" s="35"/>
      <c r="I13" s="35"/>
      <c r="J13" s="35"/>
      <c r="K13" s="35"/>
      <c r="L13" s="35"/>
      <c r="P13" s="52"/>
      <c r="Q13" s="227"/>
      <c r="R13" s="35"/>
    </row>
  </sheetData>
  <mergeCells count="8">
    <mergeCell ref="D2:D3"/>
    <mergeCell ref="B2:B3"/>
    <mergeCell ref="A2:A3"/>
    <mergeCell ref="A4:H4"/>
    <mergeCell ref="I4:O4"/>
    <mergeCell ref="P5:P9"/>
    <mergeCell ref="L2:L3"/>
    <mergeCell ref="O2:O3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24"/>
  <dimension ref="A1:R1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0.375" style="13" customWidth="1"/>
    <col min="2" max="6" width="10.25390625" style="13" bestFit="1" customWidth="1"/>
    <col min="7" max="7" width="13.375" style="13" customWidth="1"/>
    <col min="8" max="8" width="11.25390625" style="13" bestFit="1" customWidth="1"/>
    <col min="9" max="9" width="12.00390625" style="13" customWidth="1"/>
    <col min="10" max="10" width="11.875" style="13" customWidth="1"/>
    <col min="11" max="11" width="11.625" style="13" customWidth="1"/>
    <col min="12" max="12" width="12.25390625" style="13" customWidth="1"/>
    <col min="13" max="13" width="12.00390625" style="13" customWidth="1"/>
    <col min="14" max="14" width="9.375" style="13" bestFit="1" customWidth="1"/>
    <col min="15" max="15" width="10.25390625" style="13" customWidth="1"/>
    <col min="16" max="16" width="10.875" style="13" customWidth="1"/>
    <col min="17" max="17" width="9.625" style="13" bestFit="1" customWidth="1"/>
    <col min="18" max="18" width="10.00390625" style="13" customWidth="1"/>
    <col min="19" max="19" width="6.625" style="13" customWidth="1"/>
    <col min="20" max="21" width="5.75390625" style="13" customWidth="1"/>
    <col min="22" max="16384" width="9.00390625" style="13" customWidth="1"/>
  </cols>
  <sheetData>
    <row r="1" spans="1:18" ht="18" customHeight="1" thickBot="1">
      <c r="A1" s="48" t="s">
        <v>278</v>
      </c>
      <c r="B1" s="133"/>
      <c r="C1" s="133"/>
      <c r="D1" s="35"/>
      <c r="E1" s="35"/>
      <c r="F1" s="35"/>
      <c r="G1" s="35"/>
      <c r="H1" s="35"/>
      <c r="I1" s="35"/>
      <c r="J1" s="35"/>
      <c r="K1" s="35"/>
      <c r="L1" s="35"/>
      <c r="M1" s="53" t="s">
        <v>213</v>
      </c>
      <c r="N1" s="135"/>
      <c r="O1" s="135"/>
      <c r="P1" s="52"/>
      <c r="Q1" s="227"/>
      <c r="R1" s="35"/>
    </row>
    <row r="2" spans="1:16" ht="17.25" customHeight="1">
      <c r="A2" s="169" t="s">
        <v>704</v>
      </c>
      <c r="B2" s="477" t="s">
        <v>145</v>
      </c>
      <c r="C2" s="232"/>
      <c r="D2" s="232"/>
      <c r="E2" s="233"/>
      <c r="F2" s="373" t="s">
        <v>546</v>
      </c>
      <c r="G2" s="373" t="s">
        <v>705</v>
      </c>
      <c r="H2" s="480" t="s">
        <v>706</v>
      </c>
      <c r="I2" s="482" t="s">
        <v>707</v>
      </c>
      <c r="J2" s="373" t="s">
        <v>708</v>
      </c>
      <c r="K2" s="373" t="s">
        <v>709</v>
      </c>
      <c r="L2" s="373" t="s">
        <v>710</v>
      </c>
      <c r="M2" s="480" t="s">
        <v>547</v>
      </c>
      <c r="N2" s="35"/>
      <c r="O2" s="227"/>
      <c r="P2" s="51"/>
    </row>
    <row r="3" spans="1:15" ht="27" customHeight="1" thickBot="1">
      <c r="A3" s="173"/>
      <c r="B3" s="479"/>
      <c r="C3" s="107" t="s">
        <v>548</v>
      </c>
      <c r="D3" s="107" t="s">
        <v>711</v>
      </c>
      <c r="E3" s="107" t="s">
        <v>712</v>
      </c>
      <c r="F3" s="375"/>
      <c r="G3" s="375"/>
      <c r="H3" s="412"/>
      <c r="I3" s="359"/>
      <c r="J3" s="375"/>
      <c r="K3" s="375"/>
      <c r="L3" s="375"/>
      <c r="M3" s="412"/>
      <c r="N3" s="35"/>
      <c r="O3" s="227"/>
    </row>
    <row r="4" spans="1:15" ht="21" customHeight="1">
      <c r="A4" s="481" t="s">
        <v>279</v>
      </c>
      <c r="B4" s="481"/>
      <c r="C4" s="481"/>
      <c r="D4" s="481"/>
      <c r="E4" s="481"/>
      <c r="F4" s="481"/>
      <c r="G4" s="481"/>
      <c r="H4" s="481"/>
      <c r="I4" s="481" t="s">
        <v>280</v>
      </c>
      <c r="J4" s="481"/>
      <c r="K4" s="481"/>
      <c r="L4" s="481"/>
      <c r="M4" s="481"/>
      <c r="N4" s="35"/>
      <c r="O4" s="227"/>
    </row>
    <row r="5" spans="1:15" ht="21" customHeight="1">
      <c r="A5" s="95" t="s">
        <v>713</v>
      </c>
      <c r="B5" s="8">
        <v>2681</v>
      </c>
      <c r="C5" s="8">
        <v>8</v>
      </c>
      <c r="D5" s="8">
        <v>3</v>
      </c>
      <c r="E5" s="8" t="s">
        <v>249</v>
      </c>
      <c r="F5" s="8">
        <v>1813</v>
      </c>
      <c r="G5" s="8">
        <v>110</v>
      </c>
      <c r="H5" s="6">
        <v>144</v>
      </c>
      <c r="I5" s="7">
        <v>268</v>
      </c>
      <c r="J5" s="8">
        <v>113</v>
      </c>
      <c r="K5" s="8">
        <v>49</v>
      </c>
      <c r="L5" s="8">
        <v>102</v>
      </c>
      <c r="M5" s="6">
        <v>82</v>
      </c>
      <c r="N5" s="52"/>
      <c r="O5" s="227"/>
    </row>
    <row r="6" spans="1:16" ht="21" customHeight="1">
      <c r="A6" s="95">
        <v>18</v>
      </c>
      <c r="B6" s="8">
        <v>2988</v>
      </c>
      <c r="C6" s="8">
        <v>8</v>
      </c>
      <c r="D6" s="8">
        <v>3</v>
      </c>
      <c r="E6" s="8" t="s">
        <v>249</v>
      </c>
      <c r="F6" s="8">
        <v>2020</v>
      </c>
      <c r="G6" s="8">
        <v>127</v>
      </c>
      <c r="H6" s="6">
        <v>155</v>
      </c>
      <c r="I6" s="7">
        <v>287</v>
      </c>
      <c r="J6" s="8">
        <v>136</v>
      </c>
      <c r="K6" s="8">
        <v>40</v>
      </c>
      <c r="L6" s="8">
        <v>126</v>
      </c>
      <c r="M6" s="6">
        <v>97</v>
      </c>
      <c r="N6" s="35"/>
      <c r="O6" s="227"/>
      <c r="P6" s="51"/>
    </row>
    <row r="7" spans="1:15" ht="21" customHeight="1">
      <c r="A7" s="95">
        <v>19</v>
      </c>
      <c r="B7" s="8">
        <v>3001</v>
      </c>
      <c r="C7" s="8">
        <v>8</v>
      </c>
      <c r="D7" s="8">
        <v>3</v>
      </c>
      <c r="E7" s="8" t="s">
        <v>249</v>
      </c>
      <c r="F7" s="8">
        <v>2024</v>
      </c>
      <c r="G7" s="8">
        <v>108</v>
      </c>
      <c r="H7" s="6">
        <v>139</v>
      </c>
      <c r="I7" s="7">
        <v>328</v>
      </c>
      <c r="J7" s="8">
        <v>127</v>
      </c>
      <c r="K7" s="8">
        <v>61</v>
      </c>
      <c r="L7" s="8">
        <v>112</v>
      </c>
      <c r="M7" s="6">
        <v>102</v>
      </c>
      <c r="N7" s="35"/>
      <c r="O7" s="227"/>
    </row>
    <row r="8" spans="1:16" ht="21" customHeight="1">
      <c r="A8" s="95">
        <v>20</v>
      </c>
      <c r="B8" s="8">
        <v>2991</v>
      </c>
      <c r="C8" s="8">
        <v>8</v>
      </c>
      <c r="D8" s="8">
        <v>3</v>
      </c>
      <c r="E8" s="8" t="s">
        <v>249</v>
      </c>
      <c r="F8" s="8">
        <v>2025</v>
      </c>
      <c r="G8" s="8">
        <v>105</v>
      </c>
      <c r="H8" s="6">
        <v>151</v>
      </c>
      <c r="I8" s="7">
        <v>300</v>
      </c>
      <c r="J8" s="8">
        <v>123</v>
      </c>
      <c r="K8" s="8">
        <v>61</v>
      </c>
      <c r="L8" s="8">
        <v>118</v>
      </c>
      <c r="M8" s="6">
        <v>108</v>
      </c>
      <c r="N8" s="234"/>
      <c r="O8" s="227"/>
      <c r="P8" s="35"/>
    </row>
    <row r="9" spans="1:16" ht="21" customHeight="1">
      <c r="A9" s="95">
        <v>21</v>
      </c>
      <c r="B9" s="8">
        <v>2973</v>
      </c>
      <c r="C9" s="8">
        <v>8</v>
      </c>
      <c r="D9" s="8">
        <v>2</v>
      </c>
      <c r="E9" s="8" t="s">
        <v>249</v>
      </c>
      <c r="F9" s="8">
        <v>2019</v>
      </c>
      <c r="G9" s="8">
        <v>108</v>
      </c>
      <c r="H9" s="6">
        <v>134</v>
      </c>
      <c r="I9" s="7">
        <v>307</v>
      </c>
      <c r="J9" s="8">
        <v>117</v>
      </c>
      <c r="K9" s="8">
        <v>63</v>
      </c>
      <c r="L9" s="8">
        <v>117</v>
      </c>
      <c r="M9" s="6">
        <v>108</v>
      </c>
      <c r="N9" s="227"/>
      <c r="O9" s="227"/>
      <c r="P9" s="35"/>
    </row>
    <row r="10" spans="1:16" ht="21" customHeight="1">
      <c r="A10" s="457" t="s">
        <v>281</v>
      </c>
      <c r="B10" s="453"/>
      <c r="C10" s="453"/>
      <c r="D10" s="453"/>
      <c r="E10" s="453"/>
      <c r="F10" s="453"/>
      <c r="G10" s="453"/>
      <c r="H10" s="454"/>
      <c r="I10" s="457" t="s">
        <v>282</v>
      </c>
      <c r="J10" s="453"/>
      <c r="K10" s="453"/>
      <c r="L10" s="453"/>
      <c r="M10" s="454"/>
      <c r="N10" s="227"/>
      <c r="O10" s="227"/>
      <c r="P10" s="35"/>
    </row>
    <row r="11" spans="1:16" ht="21" customHeight="1">
      <c r="A11" s="95" t="s">
        <v>225</v>
      </c>
      <c r="B11" s="8">
        <v>55309990</v>
      </c>
      <c r="C11" s="8">
        <v>13023652</v>
      </c>
      <c r="D11" s="8">
        <v>3530288</v>
      </c>
      <c r="E11" s="8" t="s">
        <v>249</v>
      </c>
      <c r="F11" s="8">
        <v>549015</v>
      </c>
      <c r="G11" s="8">
        <v>190922</v>
      </c>
      <c r="H11" s="6">
        <v>357151</v>
      </c>
      <c r="I11" s="7">
        <v>1475582</v>
      </c>
      <c r="J11" s="8">
        <v>1625735</v>
      </c>
      <c r="K11" s="8">
        <v>1175073</v>
      </c>
      <c r="L11" s="8">
        <v>5824056</v>
      </c>
      <c r="M11" s="6">
        <v>44112456</v>
      </c>
      <c r="N11" s="227"/>
      <c r="O11" s="227"/>
      <c r="P11" s="35"/>
    </row>
    <row r="12" spans="1:16" ht="21" customHeight="1">
      <c r="A12" s="95">
        <v>18</v>
      </c>
      <c r="B12" s="8">
        <v>68451503</v>
      </c>
      <c r="C12" s="8">
        <v>16562749</v>
      </c>
      <c r="D12" s="8">
        <v>3670530</v>
      </c>
      <c r="E12" s="8" t="s">
        <v>249</v>
      </c>
      <c r="F12" s="8">
        <v>600266</v>
      </c>
      <c r="G12" s="8">
        <v>221734</v>
      </c>
      <c r="H12" s="6">
        <v>377606</v>
      </c>
      <c r="I12" s="7">
        <v>1578236</v>
      </c>
      <c r="J12" s="8">
        <v>1945554</v>
      </c>
      <c r="K12" s="8">
        <v>1005538</v>
      </c>
      <c r="L12" s="8">
        <v>7011088</v>
      </c>
      <c r="M12" s="6">
        <v>55711481</v>
      </c>
      <c r="N12" s="227"/>
      <c r="O12" s="227"/>
      <c r="P12" s="35"/>
    </row>
    <row r="13" spans="1:15" ht="21" customHeight="1">
      <c r="A13" s="95">
        <v>19</v>
      </c>
      <c r="B13" s="8">
        <v>68818215</v>
      </c>
      <c r="C13" s="8">
        <v>16460045</v>
      </c>
      <c r="D13" s="8">
        <v>3591408</v>
      </c>
      <c r="E13" s="8" t="s">
        <v>249</v>
      </c>
      <c r="F13" s="8">
        <v>599847</v>
      </c>
      <c r="G13" s="8">
        <v>187818</v>
      </c>
      <c r="H13" s="6">
        <v>338740</v>
      </c>
      <c r="I13" s="7">
        <v>1799245</v>
      </c>
      <c r="J13" s="8">
        <v>1769959</v>
      </c>
      <c r="K13" s="8">
        <v>1531018</v>
      </c>
      <c r="L13" s="8">
        <v>6268294</v>
      </c>
      <c r="M13" s="6">
        <v>56323294</v>
      </c>
      <c r="N13" s="227"/>
      <c r="O13" s="227"/>
    </row>
    <row r="14" spans="1:15" ht="21" customHeight="1">
      <c r="A14" s="95">
        <v>20</v>
      </c>
      <c r="B14" s="8">
        <v>74545180</v>
      </c>
      <c r="C14" s="8">
        <v>16054646</v>
      </c>
      <c r="D14" s="8">
        <v>3454240</v>
      </c>
      <c r="E14" s="8" t="s">
        <v>249</v>
      </c>
      <c r="F14" s="8">
        <v>583432</v>
      </c>
      <c r="G14" s="8">
        <v>182609</v>
      </c>
      <c r="H14" s="6">
        <v>370958</v>
      </c>
      <c r="I14" s="7">
        <v>1686976</v>
      </c>
      <c r="J14" s="8">
        <v>1723820</v>
      </c>
      <c r="K14" s="8">
        <v>1512938</v>
      </c>
      <c r="L14" s="8">
        <v>6477922</v>
      </c>
      <c r="M14" s="6">
        <v>62006525</v>
      </c>
      <c r="N14" s="227"/>
      <c r="O14" s="227"/>
    </row>
    <row r="15" spans="1:14" ht="21" customHeight="1" thickBot="1">
      <c r="A15" s="211">
        <v>21</v>
      </c>
      <c r="B15" s="21">
        <v>71792219</v>
      </c>
      <c r="C15" s="21">
        <v>15766813</v>
      </c>
      <c r="D15" s="21">
        <v>3240515</v>
      </c>
      <c r="E15" s="21" t="s">
        <v>249</v>
      </c>
      <c r="F15" s="21">
        <v>596264</v>
      </c>
      <c r="G15" s="21">
        <v>187698</v>
      </c>
      <c r="H15" s="19">
        <v>326735</v>
      </c>
      <c r="I15" s="20">
        <v>1730938</v>
      </c>
      <c r="J15" s="21">
        <v>1627507</v>
      </c>
      <c r="K15" s="21">
        <v>1533642</v>
      </c>
      <c r="L15" s="21">
        <v>6413542</v>
      </c>
      <c r="M15" s="19">
        <v>59375893</v>
      </c>
      <c r="N15" s="227"/>
    </row>
    <row r="16" spans="1:16" ht="21" customHeight="1">
      <c r="A16" s="48" t="s">
        <v>274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227"/>
    </row>
    <row r="17" spans="1:16" ht="12.75">
      <c r="A17" s="1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227"/>
    </row>
    <row r="18" spans="1:16" ht="12.75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135"/>
      <c r="P18" s="227"/>
    </row>
  </sheetData>
  <mergeCells count="14">
    <mergeCell ref="L2:L3"/>
    <mergeCell ref="M2:M3"/>
    <mergeCell ref="I10:M10"/>
    <mergeCell ref="A4:H4"/>
    <mergeCell ref="I4:M4"/>
    <mergeCell ref="A2:A3"/>
    <mergeCell ref="H2:H3"/>
    <mergeCell ref="I2:I3"/>
    <mergeCell ref="J2:J3"/>
    <mergeCell ref="K2:K3"/>
    <mergeCell ref="A10:H10"/>
    <mergeCell ref="F2:F3"/>
    <mergeCell ref="G2:G3"/>
    <mergeCell ref="B2:B3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25"/>
  <dimension ref="A1:H6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0.375" style="13" customWidth="1"/>
    <col min="2" max="6" width="10.25390625" style="13" bestFit="1" customWidth="1"/>
    <col min="7" max="7" width="13.875" style="13" customWidth="1"/>
    <col min="8" max="8" width="11.25390625" style="13" bestFit="1" customWidth="1"/>
    <col min="9" max="16384" width="9.00390625" style="13" customWidth="1"/>
  </cols>
  <sheetData>
    <row r="1" spans="1:8" ht="18" customHeight="1" thickBot="1">
      <c r="A1" s="48" t="s">
        <v>283</v>
      </c>
      <c r="B1" s="35"/>
      <c r="C1" s="35"/>
      <c r="D1" s="35"/>
      <c r="E1" s="35"/>
      <c r="F1" s="35"/>
      <c r="G1" s="53" t="s">
        <v>284</v>
      </c>
      <c r="H1" s="35"/>
    </row>
    <row r="2" spans="1:8" ht="20.25" customHeight="1">
      <c r="A2" s="296" t="s">
        <v>702</v>
      </c>
      <c r="B2" s="354" t="s">
        <v>285</v>
      </c>
      <c r="C2" s="354"/>
      <c r="D2" s="354"/>
      <c r="E2" s="354"/>
      <c r="F2" s="354" t="s">
        <v>286</v>
      </c>
      <c r="G2" s="345" t="s">
        <v>287</v>
      </c>
      <c r="H2" s="35"/>
    </row>
    <row r="3" spans="1:8" ht="20.25" customHeight="1" thickBot="1">
      <c r="A3" s="105"/>
      <c r="B3" s="97" t="s">
        <v>67</v>
      </c>
      <c r="C3" s="97" t="s">
        <v>288</v>
      </c>
      <c r="D3" s="97" t="s">
        <v>289</v>
      </c>
      <c r="E3" s="97" t="s">
        <v>85</v>
      </c>
      <c r="F3" s="413"/>
      <c r="G3" s="411"/>
      <c r="H3" s="35"/>
    </row>
    <row r="4" spans="1:8" ht="21" customHeight="1">
      <c r="A4" s="91" t="s">
        <v>703</v>
      </c>
      <c r="B4" s="230">
        <v>1025028</v>
      </c>
      <c r="C4" s="230">
        <v>262979</v>
      </c>
      <c r="D4" s="230">
        <v>538958</v>
      </c>
      <c r="E4" s="230">
        <v>223091</v>
      </c>
      <c r="F4" s="230">
        <v>512513</v>
      </c>
      <c r="G4" s="231">
        <v>7175</v>
      </c>
      <c r="H4" s="35"/>
    </row>
    <row r="5" spans="1:7" ht="21" customHeight="1">
      <c r="A5" s="122">
        <v>20</v>
      </c>
      <c r="B5" s="8" t="s">
        <v>88</v>
      </c>
      <c r="C5" s="8" t="s">
        <v>88</v>
      </c>
      <c r="D5" s="8" t="s">
        <v>88</v>
      </c>
      <c r="E5" s="8" t="s">
        <v>88</v>
      </c>
      <c r="F5" s="8" t="s">
        <v>88</v>
      </c>
      <c r="G5" s="6" t="s">
        <v>88</v>
      </c>
    </row>
    <row r="6" spans="1:7" ht="21" customHeight="1" thickBot="1">
      <c r="A6" s="54">
        <v>21</v>
      </c>
      <c r="B6" s="21" t="s">
        <v>549</v>
      </c>
      <c r="C6" s="21" t="s">
        <v>549</v>
      </c>
      <c r="D6" s="21" t="s">
        <v>549</v>
      </c>
      <c r="E6" s="21" t="s">
        <v>549</v>
      </c>
      <c r="F6" s="21" t="s">
        <v>549</v>
      </c>
      <c r="G6" s="19" t="s">
        <v>549</v>
      </c>
    </row>
  </sheetData>
  <mergeCells count="4">
    <mergeCell ref="F2:F3"/>
    <mergeCell ref="G2:G3"/>
    <mergeCell ref="A2:A3"/>
    <mergeCell ref="B2:E2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26"/>
  <dimension ref="A1:U15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8.25390625" style="13" customWidth="1"/>
    <col min="2" max="2" width="8.625" style="13" customWidth="1"/>
    <col min="3" max="3" width="9.125" style="13" bestFit="1" customWidth="1"/>
    <col min="4" max="5" width="8.625" style="13" bestFit="1" customWidth="1"/>
    <col min="6" max="6" width="7.00390625" style="13" customWidth="1"/>
    <col min="7" max="7" width="6.50390625" style="13" customWidth="1"/>
    <col min="8" max="8" width="10.25390625" style="13" customWidth="1"/>
    <col min="9" max="10" width="9.625" style="13" customWidth="1"/>
    <col min="11" max="11" width="9.75390625" style="13" customWidth="1"/>
    <col min="12" max="12" width="8.50390625" style="13" customWidth="1"/>
    <col min="13" max="13" width="8.00390625" style="13" customWidth="1"/>
    <col min="14" max="14" width="9.625" style="13" customWidth="1"/>
    <col min="15" max="15" width="8.875" style="13" customWidth="1"/>
    <col min="16" max="16" width="8.75390625" style="13" customWidth="1"/>
    <col min="17" max="17" width="8.00390625" style="13" customWidth="1"/>
    <col min="18" max="18" width="7.875" style="13" customWidth="1"/>
    <col min="19" max="19" width="9.75390625" style="13" customWidth="1"/>
    <col min="20" max="20" width="7.50390625" style="13" customWidth="1"/>
    <col min="21" max="21" width="5.75390625" style="13" customWidth="1"/>
    <col min="22" max="16384" width="9.00390625" style="13" customWidth="1"/>
  </cols>
  <sheetData>
    <row r="1" spans="1:21" ht="18" customHeight="1" thickBot="1">
      <c r="A1" s="48" t="s">
        <v>699</v>
      </c>
      <c r="B1" s="49"/>
      <c r="C1" s="50"/>
      <c r="D1" s="50"/>
      <c r="E1" s="50"/>
      <c r="F1" s="35"/>
      <c r="G1" s="51"/>
      <c r="H1" s="35"/>
      <c r="I1" s="52"/>
      <c r="L1" s="51"/>
      <c r="M1" s="52"/>
      <c r="O1" s="229"/>
      <c r="P1" s="51"/>
      <c r="Q1" s="52"/>
      <c r="R1" s="51"/>
      <c r="T1" s="53" t="s">
        <v>290</v>
      </c>
      <c r="U1" s="51"/>
    </row>
    <row r="2" spans="1:21" s="141" customFormat="1" ht="15.75" customHeight="1">
      <c r="A2" s="391" t="s">
        <v>700</v>
      </c>
      <c r="B2" s="354" t="s">
        <v>291</v>
      </c>
      <c r="C2" s="354"/>
      <c r="D2" s="354"/>
      <c r="E2" s="354"/>
      <c r="F2" s="354"/>
      <c r="G2" s="354"/>
      <c r="H2" s="354"/>
      <c r="I2" s="354"/>
      <c r="J2" s="345"/>
      <c r="K2" s="292" t="s">
        <v>292</v>
      </c>
      <c r="L2" s="354"/>
      <c r="M2" s="354"/>
      <c r="N2" s="354"/>
      <c r="O2" s="354"/>
      <c r="P2" s="354" t="s">
        <v>293</v>
      </c>
      <c r="Q2" s="354"/>
      <c r="R2" s="354"/>
      <c r="S2" s="354"/>
      <c r="T2" s="345"/>
      <c r="U2" s="228"/>
    </row>
    <row r="3" spans="1:21" s="141" customFormat="1" ht="15.75" customHeight="1">
      <c r="A3" s="392"/>
      <c r="B3" s="355" t="s">
        <v>294</v>
      </c>
      <c r="C3" s="355" t="s">
        <v>295</v>
      </c>
      <c r="D3" s="355"/>
      <c r="E3" s="355"/>
      <c r="F3" s="355"/>
      <c r="G3" s="355"/>
      <c r="H3" s="355" t="s">
        <v>296</v>
      </c>
      <c r="I3" s="355"/>
      <c r="J3" s="346"/>
      <c r="K3" s="144" t="s">
        <v>297</v>
      </c>
      <c r="L3" s="355" t="s">
        <v>298</v>
      </c>
      <c r="M3" s="355"/>
      <c r="N3" s="355"/>
      <c r="O3" s="355"/>
      <c r="P3" s="355"/>
      <c r="Q3" s="355"/>
      <c r="R3" s="355"/>
      <c r="S3" s="355"/>
      <c r="T3" s="346"/>
      <c r="U3" s="228"/>
    </row>
    <row r="4" spans="1:21" s="141" customFormat="1" ht="18" customHeight="1">
      <c r="A4" s="392"/>
      <c r="B4" s="355"/>
      <c r="C4" s="355" t="s">
        <v>299</v>
      </c>
      <c r="D4" s="355" t="s">
        <v>300</v>
      </c>
      <c r="E4" s="355"/>
      <c r="F4" s="355" t="s">
        <v>701</v>
      </c>
      <c r="G4" s="355" t="s">
        <v>9</v>
      </c>
      <c r="H4" s="355" t="s">
        <v>299</v>
      </c>
      <c r="I4" s="355" t="s">
        <v>300</v>
      </c>
      <c r="J4" s="346"/>
      <c r="K4" s="174" t="s">
        <v>9</v>
      </c>
      <c r="L4" s="355" t="s">
        <v>301</v>
      </c>
      <c r="M4" s="355" t="s">
        <v>300</v>
      </c>
      <c r="N4" s="355"/>
      <c r="O4" s="355" t="s">
        <v>302</v>
      </c>
      <c r="P4" s="355" t="s">
        <v>303</v>
      </c>
      <c r="Q4" s="355" t="s">
        <v>300</v>
      </c>
      <c r="R4" s="355"/>
      <c r="S4" s="413" t="s">
        <v>701</v>
      </c>
      <c r="T4" s="346" t="s">
        <v>302</v>
      </c>
      <c r="U4" s="228"/>
    </row>
    <row r="5" spans="1:21" s="141" customFormat="1" ht="30" customHeight="1" thickBot="1">
      <c r="A5" s="393"/>
      <c r="B5" s="413"/>
      <c r="C5" s="413"/>
      <c r="D5" s="97" t="s">
        <v>697</v>
      </c>
      <c r="E5" s="97" t="s">
        <v>698</v>
      </c>
      <c r="F5" s="413"/>
      <c r="G5" s="413"/>
      <c r="H5" s="413"/>
      <c r="I5" s="97" t="s">
        <v>697</v>
      </c>
      <c r="J5" s="99" t="s">
        <v>698</v>
      </c>
      <c r="K5" s="358"/>
      <c r="L5" s="413"/>
      <c r="M5" s="97" t="s">
        <v>697</v>
      </c>
      <c r="N5" s="97" t="s">
        <v>698</v>
      </c>
      <c r="O5" s="413"/>
      <c r="P5" s="413"/>
      <c r="Q5" s="97" t="s">
        <v>697</v>
      </c>
      <c r="R5" s="97" t="s">
        <v>698</v>
      </c>
      <c r="S5" s="374"/>
      <c r="T5" s="411"/>
      <c r="U5" s="228"/>
    </row>
    <row r="6" spans="1:21" s="141" customFormat="1" ht="20.25" customHeight="1">
      <c r="A6" s="91" t="s">
        <v>511</v>
      </c>
      <c r="B6" s="45">
        <v>85427</v>
      </c>
      <c r="C6" s="45">
        <v>70164</v>
      </c>
      <c r="D6" s="45">
        <v>30789</v>
      </c>
      <c r="E6" s="45" t="s">
        <v>88</v>
      </c>
      <c r="F6" s="45">
        <v>39375</v>
      </c>
      <c r="G6" s="45" t="s">
        <v>88</v>
      </c>
      <c r="H6" s="45">
        <v>15015</v>
      </c>
      <c r="I6" s="45">
        <v>15015</v>
      </c>
      <c r="J6" s="23" t="s">
        <v>88</v>
      </c>
      <c r="K6" s="24" t="s">
        <v>88</v>
      </c>
      <c r="L6" s="45">
        <v>248</v>
      </c>
      <c r="M6" s="45" t="s">
        <v>88</v>
      </c>
      <c r="N6" s="45">
        <v>248</v>
      </c>
      <c r="O6" s="45" t="s">
        <v>88</v>
      </c>
      <c r="P6" s="45">
        <v>50760</v>
      </c>
      <c r="Q6" s="45">
        <v>11137</v>
      </c>
      <c r="R6" s="45">
        <v>248</v>
      </c>
      <c r="S6" s="45">
        <v>39375</v>
      </c>
      <c r="T6" s="23" t="s">
        <v>88</v>
      </c>
      <c r="U6" s="372"/>
    </row>
    <row r="7" spans="1:21" ht="20.25" customHeight="1">
      <c r="A7" s="95">
        <v>18</v>
      </c>
      <c r="B7" s="8">
        <v>85424</v>
      </c>
      <c r="C7" s="8">
        <v>70161</v>
      </c>
      <c r="D7" s="8">
        <v>30789</v>
      </c>
      <c r="E7" s="8" t="s">
        <v>88</v>
      </c>
      <c r="F7" s="8">
        <v>39372</v>
      </c>
      <c r="G7" s="8" t="s">
        <v>88</v>
      </c>
      <c r="H7" s="8">
        <v>15015</v>
      </c>
      <c r="I7" s="8">
        <v>15015</v>
      </c>
      <c r="J7" s="6" t="s">
        <v>88</v>
      </c>
      <c r="K7" s="7" t="s">
        <v>88</v>
      </c>
      <c r="L7" s="8">
        <v>248</v>
      </c>
      <c r="M7" s="8" t="s">
        <v>88</v>
      </c>
      <c r="N7" s="8">
        <v>248</v>
      </c>
      <c r="O7" s="8" t="s">
        <v>88</v>
      </c>
      <c r="P7" s="8">
        <v>50757</v>
      </c>
      <c r="Q7" s="8">
        <v>11137</v>
      </c>
      <c r="R7" s="8">
        <v>248</v>
      </c>
      <c r="S7" s="8">
        <v>39372</v>
      </c>
      <c r="T7" s="6" t="s">
        <v>88</v>
      </c>
      <c r="U7" s="372"/>
    </row>
    <row r="8" spans="1:21" ht="20.25" customHeight="1">
      <c r="A8" s="95">
        <v>19</v>
      </c>
      <c r="B8" s="8">
        <v>67696</v>
      </c>
      <c r="C8" s="8">
        <v>55132</v>
      </c>
      <c r="D8" s="8">
        <v>14588</v>
      </c>
      <c r="E8" s="8" t="s">
        <v>88</v>
      </c>
      <c r="F8" s="8">
        <v>40544</v>
      </c>
      <c r="G8" s="8" t="s">
        <v>88</v>
      </c>
      <c r="H8" s="8">
        <v>12314</v>
      </c>
      <c r="I8" s="8">
        <v>12314</v>
      </c>
      <c r="J8" s="6" t="s">
        <v>88</v>
      </c>
      <c r="K8" s="7" t="s">
        <v>88</v>
      </c>
      <c r="L8" s="8">
        <v>250</v>
      </c>
      <c r="M8" s="8" t="s">
        <v>88</v>
      </c>
      <c r="N8" s="8">
        <v>250</v>
      </c>
      <c r="O8" s="8" t="s">
        <v>88</v>
      </c>
      <c r="P8" s="8">
        <v>48150</v>
      </c>
      <c r="Q8" s="8">
        <v>7356</v>
      </c>
      <c r="R8" s="8">
        <v>250</v>
      </c>
      <c r="S8" s="8">
        <v>40544</v>
      </c>
      <c r="T8" s="6" t="s">
        <v>88</v>
      </c>
      <c r="U8" s="372"/>
    </row>
    <row r="9" spans="1:21" ht="20.25" customHeight="1">
      <c r="A9" s="95">
        <v>20</v>
      </c>
      <c r="B9" s="8">
        <v>67725</v>
      </c>
      <c r="C9" s="8">
        <v>55161</v>
      </c>
      <c r="D9" s="8">
        <v>14588</v>
      </c>
      <c r="E9" s="8" t="s">
        <v>88</v>
      </c>
      <c r="F9" s="8">
        <v>40573</v>
      </c>
      <c r="G9" s="8" t="s">
        <v>88</v>
      </c>
      <c r="H9" s="8">
        <v>12241</v>
      </c>
      <c r="I9" s="8">
        <v>12241</v>
      </c>
      <c r="J9" s="6" t="s">
        <v>88</v>
      </c>
      <c r="K9" s="7" t="s">
        <v>88</v>
      </c>
      <c r="L9" s="8">
        <v>323</v>
      </c>
      <c r="M9" s="8" t="s">
        <v>88</v>
      </c>
      <c r="N9" s="8">
        <v>323</v>
      </c>
      <c r="O9" s="8" t="s">
        <v>88</v>
      </c>
      <c r="P9" s="8">
        <v>48223</v>
      </c>
      <c r="Q9" s="8">
        <v>7327</v>
      </c>
      <c r="R9" s="8">
        <v>323</v>
      </c>
      <c r="S9" s="8">
        <v>40573</v>
      </c>
      <c r="T9" s="6" t="s">
        <v>88</v>
      </c>
      <c r="U9" s="372"/>
    </row>
    <row r="10" spans="1:21" ht="20.25" customHeight="1" thickBot="1">
      <c r="A10" s="211">
        <v>21</v>
      </c>
      <c r="B10" s="21">
        <v>40574</v>
      </c>
      <c r="C10" s="21" t="s">
        <v>498</v>
      </c>
      <c r="D10" s="21" t="s">
        <v>498</v>
      </c>
      <c r="E10" s="21" t="s">
        <v>498</v>
      </c>
      <c r="F10" s="21">
        <v>40574</v>
      </c>
      <c r="G10" s="21" t="s">
        <v>498</v>
      </c>
      <c r="H10" s="21" t="s">
        <v>498</v>
      </c>
      <c r="I10" s="21" t="s">
        <v>498</v>
      </c>
      <c r="J10" s="19" t="s">
        <v>498</v>
      </c>
      <c r="K10" s="20" t="s">
        <v>498</v>
      </c>
      <c r="L10" s="21" t="s">
        <v>498</v>
      </c>
      <c r="M10" s="21" t="s">
        <v>498</v>
      </c>
      <c r="N10" s="21" t="s">
        <v>498</v>
      </c>
      <c r="O10" s="21" t="s">
        <v>498</v>
      </c>
      <c r="P10" s="21">
        <v>40574</v>
      </c>
      <c r="Q10" s="21" t="s">
        <v>498</v>
      </c>
      <c r="R10" s="21" t="s">
        <v>498</v>
      </c>
      <c r="S10" s="21">
        <v>40574</v>
      </c>
      <c r="T10" s="19" t="s">
        <v>498</v>
      </c>
      <c r="U10" s="372"/>
    </row>
    <row r="11" spans="1:14" ht="18.75" customHeight="1">
      <c r="A11" s="116" t="s">
        <v>304</v>
      </c>
      <c r="B11" s="133"/>
      <c r="C11" s="133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227"/>
    </row>
    <row r="12" spans="1:18" ht="12.75">
      <c r="A12" s="48" t="s">
        <v>305</v>
      </c>
      <c r="B12" s="133"/>
      <c r="C12" s="133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227"/>
      <c r="R12" s="51"/>
    </row>
    <row r="13" spans="1:16" ht="12">
      <c r="A13" s="52"/>
      <c r="B13" s="51"/>
      <c r="C13" s="51"/>
      <c r="D13" s="52"/>
      <c r="E13" s="52"/>
      <c r="F13" s="52"/>
      <c r="G13" s="52"/>
      <c r="H13" s="52"/>
      <c r="I13" s="52"/>
      <c r="J13" s="52"/>
      <c r="K13" s="52"/>
      <c r="L13" s="52"/>
      <c r="P13" s="51"/>
    </row>
    <row r="14" spans="1:18" ht="12.75">
      <c r="A14" s="135"/>
      <c r="B14" s="133"/>
      <c r="C14" s="133"/>
      <c r="D14" s="35"/>
      <c r="E14" s="35"/>
      <c r="F14" s="35"/>
      <c r="G14" s="35"/>
      <c r="H14" s="35"/>
      <c r="I14" s="35"/>
      <c r="J14" s="35"/>
      <c r="K14" s="35"/>
      <c r="L14" s="35"/>
      <c r="P14" s="52"/>
      <c r="Q14" s="227"/>
      <c r="R14" s="35"/>
    </row>
    <row r="15" spans="1:18" ht="12.75">
      <c r="A15" s="135"/>
      <c r="B15" s="133"/>
      <c r="C15" s="133"/>
      <c r="D15" s="35"/>
      <c r="E15" s="35"/>
      <c r="F15" s="35"/>
      <c r="G15" s="35"/>
      <c r="H15" s="35"/>
      <c r="I15" s="35"/>
      <c r="J15" s="35"/>
      <c r="K15" s="35"/>
      <c r="L15" s="35"/>
      <c r="M15" s="135"/>
      <c r="N15" s="135"/>
      <c r="O15" s="135"/>
      <c r="P15" s="52"/>
      <c r="Q15" s="227"/>
      <c r="R15" s="35"/>
    </row>
  </sheetData>
  <mergeCells count="23">
    <mergeCell ref="A2:A5"/>
    <mergeCell ref="B2:J2"/>
    <mergeCell ref="H3:J3"/>
    <mergeCell ref="C3:G3"/>
    <mergeCell ref="D4:E4"/>
    <mergeCell ref="G4:G5"/>
    <mergeCell ref="H4:H5"/>
    <mergeCell ref="I4:J4"/>
    <mergeCell ref="F4:F5"/>
    <mergeCell ref="S4:S5"/>
    <mergeCell ref="C4:C5"/>
    <mergeCell ref="B3:B5"/>
    <mergeCell ref="T4:T5"/>
    <mergeCell ref="U6:U10"/>
    <mergeCell ref="L3:O3"/>
    <mergeCell ref="K2:O2"/>
    <mergeCell ref="M4:N4"/>
    <mergeCell ref="Q4:R4"/>
    <mergeCell ref="K4:K5"/>
    <mergeCell ref="L4:L5"/>
    <mergeCell ref="O4:O5"/>
    <mergeCell ref="P4:P5"/>
    <mergeCell ref="P2:T3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27"/>
  <dimension ref="A1:U15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8.25390625" style="13" customWidth="1"/>
    <col min="2" max="2" width="8.625" style="13" customWidth="1"/>
    <col min="3" max="3" width="9.25390625" style="13" bestFit="1" customWidth="1"/>
    <col min="4" max="4" width="8.75390625" style="13" bestFit="1" customWidth="1"/>
    <col min="5" max="5" width="9.125" style="13" bestFit="1" customWidth="1"/>
    <col min="6" max="6" width="7.00390625" style="13" customWidth="1"/>
    <col min="7" max="7" width="6.50390625" style="13" customWidth="1"/>
    <col min="8" max="8" width="10.25390625" style="13" customWidth="1"/>
    <col min="9" max="10" width="9.625" style="13" customWidth="1"/>
    <col min="11" max="11" width="9.75390625" style="13" customWidth="1"/>
    <col min="12" max="12" width="8.50390625" style="13" customWidth="1"/>
    <col min="13" max="13" width="8.00390625" style="13" customWidth="1"/>
    <col min="14" max="14" width="9.625" style="13" customWidth="1"/>
    <col min="15" max="15" width="8.875" style="13" customWidth="1"/>
    <col min="16" max="16" width="8.75390625" style="13" customWidth="1"/>
    <col min="17" max="17" width="8.00390625" style="13" customWidth="1"/>
    <col min="18" max="18" width="7.875" style="13" customWidth="1"/>
    <col min="19" max="19" width="9.75390625" style="13" customWidth="1"/>
    <col min="20" max="20" width="7.50390625" style="13" customWidth="1"/>
    <col min="21" max="21" width="5.75390625" style="13" customWidth="1"/>
    <col min="22" max="16384" width="9.00390625" style="13" customWidth="1"/>
  </cols>
  <sheetData>
    <row r="1" spans="1:20" ht="18" customHeight="1" thickBot="1">
      <c r="A1" s="48" t="s">
        <v>693</v>
      </c>
      <c r="B1" s="48"/>
      <c r="C1" s="133"/>
      <c r="D1" s="35"/>
      <c r="E1" s="35"/>
      <c r="F1" s="35"/>
      <c r="G1" s="35"/>
      <c r="H1" s="35"/>
      <c r="I1" s="35"/>
      <c r="J1" s="35"/>
      <c r="K1" s="35"/>
      <c r="L1" s="35"/>
      <c r="M1" s="52"/>
      <c r="N1" s="52"/>
      <c r="O1" s="52"/>
      <c r="P1" s="52"/>
      <c r="Q1" s="227"/>
      <c r="R1" s="35"/>
      <c r="T1" s="53" t="s">
        <v>290</v>
      </c>
    </row>
    <row r="2" spans="1:21" s="141" customFormat="1" ht="17.25" customHeight="1">
      <c r="A2" s="391" t="s">
        <v>694</v>
      </c>
      <c r="B2" s="354" t="s">
        <v>291</v>
      </c>
      <c r="C2" s="354"/>
      <c r="D2" s="354"/>
      <c r="E2" s="354"/>
      <c r="F2" s="354"/>
      <c r="G2" s="354"/>
      <c r="H2" s="354"/>
      <c r="I2" s="354"/>
      <c r="J2" s="345"/>
      <c r="K2" s="292" t="s">
        <v>292</v>
      </c>
      <c r="L2" s="354"/>
      <c r="M2" s="354"/>
      <c r="N2" s="354"/>
      <c r="O2" s="354"/>
      <c r="P2" s="354" t="s">
        <v>293</v>
      </c>
      <c r="Q2" s="354"/>
      <c r="R2" s="354"/>
      <c r="S2" s="354"/>
      <c r="T2" s="345"/>
      <c r="U2" s="228"/>
    </row>
    <row r="3" spans="1:21" s="141" customFormat="1" ht="17.25" customHeight="1">
      <c r="A3" s="392"/>
      <c r="B3" s="355" t="s">
        <v>294</v>
      </c>
      <c r="C3" s="355" t="s">
        <v>295</v>
      </c>
      <c r="D3" s="355"/>
      <c r="E3" s="355"/>
      <c r="F3" s="355"/>
      <c r="G3" s="355"/>
      <c r="H3" s="355" t="s">
        <v>296</v>
      </c>
      <c r="I3" s="355"/>
      <c r="J3" s="346"/>
      <c r="K3" s="144" t="s">
        <v>297</v>
      </c>
      <c r="L3" s="355" t="s">
        <v>298</v>
      </c>
      <c r="M3" s="355"/>
      <c r="N3" s="355"/>
      <c r="O3" s="355"/>
      <c r="P3" s="355"/>
      <c r="Q3" s="355"/>
      <c r="R3" s="355"/>
      <c r="S3" s="355"/>
      <c r="T3" s="346"/>
      <c r="U3" s="228"/>
    </row>
    <row r="4" spans="1:21" s="141" customFormat="1" ht="17.25" customHeight="1">
      <c r="A4" s="392"/>
      <c r="B4" s="355"/>
      <c r="C4" s="355" t="s">
        <v>299</v>
      </c>
      <c r="D4" s="355" t="s">
        <v>300</v>
      </c>
      <c r="E4" s="355"/>
      <c r="F4" s="355" t="s">
        <v>695</v>
      </c>
      <c r="G4" s="355" t="s">
        <v>9</v>
      </c>
      <c r="H4" s="355" t="s">
        <v>299</v>
      </c>
      <c r="I4" s="96" t="s">
        <v>300</v>
      </c>
      <c r="J4" s="346" t="s">
        <v>695</v>
      </c>
      <c r="K4" s="174" t="s">
        <v>9</v>
      </c>
      <c r="L4" s="355" t="s">
        <v>299</v>
      </c>
      <c r="M4" s="96" t="s">
        <v>300</v>
      </c>
      <c r="N4" s="355" t="s">
        <v>695</v>
      </c>
      <c r="O4" s="355" t="s">
        <v>9</v>
      </c>
      <c r="P4" s="355" t="s">
        <v>238</v>
      </c>
      <c r="Q4" s="355" t="s">
        <v>300</v>
      </c>
      <c r="R4" s="355"/>
      <c r="S4" s="355" t="s">
        <v>696</v>
      </c>
      <c r="T4" s="346" t="s">
        <v>9</v>
      </c>
      <c r="U4" s="228"/>
    </row>
    <row r="5" spans="1:21" s="141" customFormat="1" ht="27.75" customHeight="1" thickBot="1">
      <c r="A5" s="459"/>
      <c r="B5" s="413"/>
      <c r="C5" s="413"/>
      <c r="D5" s="97" t="s">
        <v>697</v>
      </c>
      <c r="E5" s="97" t="s">
        <v>698</v>
      </c>
      <c r="F5" s="413"/>
      <c r="G5" s="413"/>
      <c r="H5" s="413"/>
      <c r="I5" s="97" t="s">
        <v>697</v>
      </c>
      <c r="J5" s="411"/>
      <c r="K5" s="358"/>
      <c r="L5" s="413"/>
      <c r="M5" s="97" t="s">
        <v>698</v>
      </c>
      <c r="N5" s="413"/>
      <c r="O5" s="413"/>
      <c r="P5" s="413"/>
      <c r="Q5" s="97" t="s">
        <v>697</v>
      </c>
      <c r="R5" s="97" t="s">
        <v>698</v>
      </c>
      <c r="S5" s="413"/>
      <c r="T5" s="411"/>
      <c r="U5" s="228"/>
    </row>
    <row r="6" spans="1:21" ht="21" customHeight="1">
      <c r="A6" s="91" t="s">
        <v>511</v>
      </c>
      <c r="B6" s="45">
        <v>8816928</v>
      </c>
      <c r="C6" s="45">
        <v>1288910</v>
      </c>
      <c r="D6" s="45">
        <v>735082</v>
      </c>
      <c r="E6" s="45">
        <v>291909</v>
      </c>
      <c r="F6" s="45">
        <v>261919</v>
      </c>
      <c r="G6" s="45" t="s">
        <v>88</v>
      </c>
      <c r="H6" s="45">
        <v>1938621</v>
      </c>
      <c r="I6" s="45">
        <v>1720024</v>
      </c>
      <c r="J6" s="23">
        <v>218597</v>
      </c>
      <c r="K6" s="24" t="s">
        <v>88</v>
      </c>
      <c r="L6" s="45">
        <v>5589397</v>
      </c>
      <c r="M6" s="45" t="s">
        <v>88</v>
      </c>
      <c r="N6" s="45">
        <v>5589397</v>
      </c>
      <c r="O6" s="45" t="s">
        <v>88</v>
      </c>
      <c r="P6" s="45">
        <v>7174423</v>
      </c>
      <c r="Q6" s="45">
        <v>812601</v>
      </c>
      <c r="R6" s="45">
        <v>291909</v>
      </c>
      <c r="S6" s="45">
        <v>6069913</v>
      </c>
      <c r="T6" s="23" t="s">
        <v>88</v>
      </c>
      <c r="U6" s="372"/>
    </row>
    <row r="7" spans="1:21" ht="21" customHeight="1">
      <c r="A7" s="95">
        <v>18</v>
      </c>
      <c r="B7" s="8">
        <v>9080762</v>
      </c>
      <c r="C7" s="8">
        <v>1274382</v>
      </c>
      <c r="D7" s="8">
        <v>739430</v>
      </c>
      <c r="E7" s="8">
        <v>273033</v>
      </c>
      <c r="F7" s="8">
        <v>261919</v>
      </c>
      <c r="G7" s="8" t="s">
        <v>88</v>
      </c>
      <c r="H7" s="8">
        <v>2253390</v>
      </c>
      <c r="I7" s="8">
        <v>2040049</v>
      </c>
      <c r="J7" s="6">
        <v>213341</v>
      </c>
      <c r="K7" s="7" t="s">
        <v>88</v>
      </c>
      <c r="L7" s="8">
        <v>5552990</v>
      </c>
      <c r="M7" s="8" t="s">
        <v>88</v>
      </c>
      <c r="N7" s="8">
        <v>5552990</v>
      </c>
      <c r="O7" s="8" t="s">
        <v>88</v>
      </c>
      <c r="P7" s="8">
        <v>7242640</v>
      </c>
      <c r="Q7" s="8">
        <v>941357</v>
      </c>
      <c r="R7" s="8">
        <v>273033</v>
      </c>
      <c r="S7" s="8">
        <v>6028250</v>
      </c>
      <c r="T7" s="6" t="s">
        <v>88</v>
      </c>
      <c r="U7" s="372"/>
    </row>
    <row r="8" spans="1:21" ht="21" customHeight="1">
      <c r="A8" s="95">
        <v>19</v>
      </c>
      <c r="B8" s="63">
        <v>12258039</v>
      </c>
      <c r="C8" s="8">
        <v>2184014</v>
      </c>
      <c r="D8" s="8">
        <v>745401</v>
      </c>
      <c r="E8" s="8">
        <v>1176694</v>
      </c>
      <c r="F8" s="8">
        <v>261919</v>
      </c>
      <c r="G8" s="8" t="s">
        <v>498</v>
      </c>
      <c r="H8" s="8">
        <v>4281382</v>
      </c>
      <c r="I8" s="8">
        <v>4073944</v>
      </c>
      <c r="J8" s="6">
        <v>207438</v>
      </c>
      <c r="K8" s="7" t="s">
        <v>498</v>
      </c>
      <c r="L8" s="8">
        <v>5792643</v>
      </c>
      <c r="M8" s="8">
        <v>160412</v>
      </c>
      <c r="N8" s="8">
        <v>5632231</v>
      </c>
      <c r="O8" s="8" t="s">
        <v>498</v>
      </c>
      <c r="P8" s="63">
        <v>10414929</v>
      </c>
      <c r="Q8" s="8">
        <v>942341</v>
      </c>
      <c r="R8" s="63">
        <v>3371000</v>
      </c>
      <c r="S8" s="8">
        <v>6101588</v>
      </c>
      <c r="T8" s="6" t="s">
        <v>498</v>
      </c>
      <c r="U8" s="372"/>
    </row>
    <row r="9" spans="1:21" ht="21" customHeight="1">
      <c r="A9" s="95">
        <v>20</v>
      </c>
      <c r="B9" s="63">
        <v>12648112</v>
      </c>
      <c r="C9" s="8">
        <v>2718820</v>
      </c>
      <c r="D9" s="8">
        <v>742009</v>
      </c>
      <c r="E9" s="8">
        <v>1714892</v>
      </c>
      <c r="F9" s="8">
        <v>261919</v>
      </c>
      <c r="G9" s="8" t="s">
        <v>498</v>
      </c>
      <c r="H9" s="8">
        <v>4275601</v>
      </c>
      <c r="I9" s="8">
        <v>4073944</v>
      </c>
      <c r="J9" s="6">
        <v>201657</v>
      </c>
      <c r="K9" s="7" t="s">
        <v>498</v>
      </c>
      <c r="L9" s="8">
        <v>5653691</v>
      </c>
      <c r="M9" s="8">
        <v>160412</v>
      </c>
      <c r="N9" s="8">
        <v>5493279</v>
      </c>
      <c r="O9" s="8" t="s">
        <v>498</v>
      </c>
      <c r="P9" s="63">
        <v>10731550</v>
      </c>
      <c r="Q9" s="8">
        <v>941487</v>
      </c>
      <c r="R9" s="63">
        <v>3909199</v>
      </c>
      <c r="S9" s="8">
        <v>5880864</v>
      </c>
      <c r="T9" s="6" t="s">
        <v>498</v>
      </c>
      <c r="U9" s="372"/>
    </row>
    <row r="10" spans="1:21" ht="21" customHeight="1" thickBot="1">
      <c r="A10" s="211">
        <v>21</v>
      </c>
      <c r="B10" s="163">
        <v>13889763</v>
      </c>
      <c r="C10" s="21">
        <v>2953547</v>
      </c>
      <c r="D10" s="21">
        <v>711057</v>
      </c>
      <c r="E10" s="21">
        <v>1958439</v>
      </c>
      <c r="F10" s="21">
        <v>284051</v>
      </c>
      <c r="G10" s="21" t="s">
        <v>498</v>
      </c>
      <c r="H10" s="21">
        <v>4300294</v>
      </c>
      <c r="I10" s="21">
        <v>4062841</v>
      </c>
      <c r="J10" s="19">
        <v>237453</v>
      </c>
      <c r="K10" s="20" t="s">
        <v>498</v>
      </c>
      <c r="L10" s="21">
        <v>6635922</v>
      </c>
      <c r="M10" s="21">
        <v>160412</v>
      </c>
      <c r="N10" s="21">
        <v>6475510</v>
      </c>
      <c r="O10" s="21" t="s">
        <v>498</v>
      </c>
      <c r="P10" s="163">
        <v>10963925</v>
      </c>
      <c r="Q10" s="21">
        <v>930315</v>
      </c>
      <c r="R10" s="163">
        <v>4152746</v>
      </c>
      <c r="S10" s="21">
        <v>5880864</v>
      </c>
      <c r="T10" s="19" t="s">
        <v>498</v>
      </c>
      <c r="U10" s="372"/>
    </row>
    <row r="11" spans="1:21" ht="18.75" customHeight="1">
      <c r="A11" s="116" t="s">
        <v>304</v>
      </c>
      <c r="B11" s="35"/>
      <c r="C11" s="35"/>
      <c r="D11" s="35"/>
      <c r="E11" s="35"/>
      <c r="F11" s="35"/>
      <c r="G11" s="35"/>
      <c r="H11" s="35"/>
      <c r="I11" s="35"/>
      <c r="J11" s="35"/>
      <c r="K11" s="83"/>
      <c r="L11" s="351"/>
      <c r="M11" s="351"/>
      <c r="N11" s="351"/>
      <c r="O11" s="351"/>
      <c r="P11" s="351"/>
      <c r="Q11" s="351"/>
      <c r="R11" s="351"/>
      <c r="S11" s="351"/>
      <c r="T11" s="83"/>
      <c r="U11" s="372"/>
    </row>
    <row r="12" spans="1:17" ht="12.75">
      <c r="A12" s="48" t="s">
        <v>305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227"/>
      <c r="Q12" s="227"/>
    </row>
    <row r="13" spans="1:16" ht="12.75">
      <c r="A13" s="1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227"/>
    </row>
    <row r="14" spans="1:16" ht="12.75">
      <c r="A14" s="1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227"/>
    </row>
    <row r="15" spans="1:16" ht="12.75">
      <c r="A15" s="1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227"/>
    </row>
  </sheetData>
  <mergeCells count="23">
    <mergeCell ref="K2:O2"/>
    <mergeCell ref="P2:T3"/>
    <mergeCell ref="L3:O3"/>
    <mergeCell ref="Q4:R4"/>
    <mergeCell ref="T4:T5"/>
    <mergeCell ref="O4:O5"/>
    <mergeCell ref="U6:U11"/>
    <mergeCell ref="S4:S5"/>
    <mergeCell ref="G4:G5"/>
    <mergeCell ref="H4:H5"/>
    <mergeCell ref="P4:P5"/>
    <mergeCell ref="L4:L5"/>
    <mergeCell ref="N4:N5"/>
    <mergeCell ref="F4:F5"/>
    <mergeCell ref="J4:J5"/>
    <mergeCell ref="K4:K5"/>
    <mergeCell ref="A2:A5"/>
    <mergeCell ref="B3:B5"/>
    <mergeCell ref="C3:G3"/>
    <mergeCell ref="H3:J3"/>
    <mergeCell ref="C4:C5"/>
    <mergeCell ref="D4:E4"/>
    <mergeCell ref="B2:J2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01"/>
  <dimension ref="A1:W1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6.125" style="13" customWidth="1"/>
    <col min="2" max="2" width="5.625" style="13" customWidth="1"/>
    <col min="3" max="3" width="8.50390625" style="13" customWidth="1"/>
    <col min="4" max="4" width="6.75390625" style="13" customWidth="1"/>
    <col min="5" max="5" width="10.875" style="13" customWidth="1"/>
    <col min="6" max="6" width="6.50390625" style="13" customWidth="1"/>
    <col min="7" max="7" width="9.375" style="13" customWidth="1"/>
    <col min="8" max="8" width="11.25390625" style="13" customWidth="1"/>
    <col min="9" max="9" width="6.125" style="13" customWidth="1"/>
    <col min="10" max="10" width="6.125" style="13" bestFit="1" customWidth="1"/>
    <col min="11" max="11" width="7.375" style="13" customWidth="1"/>
    <col min="12" max="12" width="6.50390625" style="13" customWidth="1"/>
    <col min="13" max="13" width="6.125" style="13" customWidth="1"/>
    <col min="14" max="14" width="6.625" style="13" customWidth="1"/>
    <col min="15" max="15" width="6.375" style="13" customWidth="1"/>
    <col min="16" max="17" width="6.625" style="13" customWidth="1"/>
    <col min="18" max="18" width="6.75390625" style="13" customWidth="1"/>
    <col min="19" max="19" width="6.875" style="13" customWidth="1"/>
    <col min="20" max="20" width="7.50390625" style="13" customWidth="1"/>
    <col min="21" max="21" width="8.00390625" style="13" customWidth="1"/>
    <col min="22" max="22" width="6.625" style="13" customWidth="1"/>
    <col min="23" max="23" width="6.25390625" style="13" customWidth="1"/>
    <col min="24" max="24" width="5.875" style="13" customWidth="1"/>
    <col min="25" max="25" width="9.75390625" style="13" customWidth="1"/>
    <col min="26" max="26" width="9.875" style="13" customWidth="1"/>
    <col min="27" max="27" width="9.375" style="13" customWidth="1"/>
    <col min="28" max="28" width="7.50390625" style="13" customWidth="1"/>
    <col min="29" max="29" width="8.25390625" style="13" customWidth="1"/>
    <col min="30" max="31" width="11.50390625" style="13" customWidth="1"/>
    <col min="32" max="32" width="11.875" style="13" customWidth="1"/>
    <col min="33" max="16384" width="9.00390625" style="13" customWidth="1"/>
  </cols>
  <sheetData>
    <row r="1" spans="1:23" ht="18" customHeight="1" thickBot="1">
      <c r="A1" s="188" t="s">
        <v>44</v>
      </c>
      <c r="W1" s="53" t="s">
        <v>45</v>
      </c>
    </row>
    <row r="2" spans="1:23" ht="17.25" customHeight="1">
      <c r="A2" s="295" t="s">
        <v>849</v>
      </c>
      <c r="B2" s="295"/>
      <c r="C2" s="296"/>
      <c r="D2" s="260" t="s">
        <v>507</v>
      </c>
      <c r="E2" s="261"/>
      <c r="F2" s="261"/>
      <c r="G2" s="262"/>
      <c r="H2" s="260">
        <v>17</v>
      </c>
      <c r="I2" s="261"/>
      <c r="J2" s="261"/>
      <c r="K2" s="261"/>
      <c r="L2" s="291">
        <v>18</v>
      </c>
      <c r="M2" s="291"/>
      <c r="N2" s="291"/>
      <c r="O2" s="292"/>
      <c r="P2" s="345">
        <v>19</v>
      </c>
      <c r="Q2" s="291"/>
      <c r="R2" s="291"/>
      <c r="S2" s="292"/>
      <c r="T2" s="345">
        <v>20</v>
      </c>
      <c r="U2" s="291"/>
      <c r="V2" s="291"/>
      <c r="W2" s="291"/>
    </row>
    <row r="3" spans="1:23" ht="17.25" customHeight="1" thickBot="1">
      <c r="A3" s="277"/>
      <c r="B3" s="277"/>
      <c r="C3" s="278"/>
      <c r="D3" s="279" t="s">
        <v>46</v>
      </c>
      <c r="E3" s="259"/>
      <c r="F3" s="279" t="s">
        <v>47</v>
      </c>
      <c r="G3" s="259"/>
      <c r="H3" s="279" t="s">
        <v>46</v>
      </c>
      <c r="I3" s="259"/>
      <c r="J3" s="279" t="s">
        <v>47</v>
      </c>
      <c r="K3" s="197"/>
      <c r="L3" s="198" t="s">
        <v>46</v>
      </c>
      <c r="M3" s="196"/>
      <c r="N3" s="347" t="s">
        <v>47</v>
      </c>
      <c r="O3" s="196"/>
      <c r="P3" s="347" t="s">
        <v>46</v>
      </c>
      <c r="Q3" s="196"/>
      <c r="R3" s="347" t="s">
        <v>47</v>
      </c>
      <c r="S3" s="196"/>
      <c r="T3" s="347" t="s">
        <v>46</v>
      </c>
      <c r="U3" s="196"/>
      <c r="V3" s="347" t="s">
        <v>47</v>
      </c>
      <c r="W3" s="198"/>
    </row>
    <row r="4" spans="1:23" ht="13.5" customHeight="1">
      <c r="A4" s="199" t="s">
        <v>850</v>
      </c>
      <c r="B4" s="199"/>
      <c r="C4" s="168"/>
      <c r="D4" s="327"/>
      <c r="E4" s="290"/>
      <c r="F4" s="327">
        <v>9735682</v>
      </c>
      <c r="G4" s="290"/>
      <c r="H4" s="327"/>
      <c r="I4" s="290"/>
      <c r="J4" s="327">
        <v>10383974</v>
      </c>
      <c r="K4" s="290"/>
      <c r="L4" s="327"/>
      <c r="M4" s="290"/>
      <c r="N4" s="327">
        <v>11003893</v>
      </c>
      <c r="O4" s="290"/>
      <c r="P4" s="327"/>
      <c r="Q4" s="290"/>
      <c r="R4" s="327">
        <v>11902180</v>
      </c>
      <c r="S4" s="290"/>
      <c r="T4" s="327"/>
      <c r="U4" s="290"/>
      <c r="V4" s="327">
        <v>12757158</v>
      </c>
      <c r="W4" s="328"/>
    </row>
    <row r="5" spans="1:23" ht="13.5" customHeight="1">
      <c r="A5" s="238" t="s">
        <v>48</v>
      </c>
      <c r="B5" s="238"/>
      <c r="C5" s="239"/>
      <c r="D5" s="348"/>
      <c r="E5" s="310"/>
      <c r="F5" s="348">
        <v>3403495</v>
      </c>
      <c r="G5" s="310"/>
      <c r="H5" s="348"/>
      <c r="I5" s="310"/>
      <c r="J5" s="348">
        <v>3748923</v>
      </c>
      <c r="K5" s="310"/>
      <c r="L5" s="348"/>
      <c r="M5" s="310"/>
      <c r="N5" s="348">
        <v>4251008</v>
      </c>
      <c r="O5" s="310"/>
      <c r="P5" s="348"/>
      <c r="Q5" s="310"/>
      <c r="R5" s="348">
        <v>5065603</v>
      </c>
      <c r="S5" s="310"/>
      <c r="T5" s="348"/>
      <c r="U5" s="310"/>
      <c r="V5" s="348">
        <v>5073928</v>
      </c>
      <c r="W5" s="326"/>
    </row>
    <row r="6" spans="1:23" ht="13.5" customHeight="1">
      <c r="A6" s="219" t="s">
        <v>851</v>
      </c>
      <c r="B6" s="219"/>
      <c r="C6" s="220"/>
      <c r="D6" s="348" t="s">
        <v>483</v>
      </c>
      <c r="E6" s="310"/>
      <c r="F6" s="348">
        <v>80852</v>
      </c>
      <c r="G6" s="310"/>
      <c r="H6" s="348" t="s">
        <v>484</v>
      </c>
      <c r="I6" s="310"/>
      <c r="J6" s="348">
        <v>90327</v>
      </c>
      <c r="K6" s="310"/>
      <c r="L6" s="348" t="s">
        <v>485</v>
      </c>
      <c r="M6" s="310"/>
      <c r="N6" s="348">
        <v>113692</v>
      </c>
      <c r="O6" s="310"/>
      <c r="P6" s="348" t="s">
        <v>486</v>
      </c>
      <c r="Q6" s="310"/>
      <c r="R6" s="348">
        <v>116003</v>
      </c>
      <c r="S6" s="310"/>
      <c r="T6" s="348" t="s">
        <v>487</v>
      </c>
      <c r="U6" s="310"/>
      <c r="V6" s="348">
        <v>117841</v>
      </c>
      <c r="W6" s="326"/>
    </row>
    <row r="7" spans="1:23" ht="13.5" customHeight="1">
      <c r="A7" s="219" t="s">
        <v>852</v>
      </c>
      <c r="B7" s="219"/>
      <c r="C7" s="220"/>
      <c r="D7" s="348">
        <v>58362345</v>
      </c>
      <c r="E7" s="310"/>
      <c r="F7" s="348">
        <v>2683568</v>
      </c>
      <c r="G7" s="310"/>
      <c r="H7" s="348">
        <v>61135058</v>
      </c>
      <c r="I7" s="310"/>
      <c r="J7" s="348">
        <v>2901239</v>
      </c>
      <c r="K7" s="310"/>
      <c r="L7" s="348">
        <v>71522303</v>
      </c>
      <c r="M7" s="310"/>
      <c r="N7" s="348">
        <v>3287815</v>
      </c>
      <c r="O7" s="310"/>
      <c r="P7" s="348">
        <v>69713557</v>
      </c>
      <c r="Q7" s="310"/>
      <c r="R7" s="348">
        <v>4053187</v>
      </c>
      <c r="S7" s="310"/>
      <c r="T7" s="348">
        <v>65890352</v>
      </c>
      <c r="U7" s="310"/>
      <c r="V7" s="348">
        <v>4103979</v>
      </c>
      <c r="W7" s="326"/>
    </row>
    <row r="8" spans="1:23" ht="13.5" customHeight="1">
      <c r="A8" s="219" t="s">
        <v>853</v>
      </c>
      <c r="B8" s="219"/>
      <c r="C8" s="220"/>
      <c r="D8" s="348" t="s">
        <v>854</v>
      </c>
      <c r="E8" s="310"/>
      <c r="F8" s="348">
        <v>179769</v>
      </c>
      <c r="G8" s="310"/>
      <c r="H8" s="348" t="s">
        <v>0</v>
      </c>
      <c r="I8" s="310"/>
      <c r="J8" s="348">
        <v>195209</v>
      </c>
      <c r="K8" s="310"/>
      <c r="L8" s="348" t="s">
        <v>1</v>
      </c>
      <c r="M8" s="310"/>
      <c r="N8" s="348">
        <v>214892</v>
      </c>
      <c r="O8" s="310"/>
      <c r="P8" s="348" t="s">
        <v>488</v>
      </c>
      <c r="Q8" s="310"/>
      <c r="R8" s="348">
        <v>225883</v>
      </c>
      <c r="S8" s="310"/>
      <c r="T8" s="348" t="s">
        <v>489</v>
      </c>
      <c r="U8" s="310"/>
      <c r="V8" s="348">
        <v>226944</v>
      </c>
      <c r="W8" s="326"/>
    </row>
    <row r="9" spans="1:23" ht="13.5" customHeight="1">
      <c r="A9" s="219" t="s">
        <v>490</v>
      </c>
      <c r="B9" s="219"/>
      <c r="C9" s="220"/>
      <c r="D9" s="348">
        <v>3124530</v>
      </c>
      <c r="E9" s="310"/>
      <c r="F9" s="348">
        <v>459306</v>
      </c>
      <c r="G9" s="310"/>
      <c r="H9" s="348">
        <v>3798297</v>
      </c>
      <c r="I9" s="310"/>
      <c r="J9" s="348">
        <v>562148</v>
      </c>
      <c r="K9" s="310"/>
      <c r="L9" s="348">
        <v>4317068</v>
      </c>
      <c r="M9" s="310"/>
      <c r="N9" s="348">
        <v>634609</v>
      </c>
      <c r="O9" s="310"/>
      <c r="P9" s="348">
        <v>4561429</v>
      </c>
      <c r="Q9" s="310"/>
      <c r="R9" s="348">
        <v>670530</v>
      </c>
      <c r="S9" s="310"/>
      <c r="T9" s="348">
        <v>4063249</v>
      </c>
      <c r="U9" s="310"/>
      <c r="V9" s="348">
        <v>625164</v>
      </c>
      <c r="W9" s="326"/>
    </row>
    <row r="10" spans="1:23" ht="13.5" customHeight="1">
      <c r="A10" s="238" t="s">
        <v>49</v>
      </c>
      <c r="B10" s="238"/>
      <c r="C10" s="239"/>
      <c r="D10" s="348"/>
      <c r="E10" s="310"/>
      <c r="F10" s="348">
        <v>5050019</v>
      </c>
      <c r="G10" s="310"/>
      <c r="H10" s="348"/>
      <c r="I10" s="310"/>
      <c r="J10" s="348">
        <v>5332452</v>
      </c>
      <c r="K10" s="310"/>
      <c r="L10" s="348"/>
      <c r="M10" s="310"/>
      <c r="N10" s="348">
        <v>5439513</v>
      </c>
      <c r="O10" s="310"/>
      <c r="P10" s="348"/>
      <c r="Q10" s="310"/>
      <c r="R10" s="348">
        <v>5536130</v>
      </c>
      <c r="S10" s="310"/>
      <c r="T10" s="348"/>
      <c r="U10" s="310"/>
      <c r="V10" s="348">
        <v>5667581</v>
      </c>
      <c r="W10" s="326"/>
    </row>
    <row r="11" spans="1:23" ht="13.5" customHeight="1">
      <c r="A11" s="219" t="s">
        <v>491</v>
      </c>
      <c r="B11" s="219"/>
      <c r="C11" s="220"/>
      <c r="D11" s="348">
        <v>360715621</v>
      </c>
      <c r="E11" s="310"/>
      <c r="F11" s="348">
        <v>4960032</v>
      </c>
      <c r="G11" s="310"/>
      <c r="H11" s="348">
        <v>425812961</v>
      </c>
      <c r="I11" s="310"/>
      <c r="J11" s="348">
        <v>5223192</v>
      </c>
      <c r="K11" s="310"/>
      <c r="L11" s="348">
        <v>387301354</v>
      </c>
      <c r="M11" s="310"/>
      <c r="N11" s="348">
        <v>5329844</v>
      </c>
      <c r="O11" s="310"/>
      <c r="P11" s="348">
        <v>391015441</v>
      </c>
      <c r="Q11" s="310"/>
      <c r="R11" s="348">
        <v>5382472</v>
      </c>
      <c r="S11" s="310"/>
      <c r="T11" s="348">
        <v>399975998</v>
      </c>
      <c r="U11" s="310"/>
      <c r="V11" s="348">
        <v>5514690</v>
      </c>
      <c r="W11" s="326"/>
    </row>
    <row r="12" spans="1:23" ht="13.5" customHeight="1">
      <c r="A12" s="219" t="s">
        <v>492</v>
      </c>
      <c r="B12" s="219"/>
      <c r="C12" s="220"/>
      <c r="D12" s="348">
        <v>6427652</v>
      </c>
      <c r="E12" s="310"/>
      <c r="F12" s="348">
        <v>89987</v>
      </c>
      <c r="G12" s="310"/>
      <c r="H12" s="348">
        <v>7806791</v>
      </c>
      <c r="I12" s="310"/>
      <c r="J12" s="348">
        <v>109260</v>
      </c>
      <c r="K12" s="310"/>
      <c r="L12" s="348">
        <v>7833539</v>
      </c>
      <c r="M12" s="310"/>
      <c r="N12" s="348">
        <v>109669</v>
      </c>
      <c r="O12" s="310"/>
      <c r="P12" s="348">
        <v>10975572</v>
      </c>
      <c r="Q12" s="310"/>
      <c r="R12" s="348">
        <v>153658</v>
      </c>
      <c r="S12" s="310"/>
      <c r="T12" s="348">
        <v>12038236</v>
      </c>
      <c r="U12" s="310"/>
      <c r="V12" s="348">
        <v>152891</v>
      </c>
      <c r="W12" s="326"/>
    </row>
    <row r="13" spans="1:23" ht="13.5" customHeight="1">
      <c r="A13" s="238" t="s">
        <v>50</v>
      </c>
      <c r="B13" s="238"/>
      <c r="C13" s="239"/>
      <c r="D13" s="348" t="s">
        <v>493</v>
      </c>
      <c r="E13" s="310"/>
      <c r="F13" s="348">
        <v>122667</v>
      </c>
      <c r="G13" s="310"/>
      <c r="H13" s="348" t="s">
        <v>494</v>
      </c>
      <c r="I13" s="310"/>
      <c r="J13" s="348">
        <v>128539</v>
      </c>
      <c r="K13" s="310"/>
      <c r="L13" s="348" t="s">
        <v>495</v>
      </c>
      <c r="M13" s="310"/>
      <c r="N13" s="348">
        <v>153591</v>
      </c>
      <c r="O13" s="310"/>
      <c r="P13" s="348" t="s">
        <v>496</v>
      </c>
      <c r="Q13" s="310"/>
      <c r="R13" s="348">
        <v>160743</v>
      </c>
      <c r="S13" s="310"/>
      <c r="T13" s="348" t="s">
        <v>497</v>
      </c>
      <c r="U13" s="310"/>
      <c r="V13" s="348">
        <v>162706</v>
      </c>
      <c r="W13" s="326"/>
    </row>
    <row r="14" spans="1:23" ht="13.5" customHeight="1">
      <c r="A14" s="238" t="s">
        <v>51</v>
      </c>
      <c r="B14" s="238"/>
      <c r="C14" s="239"/>
      <c r="D14" s="348"/>
      <c r="E14" s="310"/>
      <c r="F14" s="348">
        <v>471987</v>
      </c>
      <c r="G14" s="310"/>
      <c r="H14" s="348"/>
      <c r="I14" s="310"/>
      <c r="J14" s="348">
        <v>483260</v>
      </c>
      <c r="K14" s="310"/>
      <c r="L14" s="348"/>
      <c r="M14" s="310"/>
      <c r="N14" s="348">
        <v>512062</v>
      </c>
      <c r="O14" s="310"/>
      <c r="P14" s="348"/>
      <c r="Q14" s="310"/>
      <c r="R14" s="348">
        <v>497249</v>
      </c>
      <c r="S14" s="310"/>
      <c r="T14" s="348"/>
      <c r="U14" s="310"/>
      <c r="V14" s="348">
        <v>470598</v>
      </c>
      <c r="W14" s="326"/>
    </row>
    <row r="15" spans="1:23" ht="13.5" customHeight="1">
      <c r="A15" s="238" t="s">
        <v>52</v>
      </c>
      <c r="B15" s="238"/>
      <c r="C15" s="239"/>
      <c r="D15" s="348">
        <v>227031532</v>
      </c>
      <c r="E15" s="310"/>
      <c r="F15" s="348">
        <v>674991</v>
      </c>
      <c r="G15" s="310"/>
      <c r="H15" s="348">
        <v>225686995</v>
      </c>
      <c r="I15" s="310"/>
      <c r="J15" s="348">
        <v>670442</v>
      </c>
      <c r="K15" s="310"/>
      <c r="L15" s="348">
        <v>210405813</v>
      </c>
      <c r="M15" s="310"/>
      <c r="N15" s="348">
        <v>625169</v>
      </c>
      <c r="O15" s="310"/>
      <c r="P15" s="348">
        <v>208373004</v>
      </c>
      <c r="Q15" s="310"/>
      <c r="R15" s="348">
        <v>619817</v>
      </c>
      <c r="S15" s="310"/>
      <c r="T15" s="348">
        <v>210477071</v>
      </c>
      <c r="U15" s="310"/>
      <c r="V15" s="348">
        <v>627322</v>
      </c>
      <c r="W15" s="326"/>
    </row>
    <row r="16" spans="1:23" ht="13.5" customHeight="1">
      <c r="A16" s="238" t="s">
        <v>53</v>
      </c>
      <c r="B16" s="238"/>
      <c r="C16" s="239"/>
      <c r="D16" s="348" t="s">
        <v>54</v>
      </c>
      <c r="E16" s="310"/>
      <c r="F16" s="348" t="s">
        <v>2</v>
      </c>
      <c r="G16" s="310"/>
      <c r="H16" s="348">
        <v>290258</v>
      </c>
      <c r="I16" s="310"/>
      <c r="J16" s="348">
        <v>4056</v>
      </c>
      <c r="K16" s="310"/>
      <c r="L16" s="348" t="s">
        <v>498</v>
      </c>
      <c r="M16" s="310"/>
      <c r="N16" s="348" t="s">
        <v>498</v>
      </c>
      <c r="O16" s="310"/>
      <c r="P16" s="348"/>
      <c r="Q16" s="310"/>
      <c r="R16" s="348" t="s">
        <v>498</v>
      </c>
      <c r="S16" s="310"/>
      <c r="T16" s="348"/>
      <c r="U16" s="310"/>
      <c r="V16" s="348" t="s">
        <v>498</v>
      </c>
      <c r="W16" s="326"/>
    </row>
    <row r="17" spans="1:23" ht="13.5" customHeight="1" thickBot="1">
      <c r="A17" s="293" t="s">
        <v>11</v>
      </c>
      <c r="B17" s="293"/>
      <c r="C17" s="294"/>
      <c r="D17" s="311"/>
      <c r="E17" s="312"/>
      <c r="F17" s="311">
        <v>12703</v>
      </c>
      <c r="G17" s="312"/>
      <c r="H17" s="311"/>
      <c r="I17" s="312"/>
      <c r="J17" s="311">
        <v>16302</v>
      </c>
      <c r="K17" s="312"/>
      <c r="L17" s="311"/>
      <c r="M17" s="312"/>
      <c r="N17" s="311">
        <v>22550</v>
      </c>
      <c r="O17" s="312"/>
      <c r="P17" s="311"/>
      <c r="Q17" s="312"/>
      <c r="R17" s="311">
        <v>22639</v>
      </c>
      <c r="S17" s="312"/>
      <c r="T17" s="311"/>
      <c r="U17" s="312"/>
      <c r="V17" s="311">
        <v>23011</v>
      </c>
      <c r="W17" s="289"/>
    </row>
    <row r="18" ht="13.5" customHeight="1">
      <c r="A18" s="116" t="s">
        <v>43</v>
      </c>
    </row>
    <row r="19" ht="12">
      <c r="A19" s="188" t="s">
        <v>55</v>
      </c>
    </row>
  </sheetData>
  <mergeCells count="170">
    <mergeCell ref="A11:C11"/>
    <mergeCell ref="A7:C7"/>
    <mergeCell ref="A8:C8"/>
    <mergeCell ref="A9:C9"/>
    <mergeCell ref="A10:C10"/>
    <mergeCell ref="V3:W3"/>
    <mergeCell ref="A4:C4"/>
    <mergeCell ref="A5:C5"/>
    <mergeCell ref="A6:C6"/>
    <mergeCell ref="H5:I5"/>
    <mergeCell ref="J4:K4"/>
    <mergeCell ref="J5:K5"/>
    <mergeCell ref="J6:K6"/>
    <mergeCell ref="L6:M6"/>
    <mergeCell ref="L5:M5"/>
    <mergeCell ref="F3:G3"/>
    <mergeCell ref="H3:I3"/>
    <mergeCell ref="J3:K3"/>
    <mergeCell ref="L3:M3"/>
    <mergeCell ref="N3:O3"/>
    <mergeCell ref="P3:Q3"/>
    <mergeCell ref="R3:S3"/>
    <mergeCell ref="T3:U3"/>
    <mergeCell ref="A12:C12"/>
    <mergeCell ref="H2:K2"/>
    <mergeCell ref="H9:I9"/>
    <mergeCell ref="H8:I8"/>
    <mergeCell ref="H7:I7"/>
    <mergeCell ref="H6:I6"/>
    <mergeCell ref="H4:I4"/>
    <mergeCell ref="J7:K7"/>
    <mergeCell ref="J8:K8"/>
    <mergeCell ref="J9:K9"/>
    <mergeCell ref="A13:C13"/>
    <mergeCell ref="A14:C14"/>
    <mergeCell ref="A15:C15"/>
    <mergeCell ref="A16:C16"/>
    <mergeCell ref="A17:C17"/>
    <mergeCell ref="A2:C3"/>
    <mergeCell ref="D3:E3"/>
    <mergeCell ref="D2:G2"/>
    <mergeCell ref="D4:E4"/>
    <mergeCell ref="D5:E5"/>
    <mergeCell ref="D6:E6"/>
    <mergeCell ref="D7:E7"/>
    <mergeCell ref="D8:E8"/>
    <mergeCell ref="D14:E14"/>
    <mergeCell ref="L2:O2"/>
    <mergeCell ref="P2:S2"/>
    <mergeCell ref="T2:W2"/>
    <mergeCell ref="D13:E13"/>
    <mergeCell ref="F12:G12"/>
    <mergeCell ref="F13:G13"/>
    <mergeCell ref="H13:I13"/>
    <mergeCell ref="H12:I12"/>
    <mergeCell ref="H11:I11"/>
    <mergeCell ref="H10:I10"/>
    <mergeCell ref="D15:E15"/>
    <mergeCell ref="D9:E9"/>
    <mergeCell ref="D10:E10"/>
    <mergeCell ref="D11:E11"/>
    <mergeCell ref="D12:E12"/>
    <mergeCell ref="D16:E16"/>
    <mergeCell ref="D17:E17"/>
    <mergeCell ref="F4:G4"/>
    <mergeCell ref="F5:G5"/>
    <mergeCell ref="F6:G6"/>
    <mergeCell ref="F7:G7"/>
    <mergeCell ref="F8:G8"/>
    <mergeCell ref="F9:G9"/>
    <mergeCell ref="F10:G10"/>
    <mergeCell ref="F11:G11"/>
    <mergeCell ref="F14:G14"/>
    <mergeCell ref="F15:G15"/>
    <mergeCell ref="F16:G16"/>
    <mergeCell ref="F17:G17"/>
    <mergeCell ref="H17:I17"/>
    <mergeCell ref="H16:I16"/>
    <mergeCell ref="H15:I15"/>
    <mergeCell ref="H14:I14"/>
    <mergeCell ref="J10:K10"/>
    <mergeCell ref="J11:K11"/>
    <mergeCell ref="J12:K12"/>
    <mergeCell ref="J13:K13"/>
    <mergeCell ref="J14:K14"/>
    <mergeCell ref="J15:K15"/>
    <mergeCell ref="J16:K16"/>
    <mergeCell ref="J17:K17"/>
    <mergeCell ref="L17:M17"/>
    <mergeCell ref="L16:M16"/>
    <mergeCell ref="L15:M15"/>
    <mergeCell ref="L14:M14"/>
    <mergeCell ref="L13:M13"/>
    <mergeCell ref="L12:M12"/>
    <mergeCell ref="L11:M11"/>
    <mergeCell ref="L10:M10"/>
    <mergeCell ref="L9:M9"/>
    <mergeCell ref="L8:M8"/>
    <mergeCell ref="L7:M7"/>
    <mergeCell ref="L4:M4"/>
    <mergeCell ref="N4:O4"/>
    <mergeCell ref="N5:O5"/>
    <mergeCell ref="N6:O6"/>
    <mergeCell ref="N7:O7"/>
    <mergeCell ref="N8:O8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P17:Q17"/>
    <mergeCell ref="P16:Q16"/>
    <mergeCell ref="P15:Q15"/>
    <mergeCell ref="P14:Q14"/>
    <mergeCell ref="P13:Q13"/>
    <mergeCell ref="P12:Q12"/>
    <mergeCell ref="P11:Q11"/>
    <mergeCell ref="P10:Q10"/>
    <mergeCell ref="P9:Q9"/>
    <mergeCell ref="P8:Q8"/>
    <mergeCell ref="P7:Q7"/>
    <mergeCell ref="P6:Q6"/>
    <mergeCell ref="P5:Q5"/>
    <mergeCell ref="P4:Q4"/>
    <mergeCell ref="R4:S4"/>
    <mergeCell ref="R5:S5"/>
    <mergeCell ref="R6:S6"/>
    <mergeCell ref="R7:S7"/>
    <mergeCell ref="R8:S8"/>
    <mergeCell ref="R9:S9"/>
    <mergeCell ref="R10:S10"/>
    <mergeCell ref="R11:S11"/>
    <mergeCell ref="R12:S12"/>
    <mergeCell ref="R13:S13"/>
    <mergeCell ref="R14:S14"/>
    <mergeCell ref="R15:S15"/>
    <mergeCell ref="R16:S16"/>
    <mergeCell ref="R17:S17"/>
    <mergeCell ref="T4:U4"/>
    <mergeCell ref="T5:U5"/>
    <mergeCell ref="T6:U6"/>
    <mergeCell ref="T7:U7"/>
    <mergeCell ref="T8:U8"/>
    <mergeCell ref="T9:U9"/>
    <mergeCell ref="T10:U10"/>
    <mergeCell ref="T11:U11"/>
    <mergeCell ref="T12:U12"/>
    <mergeCell ref="T13:U13"/>
    <mergeCell ref="T14:U14"/>
    <mergeCell ref="T15:U15"/>
    <mergeCell ref="T16:U16"/>
    <mergeCell ref="T17:U17"/>
    <mergeCell ref="V17:W17"/>
    <mergeCell ref="V16:W16"/>
    <mergeCell ref="V15:W15"/>
    <mergeCell ref="V14:W14"/>
    <mergeCell ref="V13:W13"/>
    <mergeCell ref="V12:W12"/>
    <mergeCell ref="V11:W11"/>
    <mergeCell ref="V6:W6"/>
    <mergeCell ref="V5:W5"/>
    <mergeCell ref="V4:W4"/>
    <mergeCell ref="V10:W10"/>
    <mergeCell ref="V9:W9"/>
    <mergeCell ref="V8:W8"/>
    <mergeCell ref="V7:W7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28"/>
  <dimension ref="A1:P1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8.25390625" style="13" customWidth="1"/>
    <col min="2" max="2" width="8.625" style="13" customWidth="1"/>
    <col min="3" max="3" width="9.125" style="13" bestFit="1" customWidth="1"/>
    <col min="4" max="5" width="8.625" style="13" bestFit="1" customWidth="1"/>
    <col min="6" max="6" width="7.00390625" style="13" customWidth="1"/>
    <col min="7" max="7" width="6.50390625" style="13" customWidth="1"/>
    <col min="8" max="8" width="10.25390625" style="13" customWidth="1"/>
    <col min="9" max="10" width="9.625" style="13" customWidth="1"/>
    <col min="11" max="11" width="9.75390625" style="13" customWidth="1"/>
    <col min="12" max="12" width="8.50390625" style="13" customWidth="1"/>
    <col min="13" max="13" width="8.00390625" style="13" customWidth="1"/>
    <col min="14" max="14" width="9.625" style="13" customWidth="1"/>
    <col min="15" max="15" width="8.875" style="13" customWidth="1"/>
    <col min="16" max="16" width="8.75390625" style="13" customWidth="1"/>
    <col min="17" max="17" width="8.00390625" style="13" customWidth="1"/>
    <col min="18" max="18" width="7.875" style="13" customWidth="1"/>
    <col min="19" max="19" width="9.75390625" style="13" customWidth="1"/>
    <col min="20" max="20" width="7.50390625" style="13" customWidth="1"/>
    <col min="21" max="21" width="5.75390625" style="13" customWidth="1"/>
    <col min="22" max="16384" width="9.00390625" style="13" customWidth="1"/>
  </cols>
  <sheetData>
    <row r="1" spans="1:16" ht="18" customHeight="1" thickBot="1">
      <c r="A1" s="48" t="s">
        <v>306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135"/>
      <c r="P1" s="53" t="s">
        <v>307</v>
      </c>
    </row>
    <row r="2" spans="1:16" s="141" customFormat="1" ht="15.75" customHeight="1">
      <c r="A2" s="389" t="s">
        <v>687</v>
      </c>
      <c r="B2" s="418" t="s">
        <v>203</v>
      </c>
      <c r="C2" s="418"/>
      <c r="D2" s="422"/>
      <c r="E2" s="488"/>
      <c r="F2" s="418"/>
      <c r="G2" s="418"/>
      <c r="H2" s="418" t="s">
        <v>308</v>
      </c>
      <c r="I2" s="418"/>
      <c r="J2" s="422"/>
      <c r="K2" s="488" t="s">
        <v>688</v>
      </c>
      <c r="L2" s="418"/>
      <c r="M2" s="418"/>
      <c r="N2" s="418"/>
      <c r="O2" s="418"/>
      <c r="P2" s="422"/>
    </row>
    <row r="3" spans="1:16" s="141" customFormat="1" ht="15.75" customHeight="1">
      <c r="A3" s="419"/>
      <c r="B3" s="367"/>
      <c r="C3" s="367"/>
      <c r="D3" s="367"/>
      <c r="E3" s="421" t="s">
        <v>689</v>
      </c>
      <c r="F3" s="366"/>
      <c r="G3" s="367"/>
      <c r="H3" s="483" t="s">
        <v>690</v>
      </c>
      <c r="I3" s="421" t="s">
        <v>309</v>
      </c>
      <c r="J3" s="216"/>
      <c r="K3" s="216"/>
      <c r="L3" s="216"/>
      <c r="M3" s="10"/>
      <c r="N3" s="423" t="s">
        <v>310</v>
      </c>
      <c r="O3" s="218" t="s">
        <v>311</v>
      </c>
      <c r="P3" s="218"/>
    </row>
    <row r="4" spans="1:16" s="141" customFormat="1" ht="15.75" customHeight="1">
      <c r="A4" s="419"/>
      <c r="B4" s="483" t="s">
        <v>312</v>
      </c>
      <c r="C4" s="483" t="s">
        <v>313</v>
      </c>
      <c r="D4" s="483" t="s">
        <v>314</v>
      </c>
      <c r="E4" s="486"/>
      <c r="F4" s="367" t="s">
        <v>691</v>
      </c>
      <c r="G4" s="483" t="s">
        <v>692</v>
      </c>
      <c r="H4" s="484"/>
      <c r="I4" s="484"/>
      <c r="J4" s="421" t="s">
        <v>315</v>
      </c>
      <c r="K4" s="216"/>
      <c r="L4" s="216"/>
      <c r="M4" s="483" t="s">
        <v>316</v>
      </c>
      <c r="N4" s="423"/>
      <c r="O4" s="221"/>
      <c r="P4" s="221"/>
    </row>
    <row r="5" spans="1:16" s="141" customFormat="1" ht="15.75" customHeight="1">
      <c r="A5" s="419"/>
      <c r="B5" s="484"/>
      <c r="C5" s="484"/>
      <c r="D5" s="484"/>
      <c r="E5" s="486"/>
      <c r="F5" s="367"/>
      <c r="G5" s="484"/>
      <c r="H5" s="484"/>
      <c r="I5" s="484"/>
      <c r="J5" s="486"/>
      <c r="K5" s="437" t="s">
        <v>216</v>
      </c>
      <c r="L5" s="421" t="s">
        <v>317</v>
      </c>
      <c r="M5" s="484"/>
      <c r="N5" s="367"/>
      <c r="O5" s="367" t="s">
        <v>318</v>
      </c>
      <c r="P5" s="423" t="s">
        <v>319</v>
      </c>
    </row>
    <row r="6" spans="1:16" s="141" customFormat="1" ht="15.75" customHeight="1" thickBot="1">
      <c r="A6" s="419"/>
      <c r="B6" s="484"/>
      <c r="C6" s="484"/>
      <c r="D6" s="484"/>
      <c r="E6" s="486"/>
      <c r="F6" s="483"/>
      <c r="G6" s="484"/>
      <c r="H6" s="484"/>
      <c r="I6" s="484"/>
      <c r="J6" s="486"/>
      <c r="K6" s="487"/>
      <c r="L6" s="486"/>
      <c r="M6" s="485"/>
      <c r="N6" s="483"/>
      <c r="O6" s="483"/>
      <c r="P6" s="421"/>
    </row>
    <row r="7" spans="1:16" ht="21" customHeight="1">
      <c r="A7" s="91" t="s">
        <v>539</v>
      </c>
      <c r="B7" s="222">
        <v>23481</v>
      </c>
      <c r="C7" s="222">
        <v>22751</v>
      </c>
      <c r="D7" s="222">
        <v>730</v>
      </c>
      <c r="E7" s="222">
        <v>22326</v>
      </c>
      <c r="F7" s="222">
        <v>18728</v>
      </c>
      <c r="G7" s="222">
        <v>17304</v>
      </c>
      <c r="H7" s="222">
        <v>225686995</v>
      </c>
      <c r="I7" s="222">
        <v>124797546</v>
      </c>
      <c r="J7" s="223">
        <v>121694503</v>
      </c>
      <c r="K7" s="224">
        <v>115247760</v>
      </c>
      <c r="L7" s="222">
        <v>6446743</v>
      </c>
      <c r="M7" s="222">
        <v>3103043</v>
      </c>
      <c r="N7" s="222">
        <v>100889449</v>
      </c>
      <c r="O7" s="222">
        <v>34899380</v>
      </c>
      <c r="P7" s="223">
        <v>65990069</v>
      </c>
    </row>
    <row r="8" spans="1:16" ht="21" customHeight="1">
      <c r="A8" s="95">
        <v>18</v>
      </c>
      <c r="B8" s="63">
        <v>23588</v>
      </c>
      <c r="C8" s="63">
        <v>22852</v>
      </c>
      <c r="D8" s="63">
        <v>736</v>
      </c>
      <c r="E8" s="63">
        <v>22448</v>
      </c>
      <c r="F8" s="63">
        <v>18864</v>
      </c>
      <c r="G8" s="63">
        <v>17470</v>
      </c>
      <c r="H8" s="63">
        <v>210523951</v>
      </c>
      <c r="I8" s="63">
        <v>119421526</v>
      </c>
      <c r="J8" s="64">
        <v>116091582</v>
      </c>
      <c r="K8" s="65">
        <v>109606568</v>
      </c>
      <c r="L8" s="63">
        <v>6485014</v>
      </c>
      <c r="M8" s="63">
        <v>3329944</v>
      </c>
      <c r="N8" s="63">
        <v>91102425</v>
      </c>
      <c r="O8" s="63">
        <v>31165344</v>
      </c>
      <c r="P8" s="64">
        <v>59937081</v>
      </c>
    </row>
    <row r="9" spans="1:16" ht="21" customHeight="1">
      <c r="A9" s="95">
        <v>19</v>
      </c>
      <c r="B9" s="63">
        <v>23768</v>
      </c>
      <c r="C9" s="63">
        <v>23020</v>
      </c>
      <c r="D9" s="63">
        <v>748</v>
      </c>
      <c r="E9" s="63">
        <v>22621</v>
      </c>
      <c r="F9" s="63">
        <v>19034</v>
      </c>
      <c r="G9" s="63">
        <v>17671</v>
      </c>
      <c r="H9" s="63">
        <v>208512035</v>
      </c>
      <c r="I9" s="63">
        <v>114004963</v>
      </c>
      <c r="J9" s="64">
        <v>110444855</v>
      </c>
      <c r="K9" s="65">
        <v>104474826</v>
      </c>
      <c r="L9" s="63">
        <v>5970029</v>
      </c>
      <c r="M9" s="63">
        <v>3560108</v>
      </c>
      <c r="N9" s="63">
        <v>94507072</v>
      </c>
      <c r="O9" s="63">
        <v>33048664</v>
      </c>
      <c r="P9" s="64">
        <v>61458408</v>
      </c>
    </row>
    <row r="10" spans="1:16" ht="21" customHeight="1">
      <c r="A10" s="95">
        <v>20</v>
      </c>
      <c r="B10" s="63">
        <v>23897</v>
      </c>
      <c r="C10" s="63">
        <v>23152</v>
      </c>
      <c r="D10" s="63">
        <v>745</v>
      </c>
      <c r="E10" s="63">
        <v>22748</v>
      </c>
      <c r="F10" s="63">
        <v>19161</v>
      </c>
      <c r="G10" s="63">
        <v>17869</v>
      </c>
      <c r="H10" s="63">
        <v>210477071</v>
      </c>
      <c r="I10" s="63">
        <v>111595184</v>
      </c>
      <c r="J10" s="64">
        <v>108008845</v>
      </c>
      <c r="K10" s="65">
        <v>102277578</v>
      </c>
      <c r="L10" s="63">
        <v>5731267</v>
      </c>
      <c r="M10" s="63">
        <v>3586339</v>
      </c>
      <c r="N10" s="63">
        <v>98881887</v>
      </c>
      <c r="O10" s="63">
        <v>34931584</v>
      </c>
      <c r="P10" s="64">
        <v>63950303</v>
      </c>
    </row>
    <row r="11" spans="1:16" ht="21" customHeight="1" thickBot="1">
      <c r="A11" s="211">
        <v>21</v>
      </c>
      <c r="B11" s="163">
        <v>24017</v>
      </c>
      <c r="C11" s="163">
        <v>23280</v>
      </c>
      <c r="D11" s="163">
        <v>737</v>
      </c>
      <c r="E11" s="163">
        <v>22865</v>
      </c>
      <c r="F11" s="163">
        <v>19270</v>
      </c>
      <c r="G11" s="163">
        <v>18036</v>
      </c>
      <c r="H11" s="163">
        <f>+I11+N11</f>
        <v>203174724</v>
      </c>
      <c r="I11" s="163">
        <v>107387144</v>
      </c>
      <c r="J11" s="225">
        <v>103569681</v>
      </c>
      <c r="K11" s="226">
        <v>98365277</v>
      </c>
      <c r="L11" s="163">
        <v>5204404</v>
      </c>
      <c r="M11" s="163">
        <v>3817463</v>
      </c>
      <c r="N11" s="163">
        <v>95787580</v>
      </c>
      <c r="O11" s="163">
        <v>33134897</v>
      </c>
      <c r="P11" s="225">
        <v>62652683</v>
      </c>
    </row>
    <row r="12" ht="18.75" customHeight="1">
      <c r="A12" s="48" t="s">
        <v>320</v>
      </c>
    </row>
  </sheetData>
  <mergeCells count="21">
    <mergeCell ref="K2:P2"/>
    <mergeCell ref="H2:J2"/>
    <mergeCell ref="A2:A6"/>
    <mergeCell ref="E3:E6"/>
    <mergeCell ref="F4:F6"/>
    <mergeCell ref="G4:G6"/>
    <mergeCell ref="F3:G3"/>
    <mergeCell ref="O5:O6"/>
    <mergeCell ref="P5:P6"/>
    <mergeCell ref="B4:B6"/>
    <mergeCell ref="C4:C6"/>
    <mergeCell ref="I3:I6"/>
    <mergeCell ref="D4:D6"/>
    <mergeCell ref="J4:J6"/>
    <mergeCell ref="H3:H6"/>
    <mergeCell ref="B2:D3"/>
    <mergeCell ref="E2:G2"/>
    <mergeCell ref="M4:M6"/>
    <mergeCell ref="N3:N6"/>
    <mergeCell ref="L5:L6"/>
    <mergeCell ref="K5:K6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29"/>
  <dimension ref="A1:U37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1.625" style="13" customWidth="1"/>
    <col min="2" max="3" width="9.875" style="13" customWidth="1"/>
    <col min="4" max="6" width="12.25390625" style="13" customWidth="1"/>
    <col min="7" max="8" width="9.875" style="13" customWidth="1"/>
    <col min="9" max="13" width="8.875" style="13" customWidth="1"/>
    <col min="14" max="16" width="9.75390625" style="13" customWidth="1"/>
    <col min="17" max="17" width="8.00390625" style="13" customWidth="1"/>
    <col min="18" max="18" width="7.875" style="13" customWidth="1"/>
    <col min="19" max="19" width="9.75390625" style="13" customWidth="1"/>
    <col min="20" max="20" width="7.50390625" style="13" customWidth="1"/>
    <col min="21" max="21" width="5.75390625" style="13" customWidth="1"/>
    <col min="22" max="16384" width="9.00390625" style="13" customWidth="1"/>
  </cols>
  <sheetData>
    <row r="1" spans="1:21" ht="18" customHeight="1" thickBot="1">
      <c r="A1" s="48" t="s">
        <v>321</v>
      </c>
      <c r="B1" s="49"/>
      <c r="C1" s="50"/>
      <c r="D1" s="50"/>
      <c r="E1" s="50"/>
      <c r="F1" s="35"/>
      <c r="G1" s="51"/>
      <c r="H1" s="35"/>
      <c r="I1" s="52"/>
      <c r="J1" s="89"/>
      <c r="K1" s="89"/>
      <c r="L1" s="89"/>
      <c r="M1" s="89"/>
      <c r="N1" s="89"/>
      <c r="O1" s="89"/>
      <c r="P1" s="53" t="s">
        <v>322</v>
      </c>
      <c r="Q1" s="62"/>
      <c r="R1" s="51"/>
      <c r="T1" s="51"/>
      <c r="U1" s="51"/>
    </row>
    <row r="2" spans="1:21" s="141" customFormat="1" ht="24" customHeight="1">
      <c r="A2" s="296" t="s">
        <v>677</v>
      </c>
      <c r="B2" s="354" t="s">
        <v>135</v>
      </c>
      <c r="C2" s="354" t="s">
        <v>323</v>
      </c>
      <c r="D2" s="354"/>
      <c r="E2" s="354"/>
      <c r="F2" s="354"/>
      <c r="G2" s="345"/>
      <c r="H2" s="291" t="s">
        <v>678</v>
      </c>
      <c r="I2" s="291"/>
      <c r="J2" s="291"/>
      <c r="K2" s="291"/>
      <c r="L2" s="291"/>
      <c r="M2" s="291"/>
      <c r="N2" s="291"/>
      <c r="O2" s="291"/>
      <c r="P2" s="480" t="s">
        <v>550</v>
      </c>
      <c r="Q2" s="62"/>
      <c r="R2" s="89"/>
      <c r="S2" s="89"/>
      <c r="T2" s="89"/>
      <c r="U2" s="162"/>
    </row>
    <row r="3" spans="1:21" ht="24" customHeight="1">
      <c r="A3" s="105"/>
      <c r="B3" s="355"/>
      <c r="C3" s="355" t="s">
        <v>299</v>
      </c>
      <c r="D3" s="491" t="s">
        <v>324</v>
      </c>
      <c r="E3" s="491" t="s">
        <v>325</v>
      </c>
      <c r="F3" s="491" t="s">
        <v>551</v>
      </c>
      <c r="G3" s="346" t="s">
        <v>326</v>
      </c>
      <c r="H3" s="174" t="s">
        <v>301</v>
      </c>
      <c r="I3" s="490" t="s">
        <v>679</v>
      </c>
      <c r="J3" s="490"/>
      <c r="K3" s="490"/>
      <c r="L3" s="490"/>
      <c r="M3" s="490"/>
      <c r="N3" s="374" t="s">
        <v>327</v>
      </c>
      <c r="O3" s="489" t="s">
        <v>328</v>
      </c>
      <c r="P3" s="489"/>
      <c r="Q3" s="62"/>
      <c r="R3" s="35"/>
      <c r="S3" s="35"/>
      <c r="T3" s="35"/>
      <c r="U3" s="143"/>
    </row>
    <row r="4" spans="1:21" ht="24" customHeight="1">
      <c r="A4" s="105"/>
      <c r="B4" s="355"/>
      <c r="C4" s="355"/>
      <c r="D4" s="491"/>
      <c r="E4" s="491"/>
      <c r="F4" s="491"/>
      <c r="G4" s="346"/>
      <c r="H4" s="174"/>
      <c r="I4" s="355" t="s">
        <v>67</v>
      </c>
      <c r="J4" s="355" t="s">
        <v>680</v>
      </c>
      <c r="K4" s="355" t="s">
        <v>329</v>
      </c>
      <c r="L4" s="355" t="s">
        <v>552</v>
      </c>
      <c r="M4" s="355"/>
      <c r="N4" s="374"/>
      <c r="O4" s="489"/>
      <c r="P4" s="489"/>
      <c r="Q4" s="62"/>
      <c r="R4" s="35"/>
      <c r="S4" s="35"/>
      <c r="T4" s="35"/>
      <c r="U4" s="143"/>
    </row>
    <row r="5" spans="1:21" ht="36.75" customHeight="1" thickBot="1">
      <c r="A5" s="278"/>
      <c r="B5" s="413"/>
      <c r="C5" s="356"/>
      <c r="D5" s="492"/>
      <c r="E5" s="492"/>
      <c r="F5" s="492"/>
      <c r="G5" s="347"/>
      <c r="H5" s="358"/>
      <c r="I5" s="413"/>
      <c r="J5" s="413"/>
      <c r="K5" s="413"/>
      <c r="L5" s="97" t="s">
        <v>330</v>
      </c>
      <c r="M5" s="97" t="s">
        <v>331</v>
      </c>
      <c r="N5" s="375"/>
      <c r="O5" s="412"/>
      <c r="P5" s="412"/>
      <c r="Q5" s="62"/>
      <c r="R5" s="35"/>
      <c r="S5" s="35"/>
      <c r="T5" s="35"/>
      <c r="U5" s="143"/>
    </row>
    <row r="6" spans="1:17" ht="21" customHeight="1">
      <c r="A6" s="477" t="s">
        <v>681</v>
      </c>
      <c r="B6" s="477"/>
      <c r="C6" s="477"/>
      <c r="D6" s="477"/>
      <c r="E6" s="477"/>
      <c r="F6" s="477"/>
      <c r="G6" s="477"/>
      <c r="H6" s="477" t="s">
        <v>332</v>
      </c>
      <c r="I6" s="477"/>
      <c r="J6" s="477"/>
      <c r="K6" s="477"/>
      <c r="L6" s="477"/>
      <c r="M6" s="477"/>
      <c r="N6" s="477"/>
      <c r="O6" s="477"/>
      <c r="P6" s="477"/>
      <c r="Q6" s="62"/>
    </row>
    <row r="7" spans="1:18" ht="21" customHeight="1">
      <c r="A7" s="95" t="s">
        <v>682</v>
      </c>
      <c r="B7" s="8">
        <v>29533</v>
      </c>
      <c r="C7" s="8">
        <v>7310</v>
      </c>
      <c r="D7" s="8">
        <v>6378</v>
      </c>
      <c r="E7" s="8">
        <v>532</v>
      </c>
      <c r="F7" s="8">
        <v>397</v>
      </c>
      <c r="G7" s="6">
        <v>3</v>
      </c>
      <c r="H7" s="7">
        <v>21526</v>
      </c>
      <c r="I7" s="8">
        <v>19569</v>
      </c>
      <c r="J7" s="8">
        <v>866</v>
      </c>
      <c r="K7" s="8" t="s">
        <v>88</v>
      </c>
      <c r="L7" s="8">
        <v>12296</v>
      </c>
      <c r="M7" s="8">
        <v>6407</v>
      </c>
      <c r="N7" s="8">
        <v>1812</v>
      </c>
      <c r="O7" s="8">
        <v>145</v>
      </c>
      <c r="P7" s="6">
        <v>697</v>
      </c>
      <c r="Q7" s="62"/>
      <c r="R7" s="51"/>
    </row>
    <row r="8" spans="1:17" ht="21" customHeight="1">
      <c r="A8" s="95">
        <v>18</v>
      </c>
      <c r="B8" s="8">
        <v>35465</v>
      </c>
      <c r="C8" s="8">
        <v>8166</v>
      </c>
      <c r="D8" s="8">
        <v>7104</v>
      </c>
      <c r="E8" s="8">
        <v>569</v>
      </c>
      <c r="F8" s="8">
        <v>477</v>
      </c>
      <c r="G8" s="6">
        <v>16</v>
      </c>
      <c r="H8" s="7">
        <v>26519</v>
      </c>
      <c r="I8" s="8">
        <v>23489</v>
      </c>
      <c r="J8" s="8">
        <v>978</v>
      </c>
      <c r="K8" s="8" t="s">
        <v>88</v>
      </c>
      <c r="L8" s="8">
        <v>14640</v>
      </c>
      <c r="M8" s="8">
        <v>7871</v>
      </c>
      <c r="N8" s="8">
        <v>2866</v>
      </c>
      <c r="O8" s="8">
        <v>164</v>
      </c>
      <c r="P8" s="6">
        <v>780</v>
      </c>
      <c r="Q8" s="62"/>
    </row>
    <row r="9" spans="1:18" ht="21" customHeight="1">
      <c r="A9" s="95">
        <v>19</v>
      </c>
      <c r="B9" s="8">
        <v>36356</v>
      </c>
      <c r="C9" s="8">
        <v>8022</v>
      </c>
      <c r="D9" s="8">
        <v>6939</v>
      </c>
      <c r="E9" s="8">
        <v>533</v>
      </c>
      <c r="F9" s="8">
        <v>517</v>
      </c>
      <c r="G9" s="6">
        <v>33</v>
      </c>
      <c r="H9" s="7">
        <v>27513</v>
      </c>
      <c r="I9" s="8">
        <v>24522</v>
      </c>
      <c r="J9" s="8">
        <v>1013</v>
      </c>
      <c r="K9" s="8" t="s">
        <v>88</v>
      </c>
      <c r="L9" s="8">
        <v>15611</v>
      </c>
      <c r="M9" s="8">
        <v>7898</v>
      </c>
      <c r="N9" s="8">
        <v>2826</v>
      </c>
      <c r="O9" s="8">
        <v>165</v>
      </c>
      <c r="P9" s="6">
        <v>821</v>
      </c>
      <c r="Q9" s="62"/>
      <c r="R9" s="35"/>
    </row>
    <row r="10" spans="1:18" ht="21" customHeight="1">
      <c r="A10" s="95">
        <v>20</v>
      </c>
      <c r="B10" s="8">
        <v>36632</v>
      </c>
      <c r="C10" s="8">
        <v>7751</v>
      </c>
      <c r="D10" s="8">
        <v>6645</v>
      </c>
      <c r="E10" s="8">
        <v>515</v>
      </c>
      <c r="F10" s="8">
        <v>541</v>
      </c>
      <c r="G10" s="6">
        <v>50</v>
      </c>
      <c r="H10" s="7">
        <v>28034</v>
      </c>
      <c r="I10" s="8">
        <v>25094</v>
      </c>
      <c r="J10" s="8">
        <v>1042</v>
      </c>
      <c r="K10" s="8">
        <v>1</v>
      </c>
      <c r="L10" s="8">
        <v>16304</v>
      </c>
      <c r="M10" s="8">
        <v>7747</v>
      </c>
      <c r="N10" s="8">
        <v>2772</v>
      </c>
      <c r="O10" s="8">
        <v>167</v>
      </c>
      <c r="P10" s="6">
        <v>845</v>
      </c>
      <c r="Q10" s="62"/>
      <c r="R10" s="35"/>
    </row>
    <row r="11" spans="1:20" ht="21" customHeight="1">
      <c r="A11" s="95">
        <v>21</v>
      </c>
      <c r="B11" s="8">
        <v>36609</v>
      </c>
      <c r="C11" s="8">
        <f>SUM(D11:G11)</f>
        <v>7650</v>
      </c>
      <c r="D11" s="8">
        <v>6480</v>
      </c>
      <c r="E11" s="8">
        <v>522</v>
      </c>
      <c r="F11" s="8">
        <v>592</v>
      </c>
      <c r="G11" s="6">
        <v>56</v>
      </c>
      <c r="H11" s="7">
        <v>28078</v>
      </c>
      <c r="I11" s="8">
        <v>25190</v>
      </c>
      <c r="J11" s="8">
        <v>1096</v>
      </c>
      <c r="K11" s="8">
        <v>1</v>
      </c>
      <c r="L11" s="8">
        <v>16408</v>
      </c>
      <c r="M11" s="8">
        <f>7543+142</f>
        <v>7685</v>
      </c>
      <c r="N11" s="8">
        <v>2711</v>
      </c>
      <c r="O11" s="8">
        <v>177</v>
      </c>
      <c r="P11" s="6">
        <v>881</v>
      </c>
      <c r="Q11" s="62"/>
      <c r="R11" s="35"/>
      <c r="T11" s="51"/>
    </row>
    <row r="12" spans="1:21" s="141" customFormat="1" ht="21" customHeight="1">
      <c r="A12" s="478" t="s">
        <v>333</v>
      </c>
      <c r="B12" s="478"/>
      <c r="C12" s="478"/>
      <c r="D12" s="478"/>
      <c r="E12" s="478"/>
      <c r="F12" s="478"/>
      <c r="G12" s="478"/>
      <c r="H12" s="478" t="s">
        <v>334</v>
      </c>
      <c r="I12" s="478"/>
      <c r="J12" s="478"/>
      <c r="K12" s="478"/>
      <c r="L12" s="478"/>
      <c r="M12" s="478"/>
      <c r="N12" s="478"/>
      <c r="O12" s="478"/>
      <c r="P12" s="478"/>
      <c r="Q12" s="62"/>
      <c r="R12" s="89"/>
      <c r="S12" s="89"/>
      <c r="T12" s="89"/>
      <c r="U12" s="162"/>
    </row>
    <row r="13" spans="1:21" s="141" customFormat="1" ht="21" customHeight="1">
      <c r="A13" s="95" t="s">
        <v>225</v>
      </c>
      <c r="B13" s="8">
        <v>100</v>
      </c>
      <c r="C13" s="8">
        <v>27</v>
      </c>
      <c r="D13" s="8">
        <v>11</v>
      </c>
      <c r="E13" s="8">
        <v>12</v>
      </c>
      <c r="F13" s="8">
        <v>4</v>
      </c>
      <c r="G13" s="6" t="s">
        <v>88</v>
      </c>
      <c r="H13" s="7">
        <v>72</v>
      </c>
      <c r="I13" s="8">
        <v>71</v>
      </c>
      <c r="J13" s="8" t="s">
        <v>88</v>
      </c>
      <c r="K13" s="8" t="s">
        <v>88</v>
      </c>
      <c r="L13" s="8">
        <v>12</v>
      </c>
      <c r="M13" s="8">
        <v>59</v>
      </c>
      <c r="N13" s="8" t="s">
        <v>88</v>
      </c>
      <c r="O13" s="8">
        <v>1</v>
      </c>
      <c r="P13" s="6">
        <v>1</v>
      </c>
      <c r="Q13" s="62"/>
      <c r="R13" s="89"/>
      <c r="S13" s="89"/>
      <c r="T13" s="89"/>
      <c r="U13" s="162"/>
    </row>
    <row r="14" spans="1:21" s="141" customFormat="1" ht="21" customHeight="1">
      <c r="A14" s="95">
        <v>18</v>
      </c>
      <c r="B14" s="8">
        <v>162</v>
      </c>
      <c r="C14" s="8">
        <v>28</v>
      </c>
      <c r="D14" s="8">
        <v>11</v>
      </c>
      <c r="E14" s="8">
        <v>13</v>
      </c>
      <c r="F14" s="8">
        <v>4</v>
      </c>
      <c r="G14" s="6" t="s">
        <v>88</v>
      </c>
      <c r="H14" s="7">
        <v>133</v>
      </c>
      <c r="I14" s="8">
        <v>126</v>
      </c>
      <c r="J14" s="8" t="s">
        <v>88</v>
      </c>
      <c r="K14" s="8" t="s">
        <v>88</v>
      </c>
      <c r="L14" s="8">
        <v>19</v>
      </c>
      <c r="M14" s="8">
        <v>107</v>
      </c>
      <c r="N14" s="8">
        <v>6</v>
      </c>
      <c r="O14" s="8">
        <v>1</v>
      </c>
      <c r="P14" s="6">
        <v>1</v>
      </c>
      <c r="Q14" s="62"/>
      <c r="R14" s="89"/>
      <c r="S14" s="89"/>
      <c r="T14" s="89"/>
      <c r="U14" s="162"/>
    </row>
    <row r="15" spans="1:21" s="141" customFormat="1" ht="21" customHeight="1">
      <c r="A15" s="95">
        <v>19</v>
      </c>
      <c r="B15" s="8">
        <v>161</v>
      </c>
      <c r="C15" s="8">
        <v>27</v>
      </c>
      <c r="D15" s="8">
        <v>10</v>
      </c>
      <c r="E15" s="8">
        <v>14</v>
      </c>
      <c r="F15" s="8">
        <v>3</v>
      </c>
      <c r="G15" s="6" t="s">
        <v>88</v>
      </c>
      <c r="H15" s="7">
        <v>133</v>
      </c>
      <c r="I15" s="8">
        <v>126</v>
      </c>
      <c r="J15" s="8" t="s">
        <v>88</v>
      </c>
      <c r="K15" s="8" t="s">
        <v>88</v>
      </c>
      <c r="L15" s="8">
        <v>19</v>
      </c>
      <c r="M15" s="8">
        <v>107</v>
      </c>
      <c r="N15" s="8">
        <v>6</v>
      </c>
      <c r="O15" s="8">
        <v>1</v>
      </c>
      <c r="P15" s="6">
        <v>1</v>
      </c>
      <c r="Q15" s="62"/>
      <c r="R15" s="142"/>
      <c r="S15" s="89"/>
      <c r="T15" s="89"/>
      <c r="U15" s="162"/>
    </row>
    <row r="16" spans="1:21" ht="21" customHeight="1">
      <c r="A16" s="95">
        <v>20</v>
      </c>
      <c r="B16" s="8">
        <v>175</v>
      </c>
      <c r="C16" s="8">
        <v>26</v>
      </c>
      <c r="D16" s="8">
        <v>9</v>
      </c>
      <c r="E16" s="8">
        <v>14</v>
      </c>
      <c r="F16" s="8">
        <v>3</v>
      </c>
      <c r="G16" s="6" t="s">
        <v>88</v>
      </c>
      <c r="H16" s="7">
        <v>148</v>
      </c>
      <c r="I16" s="8">
        <v>141</v>
      </c>
      <c r="J16" s="8" t="s">
        <v>88</v>
      </c>
      <c r="K16" s="8" t="s">
        <v>88</v>
      </c>
      <c r="L16" s="8">
        <v>19</v>
      </c>
      <c r="M16" s="8">
        <v>122</v>
      </c>
      <c r="N16" s="8">
        <v>6</v>
      </c>
      <c r="O16" s="8">
        <v>1</v>
      </c>
      <c r="P16" s="6">
        <v>1</v>
      </c>
      <c r="Q16" s="62"/>
      <c r="R16" s="35"/>
      <c r="S16" s="35"/>
      <c r="T16" s="35"/>
      <c r="U16" s="143"/>
    </row>
    <row r="17" spans="1:21" ht="21" customHeight="1">
      <c r="A17" s="95">
        <v>21</v>
      </c>
      <c r="B17" s="8">
        <v>180</v>
      </c>
      <c r="C17" s="8">
        <f>SUM(D17:G17)</f>
        <v>25</v>
      </c>
      <c r="D17" s="8">
        <v>8</v>
      </c>
      <c r="E17" s="8">
        <v>16</v>
      </c>
      <c r="F17" s="8">
        <v>1</v>
      </c>
      <c r="G17" s="6" t="s">
        <v>88</v>
      </c>
      <c r="H17" s="7">
        <v>154</v>
      </c>
      <c r="I17" s="8">
        <v>147</v>
      </c>
      <c r="J17" s="8" t="s">
        <v>88</v>
      </c>
      <c r="K17" s="8" t="s">
        <v>88</v>
      </c>
      <c r="L17" s="8">
        <v>20</v>
      </c>
      <c r="M17" s="8">
        <v>127</v>
      </c>
      <c r="N17" s="8">
        <v>6</v>
      </c>
      <c r="O17" s="8">
        <v>1</v>
      </c>
      <c r="P17" s="6">
        <v>1</v>
      </c>
      <c r="Q17" s="62"/>
      <c r="R17" s="35"/>
      <c r="S17" s="35"/>
      <c r="T17" s="35"/>
      <c r="U17" s="143"/>
    </row>
    <row r="18" spans="1:21" ht="21" customHeight="1">
      <c r="A18" s="478" t="s">
        <v>335</v>
      </c>
      <c r="B18" s="478"/>
      <c r="C18" s="478"/>
      <c r="D18" s="478"/>
      <c r="E18" s="478"/>
      <c r="F18" s="478"/>
      <c r="G18" s="478"/>
      <c r="H18" s="478" t="s">
        <v>683</v>
      </c>
      <c r="I18" s="478"/>
      <c r="J18" s="478"/>
      <c r="K18" s="478"/>
      <c r="L18" s="478"/>
      <c r="M18" s="478"/>
      <c r="N18" s="478"/>
      <c r="O18" s="478"/>
      <c r="P18" s="478"/>
      <c r="Q18" s="62"/>
      <c r="R18" s="35"/>
      <c r="S18" s="35"/>
      <c r="T18" s="35"/>
      <c r="U18" s="143"/>
    </row>
    <row r="19" spans="1:21" ht="21" customHeight="1">
      <c r="A19" s="95" t="s">
        <v>225</v>
      </c>
      <c r="B19" s="8">
        <v>281</v>
      </c>
      <c r="C19" s="8">
        <v>16</v>
      </c>
      <c r="D19" s="8">
        <v>13</v>
      </c>
      <c r="E19" s="8">
        <v>1</v>
      </c>
      <c r="F19" s="8">
        <v>2</v>
      </c>
      <c r="G19" s="6" t="s">
        <v>88</v>
      </c>
      <c r="H19" s="7">
        <v>262</v>
      </c>
      <c r="I19" s="8">
        <v>255</v>
      </c>
      <c r="J19" s="8" t="s">
        <v>88</v>
      </c>
      <c r="K19" s="8" t="s">
        <v>88</v>
      </c>
      <c r="L19" s="8">
        <v>188</v>
      </c>
      <c r="M19" s="8">
        <v>67</v>
      </c>
      <c r="N19" s="8">
        <v>7</v>
      </c>
      <c r="O19" s="8" t="s">
        <v>88</v>
      </c>
      <c r="P19" s="6">
        <v>3</v>
      </c>
      <c r="Q19" s="62"/>
      <c r="R19" s="35"/>
      <c r="S19" s="35"/>
      <c r="T19" s="35"/>
      <c r="U19" s="143"/>
    </row>
    <row r="20" spans="1:21" ht="21" customHeight="1">
      <c r="A20" s="95">
        <v>18</v>
      </c>
      <c r="B20" s="8">
        <v>290</v>
      </c>
      <c r="C20" s="8">
        <v>16</v>
      </c>
      <c r="D20" s="8">
        <v>12</v>
      </c>
      <c r="E20" s="8">
        <v>2</v>
      </c>
      <c r="F20" s="8">
        <v>2</v>
      </c>
      <c r="G20" s="6" t="s">
        <v>88</v>
      </c>
      <c r="H20" s="7">
        <v>274</v>
      </c>
      <c r="I20" s="8">
        <v>267</v>
      </c>
      <c r="J20" s="8">
        <v>1</v>
      </c>
      <c r="K20" s="8" t="s">
        <v>88</v>
      </c>
      <c r="L20" s="8">
        <v>207</v>
      </c>
      <c r="M20" s="8">
        <v>59</v>
      </c>
      <c r="N20" s="8">
        <v>7</v>
      </c>
      <c r="O20" s="8" t="s">
        <v>88</v>
      </c>
      <c r="P20" s="6" t="s">
        <v>88</v>
      </c>
      <c r="Q20" s="62"/>
      <c r="R20" s="35"/>
      <c r="S20" s="35"/>
      <c r="T20" s="35"/>
      <c r="U20" s="143"/>
    </row>
    <row r="21" spans="1:21" ht="21" customHeight="1">
      <c r="A21" s="95">
        <v>19</v>
      </c>
      <c r="B21" s="8">
        <v>299</v>
      </c>
      <c r="C21" s="8">
        <v>14</v>
      </c>
      <c r="D21" s="8">
        <v>9</v>
      </c>
      <c r="E21" s="8">
        <v>2</v>
      </c>
      <c r="F21" s="8">
        <v>3</v>
      </c>
      <c r="G21" s="6" t="s">
        <v>88</v>
      </c>
      <c r="H21" s="7">
        <v>284</v>
      </c>
      <c r="I21" s="8">
        <v>277</v>
      </c>
      <c r="J21" s="8" t="s">
        <v>88</v>
      </c>
      <c r="K21" s="8" t="s">
        <v>88</v>
      </c>
      <c r="L21" s="8">
        <v>219</v>
      </c>
      <c r="M21" s="8">
        <v>58</v>
      </c>
      <c r="N21" s="8">
        <v>7</v>
      </c>
      <c r="O21" s="8" t="s">
        <v>88</v>
      </c>
      <c r="P21" s="6">
        <v>1</v>
      </c>
      <c r="Q21" s="62"/>
      <c r="R21" s="351"/>
      <c r="S21" s="351"/>
      <c r="T21" s="83"/>
      <c r="U21" s="143"/>
    </row>
    <row r="22" spans="1:17" ht="21" customHeight="1">
      <c r="A22" s="95">
        <v>20</v>
      </c>
      <c r="B22" s="8">
        <v>332</v>
      </c>
      <c r="C22" s="8">
        <v>12</v>
      </c>
      <c r="D22" s="8">
        <v>10</v>
      </c>
      <c r="E22" s="8" t="s">
        <v>88</v>
      </c>
      <c r="F22" s="8">
        <v>2</v>
      </c>
      <c r="G22" s="6" t="s">
        <v>88</v>
      </c>
      <c r="H22" s="7">
        <v>319</v>
      </c>
      <c r="I22" s="8">
        <v>312</v>
      </c>
      <c r="J22" s="8" t="s">
        <v>88</v>
      </c>
      <c r="K22" s="8" t="s">
        <v>88</v>
      </c>
      <c r="L22" s="8">
        <v>245</v>
      </c>
      <c r="M22" s="8">
        <v>67</v>
      </c>
      <c r="N22" s="8">
        <v>7</v>
      </c>
      <c r="O22" s="8" t="s">
        <v>88</v>
      </c>
      <c r="P22" s="6">
        <v>1</v>
      </c>
      <c r="Q22" s="62"/>
    </row>
    <row r="23" spans="1:17" ht="21" customHeight="1">
      <c r="A23" s="95">
        <v>21</v>
      </c>
      <c r="B23" s="8">
        <v>357</v>
      </c>
      <c r="C23" s="8">
        <f>SUM(D23:G23)</f>
        <v>11</v>
      </c>
      <c r="D23" s="8">
        <v>9</v>
      </c>
      <c r="E23" s="8" t="s">
        <v>564</v>
      </c>
      <c r="F23" s="8">
        <v>2</v>
      </c>
      <c r="G23" s="6" t="s">
        <v>88</v>
      </c>
      <c r="H23" s="7">
        <v>346</v>
      </c>
      <c r="I23" s="8">
        <v>338</v>
      </c>
      <c r="J23" s="8" t="s">
        <v>88</v>
      </c>
      <c r="K23" s="8" t="s">
        <v>88</v>
      </c>
      <c r="L23" s="8">
        <v>264</v>
      </c>
      <c r="M23" s="8">
        <v>74</v>
      </c>
      <c r="N23" s="8">
        <v>7</v>
      </c>
      <c r="O23" s="8">
        <v>1</v>
      </c>
      <c r="P23" s="6" t="s">
        <v>88</v>
      </c>
      <c r="Q23" s="62"/>
    </row>
    <row r="24" spans="1:17" ht="21" customHeight="1">
      <c r="A24" s="478" t="s">
        <v>336</v>
      </c>
      <c r="B24" s="478"/>
      <c r="C24" s="478"/>
      <c r="D24" s="478"/>
      <c r="E24" s="478"/>
      <c r="F24" s="478"/>
      <c r="G24" s="478"/>
      <c r="H24" s="478" t="s">
        <v>337</v>
      </c>
      <c r="I24" s="478"/>
      <c r="J24" s="478"/>
      <c r="K24" s="478"/>
      <c r="L24" s="478"/>
      <c r="M24" s="478"/>
      <c r="N24" s="478"/>
      <c r="O24" s="478"/>
      <c r="P24" s="478"/>
      <c r="Q24" s="62"/>
    </row>
    <row r="25" spans="1:17" ht="21" customHeight="1">
      <c r="A25" s="95" t="s">
        <v>225</v>
      </c>
      <c r="B25" s="8">
        <v>29152</v>
      </c>
      <c r="C25" s="8">
        <v>7267</v>
      </c>
      <c r="D25" s="8">
        <v>6354</v>
      </c>
      <c r="E25" s="8">
        <v>519</v>
      </c>
      <c r="F25" s="8">
        <v>391</v>
      </c>
      <c r="G25" s="6">
        <v>3</v>
      </c>
      <c r="H25" s="7">
        <v>21192</v>
      </c>
      <c r="I25" s="8">
        <v>19243</v>
      </c>
      <c r="J25" s="8">
        <v>866</v>
      </c>
      <c r="K25" s="8" t="s">
        <v>88</v>
      </c>
      <c r="L25" s="8">
        <v>12096</v>
      </c>
      <c r="M25" s="8">
        <v>6281</v>
      </c>
      <c r="N25" s="8">
        <v>1805</v>
      </c>
      <c r="O25" s="8">
        <v>144</v>
      </c>
      <c r="P25" s="6">
        <v>693</v>
      </c>
      <c r="Q25" s="62"/>
    </row>
    <row r="26" spans="1:17" ht="21" customHeight="1">
      <c r="A26" s="95">
        <v>18</v>
      </c>
      <c r="B26" s="8">
        <v>35013</v>
      </c>
      <c r="C26" s="8">
        <v>8122</v>
      </c>
      <c r="D26" s="8">
        <v>7081</v>
      </c>
      <c r="E26" s="8">
        <v>554</v>
      </c>
      <c r="F26" s="8">
        <v>471</v>
      </c>
      <c r="G26" s="6">
        <v>16</v>
      </c>
      <c r="H26" s="7">
        <v>26112</v>
      </c>
      <c r="I26" s="8">
        <v>23096</v>
      </c>
      <c r="J26" s="8">
        <v>977</v>
      </c>
      <c r="K26" s="8" t="s">
        <v>88</v>
      </c>
      <c r="L26" s="8">
        <v>14414</v>
      </c>
      <c r="M26" s="8">
        <v>7705</v>
      </c>
      <c r="N26" s="8">
        <v>2853</v>
      </c>
      <c r="O26" s="8">
        <v>163</v>
      </c>
      <c r="P26" s="6">
        <v>779</v>
      </c>
      <c r="Q26" s="62"/>
    </row>
    <row r="27" spans="1:17" s="141" customFormat="1" ht="21" customHeight="1">
      <c r="A27" s="95">
        <v>19</v>
      </c>
      <c r="B27" s="8">
        <v>35896</v>
      </c>
      <c r="C27" s="8">
        <v>7981</v>
      </c>
      <c r="D27" s="8">
        <v>6920</v>
      </c>
      <c r="E27" s="8">
        <v>517</v>
      </c>
      <c r="F27" s="8">
        <v>511</v>
      </c>
      <c r="G27" s="6">
        <v>33</v>
      </c>
      <c r="H27" s="7">
        <v>27096</v>
      </c>
      <c r="I27" s="8">
        <v>24119</v>
      </c>
      <c r="J27" s="8">
        <v>1013</v>
      </c>
      <c r="K27" s="8" t="s">
        <v>88</v>
      </c>
      <c r="L27" s="8">
        <v>15373</v>
      </c>
      <c r="M27" s="8">
        <v>7733</v>
      </c>
      <c r="N27" s="8">
        <v>2813</v>
      </c>
      <c r="O27" s="8">
        <v>164</v>
      </c>
      <c r="P27" s="6">
        <v>819</v>
      </c>
      <c r="Q27" s="62"/>
    </row>
    <row r="28" spans="1:17" s="141" customFormat="1" ht="21" customHeight="1">
      <c r="A28" s="95">
        <v>20</v>
      </c>
      <c r="B28" s="8">
        <v>36125</v>
      </c>
      <c r="C28" s="8">
        <v>7713</v>
      </c>
      <c r="D28" s="8">
        <v>6626</v>
      </c>
      <c r="E28" s="8">
        <v>501</v>
      </c>
      <c r="F28" s="8">
        <v>536</v>
      </c>
      <c r="G28" s="6">
        <v>50</v>
      </c>
      <c r="H28" s="7">
        <v>27567</v>
      </c>
      <c r="I28" s="8">
        <v>24642</v>
      </c>
      <c r="J28" s="8">
        <v>1042</v>
      </c>
      <c r="K28" s="8">
        <v>1</v>
      </c>
      <c r="L28" s="8">
        <v>16041</v>
      </c>
      <c r="M28" s="8">
        <v>7558</v>
      </c>
      <c r="N28" s="8">
        <v>2759</v>
      </c>
      <c r="O28" s="8">
        <v>166</v>
      </c>
      <c r="P28" s="6">
        <v>845</v>
      </c>
      <c r="Q28" s="62"/>
    </row>
    <row r="29" spans="1:17" s="141" customFormat="1" ht="21" customHeight="1" thickBot="1">
      <c r="A29" s="211">
        <v>21</v>
      </c>
      <c r="B29" s="21">
        <v>36072</v>
      </c>
      <c r="C29" s="21">
        <f>SUM(D29:G29)</f>
        <v>7614</v>
      </c>
      <c r="D29" s="21">
        <v>6463</v>
      </c>
      <c r="E29" s="21">
        <v>506</v>
      </c>
      <c r="F29" s="21">
        <v>589</v>
      </c>
      <c r="G29" s="19">
        <v>56</v>
      </c>
      <c r="H29" s="20">
        <v>27579</v>
      </c>
      <c r="I29" s="21">
        <v>24705</v>
      </c>
      <c r="J29" s="21">
        <v>1096</v>
      </c>
      <c r="K29" s="21">
        <v>1</v>
      </c>
      <c r="L29" s="21">
        <v>16124</v>
      </c>
      <c r="M29" s="21">
        <f>142+7342</f>
        <v>7484</v>
      </c>
      <c r="N29" s="21">
        <v>2698</v>
      </c>
      <c r="O29" s="21">
        <v>176</v>
      </c>
      <c r="P29" s="19">
        <v>879</v>
      </c>
      <c r="Q29" s="62"/>
    </row>
    <row r="30" spans="1:16" s="141" customFormat="1" ht="18" customHeight="1">
      <c r="A30" s="116" t="s">
        <v>142</v>
      </c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</row>
    <row r="31" spans="1:16" s="141" customFormat="1" ht="12">
      <c r="A31" s="212" t="s">
        <v>684</v>
      </c>
      <c r="B31" s="116" t="s">
        <v>685</v>
      </c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</row>
    <row r="32" spans="2:16" ht="11.25">
      <c r="B32" s="213" t="s">
        <v>686</v>
      </c>
      <c r="C32" s="206"/>
      <c r="D32" s="206"/>
      <c r="E32" s="206"/>
      <c r="F32" s="206"/>
      <c r="G32" s="206"/>
      <c r="H32" s="207"/>
      <c r="I32" s="207"/>
      <c r="J32" s="207"/>
      <c r="K32" s="207"/>
      <c r="L32" s="207"/>
      <c r="M32" s="207"/>
      <c r="N32" s="207"/>
      <c r="O32" s="207"/>
      <c r="P32" s="207"/>
    </row>
    <row r="33" spans="1:16" ht="11.25">
      <c r="A33" s="214"/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</row>
    <row r="34" spans="1:16" ht="11.25">
      <c r="A34" s="214" t="s">
        <v>553</v>
      </c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</row>
    <row r="35" spans="1:16" ht="11.25">
      <c r="A35" s="214"/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</row>
    <row r="36" spans="1:16" ht="11.25">
      <c r="A36" s="214"/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</row>
    <row r="37" ht="12">
      <c r="A37" s="52"/>
    </row>
  </sheetData>
  <mergeCells count="26">
    <mergeCell ref="H24:P24"/>
    <mergeCell ref="H18:P18"/>
    <mergeCell ref="I4:I5"/>
    <mergeCell ref="H3:H5"/>
    <mergeCell ref="H6:P6"/>
    <mergeCell ref="H12:P12"/>
    <mergeCell ref="O3:O5"/>
    <mergeCell ref="N3:N5"/>
    <mergeCell ref="A24:G24"/>
    <mergeCell ref="D3:D5"/>
    <mergeCell ref="E3:E5"/>
    <mergeCell ref="A6:G6"/>
    <mergeCell ref="A12:G12"/>
    <mergeCell ref="A2:A5"/>
    <mergeCell ref="F3:F5"/>
    <mergeCell ref="A18:G18"/>
    <mergeCell ref="G3:G5"/>
    <mergeCell ref="H2:O2"/>
    <mergeCell ref="P2:P5"/>
    <mergeCell ref="C2:G2"/>
    <mergeCell ref="B2:B5"/>
    <mergeCell ref="C3:C5"/>
    <mergeCell ref="J4:J5"/>
    <mergeCell ref="I3:M3"/>
    <mergeCell ref="K4:K5"/>
    <mergeCell ref="L4:M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30"/>
  <dimension ref="A1:U2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8.875" style="13" customWidth="1"/>
    <col min="2" max="6" width="11.625" style="13" customWidth="1"/>
    <col min="7" max="8" width="9.875" style="13" customWidth="1"/>
    <col min="9" max="13" width="8.875" style="13" customWidth="1"/>
    <col min="14" max="16" width="9.75390625" style="13" customWidth="1"/>
    <col min="17" max="17" width="8.00390625" style="13" customWidth="1"/>
    <col min="18" max="18" width="7.875" style="13" customWidth="1"/>
    <col min="19" max="19" width="9.75390625" style="13" customWidth="1"/>
    <col min="20" max="20" width="7.50390625" style="13" customWidth="1"/>
    <col min="21" max="21" width="5.75390625" style="13" customWidth="1"/>
    <col min="22" max="16384" width="9.00390625" style="13" customWidth="1"/>
  </cols>
  <sheetData>
    <row r="1" spans="1:21" ht="18" customHeight="1" thickBot="1">
      <c r="A1" s="48" t="s">
        <v>338</v>
      </c>
      <c r="B1" s="49"/>
      <c r="C1" s="50"/>
      <c r="D1" s="50"/>
      <c r="E1" s="50"/>
      <c r="F1" s="53" t="s">
        <v>45</v>
      </c>
      <c r="G1" s="51"/>
      <c r="H1" s="35"/>
      <c r="I1" s="52"/>
      <c r="J1" s="89"/>
      <c r="K1" s="89"/>
      <c r="L1" s="89"/>
      <c r="M1" s="89"/>
      <c r="N1" s="89"/>
      <c r="O1" s="89"/>
      <c r="P1" s="351"/>
      <c r="Q1" s="143"/>
      <c r="R1" s="51"/>
      <c r="T1" s="51"/>
      <c r="U1" s="51"/>
    </row>
    <row r="2" spans="1:21" s="141" customFormat="1" ht="18" customHeight="1" thickBot="1">
      <c r="A2" s="66" t="s">
        <v>339</v>
      </c>
      <c r="B2" s="67" t="s">
        <v>340</v>
      </c>
      <c r="C2" s="67">
        <v>17</v>
      </c>
      <c r="D2" s="68">
        <v>18</v>
      </c>
      <c r="E2" s="68">
        <v>19</v>
      </c>
      <c r="F2" s="69">
        <v>20</v>
      </c>
      <c r="G2" s="89"/>
      <c r="H2" s="89"/>
      <c r="I2" s="89"/>
      <c r="J2" s="89"/>
      <c r="K2" s="89"/>
      <c r="L2" s="89"/>
      <c r="M2" s="89"/>
      <c r="N2" s="89"/>
      <c r="O2" s="89"/>
      <c r="P2" s="89"/>
      <c r="Q2" s="143"/>
      <c r="R2" s="89"/>
      <c r="S2" s="89"/>
      <c r="T2" s="89"/>
      <c r="U2" s="162"/>
    </row>
    <row r="3" spans="1:21" ht="18" customHeight="1">
      <c r="A3" s="70" t="s">
        <v>341</v>
      </c>
      <c r="B3" s="208">
        <v>54742658</v>
      </c>
      <c r="C3" s="209">
        <v>56695508</v>
      </c>
      <c r="D3" s="209">
        <v>58900343</v>
      </c>
      <c r="E3" s="209">
        <v>63160765</v>
      </c>
      <c r="F3" s="210">
        <f>SUM(F4,F5,F13)</f>
        <v>57059555</v>
      </c>
      <c r="G3" s="89"/>
      <c r="H3" s="89"/>
      <c r="I3" s="89"/>
      <c r="J3" s="89"/>
      <c r="K3" s="89"/>
      <c r="L3" s="89"/>
      <c r="M3" s="89"/>
      <c r="N3" s="89"/>
      <c r="O3" s="89"/>
      <c r="P3" s="89"/>
      <c r="Q3" s="143"/>
      <c r="R3" s="35"/>
      <c r="S3" s="35"/>
      <c r="T3" s="35"/>
      <c r="U3" s="143"/>
    </row>
    <row r="4" spans="1:21" ht="18" customHeight="1">
      <c r="A4" s="73" t="s">
        <v>342</v>
      </c>
      <c r="B4" s="74">
        <v>25801798</v>
      </c>
      <c r="C4" s="75">
        <v>26168407</v>
      </c>
      <c r="D4" s="75">
        <v>27308126</v>
      </c>
      <c r="E4" s="75">
        <v>29667320</v>
      </c>
      <c r="F4" s="204">
        <v>29897278</v>
      </c>
      <c r="G4" s="89"/>
      <c r="H4" s="89"/>
      <c r="I4" s="89"/>
      <c r="J4" s="89"/>
      <c r="K4" s="89"/>
      <c r="L4" s="89"/>
      <c r="M4" s="89"/>
      <c r="N4" s="89"/>
      <c r="O4" s="89"/>
      <c r="P4" s="89"/>
      <c r="Q4" s="143"/>
      <c r="R4" s="35"/>
      <c r="S4" s="35"/>
      <c r="T4" s="35"/>
      <c r="U4" s="143"/>
    </row>
    <row r="5" spans="1:21" ht="18" customHeight="1">
      <c r="A5" s="73" t="s">
        <v>343</v>
      </c>
      <c r="B5" s="74">
        <v>19451042</v>
      </c>
      <c r="C5" s="75">
        <v>21564091</v>
      </c>
      <c r="D5" s="75">
        <v>22948769</v>
      </c>
      <c r="E5" s="75">
        <v>21103932</v>
      </c>
      <c r="F5" s="204">
        <f>SUM(F6:F12)</f>
        <v>15718625</v>
      </c>
      <c r="G5" s="89"/>
      <c r="H5" s="89"/>
      <c r="I5" s="89"/>
      <c r="J5" s="89"/>
      <c r="K5" s="89"/>
      <c r="L5" s="142"/>
      <c r="M5" s="142"/>
      <c r="N5" s="89"/>
      <c r="O5" s="89"/>
      <c r="P5" s="89"/>
      <c r="Q5" s="143"/>
      <c r="R5" s="35"/>
      <c r="S5" s="35"/>
      <c r="T5" s="35"/>
      <c r="U5" s="143"/>
    </row>
    <row r="6" spans="1:17" ht="18" customHeight="1">
      <c r="A6" s="76" t="s">
        <v>344</v>
      </c>
      <c r="B6" s="7">
        <v>6383921</v>
      </c>
      <c r="C6" s="8">
        <v>7080034</v>
      </c>
      <c r="D6" s="8">
        <v>7833419</v>
      </c>
      <c r="E6" s="8">
        <v>8855795</v>
      </c>
      <c r="F6" s="6">
        <v>8773696</v>
      </c>
      <c r="G6" s="89"/>
      <c r="H6" s="89"/>
      <c r="I6" s="89"/>
      <c r="J6" s="89"/>
      <c r="K6" s="89"/>
      <c r="L6" s="89"/>
      <c r="M6" s="89"/>
      <c r="N6" s="89"/>
      <c r="O6" s="89"/>
      <c r="P6" s="89"/>
      <c r="Q6" s="143"/>
    </row>
    <row r="7" spans="1:18" ht="18" customHeight="1">
      <c r="A7" s="76" t="s">
        <v>345</v>
      </c>
      <c r="B7" s="7">
        <v>6181357</v>
      </c>
      <c r="C7" s="8">
        <v>6996446</v>
      </c>
      <c r="D7" s="8">
        <v>7267431</v>
      </c>
      <c r="E7" s="8">
        <v>7077735</v>
      </c>
      <c r="F7" s="6">
        <v>834089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143"/>
      <c r="R7" s="51"/>
    </row>
    <row r="8" spans="1:18" ht="18" customHeight="1">
      <c r="A8" s="76" t="s">
        <v>346</v>
      </c>
      <c r="B8" s="7" t="s">
        <v>88</v>
      </c>
      <c r="C8" s="8">
        <v>83487</v>
      </c>
      <c r="D8" s="8">
        <v>101349</v>
      </c>
      <c r="E8" s="8">
        <v>100042</v>
      </c>
      <c r="F8" s="6">
        <v>101108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143"/>
      <c r="R8" s="35"/>
    </row>
    <row r="9" spans="1:20" ht="18" customHeight="1">
      <c r="A9" s="76" t="s">
        <v>347</v>
      </c>
      <c r="B9" s="7">
        <v>2814608</v>
      </c>
      <c r="C9" s="8">
        <v>2884404</v>
      </c>
      <c r="D9" s="8">
        <v>2880188</v>
      </c>
      <c r="E9" s="8" t="s">
        <v>88</v>
      </c>
      <c r="F9" s="6" t="s">
        <v>676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143"/>
      <c r="R9" s="35"/>
      <c r="T9" s="51"/>
    </row>
    <row r="10" spans="1:21" s="141" customFormat="1" ht="18" customHeight="1">
      <c r="A10" s="76" t="s">
        <v>348</v>
      </c>
      <c r="B10" s="7">
        <v>141176</v>
      </c>
      <c r="C10" s="8">
        <v>198606</v>
      </c>
      <c r="D10" s="8">
        <v>192194</v>
      </c>
      <c r="E10" s="8">
        <v>202693</v>
      </c>
      <c r="F10" s="6">
        <v>207199</v>
      </c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143"/>
      <c r="R10" s="89"/>
      <c r="S10" s="89"/>
      <c r="T10" s="89"/>
      <c r="U10" s="162"/>
    </row>
    <row r="11" spans="1:21" s="141" customFormat="1" ht="18" customHeight="1">
      <c r="A11" s="76" t="s">
        <v>349</v>
      </c>
      <c r="B11" s="7">
        <v>3929980</v>
      </c>
      <c r="C11" s="8">
        <v>4321114</v>
      </c>
      <c r="D11" s="8">
        <v>4674188</v>
      </c>
      <c r="E11" s="8">
        <v>4867667</v>
      </c>
      <c r="F11" s="6">
        <v>5105701</v>
      </c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143"/>
      <c r="R11" s="89"/>
      <c r="S11" s="89"/>
      <c r="T11" s="89"/>
      <c r="U11" s="162"/>
    </row>
    <row r="12" spans="1:21" s="141" customFormat="1" ht="18" customHeight="1">
      <c r="A12" s="76" t="s">
        <v>554</v>
      </c>
      <c r="B12" s="7" t="s">
        <v>675</v>
      </c>
      <c r="C12" s="8" t="s">
        <v>675</v>
      </c>
      <c r="D12" s="8" t="s">
        <v>675</v>
      </c>
      <c r="E12" s="8" t="s">
        <v>675</v>
      </c>
      <c r="F12" s="6">
        <v>696832</v>
      </c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143"/>
      <c r="R12" s="89"/>
      <c r="S12" s="89"/>
      <c r="T12" s="89"/>
      <c r="U12" s="162"/>
    </row>
    <row r="13" spans="1:21" s="141" customFormat="1" ht="18" customHeight="1">
      <c r="A13" s="73" t="s">
        <v>350</v>
      </c>
      <c r="B13" s="74">
        <v>9489818</v>
      </c>
      <c r="C13" s="75">
        <v>8963010</v>
      </c>
      <c r="D13" s="75">
        <v>8643448</v>
      </c>
      <c r="E13" s="75">
        <v>12389513</v>
      </c>
      <c r="F13" s="204">
        <f>SUM(F14:F16)</f>
        <v>11443652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143"/>
      <c r="R13" s="142"/>
      <c r="S13" s="89"/>
      <c r="T13" s="89"/>
      <c r="U13" s="162"/>
    </row>
    <row r="14" spans="1:21" ht="18" customHeight="1">
      <c r="A14" s="76" t="s">
        <v>351</v>
      </c>
      <c r="B14" s="7">
        <v>7993637</v>
      </c>
      <c r="C14" s="8">
        <v>7271250</v>
      </c>
      <c r="D14" s="8">
        <v>6452104</v>
      </c>
      <c r="E14" s="8">
        <v>6973576</v>
      </c>
      <c r="F14" s="6">
        <f>5297603+306735</f>
        <v>5604338</v>
      </c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143"/>
      <c r="R14" s="35"/>
      <c r="S14" s="35"/>
      <c r="T14" s="35"/>
      <c r="U14" s="143"/>
    </row>
    <row r="15" spans="1:21" ht="18" customHeight="1">
      <c r="A15" s="76" t="s">
        <v>352</v>
      </c>
      <c r="B15" s="7">
        <v>1496181</v>
      </c>
      <c r="C15" s="8">
        <v>1691760</v>
      </c>
      <c r="D15" s="8">
        <v>2191344</v>
      </c>
      <c r="E15" s="8">
        <v>1827889</v>
      </c>
      <c r="F15" s="6">
        <f>1726300+48454</f>
        <v>1774754</v>
      </c>
      <c r="G15" s="35"/>
      <c r="H15" s="89"/>
      <c r="I15" s="89"/>
      <c r="J15" s="89"/>
      <c r="K15" s="89"/>
      <c r="L15" s="89"/>
      <c r="M15" s="89"/>
      <c r="N15" s="89"/>
      <c r="O15" s="89"/>
      <c r="P15" s="89"/>
      <c r="Q15" s="143"/>
      <c r="R15" s="35"/>
      <c r="S15" s="35"/>
      <c r="T15" s="35"/>
      <c r="U15" s="143"/>
    </row>
    <row r="16" spans="1:21" ht="18" customHeight="1" thickBot="1">
      <c r="A16" s="77" t="s">
        <v>555</v>
      </c>
      <c r="B16" s="20" t="s">
        <v>88</v>
      </c>
      <c r="C16" s="21" t="s">
        <v>88</v>
      </c>
      <c r="D16" s="21" t="s">
        <v>88</v>
      </c>
      <c r="E16" s="21">
        <v>3588048</v>
      </c>
      <c r="F16" s="19">
        <f>1959359+2105201</f>
        <v>4064560</v>
      </c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143"/>
      <c r="R16" s="35"/>
      <c r="S16" s="35"/>
      <c r="T16" s="35"/>
      <c r="U16" s="143"/>
    </row>
    <row r="17" spans="1:21" ht="18.75" customHeight="1">
      <c r="A17" s="48" t="s">
        <v>353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143"/>
      <c r="R17" s="35"/>
      <c r="S17" s="35"/>
      <c r="T17" s="35"/>
      <c r="U17" s="143"/>
    </row>
    <row r="18" spans="1:21" ht="12.75">
      <c r="A18" s="142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143"/>
      <c r="R18" s="35"/>
      <c r="S18" s="35"/>
      <c r="T18" s="35"/>
      <c r="U18" s="143"/>
    </row>
    <row r="19" spans="1:21" ht="13.5">
      <c r="A19" s="142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143"/>
      <c r="R19" s="351"/>
      <c r="S19" s="351"/>
      <c r="T19" s="83"/>
      <c r="U19" s="143"/>
    </row>
    <row r="20" spans="1:17" ht="12.75">
      <c r="A20" s="142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143"/>
    </row>
  </sheetData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colBreaks count="1" manualBreakCount="1">
    <brk id="15" max="6553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31"/>
  <dimension ref="A1:Q17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8.875" style="13" customWidth="1"/>
    <col min="2" max="6" width="11.625" style="13" customWidth="1"/>
    <col min="7" max="8" width="9.875" style="13" customWidth="1"/>
    <col min="9" max="13" width="8.875" style="13" customWidth="1"/>
    <col min="14" max="16" width="9.75390625" style="13" customWidth="1"/>
    <col min="17" max="17" width="8.00390625" style="13" customWidth="1"/>
    <col min="18" max="18" width="7.875" style="13" customWidth="1"/>
    <col min="19" max="19" width="9.75390625" style="13" customWidth="1"/>
    <col min="20" max="20" width="7.50390625" style="13" customWidth="1"/>
    <col min="21" max="21" width="5.75390625" style="13" customWidth="1"/>
    <col min="22" max="16384" width="9.00390625" style="13" customWidth="1"/>
  </cols>
  <sheetData>
    <row r="1" spans="1:17" ht="18" customHeight="1" thickBot="1">
      <c r="A1" s="48" t="s">
        <v>354</v>
      </c>
      <c r="B1" s="35"/>
      <c r="C1" s="35"/>
      <c r="D1" s="35"/>
      <c r="E1" s="35"/>
      <c r="F1" s="53" t="s">
        <v>45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143"/>
    </row>
    <row r="2" spans="1:17" ht="18" customHeight="1" thickBot="1">
      <c r="A2" s="66" t="s">
        <v>673</v>
      </c>
      <c r="B2" s="67" t="s">
        <v>674</v>
      </c>
      <c r="C2" s="68">
        <v>17</v>
      </c>
      <c r="D2" s="68">
        <v>18</v>
      </c>
      <c r="E2" s="68">
        <v>19</v>
      </c>
      <c r="F2" s="69">
        <v>20</v>
      </c>
      <c r="G2" s="89"/>
      <c r="H2" s="89"/>
      <c r="I2" s="89"/>
      <c r="J2" s="89"/>
      <c r="K2" s="89"/>
      <c r="L2" s="89"/>
      <c r="M2" s="89"/>
      <c r="N2" s="89"/>
      <c r="O2" s="89"/>
      <c r="P2" s="89"/>
      <c r="Q2" s="143"/>
    </row>
    <row r="3" spans="1:17" ht="18" customHeight="1">
      <c r="A3" s="70" t="s">
        <v>341</v>
      </c>
      <c r="B3" s="71">
        <v>55273929</v>
      </c>
      <c r="C3" s="72">
        <v>57226879</v>
      </c>
      <c r="D3" s="72">
        <v>59485451</v>
      </c>
      <c r="E3" s="72">
        <v>65157520</v>
      </c>
      <c r="F3" s="203">
        <f>SUM(F4,F5,F13)</f>
        <v>58889796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143"/>
    </row>
    <row r="4" spans="1:17" s="141" customFormat="1" ht="18" customHeight="1">
      <c r="A4" s="73" t="s">
        <v>342</v>
      </c>
      <c r="B4" s="74">
        <v>25436981</v>
      </c>
      <c r="C4" s="75">
        <v>25969584</v>
      </c>
      <c r="D4" s="75">
        <v>27043109</v>
      </c>
      <c r="E4" s="75">
        <v>29539822</v>
      </c>
      <c r="F4" s="204">
        <v>29667396</v>
      </c>
      <c r="G4" s="35"/>
      <c r="H4" s="35"/>
      <c r="I4" s="35"/>
      <c r="J4" s="35"/>
      <c r="K4" s="35"/>
      <c r="L4" s="35"/>
      <c r="M4" s="35"/>
      <c r="N4" s="35"/>
      <c r="O4" s="35"/>
      <c r="P4" s="35"/>
      <c r="Q4" s="143"/>
    </row>
    <row r="5" spans="1:17" s="141" customFormat="1" ht="18" customHeight="1">
      <c r="A5" s="73" t="s">
        <v>343</v>
      </c>
      <c r="B5" s="74">
        <v>19532565</v>
      </c>
      <c r="C5" s="75">
        <v>21669098</v>
      </c>
      <c r="D5" s="75">
        <v>22860109</v>
      </c>
      <c r="E5" s="75">
        <v>21154948</v>
      </c>
      <c r="F5" s="204">
        <f>SUM(F6:F12)</f>
        <v>15601300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143"/>
    </row>
    <row r="6" spans="1:17" s="141" customFormat="1" ht="18" customHeight="1">
      <c r="A6" s="76" t="s">
        <v>344</v>
      </c>
      <c r="B6" s="7">
        <v>6418207</v>
      </c>
      <c r="C6" s="8">
        <v>7067041</v>
      </c>
      <c r="D6" s="8">
        <v>7816552</v>
      </c>
      <c r="E6" s="8">
        <v>8828952</v>
      </c>
      <c r="F6" s="6">
        <v>8749042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143"/>
    </row>
    <row r="7" spans="1:16" s="141" customFormat="1" ht="18" customHeight="1">
      <c r="A7" s="76" t="s">
        <v>345</v>
      </c>
      <c r="B7" s="7">
        <v>6217076</v>
      </c>
      <c r="C7" s="8">
        <v>7132088</v>
      </c>
      <c r="D7" s="8">
        <v>7327188</v>
      </c>
      <c r="E7" s="8">
        <v>7205960</v>
      </c>
      <c r="F7" s="6">
        <v>844280</v>
      </c>
      <c r="G7" s="205"/>
      <c r="H7" s="205"/>
      <c r="I7" s="205"/>
      <c r="J7" s="205"/>
      <c r="K7" s="205"/>
      <c r="L7" s="205"/>
      <c r="M7" s="205"/>
      <c r="N7" s="205"/>
      <c r="O7" s="205"/>
      <c r="P7" s="205"/>
    </row>
    <row r="8" spans="1:16" s="141" customFormat="1" ht="18" customHeight="1">
      <c r="A8" s="76" t="s">
        <v>346</v>
      </c>
      <c r="B8" s="7" t="s">
        <v>88</v>
      </c>
      <c r="C8" s="8">
        <v>77622</v>
      </c>
      <c r="D8" s="8">
        <v>96294</v>
      </c>
      <c r="E8" s="8">
        <v>95331</v>
      </c>
      <c r="F8" s="6">
        <v>97078</v>
      </c>
      <c r="G8" s="205"/>
      <c r="H8" s="205"/>
      <c r="I8" s="205"/>
      <c r="J8" s="205"/>
      <c r="K8" s="205"/>
      <c r="L8" s="205"/>
      <c r="M8" s="205"/>
      <c r="N8" s="205"/>
      <c r="O8" s="205"/>
      <c r="P8" s="205"/>
    </row>
    <row r="9" spans="1:16" ht="18" customHeight="1">
      <c r="A9" s="76" t="s">
        <v>347</v>
      </c>
      <c r="B9" s="7">
        <v>2801058</v>
      </c>
      <c r="C9" s="8">
        <v>2874277</v>
      </c>
      <c r="D9" s="8">
        <v>2817267</v>
      </c>
      <c r="E9" s="8" t="s">
        <v>88</v>
      </c>
      <c r="F9" s="6" t="s">
        <v>559</v>
      </c>
      <c r="G9" s="206"/>
      <c r="H9" s="207"/>
      <c r="I9" s="207"/>
      <c r="J9" s="207"/>
      <c r="K9" s="207"/>
      <c r="L9" s="207"/>
      <c r="M9" s="207"/>
      <c r="N9" s="207"/>
      <c r="O9" s="207"/>
      <c r="P9" s="207"/>
    </row>
    <row r="10" spans="1:16" ht="18" customHeight="1">
      <c r="A10" s="76" t="s">
        <v>348</v>
      </c>
      <c r="B10" s="7">
        <v>179031</v>
      </c>
      <c r="C10" s="8">
        <v>198606</v>
      </c>
      <c r="D10" s="8">
        <v>192194</v>
      </c>
      <c r="E10" s="8">
        <v>202693</v>
      </c>
      <c r="F10" s="6">
        <v>206831</v>
      </c>
      <c r="G10" s="207"/>
      <c r="H10" s="207"/>
      <c r="I10" s="207"/>
      <c r="J10" s="207"/>
      <c r="K10" s="207"/>
      <c r="L10" s="207"/>
      <c r="M10" s="207"/>
      <c r="N10" s="207"/>
      <c r="O10" s="207"/>
      <c r="P10" s="207"/>
    </row>
    <row r="11" spans="1:16" ht="18" customHeight="1">
      <c r="A11" s="76" t="s">
        <v>349</v>
      </c>
      <c r="B11" s="7">
        <v>3917193</v>
      </c>
      <c r="C11" s="8">
        <v>4319464</v>
      </c>
      <c r="D11" s="8">
        <v>4610614</v>
      </c>
      <c r="E11" s="8">
        <v>4822012</v>
      </c>
      <c r="F11" s="6">
        <v>5028275</v>
      </c>
      <c r="G11" s="207"/>
      <c r="H11" s="207"/>
      <c r="I11" s="207"/>
      <c r="J11" s="207"/>
      <c r="K11" s="207"/>
      <c r="L11" s="207"/>
      <c r="M11" s="207"/>
      <c r="N11" s="207"/>
      <c r="O11" s="207"/>
      <c r="P11" s="207"/>
    </row>
    <row r="12" spans="1:16" ht="18" customHeight="1">
      <c r="A12" s="76" t="s">
        <v>554</v>
      </c>
      <c r="B12" s="7" t="s">
        <v>675</v>
      </c>
      <c r="C12" s="8" t="s">
        <v>675</v>
      </c>
      <c r="D12" s="8" t="s">
        <v>675</v>
      </c>
      <c r="E12" s="8" t="s">
        <v>675</v>
      </c>
      <c r="F12" s="6">
        <v>675794</v>
      </c>
      <c r="G12" s="207"/>
      <c r="H12" s="207"/>
      <c r="I12" s="207"/>
      <c r="J12" s="207"/>
      <c r="K12" s="207"/>
      <c r="L12" s="207"/>
      <c r="M12" s="207"/>
      <c r="N12" s="207"/>
      <c r="O12" s="207"/>
      <c r="P12" s="207"/>
    </row>
    <row r="13" spans="1:16" ht="18" customHeight="1">
      <c r="A13" s="73" t="s">
        <v>350</v>
      </c>
      <c r="B13" s="74">
        <v>10304383</v>
      </c>
      <c r="C13" s="75">
        <v>9588197</v>
      </c>
      <c r="D13" s="75">
        <v>9582233</v>
      </c>
      <c r="E13" s="75">
        <v>14462750</v>
      </c>
      <c r="F13" s="204">
        <f>SUM(F14:F16)</f>
        <v>13621100</v>
      </c>
      <c r="G13" s="207"/>
      <c r="H13" s="207"/>
      <c r="I13" s="207"/>
      <c r="J13" s="207"/>
      <c r="K13" s="207"/>
      <c r="L13" s="207"/>
      <c r="M13" s="207"/>
      <c r="N13" s="207"/>
      <c r="O13" s="207"/>
      <c r="P13" s="207"/>
    </row>
    <row r="14" spans="1:16" ht="18" customHeight="1">
      <c r="A14" s="76" t="s">
        <v>351</v>
      </c>
      <c r="B14" s="7">
        <v>8534690</v>
      </c>
      <c r="C14" s="8">
        <v>7561890</v>
      </c>
      <c r="D14" s="8">
        <v>7100290</v>
      </c>
      <c r="E14" s="8">
        <v>8133239</v>
      </c>
      <c r="F14" s="6">
        <f>6251621+484061</f>
        <v>6735682</v>
      </c>
      <c r="G14" s="207"/>
      <c r="H14" s="207"/>
      <c r="I14" s="207"/>
      <c r="J14" s="207"/>
      <c r="K14" s="207"/>
      <c r="L14" s="207"/>
      <c r="M14" s="207"/>
      <c r="N14" s="207"/>
      <c r="O14" s="207"/>
      <c r="P14" s="207"/>
    </row>
    <row r="15" spans="1:6" ht="18" customHeight="1">
      <c r="A15" s="76" t="s">
        <v>352</v>
      </c>
      <c r="B15" s="7">
        <v>1769693</v>
      </c>
      <c r="C15" s="8">
        <v>2026307</v>
      </c>
      <c r="D15" s="8">
        <v>2481943</v>
      </c>
      <c r="E15" s="8">
        <v>2242371</v>
      </c>
      <c r="F15" s="6">
        <f>1718109+496506</f>
        <v>2214615</v>
      </c>
    </row>
    <row r="16" spans="1:6" ht="18" customHeight="1" thickBot="1">
      <c r="A16" s="77" t="s">
        <v>555</v>
      </c>
      <c r="B16" s="20" t="s">
        <v>88</v>
      </c>
      <c r="C16" s="21" t="s">
        <v>88</v>
      </c>
      <c r="D16" s="21" t="s">
        <v>88</v>
      </c>
      <c r="E16" s="21">
        <v>4087140</v>
      </c>
      <c r="F16" s="19">
        <f>1946552+2724251</f>
        <v>4670803</v>
      </c>
    </row>
    <row r="17" spans="1:6" ht="18" customHeight="1">
      <c r="A17" s="48" t="s">
        <v>353</v>
      </c>
      <c r="F17" s="35"/>
    </row>
  </sheetData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colBreaks count="1" manualBreakCount="1">
    <brk id="15" max="6553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32"/>
  <dimension ref="A1:G23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1.50390625" style="52" customWidth="1"/>
    <col min="2" max="6" width="11.00390625" style="52" customWidth="1"/>
    <col min="7" max="7" width="11.125" style="52" customWidth="1"/>
    <col min="8" max="11" width="8.875" style="52" customWidth="1"/>
    <col min="12" max="14" width="9.75390625" style="52" customWidth="1"/>
    <col min="15" max="15" width="8.00390625" style="52" customWidth="1"/>
    <col min="16" max="16" width="7.875" style="52" customWidth="1"/>
    <col min="17" max="17" width="9.75390625" style="52" customWidth="1"/>
    <col min="18" max="18" width="7.50390625" style="52" customWidth="1"/>
    <col min="19" max="19" width="5.75390625" style="52" customWidth="1"/>
    <col min="20" max="16384" width="9.00390625" style="52" customWidth="1"/>
  </cols>
  <sheetData>
    <row r="1" spans="1:7" ht="18" customHeight="1" thickBot="1">
      <c r="A1" s="48" t="s">
        <v>355</v>
      </c>
      <c r="G1" s="53" t="s">
        <v>45</v>
      </c>
    </row>
    <row r="2" spans="1:7" ht="22.5" customHeight="1">
      <c r="A2" s="295" t="s">
        <v>672</v>
      </c>
      <c r="B2" s="169"/>
      <c r="C2" s="416" t="s">
        <v>556</v>
      </c>
      <c r="D2" s="373">
        <v>17</v>
      </c>
      <c r="E2" s="373">
        <v>18</v>
      </c>
      <c r="F2" s="373">
        <v>19</v>
      </c>
      <c r="G2" s="480">
        <v>20</v>
      </c>
    </row>
    <row r="3" spans="1:7" ht="22.5" customHeight="1" thickBot="1">
      <c r="A3" s="277"/>
      <c r="B3" s="173"/>
      <c r="C3" s="417"/>
      <c r="D3" s="375"/>
      <c r="E3" s="375"/>
      <c r="F3" s="375"/>
      <c r="G3" s="412"/>
    </row>
    <row r="4" spans="1:7" ht="15.75" customHeight="1">
      <c r="A4" s="78" t="s">
        <v>351</v>
      </c>
      <c r="B4" s="79"/>
      <c r="C4" s="80"/>
      <c r="D4" s="81"/>
      <c r="E4" s="81"/>
      <c r="F4" s="81"/>
      <c r="G4" s="6"/>
    </row>
    <row r="5" spans="1:7" ht="15.75" customHeight="1">
      <c r="A5" s="493" t="s">
        <v>356</v>
      </c>
      <c r="B5" s="494"/>
      <c r="C5" s="80">
        <v>7318168</v>
      </c>
      <c r="D5" s="81">
        <v>6680434</v>
      </c>
      <c r="E5" s="81">
        <v>5768020</v>
      </c>
      <c r="F5" s="81">
        <v>5522077</v>
      </c>
      <c r="G5" s="6">
        <v>5297603</v>
      </c>
    </row>
    <row r="6" spans="1:7" ht="15.75" customHeight="1">
      <c r="A6" s="493" t="s">
        <v>357</v>
      </c>
      <c r="B6" s="494"/>
      <c r="C6" s="80">
        <v>7700857</v>
      </c>
      <c r="D6" s="81">
        <v>6895249</v>
      </c>
      <c r="E6" s="81">
        <v>6426068</v>
      </c>
      <c r="F6" s="81">
        <v>6303178</v>
      </c>
      <c r="G6" s="6">
        <v>6251621</v>
      </c>
    </row>
    <row r="7" spans="1:7" ht="15.75" customHeight="1">
      <c r="A7" s="83"/>
      <c r="B7" s="79"/>
      <c r="C7" s="80"/>
      <c r="D7" s="81"/>
      <c r="E7" s="81"/>
      <c r="F7" s="81"/>
      <c r="G7" s="6"/>
    </row>
    <row r="8" spans="1:7" ht="15.75" customHeight="1">
      <c r="A8" s="493" t="s">
        <v>358</v>
      </c>
      <c r="B8" s="494"/>
      <c r="C8" s="80">
        <v>675469</v>
      </c>
      <c r="D8" s="81">
        <v>590819</v>
      </c>
      <c r="E8" s="81">
        <v>684084</v>
      </c>
      <c r="F8" s="81">
        <v>1451499</v>
      </c>
      <c r="G8" s="6">
        <v>306735</v>
      </c>
    </row>
    <row r="9" spans="1:7" ht="15.75" customHeight="1" thickBot="1">
      <c r="A9" s="495" t="s">
        <v>359</v>
      </c>
      <c r="B9" s="496"/>
      <c r="C9" s="194">
        <v>833832</v>
      </c>
      <c r="D9" s="195">
        <v>756641</v>
      </c>
      <c r="E9" s="195">
        <v>674222</v>
      </c>
      <c r="F9" s="195">
        <v>1830061</v>
      </c>
      <c r="G9" s="19">
        <v>484061</v>
      </c>
    </row>
    <row r="10" spans="1:7" ht="15.75" customHeight="1">
      <c r="A10" s="78" t="s">
        <v>352</v>
      </c>
      <c r="B10" s="79"/>
      <c r="C10" s="80"/>
      <c r="D10" s="81"/>
      <c r="E10" s="81"/>
      <c r="F10" s="81"/>
      <c r="G10" s="6"/>
    </row>
    <row r="11" spans="1:7" ht="15.75" customHeight="1">
      <c r="A11" s="493" t="s">
        <v>356</v>
      </c>
      <c r="B11" s="494"/>
      <c r="C11" s="80">
        <v>1389060</v>
      </c>
      <c r="D11" s="81">
        <v>1599673</v>
      </c>
      <c r="E11" s="81">
        <v>1829766</v>
      </c>
      <c r="F11" s="81">
        <v>1772819</v>
      </c>
      <c r="G11" s="6">
        <v>1726300</v>
      </c>
    </row>
    <row r="12" spans="1:7" ht="15.75" customHeight="1">
      <c r="A12" s="493" t="s">
        <v>360</v>
      </c>
      <c r="B12" s="494"/>
      <c r="C12" s="200">
        <v>1258650</v>
      </c>
      <c r="D12" s="201">
        <v>1451175</v>
      </c>
      <c r="E12" s="201">
        <v>1568766</v>
      </c>
      <c r="F12" s="201">
        <v>1591157</v>
      </c>
      <c r="G12" s="202">
        <v>1561751</v>
      </c>
    </row>
    <row r="13" spans="1:7" ht="15.75" customHeight="1">
      <c r="A13" s="493" t="s">
        <v>357</v>
      </c>
      <c r="B13" s="494"/>
      <c r="C13" s="80">
        <v>1480987</v>
      </c>
      <c r="D13" s="81">
        <v>1545915</v>
      </c>
      <c r="E13" s="81">
        <v>1805590</v>
      </c>
      <c r="F13" s="81">
        <v>1770439</v>
      </c>
      <c r="G13" s="6">
        <v>1718109</v>
      </c>
    </row>
    <row r="14" spans="1:7" ht="15.75" customHeight="1">
      <c r="A14" s="83"/>
      <c r="B14" s="79"/>
      <c r="C14" s="80"/>
      <c r="D14" s="81"/>
      <c r="E14" s="81"/>
      <c r="F14" s="81"/>
      <c r="G14" s="6"/>
    </row>
    <row r="15" spans="1:7" ht="15.75" customHeight="1">
      <c r="A15" s="493" t="s">
        <v>358</v>
      </c>
      <c r="B15" s="494"/>
      <c r="C15" s="80">
        <v>107121</v>
      </c>
      <c r="D15" s="81">
        <v>92086</v>
      </c>
      <c r="E15" s="81">
        <v>361578</v>
      </c>
      <c r="F15" s="81">
        <v>55071</v>
      </c>
      <c r="G15" s="6">
        <v>48454</v>
      </c>
    </row>
    <row r="16" spans="1:7" ht="15.75" customHeight="1" thickBot="1">
      <c r="A16" s="495" t="s">
        <v>359</v>
      </c>
      <c r="B16" s="496"/>
      <c r="C16" s="194">
        <v>288706</v>
      </c>
      <c r="D16" s="195">
        <v>480391</v>
      </c>
      <c r="E16" s="195">
        <v>676353</v>
      </c>
      <c r="F16" s="195">
        <v>471932</v>
      </c>
      <c r="G16" s="19">
        <v>496506</v>
      </c>
    </row>
    <row r="17" spans="1:7" ht="15.75" customHeight="1">
      <c r="A17" s="78" t="s">
        <v>555</v>
      </c>
      <c r="B17" s="79"/>
      <c r="C17" s="80"/>
      <c r="D17" s="81"/>
      <c r="E17" s="81"/>
      <c r="F17" s="81"/>
      <c r="G17" s="6"/>
    </row>
    <row r="18" spans="1:7" ht="15.75" customHeight="1">
      <c r="A18" s="493" t="s">
        <v>356</v>
      </c>
      <c r="B18" s="494"/>
      <c r="C18" s="82" t="s">
        <v>361</v>
      </c>
      <c r="D18" s="82" t="s">
        <v>361</v>
      </c>
      <c r="E18" s="82" t="s">
        <v>361</v>
      </c>
      <c r="F18" s="82">
        <v>1983424</v>
      </c>
      <c r="G18" s="6">
        <v>1959359</v>
      </c>
    </row>
    <row r="19" spans="1:7" ht="15.75" customHeight="1">
      <c r="A19" s="493" t="s">
        <v>357</v>
      </c>
      <c r="B19" s="494"/>
      <c r="C19" s="82" t="s">
        <v>361</v>
      </c>
      <c r="D19" s="82" t="s">
        <v>361</v>
      </c>
      <c r="E19" s="82" t="s">
        <v>361</v>
      </c>
      <c r="F19" s="82">
        <v>1993171</v>
      </c>
      <c r="G19" s="6">
        <v>1946552</v>
      </c>
    </row>
    <row r="20" spans="1:7" ht="15.75" customHeight="1">
      <c r="A20" s="83"/>
      <c r="B20" s="79"/>
      <c r="C20" s="82"/>
      <c r="D20" s="82"/>
      <c r="E20" s="82"/>
      <c r="F20" s="82"/>
      <c r="G20" s="6"/>
    </row>
    <row r="21" spans="1:7" ht="15.75" customHeight="1">
      <c r="A21" s="493" t="s">
        <v>358</v>
      </c>
      <c r="B21" s="494"/>
      <c r="C21" s="82" t="s">
        <v>361</v>
      </c>
      <c r="D21" s="82" t="s">
        <v>361</v>
      </c>
      <c r="E21" s="82" t="s">
        <v>361</v>
      </c>
      <c r="F21" s="82">
        <v>1604624</v>
      </c>
      <c r="G21" s="6">
        <v>2105201</v>
      </c>
    </row>
    <row r="22" spans="1:7" ht="15.75" customHeight="1" thickBot="1">
      <c r="A22" s="495" t="s">
        <v>359</v>
      </c>
      <c r="B22" s="496"/>
      <c r="C22" s="84" t="s">
        <v>361</v>
      </c>
      <c r="D22" s="84" t="s">
        <v>361</v>
      </c>
      <c r="E22" s="84" t="s">
        <v>361</v>
      </c>
      <c r="F22" s="84">
        <v>2093969</v>
      </c>
      <c r="G22" s="19">
        <v>2724250</v>
      </c>
    </row>
    <row r="23" ht="18.75" customHeight="1">
      <c r="A23" s="48" t="s">
        <v>557</v>
      </c>
    </row>
    <row r="24" ht="8.25" customHeight="1"/>
  </sheetData>
  <mergeCells count="19">
    <mergeCell ref="A22:B22"/>
    <mergeCell ref="A12:B12"/>
    <mergeCell ref="A13:B13"/>
    <mergeCell ref="A15:B15"/>
    <mergeCell ref="A19:B19"/>
    <mergeCell ref="G2:G3"/>
    <mergeCell ref="A21:B21"/>
    <mergeCell ref="A11:B11"/>
    <mergeCell ref="A16:B16"/>
    <mergeCell ref="A18:B18"/>
    <mergeCell ref="A2:B3"/>
    <mergeCell ref="A8:B8"/>
    <mergeCell ref="F2:F3"/>
    <mergeCell ref="C2:C3"/>
    <mergeCell ref="D2:D3"/>
    <mergeCell ref="E2:E3"/>
    <mergeCell ref="A5:B5"/>
    <mergeCell ref="A6:B6"/>
    <mergeCell ref="A9:B9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colBreaks count="1" manualBreakCount="1">
    <brk id="13" max="6553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33"/>
  <dimension ref="A1:H2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1.50390625" style="52" customWidth="1"/>
    <col min="2" max="6" width="11.00390625" style="52" customWidth="1"/>
    <col min="7" max="7" width="8.50390625" style="52" bestFit="1" customWidth="1"/>
    <col min="8" max="8" width="9.375" style="52" customWidth="1"/>
    <col min="9" max="13" width="8.875" style="52" customWidth="1"/>
    <col min="14" max="16" width="9.75390625" style="52" customWidth="1"/>
    <col min="17" max="17" width="8.00390625" style="52" customWidth="1"/>
    <col min="18" max="18" width="7.875" style="52" customWidth="1"/>
    <col min="19" max="19" width="9.75390625" style="52" customWidth="1"/>
    <col min="20" max="20" width="7.50390625" style="52" customWidth="1"/>
    <col min="21" max="21" width="5.75390625" style="52" customWidth="1"/>
    <col min="22" max="16384" width="9.00390625" style="52" customWidth="1"/>
  </cols>
  <sheetData>
    <row r="1" ht="18" customHeight="1" thickBot="1">
      <c r="A1" s="48" t="s">
        <v>362</v>
      </c>
    </row>
    <row r="2" spans="1:8" ht="14.25" customHeight="1">
      <c r="A2" s="169" t="s">
        <v>663</v>
      </c>
      <c r="B2" s="292" t="s">
        <v>363</v>
      </c>
      <c r="C2" s="354" t="s">
        <v>364</v>
      </c>
      <c r="D2" s="354" t="s">
        <v>365</v>
      </c>
      <c r="E2" s="345" t="s">
        <v>366</v>
      </c>
      <c r="F2" s="291"/>
      <c r="G2" s="291"/>
      <c r="H2" s="291"/>
    </row>
    <row r="3" spans="1:8" ht="14.25" customHeight="1">
      <c r="A3" s="172"/>
      <c r="B3" s="174"/>
      <c r="C3" s="355"/>
      <c r="D3" s="355"/>
      <c r="E3" s="96" t="s">
        <v>67</v>
      </c>
      <c r="F3" s="96" t="s">
        <v>367</v>
      </c>
      <c r="G3" s="96" t="s">
        <v>368</v>
      </c>
      <c r="H3" s="101" t="s">
        <v>369</v>
      </c>
    </row>
    <row r="4" spans="1:8" ht="18" customHeight="1" thickBot="1">
      <c r="A4" s="172"/>
      <c r="B4" s="100" t="s">
        <v>370</v>
      </c>
      <c r="C4" s="97" t="s">
        <v>371</v>
      </c>
      <c r="D4" s="97" t="s">
        <v>372</v>
      </c>
      <c r="E4" s="97" t="s">
        <v>373</v>
      </c>
      <c r="F4" s="97" t="s">
        <v>374</v>
      </c>
      <c r="G4" s="97" t="s">
        <v>375</v>
      </c>
      <c r="H4" s="99" t="s">
        <v>376</v>
      </c>
    </row>
    <row r="5" spans="1:8" ht="18.75" customHeight="1">
      <c r="A5" s="66" t="s">
        <v>558</v>
      </c>
      <c r="B5" s="24">
        <v>24030833</v>
      </c>
      <c r="C5" s="45">
        <v>23666016</v>
      </c>
      <c r="D5" s="45">
        <v>364817</v>
      </c>
      <c r="E5" s="45">
        <v>246455</v>
      </c>
      <c r="F5" s="45" t="s">
        <v>88</v>
      </c>
      <c r="G5" s="45">
        <v>246276</v>
      </c>
      <c r="H5" s="23" t="s">
        <v>88</v>
      </c>
    </row>
    <row r="6" spans="1:8" ht="18.75" customHeight="1">
      <c r="A6" s="189">
        <v>17</v>
      </c>
      <c r="B6" s="7">
        <v>28968160</v>
      </c>
      <c r="C6" s="8">
        <v>28769337</v>
      </c>
      <c r="D6" s="8">
        <v>198823</v>
      </c>
      <c r="E6" s="8">
        <v>86837</v>
      </c>
      <c r="F6" s="8" t="s">
        <v>88</v>
      </c>
      <c r="G6" s="8">
        <v>84685</v>
      </c>
      <c r="H6" s="6">
        <v>253</v>
      </c>
    </row>
    <row r="7" spans="1:8" ht="18.75" customHeight="1">
      <c r="A7" s="189">
        <v>18</v>
      </c>
      <c r="B7" s="7">
        <v>27310033</v>
      </c>
      <c r="C7" s="8">
        <v>27045016</v>
      </c>
      <c r="D7" s="8">
        <v>265017</v>
      </c>
      <c r="E7" s="8">
        <v>137201</v>
      </c>
      <c r="F7" s="8" t="s">
        <v>88</v>
      </c>
      <c r="G7" s="8">
        <v>137201</v>
      </c>
      <c r="H7" s="6" t="s">
        <v>88</v>
      </c>
    </row>
    <row r="8" spans="1:8" ht="18.75" customHeight="1">
      <c r="A8" s="189">
        <v>19</v>
      </c>
      <c r="B8" s="7">
        <v>29667320</v>
      </c>
      <c r="C8" s="8">
        <v>29539822</v>
      </c>
      <c r="D8" s="8">
        <v>127498</v>
      </c>
      <c r="E8" s="8">
        <v>59534</v>
      </c>
      <c r="F8" s="8" t="s">
        <v>88</v>
      </c>
      <c r="G8" s="8">
        <v>54849</v>
      </c>
      <c r="H8" s="6">
        <v>4685</v>
      </c>
    </row>
    <row r="9" spans="1:8" ht="18.75" customHeight="1" thickBot="1">
      <c r="A9" s="43">
        <v>20</v>
      </c>
      <c r="B9" s="20">
        <v>29887034</v>
      </c>
      <c r="C9" s="21">
        <v>29657152</v>
      </c>
      <c r="D9" s="21">
        <v>229882</v>
      </c>
      <c r="E9" s="21">
        <v>136137</v>
      </c>
      <c r="F9" s="21" t="s">
        <v>498</v>
      </c>
      <c r="G9" s="21">
        <v>133698</v>
      </c>
      <c r="H9" s="19">
        <v>2439</v>
      </c>
    </row>
    <row r="10" spans="1:8" ht="18.75" customHeight="1">
      <c r="A10" s="142"/>
      <c r="B10" s="35"/>
      <c r="C10" s="35"/>
      <c r="D10" s="35"/>
      <c r="E10" s="35"/>
      <c r="F10" s="35"/>
      <c r="G10" s="35"/>
      <c r="H10" s="35"/>
    </row>
    <row r="11" ht="18" customHeight="1" thickBot="1">
      <c r="H11" s="53" t="s">
        <v>45</v>
      </c>
    </row>
    <row r="12" spans="1:8" ht="14.25" customHeight="1">
      <c r="A12" s="292" t="s">
        <v>664</v>
      </c>
      <c r="B12" s="354"/>
      <c r="C12" s="354" t="s">
        <v>377</v>
      </c>
      <c r="D12" s="354" t="s">
        <v>378</v>
      </c>
      <c r="E12" s="354" t="s">
        <v>379</v>
      </c>
      <c r="F12" s="354" t="s">
        <v>380</v>
      </c>
      <c r="G12" s="354" t="s">
        <v>381</v>
      </c>
      <c r="H12" s="345" t="s">
        <v>560</v>
      </c>
    </row>
    <row r="13" spans="1:8" ht="18" customHeight="1">
      <c r="A13" s="100" t="s">
        <v>382</v>
      </c>
      <c r="B13" s="97" t="s">
        <v>383</v>
      </c>
      <c r="C13" s="413"/>
      <c r="D13" s="413"/>
      <c r="E13" s="413"/>
      <c r="F13" s="413"/>
      <c r="G13" s="413"/>
      <c r="H13" s="411"/>
    </row>
    <row r="14" spans="1:8" ht="18" customHeight="1" thickBot="1">
      <c r="A14" s="165" t="s">
        <v>665</v>
      </c>
      <c r="B14" s="107" t="s">
        <v>666</v>
      </c>
      <c r="C14" s="107" t="s">
        <v>384</v>
      </c>
      <c r="D14" s="107" t="s">
        <v>667</v>
      </c>
      <c r="E14" s="107" t="s">
        <v>668</v>
      </c>
      <c r="F14" s="107" t="s">
        <v>669</v>
      </c>
      <c r="G14" s="107" t="s">
        <v>670</v>
      </c>
      <c r="H14" s="110" t="s">
        <v>385</v>
      </c>
    </row>
    <row r="15" spans="1:8" ht="18.75" customHeight="1">
      <c r="A15" s="7">
        <v>179</v>
      </c>
      <c r="B15" s="8" t="s">
        <v>88</v>
      </c>
      <c r="C15" s="190">
        <v>118362</v>
      </c>
      <c r="D15" s="190">
        <v>-26196</v>
      </c>
      <c r="E15" s="190">
        <v>87609</v>
      </c>
      <c r="F15" s="190" t="s">
        <v>88</v>
      </c>
      <c r="G15" s="190">
        <v>220000</v>
      </c>
      <c r="H15" s="191">
        <v>-158587</v>
      </c>
    </row>
    <row r="16" spans="1:8" ht="18.75" customHeight="1">
      <c r="A16" s="7">
        <v>1899</v>
      </c>
      <c r="B16" s="8" t="s">
        <v>88</v>
      </c>
      <c r="C16" s="190">
        <v>111986</v>
      </c>
      <c r="D16" s="190">
        <v>-51634</v>
      </c>
      <c r="E16" s="190">
        <v>71975</v>
      </c>
      <c r="F16" s="190" t="s">
        <v>88</v>
      </c>
      <c r="G16" s="190">
        <v>440000</v>
      </c>
      <c r="H16" s="191">
        <v>-419659</v>
      </c>
    </row>
    <row r="17" spans="1:8" ht="18.75" customHeight="1">
      <c r="A17" s="7" t="s">
        <v>361</v>
      </c>
      <c r="B17" s="8" t="s">
        <v>88</v>
      </c>
      <c r="C17" s="190">
        <v>0</v>
      </c>
      <c r="D17" s="192">
        <v>15830</v>
      </c>
      <c r="E17" s="190">
        <v>72242</v>
      </c>
      <c r="F17" s="190" t="s">
        <v>88</v>
      </c>
      <c r="G17" s="190" t="s">
        <v>88</v>
      </c>
      <c r="H17" s="193">
        <v>88072</v>
      </c>
    </row>
    <row r="18" spans="1:8" ht="18.75" customHeight="1">
      <c r="A18" s="7" t="s">
        <v>361</v>
      </c>
      <c r="B18" s="8" t="s">
        <v>88</v>
      </c>
      <c r="C18" s="190">
        <v>67964</v>
      </c>
      <c r="D18" s="192">
        <v>-59852</v>
      </c>
      <c r="E18" s="190">
        <v>89955</v>
      </c>
      <c r="F18" s="190">
        <v>996</v>
      </c>
      <c r="G18" s="190">
        <v>490000</v>
      </c>
      <c r="H18" s="193">
        <v>-458901</v>
      </c>
    </row>
    <row r="19" spans="1:8" ht="18.75" customHeight="1" thickBot="1">
      <c r="A19" s="20"/>
      <c r="B19" s="21"/>
      <c r="C19" s="85"/>
      <c r="D19" s="85"/>
      <c r="E19" s="85"/>
      <c r="F19" s="85"/>
      <c r="G19" s="85"/>
      <c r="H19" s="86"/>
    </row>
    <row r="20" ht="18.75" customHeight="1">
      <c r="A20" s="48" t="s">
        <v>671</v>
      </c>
    </row>
  </sheetData>
  <mergeCells count="12">
    <mergeCell ref="E2:H2"/>
    <mergeCell ref="H12:H13"/>
    <mergeCell ref="E12:E13"/>
    <mergeCell ref="F12:F13"/>
    <mergeCell ref="G12:G13"/>
    <mergeCell ref="A2:A4"/>
    <mergeCell ref="A12:B12"/>
    <mergeCell ref="C12:C13"/>
    <mergeCell ref="D12:D13"/>
    <mergeCell ref="D2:D3"/>
    <mergeCell ref="B2:B3"/>
    <mergeCell ref="C2:C3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colBreaks count="1" manualBreakCount="1">
    <brk id="15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34"/>
  <dimension ref="A1:Y33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8.875" style="52" customWidth="1"/>
    <col min="2" max="2" width="8.25390625" style="52" customWidth="1"/>
    <col min="3" max="3" width="8.375" style="52" customWidth="1"/>
    <col min="4" max="5" width="6.625" style="52" customWidth="1"/>
    <col min="6" max="6" width="5.875" style="52" customWidth="1"/>
    <col min="7" max="7" width="5.625" style="52" customWidth="1"/>
    <col min="8" max="9" width="6.625" style="52" customWidth="1"/>
    <col min="10" max="10" width="5.125" style="52" customWidth="1"/>
    <col min="11" max="11" width="6.625" style="52" customWidth="1"/>
    <col min="12" max="12" width="6.50390625" style="52" customWidth="1"/>
    <col min="13" max="13" width="7.125" style="52" customWidth="1"/>
    <col min="14" max="14" width="5.875" style="52" customWidth="1"/>
    <col min="15" max="15" width="6.00390625" style="52" customWidth="1"/>
    <col min="16" max="16" width="6.125" style="52" customWidth="1"/>
    <col min="17" max="17" width="6.25390625" style="52" customWidth="1"/>
    <col min="18" max="18" width="7.25390625" style="52" customWidth="1"/>
    <col min="19" max="19" width="7.375" style="52" customWidth="1"/>
    <col min="20" max="20" width="6.375" style="52" customWidth="1"/>
    <col min="21" max="21" width="6.25390625" style="52" customWidth="1"/>
    <col min="22" max="22" width="7.375" style="52" customWidth="1"/>
    <col min="23" max="23" width="6.25390625" style="52" customWidth="1"/>
    <col min="24" max="24" width="6.75390625" style="52" customWidth="1"/>
    <col min="25" max="25" width="7.00390625" style="52" customWidth="1"/>
    <col min="26" max="16384" width="9.00390625" style="52" customWidth="1"/>
  </cols>
  <sheetData>
    <row r="1" spans="1:25" ht="18" customHeight="1" thickBot="1">
      <c r="A1" s="48" t="s">
        <v>386</v>
      </c>
      <c r="F1" s="51"/>
      <c r="Y1" s="166" t="s">
        <v>45</v>
      </c>
    </row>
    <row r="2" spans="1:25" s="180" customFormat="1" ht="54" customHeight="1" thickBot="1">
      <c r="A2" s="167" t="s">
        <v>646</v>
      </c>
      <c r="B2" s="177" t="s">
        <v>387</v>
      </c>
      <c r="C2" s="177" t="s">
        <v>388</v>
      </c>
      <c r="D2" s="177" t="s">
        <v>647</v>
      </c>
      <c r="E2" s="177" t="s">
        <v>648</v>
      </c>
      <c r="F2" s="177" t="s">
        <v>649</v>
      </c>
      <c r="G2" s="177" t="s">
        <v>389</v>
      </c>
      <c r="H2" s="177" t="s">
        <v>650</v>
      </c>
      <c r="I2" s="177" t="s">
        <v>651</v>
      </c>
      <c r="J2" s="177" t="s">
        <v>652</v>
      </c>
      <c r="K2" s="177" t="s">
        <v>653</v>
      </c>
      <c r="L2" s="178" t="s">
        <v>654</v>
      </c>
      <c r="M2" s="179" t="s">
        <v>655</v>
      </c>
      <c r="N2" s="177" t="s">
        <v>561</v>
      </c>
      <c r="O2" s="177" t="s">
        <v>656</v>
      </c>
      <c r="P2" s="177" t="s">
        <v>390</v>
      </c>
      <c r="Q2" s="177" t="s">
        <v>391</v>
      </c>
      <c r="R2" s="177" t="s">
        <v>657</v>
      </c>
      <c r="S2" s="177" t="s">
        <v>562</v>
      </c>
      <c r="T2" s="177" t="s">
        <v>563</v>
      </c>
      <c r="U2" s="177" t="s">
        <v>392</v>
      </c>
      <c r="V2" s="177" t="s">
        <v>393</v>
      </c>
      <c r="W2" s="177" t="s">
        <v>394</v>
      </c>
      <c r="X2" s="177" t="s">
        <v>395</v>
      </c>
      <c r="Y2" s="178" t="s">
        <v>396</v>
      </c>
    </row>
    <row r="3" spans="1:25" s="13" customFormat="1" ht="24" customHeight="1">
      <c r="A3" s="498" t="s">
        <v>658</v>
      </c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 t="s">
        <v>397</v>
      </c>
      <c r="N3" s="498"/>
      <c r="O3" s="498"/>
      <c r="P3" s="498"/>
      <c r="Q3" s="498"/>
      <c r="R3" s="498"/>
      <c r="S3" s="498"/>
      <c r="T3" s="498"/>
      <c r="U3" s="498"/>
      <c r="V3" s="498"/>
      <c r="W3" s="498"/>
      <c r="X3" s="498"/>
      <c r="Y3" s="498"/>
    </row>
    <row r="4" spans="1:25" s="13" customFormat="1" ht="26.25" customHeight="1">
      <c r="A4" s="181" t="s">
        <v>602</v>
      </c>
      <c r="B4" s="182">
        <v>24030833</v>
      </c>
      <c r="C4" s="182">
        <v>9693382</v>
      </c>
      <c r="D4" s="182">
        <v>413011</v>
      </c>
      <c r="E4" s="182">
        <v>80602</v>
      </c>
      <c r="F4" s="182">
        <v>23755</v>
      </c>
      <c r="G4" s="182">
        <v>22352</v>
      </c>
      <c r="H4" s="182">
        <v>744697</v>
      </c>
      <c r="I4" s="182">
        <v>381116</v>
      </c>
      <c r="J4" s="182" t="s">
        <v>88</v>
      </c>
      <c r="K4" s="182">
        <v>202655</v>
      </c>
      <c r="L4" s="87">
        <v>301568</v>
      </c>
      <c r="M4" s="183">
        <v>4334168</v>
      </c>
      <c r="N4" s="182">
        <v>17102</v>
      </c>
      <c r="O4" s="182">
        <v>527718</v>
      </c>
      <c r="P4" s="182">
        <v>392451</v>
      </c>
      <c r="Q4" s="182">
        <v>124088</v>
      </c>
      <c r="R4" s="182">
        <v>1874354</v>
      </c>
      <c r="S4" s="182">
        <v>1165442</v>
      </c>
      <c r="T4" s="182">
        <v>115630</v>
      </c>
      <c r="U4" s="182">
        <v>27581</v>
      </c>
      <c r="V4" s="182">
        <v>956369</v>
      </c>
      <c r="W4" s="182">
        <v>176504</v>
      </c>
      <c r="X4" s="182">
        <v>809788</v>
      </c>
      <c r="Y4" s="87">
        <v>1646500</v>
      </c>
    </row>
    <row r="5" spans="1:25" s="13" customFormat="1" ht="26.25" customHeight="1">
      <c r="A5" s="181">
        <v>17</v>
      </c>
      <c r="B5" s="182">
        <v>28968160</v>
      </c>
      <c r="C5" s="182">
        <v>11190232</v>
      </c>
      <c r="D5" s="182">
        <v>642796</v>
      </c>
      <c r="E5" s="182">
        <v>65734</v>
      </c>
      <c r="F5" s="182">
        <v>43384</v>
      </c>
      <c r="G5" s="182">
        <v>61960</v>
      </c>
      <c r="H5" s="182">
        <v>775320</v>
      </c>
      <c r="I5" s="182">
        <v>739563</v>
      </c>
      <c r="J5" s="182" t="s">
        <v>88</v>
      </c>
      <c r="K5" s="182">
        <v>220200</v>
      </c>
      <c r="L5" s="87">
        <v>328795</v>
      </c>
      <c r="M5" s="183">
        <v>5432979</v>
      </c>
      <c r="N5" s="182">
        <v>18880</v>
      </c>
      <c r="O5" s="182">
        <v>477165</v>
      </c>
      <c r="P5" s="182">
        <v>452922</v>
      </c>
      <c r="Q5" s="182">
        <v>178559</v>
      </c>
      <c r="R5" s="182">
        <v>1880615</v>
      </c>
      <c r="S5" s="182">
        <v>1717602</v>
      </c>
      <c r="T5" s="182">
        <v>87773</v>
      </c>
      <c r="U5" s="182">
        <v>68049</v>
      </c>
      <c r="V5" s="182">
        <v>1290203</v>
      </c>
      <c r="W5" s="182">
        <v>423989</v>
      </c>
      <c r="X5" s="182">
        <v>851440</v>
      </c>
      <c r="Y5" s="87">
        <v>2020000</v>
      </c>
    </row>
    <row r="6" spans="1:25" s="13" customFormat="1" ht="26.25" customHeight="1">
      <c r="A6" s="181">
        <v>18</v>
      </c>
      <c r="B6" s="182">
        <v>27310033</v>
      </c>
      <c r="C6" s="182">
        <v>11118171</v>
      </c>
      <c r="D6" s="182">
        <v>907938</v>
      </c>
      <c r="E6" s="182">
        <v>45684</v>
      </c>
      <c r="F6" s="182">
        <v>62525</v>
      </c>
      <c r="G6" s="182">
        <v>56944</v>
      </c>
      <c r="H6" s="182">
        <v>816214</v>
      </c>
      <c r="I6" s="182">
        <v>755236</v>
      </c>
      <c r="J6" s="182" t="s">
        <v>88</v>
      </c>
      <c r="K6" s="182">
        <v>254011</v>
      </c>
      <c r="L6" s="87">
        <v>263960</v>
      </c>
      <c r="M6" s="183">
        <v>5385511</v>
      </c>
      <c r="N6" s="182">
        <v>20135</v>
      </c>
      <c r="O6" s="182">
        <v>443549</v>
      </c>
      <c r="P6" s="182">
        <v>459123</v>
      </c>
      <c r="Q6" s="182">
        <v>133546</v>
      </c>
      <c r="R6" s="182">
        <v>1928976</v>
      </c>
      <c r="S6" s="182">
        <v>1306086</v>
      </c>
      <c r="T6" s="182">
        <v>117278</v>
      </c>
      <c r="U6" s="182">
        <v>14001</v>
      </c>
      <c r="V6" s="182">
        <v>624009</v>
      </c>
      <c r="W6" s="182">
        <v>198823</v>
      </c>
      <c r="X6" s="182">
        <v>729913</v>
      </c>
      <c r="Y6" s="87">
        <v>1668400</v>
      </c>
    </row>
    <row r="7" spans="1:25" s="13" customFormat="1" ht="26.25" customHeight="1">
      <c r="A7" s="181">
        <v>19</v>
      </c>
      <c r="B7" s="182">
        <v>29667320</v>
      </c>
      <c r="C7" s="182">
        <v>11845745</v>
      </c>
      <c r="D7" s="182">
        <v>328676</v>
      </c>
      <c r="E7" s="182">
        <v>58294</v>
      </c>
      <c r="F7" s="182">
        <v>70166</v>
      </c>
      <c r="G7" s="182">
        <v>46906</v>
      </c>
      <c r="H7" s="182">
        <v>797110</v>
      </c>
      <c r="I7" s="182">
        <v>756830</v>
      </c>
      <c r="J7" s="182" t="s">
        <v>88</v>
      </c>
      <c r="K7" s="182">
        <v>188441</v>
      </c>
      <c r="L7" s="87">
        <v>72456</v>
      </c>
      <c r="M7" s="183">
        <v>4875312</v>
      </c>
      <c r="N7" s="182">
        <v>19650</v>
      </c>
      <c r="O7" s="182">
        <v>449202</v>
      </c>
      <c r="P7" s="182">
        <v>378320</v>
      </c>
      <c r="Q7" s="182">
        <v>144495</v>
      </c>
      <c r="R7" s="182">
        <v>2260637</v>
      </c>
      <c r="S7" s="182">
        <v>1410741</v>
      </c>
      <c r="T7" s="182">
        <v>91774</v>
      </c>
      <c r="U7" s="182">
        <v>27319</v>
      </c>
      <c r="V7" s="182">
        <v>1408348</v>
      </c>
      <c r="W7" s="182">
        <v>265017</v>
      </c>
      <c r="X7" s="182">
        <v>816681</v>
      </c>
      <c r="Y7" s="87">
        <v>3355200</v>
      </c>
    </row>
    <row r="8" spans="1:25" s="13" customFormat="1" ht="26.25" customHeight="1">
      <c r="A8" s="181">
        <v>20</v>
      </c>
      <c r="B8" s="182">
        <f>SUM(C8:Y8)</f>
        <v>29887034</v>
      </c>
      <c r="C8" s="182">
        <v>11977698</v>
      </c>
      <c r="D8" s="182">
        <v>320063</v>
      </c>
      <c r="E8" s="182">
        <v>55999</v>
      </c>
      <c r="F8" s="182">
        <v>29619</v>
      </c>
      <c r="G8" s="182">
        <v>10156</v>
      </c>
      <c r="H8" s="182">
        <v>745242</v>
      </c>
      <c r="I8" s="182">
        <v>741804</v>
      </c>
      <c r="J8" s="182" t="s">
        <v>564</v>
      </c>
      <c r="K8" s="182">
        <v>204395</v>
      </c>
      <c r="L8" s="87">
        <v>144216</v>
      </c>
      <c r="M8" s="183">
        <v>5106624</v>
      </c>
      <c r="N8" s="182">
        <v>17664</v>
      </c>
      <c r="O8" s="182">
        <v>448295</v>
      </c>
      <c r="P8" s="182">
        <v>373555</v>
      </c>
      <c r="Q8" s="182">
        <v>132330</v>
      </c>
      <c r="R8" s="182">
        <v>2400628</v>
      </c>
      <c r="S8" s="182">
        <v>1397014</v>
      </c>
      <c r="T8" s="182">
        <v>174182</v>
      </c>
      <c r="U8" s="182">
        <v>19475</v>
      </c>
      <c r="V8" s="182">
        <v>2617774</v>
      </c>
      <c r="W8" s="182">
        <v>127498</v>
      </c>
      <c r="X8" s="182">
        <v>930903</v>
      </c>
      <c r="Y8" s="87">
        <v>1911900</v>
      </c>
    </row>
    <row r="9" spans="1:25" s="13" customFormat="1" ht="26.25" customHeight="1">
      <c r="A9" s="497" t="s">
        <v>398</v>
      </c>
      <c r="B9" s="497"/>
      <c r="C9" s="497"/>
      <c r="D9" s="497"/>
      <c r="E9" s="497"/>
      <c r="F9" s="497"/>
      <c r="G9" s="497"/>
      <c r="H9" s="497"/>
      <c r="I9" s="497"/>
      <c r="J9" s="497"/>
      <c r="K9" s="497"/>
      <c r="L9" s="497"/>
      <c r="M9" s="497" t="s">
        <v>659</v>
      </c>
      <c r="N9" s="497"/>
      <c r="O9" s="497"/>
      <c r="P9" s="497"/>
      <c r="Q9" s="497"/>
      <c r="R9" s="497"/>
      <c r="S9" s="497"/>
      <c r="T9" s="497"/>
      <c r="U9" s="497"/>
      <c r="V9" s="497"/>
      <c r="W9" s="497"/>
      <c r="X9" s="497"/>
      <c r="Y9" s="497"/>
    </row>
    <row r="10" spans="1:25" s="13" customFormat="1" ht="26.25" customHeight="1">
      <c r="A10" s="181" t="s">
        <v>340</v>
      </c>
      <c r="B10" s="182">
        <v>18552326</v>
      </c>
      <c r="C10" s="182">
        <v>9693382</v>
      </c>
      <c r="D10" s="182">
        <v>413011</v>
      </c>
      <c r="E10" s="182">
        <v>80602</v>
      </c>
      <c r="F10" s="182">
        <v>23755</v>
      </c>
      <c r="G10" s="182">
        <v>22352</v>
      </c>
      <c r="H10" s="182">
        <v>744697</v>
      </c>
      <c r="I10" s="182">
        <v>381116</v>
      </c>
      <c r="J10" s="182" t="s">
        <v>88</v>
      </c>
      <c r="K10" s="182">
        <v>202655</v>
      </c>
      <c r="L10" s="87">
        <v>301568</v>
      </c>
      <c r="M10" s="183">
        <v>4334168</v>
      </c>
      <c r="N10" s="182">
        <v>17102</v>
      </c>
      <c r="O10" s="182">
        <v>1360</v>
      </c>
      <c r="P10" s="182">
        <v>49148</v>
      </c>
      <c r="Q10" s="182">
        <v>595</v>
      </c>
      <c r="R10" s="182">
        <v>27500</v>
      </c>
      <c r="S10" s="182">
        <v>6844</v>
      </c>
      <c r="T10" s="182">
        <v>67845</v>
      </c>
      <c r="U10" s="182">
        <v>24109</v>
      </c>
      <c r="V10" s="182">
        <v>730272</v>
      </c>
      <c r="W10" s="182">
        <v>146358</v>
      </c>
      <c r="X10" s="182">
        <v>56087</v>
      </c>
      <c r="Y10" s="87">
        <v>1227800</v>
      </c>
    </row>
    <row r="11" spans="1:25" s="13" customFormat="1" ht="26.25" customHeight="1">
      <c r="A11" s="181">
        <v>17</v>
      </c>
      <c r="B11" s="182">
        <v>22002289</v>
      </c>
      <c r="C11" s="182">
        <v>11190232</v>
      </c>
      <c r="D11" s="182">
        <v>642796</v>
      </c>
      <c r="E11" s="182">
        <v>65734</v>
      </c>
      <c r="F11" s="182">
        <v>43384</v>
      </c>
      <c r="G11" s="182">
        <v>61960</v>
      </c>
      <c r="H11" s="182">
        <v>775320</v>
      </c>
      <c r="I11" s="182">
        <v>739563</v>
      </c>
      <c r="J11" s="182" t="s">
        <v>88</v>
      </c>
      <c r="K11" s="182">
        <v>220200</v>
      </c>
      <c r="L11" s="87">
        <v>328795</v>
      </c>
      <c r="M11" s="183">
        <v>5432979</v>
      </c>
      <c r="N11" s="182">
        <v>18880</v>
      </c>
      <c r="O11" s="182">
        <v>19525</v>
      </c>
      <c r="P11" s="182">
        <v>57719</v>
      </c>
      <c r="Q11" s="182">
        <v>1880</v>
      </c>
      <c r="R11" s="182">
        <v>26927</v>
      </c>
      <c r="S11" s="182">
        <v>176523</v>
      </c>
      <c r="T11" s="182">
        <v>32220</v>
      </c>
      <c r="U11" s="182">
        <v>44913</v>
      </c>
      <c r="V11" s="182">
        <v>592185</v>
      </c>
      <c r="W11" s="182">
        <v>331667</v>
      </c>
      <c r="X11" s="182">
        <v>62387</v>
      </c>
      <c r="Y11" s="87">
        <v>1136500</v>
      </c>
    </row>
    <row r="12" spans="1:25" s="13" customFormat="1" ht="26.25" customHeight="1">
      <c r="A12" s="181">
        <v>18</v>
      </c>
      <c r="B12" s="182">
        <v>21288406</v>
      </c>
      <c r="C12" s="182">
        <v>11118171</v>
      </c>
      <c r="D12" s="182">
        <v>907938</v>
      </c>
      <c r="E12" s="182">
        <v>45684</v>
      </c>
      <c r="F12" s="182">
        <v>62525</v>
      </c>
      <c r="G12" s="182">
        <v>56944</v>
      </c>
      <c r="H12" s="182">
        <v>816214</v>
      </c>
      <c r="I12" s="182">
        <v>755236</v>
      </c>
      <c r="J12" s="182" t="s">
        <v>88</v>
      </c>
      <c r="K12" s="182">
        <v>254011</v>
      </c>
      <c r="L12" s="87">
        <v>263960</v>
      </c>
      <c r="M12" s="183">
        <v>5385511</v>
      </c>
      <c r="N12" s="182">
        <v>20135</v>
      </c>
      <c r="O12" s="182">
        <v>359</v>
      </c>
      <c r="P12" s="182">
        <v>70650</v>
      </c>
      <c r="Q12" s="182">
        <v>2154</v>
      </c>
      <c r="R12" s="182">
        <v>57065</v>
      </c>
      <c r="S12" s="182">
        <v>29539</v>
      </c>
      <c r="T12" s="182">
        <v>58984</v>
      </c>
      <c r="U12" s="182">
        <v>10562</v>
      </c>
      <c r="V12" s="182">
        <v>214410</v>
      </c>
      <c r="W12" s="182">
        <v>133071</v>
      </c>
      <c r="X12" s="182">
        <v>129783</v>
      </c>
      <c r="Y12" s="87">
        <v>895500</v>
      </c>
    </row>
    <row r="13" spans="1:25" s="13" customFormat="1" ht="26.25" customHeight="1">
      <c r="A13" s="181">
        <v>19</v>
      </c>
      <c r="B13" s="182">
        <v>21321472</v>
      </c>
      <c r="C13" s="182">
        <v>11845745</v>
      </c>
      <c r="D13" s="182">
        <v>328676</v>
      </c>
      <c r="E13" s="182">
        <v>58294</v>
      </c>
      <c r="F13" s="182">
        <v>70166</v>
      </c>
      <c r="G13" s="182">
        <v>46906</v>
      </c>
      <c r="H13" s="182">
        <v>797110</v>
      </c>
      <c r="I13" s="182">
        <v>756830</v>
      </c>
      <c r="J13" s="182" t="s">
        <v>88</v>
      </c>
      <c r="K13" s="182">
        <v>188441</v>
      </c>
      <c r="L13" s="87">
        <v>72456</v>
      </c>
      <c r="M13" s="183">
        <v>4875312</v>
      </c>
      <c r="N13" s="182">
        <v>19650</v>
      </c>
      <c r="O13" s="182">
        <v>660</v>
      </c>
      <c r="P13" s="182">
        <v>72060</v>
      </c>
      <c r="Q13" s="182">
        <v>2385</v>
      </c>
      <c r="R13" s="182">
        <v>110000</v>
      </c>
      <c r="S13" s="182">
        <v>11739</v>
      </c>
      <c r="T13" s="182">
        <v>13763</v>
      </c>
      <c r="U13" s="182">
        <v>16298</v>
      </c>
      <c r="V13" s="182">
        <v>943263</v>
      </c>
      <c r="W13" s="182">
        <v>174946</v>
      </c>
      <c r="X13" s="182">
        <v>131772</v>
      </c>
      <c r="Y13" s="87">
        <v>785000</v>
      </c>
    </row>
    <row r="14" spans="1:25" s="13" customFormat="1" ht="26.25" customHeight="1">
      <c r="A14" s="181">
        <v>20</v>
      </c>
      <c r="B14" s="182">
        <f>SUM(C14:Y14)</f>
        <v>23200936</v>
      </c>
      <c r="C14" s="182">
        <f>626598+11351100</f>
        <v>11977698</v>
      </c>
      <c r="D14" s="182">
        <v>320063</v>
      </c>
      <c r="E14" s="182">
        <v>55999</v>
      </c>
      <c r="F14" s="182">
        <v>29619</v>
      </c>
      <c r="G14" s="182">
        <v>10156</v>
      </c>
      <c r="H14" s="182">
        <v>745242</v>
      </c>
      <c r="I14" s="182">
        <v>741804</v>
      </c>
      <c r="J14" s="182" t="s">
        <v>564</v>
      </c>
      <c r="K14" s="182">
        <v>204395</v>
      </c>
      <c r="L14" s="87">
        <v>144216</v>
      </c>
      <c r="M14" s="183">
        <f>805610+4301014</f>
        <v>5106624</v>
      </c>
      <c r="N14" s="182">
        <v>17664</v>
      </c>
      <c r="O14" s="182">
        <v>774</v>
      </c>
      <c r="P14" s="182">
        <v>76239</v>
      </c>
      <c r="Q14" s="182" t="s">
        <v>564</v>
      </c>
      <c r="R14" s="182">
        <v>173436</v>
      </c>
      <c r="S14" s="182">
        <v>1634</v>
      </c>
      <c r="T14" s="182">
        <f>107969+2201</f>
        <v>110170</v>
      </c>
      <c r="U14" s="182">
        <v>14586</v>
      </c>
      <c r="V14" s="182">
        <v>2295139</v>
      </c>
      <c r="W14" s="182">
        <v>80178</v>
      </c>
      <c r="X14" s="182">
        <f>356260+1740</f>
        <v>358000</v>
      </c>
      <c r="Y14" s="87">
        <v>737300</v>
      </c>
    </row>
    <row r="15" spans="1:25" s="13" customFormat="1" ht="26.25" customHeight="1">
      <c r="A15" s="497" t="s">
        <v>399</v>
      </c>
      <c r="B15" s="497"/>
      <c r="C15" s="497"/>
      <c r="D15" s="497"/>
      <c r="E15" s="497"/>
      <c r="F15" s="497"/>
      <c r="G15" s="497"/>
      <c r="H15" s="497"/>
      <c r="I15" s="497"/>
      <c r="J15" s="497"/>
      <c r="K15" s="497"/>
      <c r="L15" s="497"/>
      <c r="M15" s="497" t="s">
        <v>660</v>
      </c>
      <c r="N15" s="497"/>
      <c r="O15" s="497"/>
      <c r="P15" s="497"/>
      <c r="Q15" s="497"/>
      <c r="R15" s="497"/>
      <c r="S15" s="497"/>
      <c r="T15" s="497"/>
      <c r="U15" s="497"/>
      <c r="V15" s="497"/>
      <c r="W15" s="497"/>
      <c r="X15" s="497"/>
      <c r="Y15" s="497"/>
    </row>
    <row r="16" spans="1:25" s="13" customFormat="1" ht="26.25" customHeight="1">
      <c r="A16" s="181" t="s">
        <v>340</v>
      </c>
      <c r="B16" s="182">
        <v>18740746</v>
      </c>
      <c r="C16" s="182">
        <v>9022841</v>
      </c>
      <c r="D16" s="182">
        <v>413011</v>
      </c>
      <c r="E16" s="182">
        <v>80602</v>
      </c>
      <c r="F16" s="182">
        <v>23755</v>
      </c>
      <c r="G16" s="182">
        <v>22352</v>
      </c>
      <c r="H16" s="182">
        <v>744697</v>
      </c>
      <c r="I16" s="182">
        <v>381116</v>
      </c>
      <c r="J16" s="182" t="s">
        <v>88</v>
      </c>
      <c r="K16" s="182">
        <v>202655</v>
      </c>
      <c r="L16" s="87">
        <v>301568</v>
      </c>
      <c r="M16" s="183">
        <v>3701162</v>
      </c>
      <c r="N16" s="182">
        <v>17102</v>
      </c>
      <c r="O16" s="182">
        <v>416369</v>
      </c>
      <c r="P16" s="182">
        <v>384068</v>
      </c>
      <c r="Q16" s="182">
        <v>123493</v>
      </c>
      <c r="R16" s="182">
        <v>1665115</v>
      </c>
      <c r="S16" s="182">
        <v>758797</v>
      </c>
      <c r="T16" s="182">
        <v>2769</v>
      </c>
      <c r="U16" s="182" t="s">
        <v>88</v>
      </c>
      <c r="V16" s="182" t="s">
        <v>88</v>
      </c>
      <c r="W16" s="182" t="s">
        <v>88</v>
      </c>
      <c r="X16" s="182">
        <v>479274</v>
      </c>
      <c r="Y16" s="87" t="s">
        <v>88</v>
      </c>
    </row>
    <row r="17" spans="1:25" s="13" customFormat="1" ht="26.25" customHeight="1">
      <c r="A17" s="181">
        <v>17</v>
      </c>
      <c r="B17" s="182">
        <v>21824626</v>
      </c>
      <c r="C17" s="182">
        <v>10527991</v>
      </c>
      <c r="D17" s="182">
        <v>642796</v>
      </c>
      <c r="E17" s="182">
        <v>65734</v>
      </c>
      <c r="F17" s="182">
        <v>43384</v>
      </c>
      <c r="G17" s="182">
        <v>61960</v>
      </c>
      <c r="H17" s="182">
        <v>775320</v>
      </c>
      <c r="I17" s="182">
        <v>739563</v>
      </c>
      <c r="J17" s="182" t="s">
        <v>88</v>
      </c>
      <c r="K17" s="182">
        <v>220200</v>
      </c>
      <c r="L17" s="87">
        <v>328795</v>
      </c>
      <c r="M17" s="183">
        <v>4481483</v>
      </c>
      <c r="N17" s="182">
        <v>18880</v>
      </c>
      <c r="O17" s="182">
        <v>315850</v>
      </c>
      <c r="P17" s="182">
        <v>452922</v>
      </c>
      <c r="Q17" s="182">
        <v>176679</v>
      </c>
      <c r="R17" s="182">
        <v>1580565</v>
      </c>
      <c r="S17" s="182">
        <v>918856</v>
      </c>
      <c r="T17" s="182">
        <v>2901</v>
      </c>
      <c r="U17" s="182" t="s">
        <v>88</v>
      </c>
      <c r="V17" s="182" t="s">
        <v>88</v>
      </c>
      <c r="W17" s="182" t="s">
        <v>88</v>
      </c>
      <c r="X17" s="182">
        <v>470747</v>
      </c>
      <c r="Y17" s="87" t="s">
        <v>88</v>
      </c>
    </row>
    <row r="18" spans="1:25" s="13" customFormat="1" ht="26.25" customHeight="1">
      <c r="A18" s="181">
        <v>18</v>
      </c>
      <c r="B18" s="182">
        <v>21997957</v>
      </c>
      <c r="C18" s="182">
        <v>10476522</v>
      </c>
      <c r="D18" s="182">
        <v>907938</v>
      </c>
      <c r="E18" s="182">
        <v>45684</v>
      </c>
      <c r="F18" s="182">
        <v>62525</v>
      </c>
      <c r="G18" s="182">
        <v>56944</v>
      </c>
      <c r="H18" s="182">
        <v>816214</v>
      </c>
      <c r="I18" s="182">
        <v>755236</v>
      </c>
      <c r="J18" s="182" t="s">
        <v>88</v>
      </c>
      <c r="K18" s="182">
        <v>254011</v>
      </c>
      <c r="L18" s="87">
        <v>263960</v>
      </c>
      <c r="M18" s="183">
        <v>4539458</v>
      </c>
      <c r="N18" s="182">
        <v>20135</v>
      </c>
      <c r="O18" s="182">
        <v>314175</v>
      </c>
      <c r="P18" s="182">
        <v>459123</v>
      </c>
      <c r="Q18" s="182">
        <v>131392</v>
      </c>
      <c r="R18" s="182">
        <v>1457887</v>
      </c>
      <c r="S18" s="182">
        <v>989873</v>
      </c>
      <c r="T18" s="182">
        <v>2176</v>
      </c>
      <c r="U18" s="182" t="s">
        <v>88</v>
      </c>
      <c r="V18" s="182" t="s">
        <v>88</v>
      </c>
      <c r="W18" s="182" t="s">
        <v>88</v>
      </c>
      <c r="X18" s="182">
        <v>444704</v>
      </c>
      <c r="Y18" s="87" t="s">
        <v>88</v>
      </c>
    </row>
    <row r="19" spans="1:25" s="13" customFormat="1" ht="26.25" customHeight="1">
      <c r="A19" s="181">
        <v>19</v>
      </c>
      <c r="B19" s="182">
        <v>21685423</v>
      </c>
      <c r="C19" s="182">
        <v>11226597</v>
      </c>
      <c r="D19" s="182">
        <v>328676</v>
      </c>
      <c r="E19" s="182">
        <v>58294</v>
      </c>
      <c r="F19" s="182">
        <v>70166</v>
      </c>
      <c r="G19" s="182">
        <v>46906</v>
      </c>
      <c r="H19" s="182">
        <v>797110</v>
      </c>
      <c r="I19" s="182">
        <v>756830</v>
      </c>
      <c r="J19" s="182" t="s">
        <v>88</v>
      </c>
      <c r="K19" s="182">
        <v>188441</v>
      </c>
      <c r="L19" s="87">
        <v>72456</v>
      </c>
      <c r="M19" s="183">
        <v>4090263</v>
      </c>
      <c r="N19" s="182">
        <v>19650</v>
      </c>
      <c r="O19" s="182">
        <v>328148</v>
      </c>
      <c r="P19" s="182">
        <v>378320</v>
      </c>
      <c r="Q19" s="182">
        <v>142110</v>
      </c>
      <c r="R19" s="182">
        <v>1553105</v>
      </c>
      <c r="S19" s="182">
        <v>1177867</v>
      </c>
      <c r="T19" s="182">
        <v>1788</v>
      </c>
      <c r="U19" s="182" t="s">
        <v>88</v>
      </c>
      <c r="V19" s="182" t="s">
        <v>88</v>
      </c>
      <c r="W19" s="182" t="s">
        <v>88</v>
      </c>
      <c r="X19" s="182">
        <v>448696</v>
      </c>
      <c r="Y19" s="87" t="s">
        <v>88</v>
      </c>
    </row>
    <row r="20" spans="1:25" s="13" customFormat="1" ht="26.25" customHeight="1">
      <c r="A20" s="181">
        <v>20</v>
      </c>
      <c r="B20" s="182">
        <f>SUM(C20:Y20)</f>
        <v>21968275</v>
      </c>
      <c r="C20" s="182">
        <v>11351100</v>
      </c>
      <c r="D20" s="182">
        <v>320063</v>
      </c>
      <c r="E20" s="182">
        <v>55999</v>
      </c>
      <c r="F20" s="182">
        <v>29619</v>
      </c>
      <c r="G20" s="182">
        <v>10156</v>
      </c>
      <c r="H20" s="182">
        <v>745242</v>
      </c>
      <c r="I20" s="182">
        <v>741804</v>
      </c>
      <c r="J20" s="182" t="s">
        <v>564</v>
      </c>
      <c r="K20" s="182">
        <v>204395</v>
      </c>
      <c r="L20" s="87">
        <v>144216</v>
      </c>
      <c r="M20" s="183">
        <v>4301014</v>
      </c>
      <c r="N20" s="182">
        <v>17664</v>
      </c>
      <c r="O20" s="182">
        <v>328460</v>
      </c>
      <c r="P20" s="182">
        <v>373555</v>
      </c>
      <c r="Q20" s="182">
        <v>132330</v>
      </c>
      <c r="R20" s="182">
        <v>1535513</v>
      </c>
      <c r="S20" s="182">
        <v>1224300</v>
      </c>
      <c r="T20" s="182">
        <v>2201</v>
      </c>
      <c r="U20" s="182" t="s">
        <v>564</v>
      </c>
      <c r="V20" s="182" t="s">
        <v>564</v>
      </c>
      <c r="W20" s="182" t="s">
        <v>564</v>
      </c>
      <c r="X20" s="182">
        <v>450644</v>
      </c>
      <c r="Y20" s="87"/>
    </row>
    <row r="21" spans="1:25" s="13" customFormat="1" ht="26.25" customHeight="1">
      <c r="A21" s="497" t="s">
        <v>661</v>
      </c>
      <c r="B21" s="497"/>
      <c r="C21" s="497"/>
      <c r="D21" s="497"/>
      <c r="E21" s="497"/>
      <c r="F21" s="497"/>
      <c r="G21" s="497"/>
      <c r="H21" s="497"/>
      <c r="I21" s="497"/>
      <c r="J21" s="497"/>
      <c r="K21" s="497"/>
      <c r="L21" s="497"/>
      <c r="M21" s="497" t="s">
        <v>662</v>
      </c>
      <c r="N21" s="497"/>
      <c r="O21" s="497"/>
      <c r="P21" s="497"/>
      <c r="Q21" s="497"/>
      <c r="R21" s="497"/>
      <c r="S21" s="497"/>
      <c r="T21" s="497"/>
      <c r="U21" s="497"/>
      <c r="V21" s="497"/>
      <c r="W21" s="497"/>
      <c r="X21" s="497"/>
      <c r="Y21" s="497"/>
    </row>
    <row r="22" spans="1:25" s="13" customFormat="1" ht="26.25" customHeight="1">
      <c r="A22" s="181" t="s">
        <v>340</v>
      </c>
      <c r="B22" s="182">
        <v>14954030</v>
      </c>
      <c r="C22" s="182">
        <v>9022841</v>
      </c>
      <c r="D22" s="182">
        <v>413011</v>
      </c>
      <c r="E22" s="182">
        <v>80602</v>
      </c>
      <c r="F22" s="182">
        <v>23755</v>
      </c>
      <c r="G22" s="182">
        <v>22352</v>
      </c>
      <c r="H22" s="182">
        <v>744697</v>
      </c>
      <c r="I22" s="182">
        <v>381116</v>
      </c>
      <c r="J22" s="182" t="s">
        <v>88</v>
      </c>
      <c r="K22" s="182">
        <v>202655</v>
      </c>
      <c r="L22" s="87">
        <v>301568</v>
      </c>
      <c r="M22" s="183">
        <v>3701162</v>
      </c>
      <c r="N22" s="182">
        <v>17102</v>
      </c>
      <c r="O22" s="182" t="s">
        <v>88</v>
      </c>
      <c r="P22" s="182">
        <v>40765</v>
      </c>
      <c r="Q22" s="182" t="s">
        <v>88</v>
      </c>
      <c r="R22" s="182" t="s">
        <v>88</v>
      </c>
      <c r="S22" s="182" t="s">
        <v>88</v>
      </c>
      <c r="T22" s="182">
        <v>2358</v>
      </c>
      <c r="U22" s="182" t="s">
        <v>88</v>
      </c>
      <c r="V22" s="182" t="s">
        <v>88</v>
      </c>
      <c r="W22" s="182" t="s">
        <v>88</v>
      </c>
      <c r="X22" s="182">
        <v>55</v>
      </c>
      <c r="Y22" s="87" t="s">
        <v>88</v>
      </c>
    </row>
    <row r="23" spans="1:25" s="13" customFormat="1" ht="26.25" customHeight="1">
      <c r="A23" s="181">
        <v>17</v>
      </c>
      <c r="B23" s="182">
        <v>17966579</v>
      </c>
      <c r="C23" s="182">
        <v>10527991</v>
      </c>
      <c r="D23" s="182">
        <v>642796</v>
      </c>
      <c r="E23" s="182">
        <v>65734</v>
      </c>
      <c r="F23" s="182">
        <v>43384</v>
      </c>
      <c r="G23" s="182">
        <v>61960</v>
      </c>
      <c r="H23" s="182">
        <v>775320</v>
      </c>
      <c r="I23" s="182">
        <v>739563</v>
      </c>
      <c r="J23" s="182" t="s">
        <v>88</v>
      </c>
      <c r="K23" s="182">
        <v>220200</v>
      </c>
      <c r="L23" s="87">
        <v>328795</v>
      </c>
      <c r="M23" s="183">
        <v>4481483</v>
      </c>
      <c r="N23" s="182">
        <v>18880</v>
      </c>
      <c r="O23" s="182" t="s">
        <v>88</v>
      </c>
      <c r="P23" s="182">
        <v>57719</v>
      </c>
      <c r="Q23" s="182" t="s">
        <v>88</v>
      </c>
      <c r="R23" s="182" t="s">
        <v>88</v>
      </c>
      <c r="S23" s="182" t="s">
        <v>88</v>
      </c>
      <c r="T23" s="182">
        <v>2743</v>
      </c>
      <c r="U23" s="182" t="s">
        <v>88</v>
      </c>
      <c r="V23" s="182" t="s">
        <v>88</v>
      </c>
      <c r="W23" s="182" t="s">
        <v>88</v>
      </c>
      <c r="X23" s="182">
        <v>11</v>
      </c>
      <c r="Y23" s="87" t="s">
        <v>88</v>
      </c>
    </row>
    <row r="24" spans="1:25" s="13" customFormat="1" ht="26.25" customHeight="1">
      <c r="A24" s="181">
        <v>18</v>
      </c>
      <c r="B24" s="182">
        <v>18272040</v>
      </c>
      <c r="C24" s="182">
        <v>10476522</v>
      </c>
      <c r="D24" s="182">
        <v>907938</v>
      </c>
      <c r="E24" s="182">
        <v>45684</v>
      </c>
      <c r="F24" s="182">
        <v>62525</v>
      </c>
      <c r="G24" s="182">
        <v>56944</v>
      </c>
      <c r="H24" s="182">
        <v>816214</v>
      </c>
      <c r="I24" s="182">
        <v>755236</v>
      </c>
      <c r="J24" s="182" t="s">
        <v>88</v>
      </c>
      <c r="K24" s="182">
        <v>254011</v>
      </c>
      <c r="L24" s="87">
        <v>263960</v>
      </c>
      <c r="M24" s="183">
        <v>4539458</v>
      </c>
      <c r="N24" s="182">
        <v>20135</v>
      </c>
      <c r="O24" s="182" t="s">
        <v>88</v>
      </c>
      <c r="P24" s="182">
        <v>70650</v>
      </c>
      <c r="Q24" s="182" t="s">
        <v>88</v>
      </c>
      <c r="R24" s="182" t="s">
        <v>88</v>
      </c>
      <c r="S24" s="182" t="s">
        <v>88</v>
      </c>
      <c r="T24" s="182">
        <v>1982</v>
      </c>
      <c r="U24" s="182" t="s">
        <v>88</v>
      </c>
      <c r="V24" s="182" t="s">
        <v>88</v>
      </c>
      <c r="W24" s="182" t="s">
        <v>88</v>
      </c>
      <c r="X24" s="182">
        <v>781</v>
      </c>
      <c r="Y24" s="87" t="s">
        <v>88</v>
      </c>
    </row>
    <row r="25" spans="1:25" s="13" customFormat="1" ht="26.25" customHeight="1">
      <c r="A25" s="181">
        <v>19</v>
      </c>
      <c r="B25" s="182">
        <v>17730700</v>
      </c>
      <c r="C25" s="182">
        <v>11226597</v>
      </c>
      <c r="D25" s="182">
        <v>328676</v>
      </c>
      <c r="E25" s="182">
        <v>58294</v>
      </c>
      <c r="F25" s="182">
        <v>70166</v>
      </c>
      <c r="G25" s="182">
        <v>46906</v>
      </c>
      <c r="H25" s="182">
        <v>797110</v>
      </c>
      <c r="I25" s="182">
        <v>756830</v>
      </c>
      <c r="J25" s="182" t="s">
        <v>88</v>
      </c>
      <c r="K25" s="182">
        <v>188441</v>
      </c>
      <c r="L25" s="87">
        <v>72456</v>
      </c>
      <c r="M25" s="183">
        <v>4090263</v>
      </c>
      <c r="N25" s="182">
        <v>19650</v>
      </c>
      <c r="O25" s="182" t="s">
        <v>88</v>
      </c>
      <c r="P25" s="182">
        <v>72060</v>
      </c>
      <c r="Q25" s="182" t="s">
        <v>88</v>
      </c>
      <c r="R25" s="182" t="s">
        <v>88</v>
      </c>
      <c r="S25" s="182" t="s">
        <v>88</v>
      </c>
      <c r="T25" s="182">
        <v>1788</v>
      </c>
      <c r="U25" s="182" t="s">
        <v>88</v>
      </c>
      <c r="V25" s="182" t="s">
        <v>88</v>
      </c>
      <c r="W25" s="182" t="s">
        <v>88</v>
      </c>
      <c r="X25" s="182">
        <v>1463</v>
      </c>
      <c r="Y25" s="87" t="s">
        <v>88</v>
      </c>
    </row>
    <row r="26" spans="1:25" s="13" customFormat="1" ht="26.25" customHeight="1" thickBot="1">
      <c r="A26" s="184">
        <v>20</v>
      </c>
      <c r="B26" s="185">
        <f>SUM(C26:Y26)</f>
        <v>18001452</v>
      </c>
      <c r="C26" s="185">
        <v>11351100</v>
      </c>
      <c r="D26" s="185">
        <v>320063</v>
      </c>
      <c r="E26" s="185">
        <v>55999</v>
      </c>
      <c r="F26" s="185">
        <v>29619</v>
      </c>
      <c r="G26" s="185">
        <v>10156</v>
      </c>
      <c r="H26" s="185">
        <v>745242</v>
      </c>
      <c r="I26" s="185">
        <v>741804</v>
      </c>
      <c r="J26" s="185" t="s">
        <v>564</v>
      </c>
      <c r="K26" s="185">
        <v>204395</v>
      </c>
      <c r="L26" s="186">
        <v>144216</v>
      </c>
      <c r="M26" s="187">
        <v>4301014</v>
      </c>
      <c r="N26" s="185">
        <v>17664</v>
      </c>
      <c r="O26" s="185" t="s">
        <v>564</v>
      </c>
      <c r="P26" s="185">
        <v>76239</v>
      </c>
      <c r="Q26" s="185" t="s">
        <v>564</v>
      </c>
      <c r="R26" s="185" t="s">
        <v>564</v>
      </c>
      <c r="S26" s="185" t="s">
        <v>564</v>
      </c>
      <c r="T26" s="185">
        <v>2201</v>
      </c>
      <c r="U26" s="185" t="s">
        <v>564</v>
      </c>
      <c r="V26" s="185" t="s">
        <v>564</v>
      </c>
      <c r="W26" s="185" t="s">
        <v>564</v>
      </c>
      <c r="X26" s="185">
        <v>1740</v>
      </c>
      <c r="Y26" s="186" t="s">
        <v>564</v>
      </c>
    </row>
    <row r="27" spans="1:8" ht="26.25" customHeight="1">
      <c r="A27" s="188" t="s">
        <v>400</v>
      </c>
      <c r="B27" s="89"/>
      <c r="C27" s="89"/>
      <c r="D27" s="89"/>
      <c r="E27" s="142"/>
      <c r="F27" s="142"/>
      <c r="G27" s="142"/>
      <c r="H27" s="142"/>
    </row>
    <row r="28" spans="1:8" ht="12">
      <c r="A28" s="89"/>
      <c r="B28" s="142"/>
      <c r="C28" s="142"/>
      <c r="D28" s="142"/>
      <c r="E28" s="142"/>
      <c r="F28" s="142"/>
      <c r="G28" s="142"/>
      <c r="H28" s="142"/>
    </row>
    <row r="29" spans="1:8" ht="12">
      <c r="A29" s="142"/>
      <c r="B29" s="35"/>
      <c r="C29" s="35"/>
      <c r="D29" s="35"/>
      <c r="E29" s="35"/>
      <c r="F29" s="35"/>
      <c r="G29" s="35"/>
      <c r="H29" s="35"/>
    </row>
    <row r="30" spans="1:8" ht="12">
      <c r="A30" s="142"/>
      <c r="B30" s="35"/>
      <c r="C30" s="35"/>
      <c r="D30" s="35"/>
      <c r="E30" s="35"/>
      <c r="F30" s="35"/>
      <c r="G30" s="35"/>
      <c r="H30" s="35"/>
    </row>
    <row r="31" spans="1:8" ht="12">
      <c r="A31" s="142"/>
      <c r="B31" s="35"/>
      <c r="C31" s="35"/>
      <c r="D31" s="35"/>
      <c r="E31" s="35"/>
      <c r="F31" s="35"/>
      <c r="G31" s="35"/>
      <c r="H31" s="35"/>
    </row>
    <row r="32" spans="1:8" ht="12">
      <c r="A32" s="142"/>
      <c r="B32" s="35"/>
      <c r="C32" s="35"/>
      <c r="D32" s="35"/>
      <c r="E32" s="35"/>
      <c r="F32" s="35"/>
      <c r="G32" s="35"/>
      <c r="H32" s="35"/>
    </row>
    <row r="33" spans="1:8" ht="12">
      <c r="A33" s="142"/>
      <c r="B33" s="35"/>
      <c r="C33" s="35"/>
      <c r="D33" s="35"/>
      <c r="E33" s="35"/>
      <c r="F33" s="35"/>
      <c r="G33" s="35"/>
      <c r="H33" s="35"/>
    </row>
  </sheetData>
  <mergeCells count="8">
    <mergeCell ref="A21:L21"/>
    <mergeCell ref="M21:Y21"/>
    <mergeCell ref="A3:L3"/>
    <mergeCell ref="A9:L9"/>
    <mergeCell ref="A15:L15"/>
    <mergeCell ref="M3:Y3"/>
    <mergeCell ref="M9:Y9"/>
    <mergeCell ref="M15:Y15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35"/>
  <dimension ref="A1:Y3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1.75390625" style="52" customWidth="1"/>
    <col min="2" max="9" width="9.375" style="52" customWidth="1"/>
    <col min="10" max="10" width="8.875" style="52" customWidth="1"/>
    <col min="11" max="11" width="8.50390625" style="52" customWidth="1"/>
    <col min="12" max="12" width="7.25390625" style="52" customWidth="1"/>
    <col min="13" max="13" width="9.125" style="52" customWidth="1"/>
    <col min="14" max="14" width="8.875" style="52" customWidth="1"/>
    <col min="15" max="15" width="7.875" style="52" bestFit="1" customWidth="1"/>
    <col min="16" max="16" width="8.75390625" style="52" customWidth="1"/>
    <col min="17" max="17" width="9.125" style="52" customWidth="1"/>
    <col min="18" max="18" width="10.00390625" style="52" customWidth="1"/>
    <col min="19" max="19" width="8.50390625" style="52" customWidth="1"/>
    <col min="20" max="20" width="6.375" style="52" customWidth="1"/>
    <col min="21" max="21" width="6.25390625" style="52" customWidth="1"/>
    <col min="22" max="22" width="7.375" style="52" customWidth="1"/>
    <col min="23" max="23" width="6.25390625" style="52" customWidth="1"/>
    <col min="24" max="24" width="6.75390625" style="52" customWidth="1"/>
    <col min="25" max="25" width="7.00390625" style="52" customWidth="1"/>
    <col min="26" max="16384" width="9.00390625" style="52" customWidth="1"/>
  </cols>
  <sheetData>
    <row r="1" spans="1:19" ht="18" customHeight="1" thickBot="1">
      <c r="A1" s="48" t="s">
        <v>401</v>
      </c>
      <c r="F1" s="51"/>
      <c r="S1" s="53" t="s">
        <v>45</v>
      </c>
    </row>
    <row r="2" spans="1:25" s="13" customFormat="1" ht="18.75" customHeight="1">
      <c r="A2" s="296" t="s">
        <v>619</v>
      </c>
      <c r="B2" s="354" t="s">
        <v>402</v>
      </c>
      <c r="C2" s="354" t="s">
        <v>403</v>
      </c>
      <c r="D2" s="354" t="s">
        <v>404</v>
      </c>
      <c r="E2" s="354"/>
      <c r="F2" s="354"/>
      <c r="G2" s="354"/>
      <c r="H2" s="354"/>
      <c r="I2" s="345"/>
      <c r="J2" s="292" t="s">
        <v>405</v>
      </c>
      <c r="K2" s="354"/>
      <c r="L2" s="354"/>
      <c r="M2" s="354" t="s">
        <v>406</v>
      </c>
      <c r="N2" s="354"/>
      <c r="O2" s="354"/>
      <c r="P2" s="354"/>
      <c r="Q2" s="354"/>
      <c r="R2" s="354"/>
      <c r="S2" s="345"/>
      <c r="T2" s="372"/>
      <c r="U2" s="121"/>
      <c r="V2" s="121"/>
      <c r="W2" s="121"/>
      <c r="X2" s="121"/>
      <c r="Y2" s="121"/>
    </row>
    <row r="3" spans="1:25" s="13" customFormat="1" ht="15.75" customHeight="1">
      <c r="A3" s="105"/>
      <c r="B3" s="355"/>
      <c r="C3" s="355"/>
      <c r="D3" s="355" t="s">
        <v>67</v>
      </c>
      <c r="E3" s="355" t="s">
        <v>407</v>
      </c>
      <c r="F3" s="355" t="s">
        <v>408</v>
      </c>
      <c r="G3" s="355" t="s">
        <v>565</v>
      </c>
      <c r="H3" s="355" t="s">
        <v>409</v>
      </c>
      <c r="I3" s="346" t="s">
        <v>410</v>
      </c>
      <c r="J3" s="174" t="s">
        <v>67</v>
      </c>
      <c r="K3" s="355" t="s">
        <v>639</v>
      </c>
      <c r="L3" s="355" t="s">
        <v>640</v>
      </c>
      <c r="M3" s="355" t="s">
        <v>67</v>
      </c>
      <c r="N3" s="355" t="s">
        <v>379</v>
      </c>
      <c r="O3" s="355" t="s">
        <v>641</v>
      </c>
      <c r="P3" s="355" t="s">
        <v>411</v>
      </c>
      <c r="Q3" s="346" t="s">
        <v>412</v>
      </c>
      <c r="R3" s="164"/>
      <c r="S3" s="346" t="s">
        <v>566</v>
      </c>
      <c r="T3" s="372"/>
      <c r="U3" s="121"/>
      <c r="V3" s="121"/>
      <c r="W3" s="121"/>
      <c r="X3" s="121"/>
      <c r="Y3" s="121"/>
    </row>
    <row r="4" spans="1:25" s="13" customFormat="1" ht="27" customHeight="1" thickBot="1">
      <c r="A4" s="278"/>
      <c r="B4" s="356"/>
      <c r="C4" s="356"/>
      <c r="D4" s="356"/>
      <c r="E4" s="356"/>
      <c r="F4" s="356"/>
      <c r="G4" s="356"/>
      <c r="H4" s="356"/>
      <c r="I4" s="347"/>
      <c r="J4" s="196"/>
      <c r="K4" s="356"/>
      <c r="L4" s="356"/>
      <c r="M4" s="356"/>
      <c r="N4" s="356"/>
      <c r="O4" s="356"/>
      <c r="P4" s="356"/>
      <c r="Q4" s="356"/>
      <c r="R4" s="107" t="s">
        <v>567</v>
      </c>
      <c r="S4" s="347"/>
      <c r="T4" s="62"/>
      <c r="U4" s="121"/>
      <c r="V4" s="121"/>
      <c r="W4" s="121"/>
      <c r="X4" s="121"/>
      <c r="Y4" s="121"/>
    </row>
    <row r="5" spans="1:25" s="13" customFormat="1" ht="23.25" customHeight="1">
      <c r="A5" s="291" t="s">
        <v>413</v>
      </c>
      <c r="B5" s="291"/>
      <c r="C5" s="291"/>
      <c r="D5" s="291"/>
      <c r="E5" s="291"/>
      <c r="F5" s="291"/>
      <c r="G5" s="291"/>
      <c r="H5" s="291"/>
      <c r="I5" s="291"/>
      <c r="J5" s="292" t="s">
        <v>642</v>
      </c>
      <c r="K5" s="354"/>
      <c r="L5" s="354"/>
      <c r="M5" s="354"/>
      <c r="N5" s="354"/>
      <c r="O5" s="354"/>
      <c r="P5" s="354"/>
      <c r="Q5" s="354"/>
      <c r="R5" s="354"/>
      <c r="S5" s="345"/>
      <c r="T5" s="62"/>
      <c r="U5" s="121"/>
      <c r="V5" s="121"/>
      <c r="W5" s="121"/>
      <c r="X5" s="121"/>
      <c r="Y5" s="121"/>
    </row>
    <row r="6" spans="1:25" s="13" customFormat="1" ht="23.25" customHeight="1">
      <c r="A6" s="122" t="s">
        <v>643</v>
      </c>
      <c r="B6" s="8">
        <v>23666016</v>
      </c>
      <c r="C6" s="8">
        <v>5971426</v>
      </c>
      <c r="D6" s="8">
        <v>14142638</v>
      </c>
      <c r="E6" s="8">
        <v>5830741</v>
      </c>
      <c r="F6" s="8">
        <v>3029448</v>
      </c>
      <c r="G6" s="8">
        <v>167738</v>
      </c>
      <c r="H6" s="8">
        <v>3245273</v>
      </c>
      <c r="I6" s="6">
        <v>1869438</v>
      </c>
      <c r="J6" s="7">
        <v>1531458</v>
      </c>
      <c r="K6" s="8">
        <v>1301814</v>
      </c>
      <c r="L6" s="8">
        <v>229644</v>
      </c>
      <c r="M6" s="8">
        <v>7991920</v>
      </c>
      <c r="N6" s="8">
        <v>245396</v>
      </c>
      <c r="O6" s="8">
        <v>682344</v>
      </c>
      <c r="P6" s="8">
        <v>2441876</v>
      </c>
      <c r="Q6" s="8">
        <v>4622304</v>
      </c>
      <c r="R6" s="8">
        <v>8860</v>
      </c>
      <c r="S6" s="6" t="s">
        <v>88</v>
      </c>
      <c r="T6" s="372"/>
      <c r="U6" s="121"/>
      <c r="V6" s="121"/>
      <c r="W6" s="121"/>
      <c r="X6" s="121"/>
      <c r="Y6" s="121"/>
    </row>
    <row r="7" spans="1:25" s="13" customFormat="1" ht="23.25" customHeight="1">
      <c r="A7" s="122">
        <v>17</v>
      </c>
      <c r="B7" s="8">
        <v>28769337</v>
      </c>
      <c r="C7" s="8">
        <v>7021006</v>
      </c>
      <c r="D7" s="8">
        <v>16700415</v>
      </c>
      <c r="E7" s="8">
        <v>6802774</v>
      </c>
      <c r="F7" s="8">
        <v>3876938</v>
      </c>
      <c r="G7" s="8">
        <v>219655</v>
      </c>
      <c r="H7" s="8">
        <v>3428030</v>
      </c>
      <c r="I7" s="6">
        <v>2373018</v>
      </c>
      <c r="J7" s="7">
        <v>3231512</v>
      </c>
      <c r="K7" s="8">
        <v>2637133</v>
      </c>
      <c r="L7" s="8">
        <v>594379</v>
      </c>
      <c r="M7" s="8">
        <v>8837410</v>
      </c>
      <c r="N7" s="8">
        <v>254505</v>
      </c>
      <c r="O7" s="8">
        <v>629112</v>
      </c>
      <c r="P7" s="8">
        <v>2722445</v>
      </c>
      <c r="Q7" s="8">
        <v>5231348</v>
      </c>
      <c r="R7" s="8">
        <v>5918</v>
      </c>
      <c r="S7" s="6" t="s">
        <v>88</v>
      </c>
      <c r="T7" s="372"/>
      <c r="U7" s="132"/>
      <c r="V7" s="132"/>
      <c r="W7" s="132"/>
      <c r="X7" s="132"/>
      <c r="Y7" s="132"/>
    </row>
    <row r="8" spans="1:25" s="13" customFormat="1" ht="23.25" customHeight="1">
      <c r="A8" s="122">
        <v>18</v>
      </c>
      <c r="B8" s="8">
        <v>27045016</v>
      </c>
      <c r="C8" s="8">
        <v>6438488</v>
      </c>
      <c r="D8" s="8">
        <v>16238570</v>
      </c>
      <c r="E8" s="8">
        <v>6229090</v>
      </c>
      <c r="F8" s="8">
        <v>3766798</v>
      </c>
      <c r="G8" s="8">
        <v>210860</v>
      </c>
      <c r="H8" s="8">
        <v>3588134</v>
      </c>
      <c r="I8" s="6">
        <v>2443688</v>
      </c>
      <c r="J8" s="7">
        <v>2057346</v>
      </c>
      <c r="K8" s="8">
        <v>1998978</v>
      </c>
      <c r="L8" s="8">
        <v>58368</v>
      </c>
      <c r="M8" s="8">
        <v>8749130</v>
      </c>
      <c r="N8" s="8">
        <v>180144</v>
      </c>
      <c r="O8" s="8">
        <v>800499</v>
      </c>
      <c r="P8" s="8">
        <v>2890330</v>
      </c>
      <c r="Q8" s="8">
        <v>4878157</v>
      </c>
      <c r="R8" s="8">
        <v>2322</v>
      </c>
      <c r="S8" s="6" t="s">
        <v>88</v>
      </c>
      <c r="T8" s="372"/>
      <c r="U8" s="121"/>
      <c r="V8" s="121"/>
      <c r="W8" s="121"/>
      <c r="X8" s="121"/>
      <c r="Y8" s="121"/>
    </row>
    <row r="9" spans="1:25" s="13" customFormat="1" ht="23.25" customHeight="1">
      <c r="A9" s="122">
        <v>19</v>
      </c>
      <c r="B9" s="8">
        <v>29539822</v>
      </c>
      <c r="C9" s="8">
        <v>6252270</v>
      </c>
      <c r="D9" s="8">
        <v>17401784</v>
      </c>
      <c r="E9" s="8">
        <v>5975027</v>
      </c>
      <c r="F9" s="8">
        <v>4009535</v>
      </c>
      <c r="G9" s="8">
        <v>245386</v>
      </c>
      <c r="H9" s="8">
        <v>3851796</v>
      </c>
      <c r="I9" s="6">
        <v>3320040</v>
      </c>
      <c r="J9" s="7">
        <v>4353422</v>
      </c>
      <c r="K9" s="8">
        <v>4340540</v>
      </c>
      <c r="L9" s="8">
        <v>12882</v>
      </c>
      <c r="M9" s="8">
        <v>7784616</v>
      </c>
      <c r="N9" s="8">
        <v>197306</v>
      </c>
      <c r="O9" s="8">
        <v>646879</v>
      </c>
      <c r="P9" s="8">
        <v>2073110</v>
      </c>
      <c r="Q9" s="8">
        <v>4867321</v>
      </c>
      <c r="R9" s="8">
        <v>4783</v>
      </c>
      <c r="S9" s="6" t="s">
        <v>88</v>
      </c>
      <c r="T9" s="372"/>
      <c r="U9" s="121"/>
      <c r="V9" s="121"/>
      <c r="W9" s="121"/>
      <c r="X9" s="121"/>
      <c r="Y9" s="121"/>
    </row>
    <row r="10" spans="1:25" s="13" customFormat="1" ht="23.25" customHeight="1">
      <c r="A10" s="122">
        <v>20</v>
      </c>
      <c r="B10" s="8">
        <v>29657152</v>
      </c>
      <c r="C10" s="8">
        <v>6136129</v>
      </c>
      <c r="D10" s="8">
        <f>SUM(E10:I10)</f>
        <v>17456390</v>
      </c>
      <c r="E10" s="8">
        <v>5880994</v>
      </c>
      <c r="F10" s="8">
        <v>3809292</v>
      </c>
      <c r="G10" s="8">
        <v>263148</v>
      </c>
      <c r="H10" s="8">
        <v>3894171</v>
      </c>
      <c r="I10" s="6">
        <v>3608785</v>
      </c>
      <c r="J10" s="7">
        <f>SUM(K10:L10)</f>
        <v>3239744</v>
      </c>
      <c r="K10" s="8">
        <v>3232565</v>
      </c>
      <c r="L10" s="8">
        <v>7179</v>
      </c>
      <c r="M10" s="8">
        <f>SUM(N10:Q10)</f>
        <v>8961018</v>
      </c>
      <c r="N10" s="8">
        <v>1251820</v>
      </c>
      <c r="O10" s="8">
        <v>672065</v>
      </c>
      <c r="P10" s="8">
        <v>2153447</v>
      </c>
      <c r="Q10" s="8">
        <v>4883686</v>
      </c>
      <c r="R10" s="8">
        <v>6169</v>
      </c>
      <c r="S10" s="6" t="s">
        <v>559</v>
      </c>
      <c r="T10" s="372"/>
      <c r="U10" s="121"/>
      <c r="V10" s="121"/>
      <c r="W10" s="121"/>
      <c r="X10" s="121"/>
      <c r="Y10" s="121"/>
    </row>
    <row r="11" spans="1:25" s="13" customFormat="1" ht="23.25" customHeight="1">
      <c r="A11" s="499" t="s">
        <v>414</v>
      </c>
      <c r="B11" s="374"/>
      <c r="C11" s="374"/>
      <c r="D11" s="374"/>
      <c r="E11" s="374"/>
      <c r="F11" s="374"/>
      <c r="G11" s="374"/>
      <c r="H11" s="374"/>
      <c r="I11" s="489"/>
      <c r="J11" s="499" t="s">
        <v>415</v>
      </c>
      <c r="K11" s="374"/>
      <c r="L11" s="374"/>
      <c r="M11" s="374"/>
      <c r="N11" s="374"/>
      <c r="O11" s="374"/>
      <c r="P11" s="374"/>
      <c r="Q11" s="374"/>
      <c r="R11" s="374"/>
      <c r="S11" s="489"/>
      <c r="T11" s="62"/>
      <c r="U11" s="121"/>
      <c r="V11" s="121"/>
      <c r="W11" s="121"/>
      <c r="X11" s="121"/>
      <c r="Y11" s="121"/>
    </row>
    <row r="12" spans="1:25" s="13" customFormat="1" ht="23.25" customHeight="1">
      <c r="A12" s="122" t="s">
        <v>340</v>
      </c>
      <c r="B12" s="8">
        <v>18187688</v>
      </c>
      <c r="C12" s="8">
        <v>5433703</v>
      </c>
      <c r="D12" s="8">
        <v>10372949</v>
      </c>
      <c r="E12" s="8">
        <v>5298235</v>
      </c>
      <c r="F12" s="8">
        <v>2343814</v>
      </c>
      <c r="G12" s="8">
        <v>127706</v>
      </c>
      <c r="H12" s="8">
        <v>1081430</v>
      </c>
      <c r="I12" s="6">
        <v>1521764</v>
      </c>
      <c r="J12" s="7">
        <v>614452</v>
      </c>
      <c r="K12" s="8">
        <v>590024</v>
      </c>
      <c r="L12" s="8">
        <v>24428</v>
      </c>
      <c r="M12" s="8">
        <v>7200287</v>
      </c>
      <c r="N12" s="8">
        <v>186685</v>
      </c>
      <c r="O12" s="8">
        <v>319425</v>
      </c>
      <c r="P12" s="8">
        <v>2218068</v>
      </c>
      <c r="Q12" s="8">
        <v>4476109</v>
      </c>
      <c r="R12" s="8">
        <v>8860</v>
      </c>
      <c r="S12" s="6" t="s">
        <v>88</v>
      </c>
      <c r="T12" s="372"/>
      <c r="U12" s="121"/>
      <c r="V12" s="121"/>
      <c r="W12" s="121"/>
      <c r="X12" s="121"/>
      <c r="Y12" s="121"/>
    </row>
    <row r="13" spans="1:25" s="13" customFormat="1" ht="23.25" customHeight="1">
      <c r="A13" s="122">
        <v>17</v>
      </c>
      <c r="B13" s="8">
        <v>21805365</v>
      </c>
      <c r="C13" s="8">
        <v>6570675</v>
      </c>
      <c r="D13" s="8">
        <v>12725346</v>
      </c>
      <c r="E13" s="8">
        <v>6362906</v>
      </c>
      <c r="F13" s="8">
        <v>3134621</v>
      </c>
      <c r="G13" s="8">
        <v>184971</v>
      </c>
      <c r="H13" s="8">
        <v>1217054</v>
      </c>
      <c r="I13" s="6">
        <v>1825794</v>
      </c>
      <c r="J13" s="7">
        <v>1004484</v>
      </c>
      <c r="K13" s="8">
        <v>830085</v>
      </c>
      <c r="L13" s="8">
        <v>174399</v>
      </c>
      <c r="M13" s="8">
        <v>8075535</v>
      </c>
      <c r="N13" s="8">
        <v>193909</v>
      </c>
      <c r="O13" s="8">
        <v>321143</v>
      </c>
      <c r="P13" s="8">
        <v>2473190</v>
      </c>
      <c r="Q13" s="8">
        <v>5087293</v>
      </c>
      <c r="R13" s="8">
        <v>5918</v>
      </c>
      <c r="S13" s="6" t="s">
        <v>88</v>
      </c>
      <c r="T13" s="372"/>
      <c r="U13" s="132"/>
      <c r="V13" s="132"/>
      <c r="W13" s="132"/>
      <c r="X13" s="132"/>
      <c r="Y13" s="132"/>
    </row>
    <row r="14" spans="1:25" s="13" customFormat="1" ht="23.25" customHeight="1">
      <c r="A14" s="122">
        <v>18</v>
      </c>
      <c r="B14" s="8">
        <v>21023389</v>
      </c>
      <c r="C14" s="8">
        <v>6153280</v>
      </c>
      <c r="D14" s="8">
        <v>12470070</v>
      </c>
      <c r="E14" s="8">
        <v>5950398</v>
      </c>
      <c r="F14" s="8">
        <v>3053526</v>
      </c>
      <c r="G14" s="8">
        <v>154281</v>
      </c>
      <c r="H14" s="8">
        <v>1396831</v>
      </c>
      <c r="I14" s="6">
        <v>1915034</v>
      </c>
      <c r="J14" s="7">
        <v>743061</v>
      </c>
      <c r="K14" s="8">
        <v>735253</v>
      </c>
      <c r="L14" s="8">
        <v>7808</v>
      </c>
      <c r="M14" s="8">
        <v>7810258</v>
      </c>
      <c r="N14" s="8">
        <v>115655</v>
      </c>
      <c r="O14" s="8">
        <v>284249</v>
      </c>
      <c r="P14" s="8">
        <v>2650277</v>
      </c>
      <c r="Q14" s="8">
        <v>4760077</v>
      </c>
      <c r="R14" s="8">
        <v>2322</v>
      </c>
      <c r="S14" s="6" t="s">
        <v>88</v>
      </c>
      <c r="T14" s="372"/>
      <c r="U14" s="121"/>
      <c r="V14" s="121"/>
      <c r="W14" s="121"/>
      <c r="X14" s="121"/>
      <c r="Y14" s="121"/>
    </row>
    <row r="15" spans="1:25" s="13" customFormat="1" ht="23.25" customHeight="1">
      <c r="A15" s="122">
        <v>19</v>
      </c>
      <c r="B15" s="8">
        <v>21193974</v>
      </c>
      <c r="C15" s="8">
        <v>5896802</v>
      </c>
      <c r="D15" s="8">
        <v>13427520</v>
      </c>
      <c r="E15" s="8">
        <v>5622934</v>
      </c>
      <c r="F15" s="8">
        <v>3315529</v>
      </c>
      <c r="G15" s="8">
        <v>154988</v>
      </c>
      <c r="H15" s="8">
        <v>1440627</v>
      </c>
      <c r="I15" s="6">
        <v>2893442</v>
      </c>
      <c r="J15" s="7">
        <v>734639</v>
      </c>
      <c r="K15" s="8">
        <v>721757</v>
      </c>
      <c r="L15" s="8">
        <v>12882</v>
      </c>
      <c r="M15" s="8">
        <v>7031815</v>
      </c>
      <c r="N15" s="8">
        <v>112927</v>
      </c>
      <c r="O15" s="8">
        <v>324999</v>
      </c>
      <c r="P15" s="8">
        <v>1838551</v>
      </c>
      <c r="Q15" s="8">
        <v>4755338</v>
      </c>
      <c r="R15" s="8">
        <v>4783</v>
      </c>
      <c r="S15" s="6" t="s">
        <v>88</v>
      </c>
      <c r="T15" s="372"/>
      <c r="U15" s="121"/>
      <c r="V15" s="121"/>
      <c r="W15" s="121"/>
      <c r="X15" s="121"/>
      <c r="Y15" s="121"/>
    </row>
    <row r="16" spans="1:25" s="13" customFormat="1" ht="23.25" customHeight="1">
      <c r="A16" s="122">
        <v>20</v>
      </c>
      <c r="B16" s="8">
        <f>5498385+17472669</f>
        <v>22971054</v>
      </c>
      <c r="C16" s="8">
        <f>356713+5422083</f>
        <v>5778796</v>
      </c>
      <c r="D16" s="8">
        <f>SUM(E16:I16)</f>
        <v>13606129</v>
      </c>
      <c r="E16" s="8">
        <f>113578+5422083</f>
        <v>5535661</v>
      </c>
      <c r="F16" s="8">
        <f>418175+2920775</f>
        <v>3338950</v>
      </c>
      <c r="G16" s="8">
        <f>36218+144300</f>
        <v>180518</v>
      </c>
      <c r="H16" s="8">
        <f>125203+1363638</f>
        <v>1488841</v>
      </c>
      <c r="I16" s="6">
        <f>1678721+1383438</f>
        <v>3062159</v>
      </c>
      <c r="J16" s="7">
        <f>SUM(K16:L16)</f>
        <v>1171130</v>
      </c>
      <c r="K16" s="8">
        <v>1166288</v>
      </c>
      <c r="L16" s="8">
        <v>4842</v>
      </c>
      <c r="M16" s="8">
        <f>SUM(N16:Q16)</f>
        <v>8193795</v>
      </c>
      <c r="N16" s="8">
        <v>1180486</v>
      </c>
      <c r="O16" s="8">
        <v>361185</v>
      </c>
      <c r="P16" s="8">
        <f>313754+1556591</f>
        <v>1870345</v>
      </c>
      <c r="Q16" s="8">
        <f>99935+4681844</f>
        <v>4781779</v>
      </c>
      <c r="R16" s="8">
        <v>6169</v>
      </c>
      <c r="S16" s="6" t="s">
        <v>644</v>
      </c>
      <c r="T16" s="372"/>
      <c r="U16" s="121"/>
      <c r="V16" s="121"/>
      <c r="W16" s="121"/>
      <c r="X16" s="121"/>
      <c r="Y16" s="121"/>
    </row>
    <row r="17" spans="1:25" s="13" customFormat="1" ht="23.25" customHeight="1">
      <c r="A17" s="499" t="s">
        <v>416</v>
      </c>
      <c r="B17" s="374"/>
      <c r="C17" s="374"/>
      <c r="D17" s="374"/>
      <c r="E17" s="374"/>
      <c r="F17" s="374"/>
      <c r="G17" s="374"/>
      <c r="H17" s="374"/>
      <c r="I17" s="489"/>
      <c r="J17" s="499" t="s">
        <v>417</v>
      </c>
      <c r="K17" s="374"/>
      <c r="L17" s="374"/>
      <c r="M17" s="374"/>
      <c r="N17" s="374"/>
      <c r="O17" s="374"/>
      <c r="P17" s="374"/>
      <c r="Q17" s="374"/>
      <c r="R17" s="374"/>
      <c r="S17" s="489"/>
      <c r="T17" s="62"/>
      <c r="U17" s="121"/>
      <c r="V17" s="121"/>
      <c r="W17" s="121"/>
      <c r="X17" s="121"/>
      <c r="Y17" s="121"/>
    </row>
    <row r="18" spans="1:25" s="13" customFormat="1" ht="23.25" customHeight="1">
      <c r="A18" s="122" t="s">
        <v>340</v>
      </c>
      <c r="B18" s="8">
        <v>19626393</v>
      </c>
      <c r="C18" s="8">
        <v>5718207</v>
      </c>
      <c r="D18" s="8">
        <v>12782850</v>
      </c>
      <c r="E18" s="8">
        <v>5718207</v>
      </c>
      <c r="F18" s="8">
        <v>2425813</v>
      </c>
      <c r="G18" s="8">
        <v>167738</v>
      </c>
      <c r="H18" s="8">
        <v>3239715</v>
      </c>
      <c r="I18" s="6">
        <v>1231377</v>
      </c>
      <c r="J18" s="7" t="s">
        <v>88</v>
      </c>
      <c r="K18" s="8" t="s">
        <v>88</v>
      </c>
      <c r="L18" s="8" t="s">
        <v>88</v>
      </c>
      <c r="M18" s="8">
        <v>6843543</v>
      </c>
      <c r="N18" s="8" t="s">
        <v>88</v>
      </c>
      <c r="O18" s="8">
        <v>332979</v>
      </c>
      <c r="P18" s="8">
        <v>1888260</v>
      </c>
      <c r="Q18" s="8">
        <v>4622304</v>
      </c>
      <c r="R18" s="8">
        <v>8860</v>
      </c>
      <c r="S18" s="6" t="s">
        <v>88</v>
      </c>
      <c r="T18" s="372"/>
      <c r="U18" s="121"/>
      <c r="V18" s="121"/>
      <c r="W18" s="121"/>
      <c r="X18" s="121"/>
      <c r="Y18" s="121"/>
    </row>
    <row r="19" spans="1:25" s="13" customFormat="1" ht="23.25" customHeight="1">
      <c r="A19" s="122">
        <v>17</v>
      </c>
      <c r="B19" s="8">
        <v>22131270</v>
      </c>
      <c r="C19" s="8">
        <v>6541714</v>
      </c>
      <c r="D19" s="8">
        <v>14771408</v>
      </c>
      <c r="E19" s="8">
        <v>6541714</v>
      </c>
      <c r="F19" s="8">
        <v>3169509</v>
      </c>
      <c r="G19" s="8">
        <v>218457</v>
      </c>
      <c r="H19" s="8">
        <v>3425889</v>
      </c>
      <c r="I19" s="6">
        <v>1415839</v>
      </c>
      <c r="J19" s="7" t="s">
        <v>88</v>
      </c>
      <c r="K19" s="8" t="s">
        <v>88</v>
      </c>
      <c r="L19" s="8" t="s">
        <v>88</v>
      </c>
      <c r="M19" s="8">
        <v>7359862</v>
      </c>
      <c r="N19" s="8" t="s">
        <v>88</v>
      </c>
      <c r="O19" s="8">
        <v>308049</v>
      </c>
      <c r="P19" s="8">
        <v>1823055</v>
      </c>
      <c r="Q19" s="8">
        <v>5228758</v>
      </c>
      <c r="R19" s="8">
        <v>5918</v>
      </c>
      <c r="S19" s="6" t="s">
        <v>88</v>
      </c>
      <c r="T19" s="372"/>
      <c r="U19" s="132"/>
      <c r="V19" s="132"/>
      <c r="W19" s="132"/>
      <c r="X19" s="132"/>
      <c r="Y19" s="132"/>
    </row>
    <row r="20" spans="1:25" s="13" customFormat="1" ht="23.25" customHeight="1">
      <c r="A20" s="122">
        <v>18</v>
      </c>
      <c r="B20" s="8">
        <v>21673711</v>
      </c>
      <c r="C20" s="8">
        <v>6085405</v>
      </c>
      <c r="D20" s="8">
        <v>14723836</v>
      </c>
      <c r="E20" s="8">
        <v>6085405</v>
      </c>
      <c r="F20" s="8">
        <v>3558044</v>
      </c>
      <c r="G20" s="8">
        <v>165107</v>
      </c>
      <c r="H20" s="8">
        <v>3587083</v>
      </c>
      <c r="I20" s="6">
        <v>1328197</v>
      </c>
      <c r="J20" s="7" t="s">
        <v>88</v>
      </c>
      <c r="K20" s="8" t="s">
        <v>88</v>
      </c>
      <c r="L20" s="8" t="s">
        <v>88</v>
      </c>
      <c r="M20" s="8">
        <v>7149875</v>
      </c>
      <c r="N20" s="8" t="s">
        <v>88</v>
      </c>
      <c r="O20" s="8">
        <v>316250</v>
      </c>
      <c r="P20" s="8">
        <v>1955468</v>
      </c>
      <c r="Q20" s="8">
        <v>4878157</v>
      </c>
      <c r="R20" s="8">
        <v>2322</v>
      </c>
      <c r="S20" s="6" t="s">
        <v>88</v>
      </c>
      <c r="T20" s="372"/>
      <c r="U20" s="121"/>
      <c r="V20" s="121"/>
      <c r="W20" s="121"/>
      <c r="X20" s="121"/>
      <c r="Y20" s="121"/>
    </row>
    <row r="21" spans="1:25" s="13" customFormat="1" ht="23.25" customHeight="1">
      <c r="A21" s="122">
        <v>19</v>
      </c>
      <c r="B21" s="8">
        <v>21555827</v>
      </c>
      <c r="C21" s="8">
        <v>5931295</v>
      </c>
      <c r="D21" s="8">
        <v>14625021</v>
      </c>
      <c r="E21" s="8">
        <v>5931295</v>
      </c>
      <c r="F21" s="8">
        <v>3280717</v>
      </c>
      <c r="G21" s="8">
        <v>169942</v>
      </c>
      <c r="H21" s="8">
        <v>3746687</v>
      </c>
      <c r="I21" s="6">
        <v>1496380</v>
      </c>
      <c r="J21" s="7" t="s">
        <v>88</v>
      </c>
      <c r="K21" s="8" t="s">
        <v>88</v>
      </c>
      <c r="L21" s="8" t="s">
        <v>88</v>
      </c>
      <c r="M21" s="8">
        <v>6930806</v>
      </c>
      <c r="N21" s="8" t="s">
        <v>88</v>
      </c>
      <c r="O21" s="8">
        <v>321880</v>
      </c>
      <c r="P21" s="8">
        <v>1742601</v>
      </c>
      <c r="Q21" s="8">
        <v>4866325</v>
      </c>
      <c r="R21" s="8">
        <v>4783</v>
      </c>
      <c r="S21" s="6" t="s">
        <v>88</v>
      </c>
      <c r="T21" s="372"/>
      <c r="U21" s="121"/>
      <c r="V21" s="121"/>
      <c r="W21" s="121"/>
      <c r="X21" s="121"/>
      <c r="Y21" s="121"/>
    </row>
    <row r="22" spans="1:25" s="13" customFormat="1" ht="23.25" customHeight="1">
      <c r="A22" s="122">
        <v>20</v>
      </c>
      <c r="B22" s="8">
        <v>21440745</v>
      </c>
      <c r="C22" s="8">
        <v>5749806</v>
      </c>
      <c r="D22" s="8">
        <f>SUM(E22:I22)</f>
        <v>14537579</v>
      </c>
      <c r="E22" s="8">
        <v>5749806</v>
      </c>
      <c r="F22" s="8">
        <v>3322678</v>
      </c>
      <c r="G22" s="8">
        <v>220878</v>
      </c>
      <c r="H22" s="8">
        <v>3764990</v>
      </c>
      <c r="I22" s="6">
        <v>1479227</v>
      </c>
      <c r="J22" s="7" t="s">
        <v>644</v>
      </c>
      <c r="K22" s="8" t="s">
        <v>644</v>
      </c>
      <c r="L22" s="8" t="s">
        <v>644</v>
      </c>
      <c r="M22" s="8">
        <f>SUM(N22:Q22)</f>
        <v>6903166</v>
      </c>
      <c r="N22" s="8" t="s">
        <v>644</v>
      </c>
      <c r="O22" s="8">
        <v>310880</v>
      </c>
      <c r="P22" s="8">
        <v>1808535</v>
      </c>
      <c r="Q22" s="8">
        <v>4783751</v>
      </c>
      <c r="R22" s="8">
        <v>6169</v>
      </c>
      <c r="S22" s="6" t="s">
        <v>644</v>
      </c>
      <c r="T22" s="372"/>
      <c r="U22" s="121"/>
      <c r="V22" s="121"/>
      <c r="W22" s="121"/>
      <c r="X22" s="121"/>
      <c r="Y22" s="121"/>
    </row>
    <row r="23" spans="1:25" s="13" customFormat="1" ht="23.25" customHeight="1">
      <c r="A23" s="499" t="s">
        <v>645</v>
      </c>
      <c r="B23" s="374"/>
      <c r="C23" s="374"/>
      <c r="D23" s="374"/>
      <c r="E23" s="374"/>
      <c r="F23" s="374"/>
      <c r="G23" s="374"/>
      <c r="H23" s="374"/>
      <c r="I23" s="489"/>
      <c r="J23" s="499" t="s">
        <v>568</v>
      </c>
      <c r="K23" s="374"/>
      <c r="L23" s="374"/>
      <c r="M23" s="374"/>
      <c r="N23" s="374"/>
      <c r="O23" s="374"/>
      <c r="P23" s="374"/>
      <c r="Q23" s="374"/>
      <c r="R23" s="374"/>
      <c r="S23" s="489"/>
      <c r="T23" s="62"/>
      <c r="U23" s="121"/>
      <c r="V23" s="121"/>
      <c r="W23" s="121"/>
      <c r="X23" s="121"/>
      <c r="Y23" s="121"/>
    </row>
    <row r="24" spans="1:25" s="13" customFormat="1" ht="23.25" customHeight="1">
      <c r="A24" s="122" t="s">
        <v>340</v>
      </c>
      <c r="B24" s="8">
        <v>15612361</v>
      </c>
      <c r="C24" s="8">
        <v>5206307</v>
      </c>
      <c r="D24" s="8">
        <v>9418448</v>
      </c>
      <c r="E24" s="8">
        <v>5206307</v>
      </c>
      <c r="F24" s="8">
        <v>1919442</v>
      </c>
      <c r="G24" s="8">
        <v>127706</v>
      </c>
      <c r="H24" s="8">
        <v>1078646</v>
      </c>
      <c r="I24" s="6">
        <v>1086347</v>
      </c>
      <c r="J24" s="7" t="s">
        <v>88</v>
      </c>
      <c r="K24" s="8" t="s">
        <v>88</v>
      </c>
      <c r="L24" s="8" t="s">
        <v>88</v>
      </c>
      <c r="M24" s="8">
        <v>6193913</v>
      </c>
      <c r="N24" s="8" t="s">
        <v>88</v>
      </c>
      <c r="O24" s="8">
        <v>60</v>
      </c>
      <c r="P24" s="8">
        <v>1717744</v>
      </c>
      <c r="Q24" s="8">
        <v>4476109</v>
      </c>
      <c r="R24" s="8">
        <v>8860</v>
      </c>
      <c r="S24" s="6" t="s">
        <v>88</v>
      </c>
      <c r="T24" s="372"/>
      <c r="U24" s="121"/>
      <c r="V24" s="121"/>
      <c r="W24" s="121"/>
      <c r="X24" s="121"/>
      <c r="Y24" s="121"/>
    </row>
    <row r="25" spans="1:20" ht="23.25" customHeight="1">
      <c r="A25" s="122">
        <v>17</v>
      </c>
      <c r="B25" s="8">
        <v>18093384</v>
      </c>
      <c r="C25" s="8">
        <v>6166602</v>
      </c>
      <c r="D25" s="8">
        <v>11204818</v>
      </c>
      <c r="E25" s="8">
        <v>6166602</v>
      </c>
      <c r="F25" s="8">
        <v>2500272</v>
      </c>
      <c r="G25" s="8">
        <v>183773</v>
      </c>
      <c r="H25" s="8">
        <v>1216297</v>
      </c>
      <c r="I25" s="6">
        <v>1137874</v>
      </c>
      <c r="J25" s="7" t="s">
        <v>88</v>
      </c>
      <c r="K25" s="8" t="s">
        <v>88</v>
      </c>
      <c r="L25" s="8" t="s">
        <v>88</v>
      </c>
      <c r="M25" s="8">
        <v>6888566</v>
      </c>
      <c r="N25" s="8" t="s">
        <v>88</v>
      </c>
      <c r="O25" s="8">
        <v>80</v>
      </c>
      <c r="P25" s="8">
        <v>1801193</v>
      </c>
      <c r="Q25" s="8">
        <v>5087293</v>
      </c>
      <c r="R25" s="8">
        <v>5918</v>
      </c>
      <c r="S25" s="6" t="s">
        <v>88</v>
      </c>
      <c r="T25" s="372"/>
    </row>
    <row r="26" spans="1:20" ht="23.25" customHeight="1">
      <c r="A26" s="122">
        <v>18</v>
      </c>
      <c r="B26" s="8">
        <v>17933104</v>
      </c>
      <c r="C26" s="8">
        <v>5809045</v>
      </c>
      <c r="D26" s="8">
        <v>11231629</v>
      </c>
      <c r="E26" s="8">
        <v>5809045</v>
      </c>
      <c r="F26" s="8">
        <v>2774976</v>
      </c>
      <c r="G26" s="8">
        <v>108528</v>
      </c>
      <c r="H26" s="8">
        <v>1396318</v>
      </c>
      <c r="I26" s="6">
        <v>1142762</v>
      </c>
      <c r="J26" s="7" t="s">
        <v>88</v>
      </c>
      <c r="K26" s="8" t="s">
        <v>88</v>
      </c>
      <c r="L26" s="8" t="s">
        <v>88</v>
      </c>
      <c r="M26" s="8">
        <v>6701475</v>
      </c>
      <c r="N26" s="8" t="s">
        <v>88</v>
      </c>
      <c r="O26" s="8" t="s">
        <v>88</v>
      </c>
      <c r="P26" s="8">
        <v>1941398</v>
      </c>
      <c r="Q26" s="8">
        <v>4760077</v>
      </c>
      <c r="R26" s="8">
        <v>2322</v>
      </c>
      <c r="S26" s="6" t="s">
        <v>88</v>
      </c>
      <c r="T26" s="372"/>
    </row>
    <row r="27" spans="1:20" ht="23.25" customHeight="1">
      <c r="A27" s="122">
        <v>19</v>
      </c>
      <c r="B27" s="8">
        <v>17575308</v>
      </c>
      <c r="C27" s="8">
        <v>5607594</v>
      </c>
      <c r="D27" s="8">
        <v>11263593</v>
      </c>
      <c r="E27" s="8">
        <v>5607594</v>
      </c>
      <c r="F27" s="8">
        <v>2849305</v>
      </c>
      <c r="G27" s="8">
        <v>84237</v>
      </c>
      <c r="H27" s="8">
        <v>1335784</v>
      </c>
      <c r="I27" s="6">
        <v>1386673</v>
      </c>
      <c r="J27" s="7" t="s">
        <v>88</v>
      </c>
      <c r="K27" s="8" t="s">
        <v>88</v>
      </c>
      <c r="L27" s="8" t="s">
        <v>88</v>
      </c>
      <c r="M27" s="8">
        <v>6311715</v>
      </c>
      <c r="N27" s="8" t="s">
        <v>88</v>
      </c>
      <c r="O27" s="8" t="s">
        <v>88</v>
      </c>
      <c r="P27" s="8">
        <v>1557373</v>
      </c>
      <c r="Q27" s="8">
        <v>4754342</v>
      </c>
      <c r="R27" s="8">
        <v>4783</v>
      </c>
      <c r="S27" s="6" t="s">
        <v>88</v>
      </c>
      <c r="T27" s="372"/>
    </row>
    <row r="28" spans="1:20" ht="23.25" customHeight="1" thickBot="1">
      <c r="A28" s="54">
        <v>20</v>
      </c>
      <c r="B28" s="21">
        <v>17472669</v>
      </c>
      <c r="C28" s="21">
        <v>5422083</v>
      </c>
      <c r="D28" s="21">
        <f>SUM(E28:I28)</f>
        <v>11234234</v>
      </c>
      <c r="E28" s="21">
        <v>5422083</v>
      </c>
      <c r="F28" s="21">
        <v>2920775</v>
      </c>
      <c r="G28" s="21">
        <v>144300</v>
      </c>
      <c r="H28" s="21">
        <v>1363638</v>
      </c>
      <c r="I28" s="19">
        <v>1383438</v>
      </c>
      <c r="J28" s="20" t="s">
        <v>559</v>
      </c>
      <c r="K28" s="21" t="s">
        <v>559</v>
      </c>
      <c r="L28" s="21" t="s">
        <v>559</v>
      </c>
      <c r="M28" s="21">
        <f>SUM(N28:Q28)</f>
        <v>6238435</v>
      </c>
      <c r="N28" s="21" t="s">
        <v>559</v>
      </c>
      <c r="O28" s="21" t="s">
        <v>559</v>
      </c>
      <c r="P28" s="21">
        <v>1556591</v>
      </c>
      <c r="Q28" s="21">
        <v>4681844</v>
      </c>
      <c r="R28" s="21">
        <v>6169</v>
      </c>
      <c r="S28" s="19" t="s">
        <v>559</v>
      </c>
      <c r="T28" s="372"/>
    </row>
    <row r="29" spans="1:8" ht="16.5" customHeight="1">
      <c r="A29" s="48" t="s">
        <v>400</v>
      </c>
      <c r="B29" s="35"/>
      <c r="C29" s="35"/>
      <c r="D29" s="35"/>
      <c r="E29" s="35"/>
      <c r="F29" s="35"/>
      <c r="G29" s="35"/>
      <c r="H29" s="35"/>
    </row>
    <row r="30" spans="1:8" ht="12">
      <c r="A30" s="142"/>
      <c r="B30" s="35"/>
      <c r="C30" s="35"/>
      <c r="D30" s="35"/>
      <c r="E30" s="35"/>
      <c r="F30" s="35"/>
      <c r="G30" s="35"/>
      <c r="H30" s="35"/>
    </row>
    <row r="31" spans="1:8" ht="12">
      <c r="A31" s="142"/>
      <c r="B31" s="35"/>
      <c r="C31" s="35"/>
      <c r="D31" s="35"/>
      <c r="E31" s="35"/>
      <c r="F31" s="35"/>
      <c r="G31" s="35"/>
      <c r="H31" s="35"/>
    </row>
  </sheetData>
  <mergeCells count="34">
    <mergeCell ref="A2:A4"/>
    <mergeCell ref="G3:G4"/>
    <mergeCell ref="T6:T10"/>
    <mergeCell ref="A17:I17"/>
    <mergeCell ref="B2:B4"/>
    <mergeCell ref="D3:D4"/>
    <mergeCell ref="D2:I2"/>
    <mergeCell ref="E3:E4"/>
    <mergeCell ref="F3:F4"/>
    <mergeCell ref="H3:H4"/>
    <mergeCell ref="A23:I23"/>
    <mergeCell ref="J5:S5"/>
    <mergeCell ref="A5:I5"/>
    <mergeCell ref="A11:I11"/>
    <mergeCell ref="J23:S23"/>
    <mergeCell ref="P3:P4"/>
    <mergeCell ref="Q3:Q4"/>
    <mergeCell ref="M2:S2"/>
    <mergeCell ref="C2:C4"/>
    <mergeCell ref="J2:L2"/>
    <mergeCell ref="J3:J4"/>
    <mergeCell ref="L3:L4"/>
    <mergeCell ref="K3:K4"/>
    <mergeCell ref="I3:I4"/>
    <mergeCell ref="T24:T28"/>
    <mergeCell ref="S3:S4"/>
    <mergeCell ref="M3:M4"/>
    <mergeCell ref="N3:N4"/>
    <mergeCell ref="J11:S11"/>
    <mergeCell ref="T12:T16"/>
    <mergeCell ref="J17:S17"/>
    <mergeCell ref="T18:T22"/>
    <mergeCell ref="T2:T3"/>
    <mergeCell ref="O3:O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36"/>
  <dimension ref="A1:Y1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1.00390625" style="52" customWidth="1"/>
    <col min="2" max="2" width="9.375" style="52" customWidth="1"/>
    <col min="3" max="3" width="8.625" style="52" customWidth="1"/>
    <col min="4" max="4" width="10.00390625" style="52" bestFit="1" customWidth="1"/>
    <col min="5" max="6" width="9.375" style="52" customWidth="1"/>
    <col min="7" max="7" width="10.75390625" style="52" customWidth="1"/>
    <col min="8" max="8" width="8.875" style="52" customWidth="1"/>
    <col min="9" max="9" width="9.375" style="52" customWidth="1"/>
    <col min="10" max="10" width="8.875" style="52" customWidth="1"/>
    <col min="11" max="12" width="8.50390625" style="52" customWidth="1"/>
    <col min="13" max="13" width="7.625" style="52" customWidth="1"/>
    <col min="14" max="14" width="8.625" style="52" customWidth="1"/>
    <col min="15" max="15" width="6.625" style="52" customWidth="1"/>
    <col min="16" max="16" width="7.75390625" style="52" customWidth="1"/>
    <col min="17" max="18" width="8.125" style="52" customWidth="1"/>
    <col min="19" max="19" width="9.75390625" style="52" customWidth="1"/>
    <col min="20" max="20" width="6.375" style="52" customWidth="1"/>
    <col min="21" max="21" width="6.25390625" style="52" customWidth="1"/>
    <col min="22" max="22" width="7.375" style="52" customWidth="1"/>
    <col min="23" max="23" width="6.25390625" style="52" customWidth="1"/>
    <col min="24" max="24" width="6.75390625" style="52" customWidth="1"/>
    <col min="25" max="25" width="7.00390625" style="52" customWidth="1"/>
    <col min="26" max="16384" width="9.00390625" style="52" customWidth="1"/>
  </cols>
  <sheetData>
    <row r="1" spans="1:19" ht="18" customHeight="1" thickBot="1">
      <c r="A1" s="48" t="s">
        <v>418</v>
      </c>
      <c r="F1" s="51"/>
      <c r="P1" s="53" t="s">
        <v>45</v>
      </c>
      <c r="S1" s="51"/>
    </row>
    <row r="2" spans="1:25" s="141" customFormat="1" ht="39.75" customHeight="1" thickBot="1">
      <c r="A2" s="118" t="s">
        <v>636</v>
      </c>
      <c r="B2" s="68" t="s">
        <v>402</v>
      </c>
      <c r="C2" s="68" t="s">
        <v>419</v>
      </c>
      <c r="D2" s="68" t="s">
        <v>420</v>
      </c>
      <c r="E2" s="68" t="s">
        <v>421</v>
      </c>
      <c r="F2" s="68" t="s">
        <v>422</v>
      </c>
      <c r="G2" s="68" t="s">
        <v>423</v>
      </c>
      <c r="H2" s="68" t="s">
        <v>569</v>
      </c>
      <c r="I2" s="69" t="s">
        <v>424</v>
      </c>
      <c r="J2" s="67" t="s">
        <v>425</v>
      </c>
      <c r="K2" s="68" t="s">
        <v>426</v>
      </c>
      <c r="L2" s="68" t="s">
        <v>427</v>
      </c>
      <c r="M2" s="68" t="s">
        <v>570</v>
      </c>
      <c r="N2" s="68" t="s">
        <v>412</v>
      </c>
      <c r="O2" s="68" t="s">
        <v>428</v>
      </c>
      <c r="P2" s="69" t="s">
        <v>637</v>
      </c>
      <c r="Q2" s="142"/>
      <c r="R2" s="142"/>
      <c r="S2" s="142"/>
      <c r="T2" s="162"/>
      <c r="U2" s="140"/>
      <c r="V2" s="140"/>
      <c r="W2" s="140"/>
      <c r="X2" s="140"/>
      <c r="Y2" s="140"/>
    </row>
    <row r="3" spans="1:25" s="13" customFormat="1" ht="18" customHeight="1">
      <c r="A3" s="477" t="s">
        <v>638</v>
      </c>
      <c r="B3" s="477"/>
      <c r="C3" s="477"/>
      <c r="D3" s="477"/>
      <c r="E3" s="477"/>
      <c r="F3" s="477"/>
      <c r="G3" s="477"/>
      <c r="H3" s="477"/>
      <c r="I3" s="477"/>
      <c r="J3" s="477" t="s">
        <v>571</v>
      </c>
      <c r="K3" s="477"/>
      <c r="L3" s="477"/>
      <c r="M3" s="477"/>
      <c r="N3" s="477"/>
      <c r="O3" s="477"/>
      <c r="P3" s="477"/>
      <c r="Q3" s="89"/>
      <c r="R3" s="142"/>
      <c r="S3" s="89"/>
      <c r="T3" s="143"/>
      <c r="U3" s="121"/>
      <c r="V3" s="121"/>
      <c r="W3" s="121"/>
      <c r="X3" s="121"/>
      <c r="Y3" s="121"/>
    </row>
    <row r="4" spans="1:25" s="13" customFormat="1" ht="18" customHeight="1">
      <c r="A4" s="122" t="s">
        <v>507</v>
      </c>
      <c r="B4" s="8">
        <v>23666016</v>
      </c>
      <c r="C4" s="8">
        <v>260374</v>
      </c>
      <c r="D4" s="8">
        <v>3103926</v>
      </c>
      <c r="E4" s="8">
        <v>6192303</v>
      </c>
      <c r="F4" s="8">
        <v>2276555</v>
      </c>
      <c r="G4" s="8">
        <v>169241</v>
      </c>
      <c r="H4" s="8">
        <v>992060</v>
      </c>
      <c r="I4" s="6">
        <v>521063</v>
      </c>
      <c r="J4" s="7">
        <v>1948722</v>
      </c>
      <c r="K4" s="8">
        <v>951406</v>
      </c>
      <c r="L4" s="8">
        <v>2398332</v>
      </c>
      <c r="M4" s="8">
        <v>229644</v>
      </c>
      <c r="N4" s="8">
        <v>4622390</v>
      </c>
      <c r="O4" s="8" t="s">
        <v>88</v>
      </c>
      <c r="P4" s="6" t="s">
        <v>88</v>
      </c>
      <c r="Q4" s="89"/>
      <c r="R4" s="89"/>
      <c r="S4" s="89"/>
      <c r="T4" s="143"/>
      <c r="U4" s="121"/>
      <c r="V4" s="121"/>
      <c r="W4" s="121"/>
      <c r="X4" s="121"/>
      <c r="Y4" s="121"/>
    </row>
    <row r="5" spans="1:25" s="13" customFormat="1" ht="18" customHeight="1">
      <c r="A5" s="122">
        <v>17</v>
      </c>
      <c r="B5" s="8">
        <v>28769337</v>
      </c>
      <c r="C5" s="8">
        <v>321568</v>
      </c>
      <c r="D5" s="8">
        <v>3935138</v>
      </c>
      <c r="E5" s="8">
        <v>7009813</v>
      </c>
      <c r="F5" s="8">
        <v>2815900</v>
      </c>
      <c r="G5" s="8">
        <v>152929</v>
      </c>
      <c r="H5" s="8">
        <v>1400068</v>
      </c>
      <c r="I5" s="6">
        <v>531590</v>
      </c>
      <c r="J5" s="7">
        <v>2578717</v>
      </c>
      <c r="K5" s="8">
        <v>1069405</v>
      </c>
      <c r="L5" s="8">
        <v>3127667</v>
      </c>
      <c r="M5" s="8">
        <v>594379</v>
      </c>
      <c r="N5" s="8">
        <v>5232163</v>
      </c>
      <c r="O5" s="8" t="s">
        <v>88</v>
      </c>
      <c r="P5" s="6" t="s">
        <v>88</v>
      </c>
      <c r="Q5" s="35"/>
      <c r="R5" s="35"/>
      <c r="S5" s="35"/>
      <c r="T5" s="143"/>
      <c r="U5" s="121"/>
      <c r="V5" s="121"/>
      <c r="W5" s="121"/>
      <c r="X5" s="121"/>
      <c r="Y5" s="121"/>
    </row>
    <row r="6" spans="1:25" s="13" customFormat="1" ht="18" customHeight="1">
      <c r="A6" s="122">
        <v>18</v>
      </c>
      <c r="B6" s="8">
        <v>27045016</v>
      </c>
      <c r="C6" s="8">
        <v>292885</v>
      </c>
      <c r="D6" s="8">
        <v>3226055</v>
      </c>
      <c r="E6" s="8">
        <v>7012717</v>
      </c>
      <c r="F6" s="8">
        <v>2978214</v>
      </c>
      <c r="G6" s="8">
        <v>150807</v>
      </c>
      <c r="H6" s="8">
        <v>1204255</v>
      </c>
      <c r="I6" s="6">
        <v>690153</v>
      </c>
      <c r="J6" s="7">
        <v>2322092</v>
      </c>
      <c r="K6" s="8">
        <v>1019916</v>
      </c>
      <c r="L6" s="8">
        <v>3211358</v>
      </c>
      <c r="M6" s="8">
        <v>58368</v>
      </c>
      <c r="N6" s="8">
        <v>4878196</v>
      </c>
      <c r="O6" s="8" t="s">
        <v>88</v>
      </c>
      <c r="P6" s="6" t="s">
        <v>88</v>
      </c>
      <c r="Q6" s="35"/>
      <c r="R6" s="35"/>
      <c r="S6" s="35"/>
      <c r="T6" s="143"/>
      <c r="U6" s="132"/>
      <c r="V6" s="132"/>
      <c r="W6" s="132"/>
      <c r="X6" s="132"/>
      <c r="Y6" s="132"/>
    </row>
    <row r="7" spans="1:25" s="13" customFormat="1" ht="18" customHeight="1">
      <c r="A7" s="122">
        <v>19</v>
      </c>
      <c r="B7" s="8">
        <v>29539822</v>
      </c>
      <c r="C7" s="8">
        <v>234075</v>
      </c>
      <c r="D7" s="8">
        <v>3285044</v>
      </c>
      <c r="E7" s="8">
        <v>7667649</v>
      </c>
      <c r="F7" s="8">
        <v>3162856</v>
      </c>
      <c r="G7" s="8">
        <v>154422</v>
      </c>
      <c r="H7" s="8">
        <v>1203006</v>
      </c>
      <c r="I7" s="6">
        <v>770701</v>
      </c>
      <c r="J7" s="7">
        <v>2651029</v>
      </c>
      <c r="K7" s="8">
        <v>2260930</v>
      </c>
      <c r="L7" s="8">
        <v>3211634</v>
      </c>
      <c r="M7" s="8">
        <v>12882</v>
      </c>
      <c r="N7" s="8">
        <v>4867360</v>
      </c>
      <c r="O7" s="8">
        <v>58234</v>
      </c>
      <c r="P7" s="6" t="s">
        <v>88</v>
      </c>
      <c r="Q7" s="35"/>
      <c r="R7" s="35"/>
      <c r="S7" s="35"/>
      <c r="T7" s="143"/>
      <c r="U7" s="121"/>
      <c r="V7" s="121"/>
      <c r="W7" s="121"/>
      <c r="X7" s="121"/>
      <c r="Y7" s="121"/>
    </row>
    <row r="8" spans="1:25" s="13" customFormat="1" ht="18" customHeight="1">
      <c r="A8" s="122">
        <v>20</v>
      </c>
      <c r="B8" s="8">
        <f>SUM(C8:P8)</f>
        <v>29657152</v>
      </c>
      <c r="C8" s="8">
        <v>237871</v>
      </c>
      <c r="D8" s="8">
        <v>4502171</v>
      </c>
      <c r="E8" s="8">
        <v>8101677</v>
      </c>
      <c r="F8" s="8">
        <v>2805944</v>
      </c>
      <c r="G8" s="8">
        <v>141837</v>
      </c>
      <c r="H8" s="8">
        <v>1180196</v>
      </c>
      <c r="I8" s="6">
        <v>779234</v>
      </c>
      <c r="J8" s="7">
        <v>2479355</v>
      </c>
      <c r="K8" s="8">
        <v>957278</v>
      </c>
      <c r="L8" s="8">
        <v>3090305</v>
      </c>
      <c r="M8" s="8">
        <v>7179</v>
      </c>
      <c r="N8" s="8">
        <v>4883692</v>
      </c>
      <c r="O8" s="63">
        <v>490413</v>
      </c>
      <c r="P8" s="6" t="s">
        <v>564</v>
      </c>
      <c r="Q8" s="35"/>
      <c r="R8" s="35"/>
      <c r="S8" s="35"/>
      <c r="T8" s="143"/>
      <c r="U8" s="121"/>
      <c r="V8" s="121"/>
      <c r="W8" s="121"/>
      <c r="X8" s="121"/>
      <c r="Y8" s="121"/>
    </row>
    <row r="9" spans="1:25" s="13" customFormat="1" ht="18" customHeight="1">
      <c r="A9" s="478" t="s">
        <v>572</v>
      </c>
      <c r="B9" s="478"/>
      <c r="C9" s="478"/>
      <c r="D9" s="478"/>
      <c r="E9" s="478"/>
      <c r="F9" s="478"/>
      <c r="G9" s="478"/>
      <c r="H9" s="478"/>
      <c r="I9" s="478"/>
      <c r="J9" s="478" t="s">
        <v>573</v>
      </c>
      <c r="K9" s="478"/>
      <c r="L9" s="478"/>
      <c r="M9" s="478"/>
      <c r="N9" s="478"/>
      <c r="O9" s="478"/>
      <c r="P9" s="478"/>
      <c r="Q9" s="35"/>
      <c r="R9" s="35"/>
      <c r="S9" s="35"/>
      <c r="T9" s="143"/>
      <c r="U9" s="121"/>
      <c r="V9" s="121"/>
      <c r="W9" s="121"/>
      <c r="X9" s="121"/>
      <c r="Y9" s="121"/>
    </row>
    <row r="10" spans="1:25" s="13" customFormat="1" ht="18" customHeight="1">
      <c r="A10" s="122" t="s">
        <v>340</v>
      </c>
      <c r="B10" s="8">
        <v>18187688</v>
      </c>
      <c r="C10" s="8">
        <v>260374</v>
      </c>
      <c r="D10" s="8">
        <v>2579368</v>
      </c>
      <c r="E10" s="8">
        <v>3372020</v>
      </c>
      <c r="F10" s="8">
        <v>2087460</v>
      </c>
      <c r="G10" s="8">
        <v>33958</v>
      </c>
      <c r="H10" s="8">
        <v>713915</v>
      </c>
      <c r="I10" s="6">
        <v>293117</v>
      </c>
      <c r="J10" s="7">
        <v>1363664</v>
      </c>
      <c r="K10" s="8">
        <v>779993</v>
      </c>
      <c r="L10" s="8">
        <v>2203196</v>
      </c>
      <c r="M10" s="8">
        <v>24428</v>
      </c>
      <c r="N10" s="8">
        <v>4476195</v>
      </c>
      <c r="O10" s="8" t="s">
        <v>88</v>
      </c>
      <c r="P10" s="6" t="s">
        <v>88</v>
      </c>
      <c r="Q10" s="89"/>
      <c r="R10" s="89"/>
      <c r="S10" s="89"/>
      <c r="T10" s="143"/>
      <c r="U10" s="121"/>
      <c r="V10" s="121"/>
      <c r="W10" s="121"/>
      <c r="X10" s="121"/>
      <c r="Y10" s="121"/>
    </row>
    <row r="11" spans="1:25" s="13" customFormat="1" ht="18" customHeight="1">
      <c r="A11" s="122">
        <v>17</v>
      </c>
      <c r="B11" s="8">
        <v>21805365</v>
      </c>
      <c r="C11" s="8">
        <v>321568</v>
      </c>
      <c r="D11" s="8">
        <v>3438883</v>
      </c>
      <c r="E11" s="8">
        <v>4002895</v>
      </c>
      <c r="F11" s="8">
        <v>2369152</v>
      </c>
      <c r="G11" s="8">
        <v>38681</v>
      </c>
      <c r="H11" s="8">
        <v>1014815</v>
      </c>
      <c r="I11" s="6">
        <v>318487</v>
      </c>
      <c r="J11" s="7">
        <v>1556673</v>
      </c>
      <c r="K11" s="8">
        <v>902133</v>
      </c>
      <c r="L11" s="8">
        <v>2579571</v>
      </c>
      <c r="M11" s="8">
        <v>174399</v>
      </c>
      <c r="N11" s="8">
        <v>5088108</v>
      </c>
      <c r="O11" s="8" t="s">
        <v>88</v>
      </c>
      <c r="P11" s="6" t="s">
        <v>88</v>
      </c>
      <c r="Q11" s="35"/>
      <c r="R11" s="35"/>
      <c r="S11" s="35"/>
      <c r="T11" s="143"/>
      <c r="U11" s="121"/>
      <c r="V11" s="121"/>
      <c r="W11" s="121"/>
      <c r="X11" s="121"/>
      <c r="Y11" s="121"/>
    </row>
    <row r="12" spans="1:25" s="13" customFormat="1" ht="18" customHeight="1">
      <c r="A12" s="122">
        <v>18</v>
      </c>
      <c r="B12" s="8">
        <v>21023389</v>
      </c>
      <c r="C12" s="8">
        <v>292885</v>
      </c>
      <c r="D12" s="8">
        <v>2958970</v>
      </c>
      <c r="E12" s="8">
        <v>4160443</v>
      </c>
      <c r="F12" s="8">
        <v>2333597</v>
      </c>
      <c r="G12" s="8">
        <v>36440</v>
      </c>
      <c r="H12" s="8">
        <v>905870</v>
      </c>
      <c r="I12" s="6">
        <v>429481</v>
      </c>
      <c r="J12" s="7">
        <v>1778507</v>
      </c>
      <c r="K12" s="8">
        <v>889545</v>
      </c>
      <c r="L12" s="8">
        <v>2469727</v>
      </c>
      <c r="M12" s="8">
        <v>7808</v>
      </c>
      <c r="N12" s="8">
        <v>4760116</v>
      </c>
      <c r="O12" s="8" t="s">
        <v>88</v>
      </c>
      <c r="P12" s="6" t="s">
        <v>88</v>
      </c>
      <c r="Q12" s="35"/>
      <c r="R12" s="35"/>
      <c r="S12" s="35"/>
      <c r="T12" s="143"/>
      <c r="U12" s="132"/>
      <c r="V12" s="132"/>
      <c r="W12" s="132"/>
      <c r="X12" s="132"/>
      <c r="Y12" s="132"/>
    </row>
    <row r="13" spans="1:25" s="13" customFormat="1" ht="18" customHeight="1">
      <c r="A13" s="122">
        <v>19</v>
      </c>
      <c r="B13" s="8">
        <v>21193974</v>
      </c>
      <c r="C13" s="8">
        <v>234075</v>
      </c>
      <c r="D13" s="8">
        <v>2780416</v>
      </c>
      <c r="E13" s="8">
        <v>4295001</v>
      </c>
      <c r="F13" s="8">
        <v>2553944</v>
      </c>
      <c r="G13" s="8">
        <v>40706</v>
      </c>
      <c r="H13" s="8">
        <v>863393</v>
      </c>
      <c r="I13" s="6">
        <v>426665</v>
      </c>
      <c r="J13" s="7">
        <v>1841826</v>
      </c>
      <c r="K13" s="8">
        <v>891367</v>
      </c>
      <c r="L13" s="8">
        <v>2498288</v>
      </c>
      <c r="M13" s="8">
        <v>12882</v>
      </c>
      <c r="N13" s="8">
        <v>4755377</v>
      </c>
      <c r="O13" s="8">
        <v>34</v>
      </c>
      <c r="P13" s="6" t="s">
        <v>88</v>
      </c>
      <c r="Q13" s="35"/>
      <c r="R13" s="35"/>
      <c r="S13" s="35"/>
      <c r="T13" s="143"/>
      <c r="U13" s="121"/>
      <c r="V13" s="121"/>
      <c r="W13" s="121"/>
      <c r="X13" s="121"/>
      <c r="Y13" s="121"/>
    </row>
    <row r="14" spans="1:25" s="13" customFormat="1" ht="18" customHeight="1" thickBot="1">
      <c r="A14" s="54">
        <v>20</v>
      </c>
      <c r="B14" s="21">
        <f>SUM(C14:P14)</f>
        <v>22971054</v>
      </c>
      <c r="C14" s="21">
        <v>237871</v>
      </c>
      <c r="D14" s="21">
        <v>3839944</v>
      </c>
      <c r="E14" s="21">
        <v>4581650</v>
      </c>
      <c r="F14" s="21">
        <v>2568118</v>
      </c>
      <c r="G14" s="21">
        <v>27093</v>
      </c>
      <c r="H14" s="21">
        <v>810898</v>
      </c>
      <c r="I14" s="19">
        <v>526346</v>
      </c>
      <c r="J14" s="20">
        <v>1711204</v>
      </c>
      <c r="K14" s="21">
        <v>897355</v>
      </c>
      <c r="L14" s="21">
        <v>2493535</v>
      </c>
      <c r="M14" s="21">
        <v>4842</v>
      </c>
      <c r="N14" s="21">
        <v>4781785</v>
      </c>
      <c r="O14" s="163">
        <v>490413</v>
      </c>
      <c r="P14" s="19" t="s">
        <v>564</v>
      </c>
      <c r="Q14" s="35"/>
      <c r="R14" s="35"/>
      <c r="S14" s="35"/>
      <c r="T14" s="143"/>
      <c r="U14" s="121"/>
      <c r="V14" s="121"/>
      <c r="W14" s="121"/>
      <c r="X14" s="121"/>
      <c r="Y14" s="121"/>
    </row>
    <row r="15" spans="1:25" s="13" customFormat="1" ht="18" customHeight="1">
      <c r="A15" s="48" t="s">
        <v>400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143"/>
      <c r="U15" s="121"/>
      <c r="V15" s="121"/>
      <c r="W15" s="121"/>
      <c r="X15" s="121"/>
      <c r="Y15" s="121"/>
    </row>
    <row r="16" spans="1:25" s="13" customFormat="1" ht="12.75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143"/>
      <c r="U16" s="121"/>
      <c r="V16" s="121"/>
      <c r="W16" s="121"/>
      <c r="X16" s="121"/>
      <c r="Y16" s="121"/>
    </row>
    <row r="17" spans="1:25" s="13" customFormat="1" ht="12.75">
      <c r="A17" s="142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143"/>
      <c r="U17" s="132"/>
      <c r="V17" s="132"/>
      <c r="W17" s="132"/>
      <c r="X17" s="132"/>
      <c r="Y17" s="132"/>
    </row>
    <row r="18" spans="1:25" s="13" customFormat="1" ht="12.75">
      <c r="A18" s="142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143"/>
      <c r="U18" s="121"/>
      <c r="V18" s="121"/>
      <c r="W18" s="121"/>
      <c r="X18" s="121"/>
      <c r="Y18" s="121"/>
    </row>
  </sheetData>
  <mergeCells count="4">
    <mergeCell ref="A3:I3"/>
    <mergeCell ref="A9:I9"/>
    <mergeCell ref="J3:P3"/>
    <mergeCell ref="J9:P9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37"/>
  <dimension ref="A1:Y26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1.00390625" style="52" customWidth="1"/>
    <col min="2" max="2" width="9.375" style="52" customWidth="1"/>
    <col min="3" max="3" width="8.625" style="52" customWidth="1"/>
    <col min="4" max="4" width="10.00390625" style="52" bestFit="1" customWidth="1"/>
    <col min="5" max="6" width="9.375" style="52" customWidth="1"/>
    <col min="7" max="7" width="10.75390625" style="52" customWidth="1"/>
    <col min="8" max="8" width="8.875" style="52" customWidth="1"/>
    <col min="9" max="9" width="9.375" style="52" customWidth="1"/>
    <col min="10" max="10" width="8.875" style="52" customWidth="1"/>
    <col min="11" max="12" width="8.50390625" style="52" customWidth="1"/>
    <col min="13" max="13" width="7.625" style="52" customWidth="1"/>
    <col min="14" max="14" width="8.625" style="52" customWidth="1"/>
    <col min="15" max="15" width="6.625" style="52" customWidth="1"/>
    <col min="16" max="16" width="7.75390625" style="52" customWidth="1"/>
    <col min="17" max="18" width="8.125" style="52" customWidth="1"/>
    <col min="19" max="19" width="9.75390625" style="52" customWidth="1"/>
    <col min="20" max="20" width="6.375" style="52" customWidth="1"/>
    <col min="21" max="21" width="6.25390625" style="52" customWidth="1"/>
    <col min="22" max="22" width="7.375" style="52" customWidth="1"/>
    <col min="23" max="23" width="6.25390625" style="52" customWidth="1"/>
    <col min="24" max="24" width="6.75390625" style="52" customWidth="1"/>
    <col min="25" max="25" width="7.00390625" style="52" customWidth="1"/>
    <col min="26" max="16384" width="9.00390625" style="52" customWidth="1"/>
  </cols>
  <sheetData>
    <row r="1" spans="1:25" s="13" customFormat="1" ht="18" customHeight="1" thickBot="1">
      <c r="A1" s="48" t="s">
        <v>429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53" t="s">
        <v>45</v>
      </c>
      <c r="T1" s="143"/>
      <c r="U1" s="121"/>
      <c r="V1" s="121"/>
      <c r="W1" s="121"/>
      <c r="X1" s="121"/>
      <c r="Y1" s="121"/>
    </row>
    <row r="2" spans="1:25" s="13" customFormat="1" ht="12.75" customHeight="1">
      <c r="A2" s="296" t="s">
        <v>619</v>
      </c>
      <c r="B2" s="480" t="s">
        <v>574</v>
      </c>
      <c r="C2" s="477"/>
      <c r="D2" s="477"/>
      <c r="E2" s="477"/>
      <c r="F2" s="477"/>
      <c r="G2" s="477"/>
      <c r="H2" s="477"/>
      <c r="I2" s="477"/>
      <c r="J2" s="477"/>
      <c r="K2" s="482"/>
      <c r="L2" s="354" t="s">
        <v>430</v>
      </c>
      <c r="M2" s="354"/>
      <c r="N2" s="354"/>
      <c r="O2" s="354"/>
      <c r="P2" s="354"/>
      <c r="Q2" s="354"/>
      <c r="R2" s="354"/>
      <c r="S2" s="345"/>
      <c r="T2" s="62"/>
      <c r="U2" s="121"/>
      <c r="V2" s="121"/>
      <c r="W2" s="121"/>
      <c r="X2" s="121"/>
      <c r="Y2" s="121"/>
    </row>
    <row r="3" spans="1:25" s="13" customFormat="1" ht="12.75">
      <c r="A3" s="105"/>
      <c r="B3" s="512"/>
      <c r="C3" s="513"/>
      <c r="D3" s="513"/>
      <c r="E3" s="513"/>
      <c r="F3" s="513"/>
      <c r="G3" s="513"/>
      <c r="H3" s="513"/>
      <c r="I3" s="513"/>
      <c r="J3" s="513"/>
      <c r="K3" s="514"/>
      <c r="L3" s="355" t="s">
        <v>620</v>
      </c>
      <c r="M3" s="355" t="s">
        <v>621</v>
      </c>
      <c r="N3" s="355" t="s">
        <v>622</v>
      </c>
      <c r="O3" s="355" t="s">
        <v>623</v>
      </c>
      <c r="P3" s="355" t="s">
        <v>431</v>
      </c>
      <c r="Q3" s="355" t="s">
        <v>624</v>
      </c>
      <c r="R3" s="355" t="s">
        <v>625</v>
      </c>
      <c r="S3" s="346" t="s">
        <v>575</v>
      </c>
      <c r="T3" s="62"/>
      <c r="U3" s="121"/>
      <c r="V3" s="121"/>
      <c r="W3" s="121"/>
      <c r="X3" s="121"/>
      <c r="Y3" s="121"/>
    </row>
    <row r="4" spans="1:25" s="13" customFormat="1" ht="21" customHeight="1">
      <c r="A4" s="105"/>
      <c r="B4" s="355" t="s">
        <v>432</v>
      </c>
      <c r="C4" s="355"/>
      <c r="D4" s="355" t="s">
        <v>433</v>
      </c>
      <c r="E4" s="355"/>
      <c r="F4" s="355" t="s">
        <v>626</v>
      </c>
      <c r="G4" s="355" t="s">
        <v>434</v>
      </c>
      <c r="H4" s="355"/>
      <c r="I4" s="346" t="s">
        <v>627</v>
      </c>
      <c r="J4" s="174" t="s">
        <v>628</v>
      </c>
      <c r="K4" s="355" t="s">
        <v>629</v>
      </c>
      <c r="L4" s="355"/>
      <c r="M4" s="355"/>
      <c r="N4" s="355"/>
      <c r="O4" s="355"/>
      <c r="P4" s="355"/>
      <c r="Q4" s="355"/>
      <c r="R4" s="355"/>
      <c r="S4" s="346"/>
      <c r="T4" s="62"/>
      <c r="U4" s="121"/>
      <c r="V4" s="121"/>
      <c r="W4" s="121"/>
      <c r="X4" s="121"/>
      <c r="Y4" s="121"/>
    </row>
    <row r="5" spans="1:20" ht="21" customHeight="1" thickBot="1">
      <c r="A5" s="278"/>
      <c r="B5" s="97" t="s">
        <v>435</v>
      </c>
      <c r="C5" s="97" t="s">
        <v>436</v>
      </c>
      <c r="D5" s="97" t="s">
        <v>435</v>
      </c>
      <c r="E5" s="97" t="s">
        <v>436</v>
      </c>
      <c r="F5" s="413"/>
      <c r="G5" s="97" t="s">
        <v>437</v>
      </c>
      <c r="H5" s="97" t="s">
        <v>435</v>
      </c>
      <c r="I5" s="411"/>
      <c r="J5" s="358"/>
      <c r="K5" s="413"/>
      <c r="L5" s="413"/>
      <c r="M5" s="413"/>
      <c r="N5" s="413"/>
      <c r="O5" s="413"/>
      <c r="P5" s="413"/>
      <c r="Q5" s="413"/>
      <c r="R5" s="413"/>
      <c r="S5" s="411"/>
      <c r="T5" s="62"/>
    </row>
    <row r="6" spans="1:20" ht="18" customHeight="1">
      <c r="A6" s="67" t="s">
        <v>558</v>
      </c>
      <c r="B6" s="45">
        <v>12138096</v>
      </c>
      <c r="C6" s="145">
        <v>332</v>
      </c>
      <c r="D6" s="45">
        <v>8437266</v>
      </c>
      <c r="E6" s="145" t="s">
        <v>88</v>
      </c>
      <c r="F6" s="45">
        <v>3701162</v>
      </c>
      <c r="G6" s="146">
        <v>0.001781177</v>
      </c>
      <c r="H6" s="45">
        <v>21621</v>
      </c>
      <c r="I6" s="23">
        <v>3701162</v>
      </c>
      <c r="J6" s="24">
        <v>633006</v>
      </c>
      <c r="K6" s="45">
        <v>4334168</v>
      </c>
      <c r="L6" s="147">
        <v>0.689</v>
      </c>
      <c r="M6" s="46">
        <v>0.8</v>
      </c>
      <c r="N6" s="46">
        <v>96.5</v>
      </c>
      <c r="O6" s="46">
        <v>24.6</v>
      </c>
      <c r="P6" s="46" t="s">
        <v>88</v>
      </c>
      <c r="Q6" s="46">
        <v>100.7</v>
      </c>
      <c r="R6" s="46">
        <v>61.6</v>
      </c>
      <c r="S6" s="23">
        <v>14851988</v>
      </c>
      <c r="T6" s="372"/>
    </row>
    <row r="7" spans="1:20" ht="18" customHeight="1">
      <c r="A7" s="122">
        <v>17</v>
      </c>
      <c r="B7" s="8">
        <v>14574318</v>
      </c>
      <c r="C7" s="148" t="s">
        <v>438</v>
      </c>
      <c r="D7" s="8">
        <v>10091382</v>
      </c>
      <c r="E7" s="148" t="s">
        <v>439</v>
      </c>
      <c r="F7" s="8">
        <v>4481483</v>
      </c>
      <c r="G7" s="149">
        <v>0.001636624</v>
      </c>
      <c r="H7" s="8">
        <v>23844</v>
      </c>
      <c r="I7" s="6">
        <v>4481483</v>
      </c>
      <c r="J7" s="7">
        <v>951496</v>
      </c>
      <c r="K7" s="8">
        <v>5432979</v>
      </c>
      <c r="L7" s="154">
        <v>0.69</v>
      </c>
      <c r="M7" s="47">
        <v>0.6</v>
      </c>
      <c r="N7" s="47">
        <v>94.7</v>
      </c>
      <c r="O7" s="47">
        <v>23.5</v>
      </c>
      <c r="P7" s="47">
        <v>18.6</v>
      </c>
      <c r="Q7" s="47">
        <v>101.4</v>
      </c>
      <c r="R7" s="47">
        <v>62.7</v>
      </c>
      <c r="S7" s="6">
        <v>17714917</v>
      </c>
      <c r="T7" s="372"/>
    </row>
    <row r="8" spans="1:20" ht="18" customHeight="1">
      <c r="A8" s="122">
        <v>18</v>
      </c>
      <c r="B8" s="8">
        <v>14340118</v>
      </c>
      <c r="C8" s="148">
        <v>-2400</v>
      </c>
      <c r="D8" s="8">
        <v>10254127</v>
      </c>
      <c r="E8" s="148">
        <v>-5148</v>
      </c>
      <c r="F8" s="8">
        <v>4088739</v>
      </c>
      <c r="G8" s="149">
        <v>0.002446382</v>
      </c>
      <c r="H8" s="8">
        <v>36178</v>
      </c>
      <c r="I8" s="6">
        <v>4503280</v>
      </c>
      <c r="J8" s="7">
        <v>846053</v>
      </c>
      <c r="K8" s="8">
        <v>5349333</v>
      </c>
      <c r="L8" s="154">
        <v>0.699</v>
      </c>
      <c r="M8" s="47">
        <v>0.7</v>
      </c>
      <c r="N8" s="47">
        <v>93.6</v>
      </c>
      <c r="O8" s="47">
        <v>21.4</v>
      </c>
      <c r="P8" s="47">
        <v>18.4</v>
      </c>
      <c r="Q8" s="47">
        <v>102.1</v>
      </c>
      <c r="R8" s="47">
        <v>56.6</v>
      </c>
      <c r="S8" s="6">
        <v>17889488</v>
      </c>
      <c r="T8" s="372"/>
    </row>
    <row r="9" spans="1:20" ht="18" customHeight="1">
      <c r="A9" s="122">
        <v>19</v>
      </c>
      <c r="B9" s="8">
        <v>14210249</v>
      </c>
      <c r="C9" s="148" t="s">
        <v>88</v>
      </c>
      <c r="D9" s="8">
        <v>10557172</v>
      </c>
      <c r="E9" s="148" t="s">
        <v>88</v>
      </c>
      <c r="F9" s="8">
        <v>3653077</v>
      </c>
      <c r="G9" s="149">
        <v>0.00171024</v>
      </c>
      <c r="H9" s="8">
        <v>25094</v>
      </c>
      <c r="I9" s="6">
        <v>4090263</v>
      </c>
      <c r="J9" s="7">
        <v>785049</v>
      </c>
      <c r="K9" s="8">
        <v>4875312</v>
      </c>
      <c r="L9" s="154">
        <v>0.717</v>
      </c>
      <c r="M9" s="47">
        <v>0.4</v>
      </c>
      <c r="N9" s="47">
        <v>94.9</v>
      </c>
      <c r="O9" s="47">
        <v>20.8</v>
      </c>
      <c r="P9" s="47">
        <v>14.1</v>
      </c>
      <c r="Q9" s="47">
        <v>99.4</v>
      </c>
      <c r="R9" s="47">
        <v>52.4</v>
      </c>
      <c r="S9" s="6">
        <v>17832825</v>
      </c>
      <c r="T9" s="372"/>
    </row>
    <row r="10" spans="1:20" ht="18" customHeight="1" thickBot="1">
      <c r="A10" s="54">
        <v>20</v>
      </c>
      <c r="B10" s="21">
        <v>14326033</v>
      </c>
      <c r="C10" s="155">
        <v>7731</v>
      </c>
      <c r="D10" s="21">
        <v>10492027</v>
      </c>
      <c r="E10" s="155">
        <v>1053</v>
      </c>
      <c r="F10" s="21">
        <v>3840684</v>
      </c>
      <c r="G10" s="156">
        <v>0.000438498</v>
      </c>
      <c r="H10" s="21">
        <v>6490</v>
      </c>
      <c r="I10" s="19">
        <v>4301014</v>
      </c>
      <c r="J10" s="20">
        <v>805610</v>
      </c>
      <c r="K10" s="21">
        <f>I10+J10</f>
        <v>5106624</v>
      </c>
      <c r="L10" s="157">
        <v>0.73</v>
      </c>
      <c r="M10" s="158">
        <v>0.5</v>
      </c>
      <c r="N10" s="158">
        <v>93.2</v>
      </c>
      <c r="O10" s="158">
        <v>19.8</v>
      </c>
      <c r="P10" s="158">
        <v>13.7</v>
      </c>
      <c r="Q10" s="158">
        <v>96.7</v>
      </c>
      <c r="R10" s="158">
        <v>50.1</v>
      </c>
      <c r="S10" s="19">
        <v>18619288</v>
      </c>
      <c r="T10" s="372"/>
    </row>
    <row r="11" spans="1:8" ht="18" customHeight="1">
      <c r="A11" s="116" t="s">
        <v>440</v>
      </c>
      <c r="B11" s="35"/>
      <c r="C11" s="35"/>
      <c r="D11" s="35"/>
      <c r="E11" s="35"/>
      <c r="F11" s="35"/>
      <c r="G11" s="35"/>
      <c r="H11" s="35"/>
    </row>
    <row r="12" ht="12">
      <c r="A12" s="116" t="s">
        <v>441</v>
      </c>
    </row>
    <row r="13" ht="12">
      <c r="A13" s="116"/>
    </row>
    <row r="14" spans="10:19" ht="12">
      <c r="J14" s="134"/>
      <c r="K14" s="134"/>
      <c r="L14" s="134"/>
      <c r="M14" s="134"/>
      <c r="N14" s="134"/>
      <c r="O14" s="134"/>
      <c r="P14" s="134"/>
      <c r="Q14" s="134"/>
      <c r="S14" s="134"/>
    </row>
    <row r="15" spans="1:19" ht="13.5" customHeight="1">
      <c r="A15" s="410" t="s">
        <v>630</v>
      </c>
      <c r="B15" s="505" t="s">
        <v>433</v>
      </c>
      <c r="C15" s="505"/>
      <c r="D15" s="506" t="s">
        <v>631</v>
      </c>
      <c r="E15" s="506"/>
      <c r="F15" s="506"/>
      <c r="G15" s="505" t="s">
        <v>442</v>
      </c>
      <c r="H15" s="505"/>
      <c r="I15" s="502" t="s">
        <v>443</v>
      </c>
      <c r="J15" s="507" t="s">
        <v>444</v>
      </c>
      <c r="K15" s="507"/>
      <c r="L15" s="508" t="s">
        <v>445</v>
      </c>
      <c r="M15" s="508"/>
      <c r="N15" s="510" t="s">
        <v>576</v>
      </c>
      <c r="O15" s="510"/>
      <c r="P15" s="510"/>
      <c r="Q15" s="511" t="s">
        <v>577</v>
      </c>
      <c r="R15" s="511"/>
      <c r="S15" s="507" t="s">
        <v>443</v>
      </c>
    </row>
    <row r="16" spans="1:19" ht="12">
      <c r="A16" s="410"/>
      <c r="B16" s="504" t="s">
        <v>432</v>
      </c>
      <c r="C16" s="504"/>
      <c r="D16" s="506"/>
      <c r="E16" s="506"/>
      <c r="F16" s="506"/>
      <c r="G16" s="504" t="s">
        <v>446</v>
      </c>
      <c r="H16" s="504"/>
      <c r="I16" s="502"/>
      <c r="J16" s="507"/>
      <c r="K16" s="507"/>
      <c r="L16" s="509" t="s">
        <v>447</v>
      </c>
      <c r="M16" s="509"/>
      <c r="N16" s="510"/>
      <c r="O16" s="510"/>
      <c r="P16" s="510"/>
      <c r="Q16" s="510" t="s">
        <v>446</v>
      </c>
      <c r="R16" s="510"/>
      <c r="S16" s="507"/>
    </row>
    <row r="17" spans="10:19" ht="12">
      <c r="J17" s="134"/>
      <c r="K17" s="134"/>
      <c r="L17" s="134"/>
      <c r="M17" s="134"/>
      <c r="N17" s="134"/>
      <c r="O17" s="134"/>
      <c r="P17" s="134"/>
      <c r="Q17" s="134"/>
      <c r="R17" s="134"/>
      <c r="S17" s="134"/>
    </row>
    <row r="18" spans="1:19" ht="13.5" customHeight="1">
      <c r="A18" s="410" t="s">
        <v>632</v>
      </c>
      <c r="B18" s="410"/>
      <c r="C18" s="102" t="s">
        <v>448</v>
      </c>
      <c r="D18" s="102"/>
      <c r="E18" s="102"/>
      <c r="F18" s="503" t="s">
        <v>449</v>
      </c>
      <c r="G18" s="503"/>
      <c r="H18" s="503"/>
      <c r="I18" s="503"/>
      <c r="J18" s="507" t="s">
        <v>633</v>
      </c>
      <c r="K18" s="507"/>
      <c r="L18" s="507"/>
      <c r="M18" s="507"/>
      <c r="N18" s="160">
        <v>100</v>
      </c>
      <c r="O18" s="506" t="s">
        <v>634</v>
      </c>
      <c r="P18" s="506"/>
      <c r="Q18" s="506"/>
      <c r="R18" s="506"/>
      <c r="S18" s="506"/>
    </row>
    <row r="19" spans="1:19" ht="12">
      <c r="A19" s="410"/>
      <c r="B19" s="410"/>
      <c r="C19" s="130" t="s">
        <v>450</v>
      </c>
      <c r="D19" s="130"/>
      <c r="E19" s="130"/>
      <c r="F19" s="503"/>
      <c r="G19" s="503"/>
      <c r="H19" s="503"/>
      <c r="I19" s="503"/>
      <c r="J19" s="507"/>
      <c r="K19" s="507"/>
      <c r="L19" s="507"/>
      <c r="M19" s="507"/>
      <c r="N19" s="159">
        <v>75</v>
      </c>
      <c r="O19" s="506"/>
      <c r="P19" s="506"/>
      <c r="Q19" s="506"/>
      <c r="R19" s="506"/>
      <c r="S19" s="506"/>
    </row>
    <row r="21" spans="1:9" ht="13.5" customHeight="1">
      <c r="A21" s="410" t="s">
        <v>635</v>
      </c>
      <c r="B21" s="102" t="s">
        <v>451</v>
      </c>
      <c r="C21" s="102"/>
      <c r="D21" s="102"/>
      <c r="E21" s="102"/>
      <c r="F21" s="102"/>
      <c r="G21" s="102"/>
      <c r="H21" s="130" t="s">
        <v>443</v>
      </c>
      <c r="I21" s="130"/>
    </row>
    <row r="22" spans="1:9" ht="12">
      <c r="A22" s="410"/>
      <c r="B22" s="130" t="s">
        <v>452</v>
      </c>
      <c r="C22" s="130"/>
      <c r="D22" s="130"/>
      <c r="E22" s="130"/>
      <c r="F22" s="130"/>
      <c r="G22" s="130"/>
      <c r="H22" s="130"/>
      <c r="I22" s="130"/>
    </row>
    <row r="25" spans="1:18" ht="12">
      <c r="A25" s="410" t="s">
        <v>453</v>
      </c>
      <c r="B25" s="410"/>
      <c r="C25" s="500" t="s">
        <v>454</v>
      </c>
      <c r="D25" s="500"/>
      <c r="E25" s="500"/>
      <c r="F25" s="500"/>
      <c r="G25" s="500"/>
      <c r="H25" s="500"/>
      <c r="I25" s="500"/>
      <c r="J25" s="515" t="s">
        <v>455</v>
      </c>
      <c r="K25" s="515"/>
      <c r="L25" s="515"/>
      <c r="M25" s="515"/>
      <c r="N25" s="515"/>
      <c r="O25" s="515"/>
      <c r="P25" s="515"/>
      <c r="Q25" s="505" t="s">
        <v>443</v>
      </c>
      <c r="R25" s="505"/>
    </row>
    <row r="26" spans="1:18" ht="12">
      <c r="A26" s="410"/>
      <c r="B26" s="410"/>
      <c r="C26" s="501" t="s">
        <v>456</v>
      </c>
      <c r="D26" s="501"/>
      <c r="E26" s="501"/>
      <c r="F26" s="501"/>
      <c r="G26" s="501"/>
      <c r="H26" s="501"/>
      <c r="I26" s="501"/>
      <c r="J26" s="410" t="s">
        <v>457</v>
      </c>
      <c r="K26" s="410"/>
      <c r="L26" s="410"/>
      <c r="M26" s="410"/>
      <c r="N26" s="410"/>
      <c r="O26" s="410"/>
      <c r="P26" s="410"/>
      <c r="Q26" s="505"/>
      <c r="R26" s="505"/>
    </row>
  </sheetData>
  <mergeCells count="49">
    <mergeCell ref="J18:M19"/>
    <mergeCell ref="O18:S19"/>
    <mergeCell ref="J25:P25"/>
    <mergeCell ref="J26:P26"/>
    <mergeCell ref="Q25:R26"/>
    <mergeCell ref="R3:R5"/>
    <mergeCell ref="A2:A5"/>
    <mergeCell ref="L2:S2"/>
    <mergeCell ref="P3:P5"/>
    <mergeCell ref="M3:M5"/>
    <mergeCell ref="N3:N5"/>
    <mergeCell ref="O3:O5"/>
    <mergeCell ref="Q3:Q5"/>
    <mergeCell ref="F4:F5"/>
    <mergeCell ref="I4:I5"/>
    <mergeCell ref="J4:J5"/>
    <mergeCell ref="L3:L5"/>
    <mergeCell ref="K4:K5"/>
    <mergeCell ref="B2:K3"/>
    <mergeCell ref="B15:C15"/>
    <mergeCell ref="D15:F16"/>
    <mergeCell ref="T6:T10"/>
    <mergeCell ref="S15:S16"/>
    <mergeCell ref="J15:K16"/>
    <mergeCell ref="L15:M15"/>
    <mergeCell ref="L16:M16"/>
    <mergeCell ref="N15:P16"/>
    <mergeCell ref="Q15:R15"/>
    <mergeCell ref="Q16:R16"/>
    <mergeCell ref="A21:A22"/>
    <mergeCell ref="A15:A16"/>
    <mergeCell ref="I15:I16"/>
    <mergeCell ref="C19:E19"/>
    <mergeCell ref="C18:E18"/>
    <mergeCell ref="F18:I19"/>
    <mergeCell ref="A18:B19"/>
    <mergeCell ref="B16:C16"/>
    <mergeCell ref="G15:H15"/>
    <mergeCell ref="G16:H16"/>
    <mergeCell ref="S3:S5"/>
    <mergeCell ref="A25:B26"/>
    <mergeCell ref="C25:I25"/>
    <mergeCell ref="C26:I26"/>
    <mergeCell ref="B4:C4"/>
    <mergeCell ref="D4:E4"/>
    <mergeCell ref="G4:H4"/>
    <mergeCell ref="B21:G21"/>
    <mergeCell ref="B22:G22"/>
    <mergeCell ref="H21:I22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02"/>
  <dimension ref="A1:F1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125" style="13" customWidth="1"/>
    <col min="2" max="3" width="12.125" style="13" customWidth="1"/>
    <col min="4" max="4" width="15.75390625" style="13" customWidth="1"/>
    <col min="5" max="5" width="10.625" style="13" customWidth="1"/>
    <col min="6" max="6" width="12.50390625" style="13" customWidth="1"/>
    <col min="7" max="7" width="9.00390625" style="13" customWidth="1"/>
    <col min="8" max="8" width="7.50390625" style="13" customWidth="1"/>
    <col min="9" max="9" width="8.25390625" style="13" customWidth="1"/>
    <col min="10" max="11" width="11.50390625" style="13" customWidth="1"/>
    <col min="12" max="12" width="11.875" style="13" customWidth="1"/>
    <col min="13" max="16384" width="9.00390625" style="13" customWidth="1"/>
  </cols>
  <sheetData>
    <row r="1" spans="1:6" ht="18" customHeight="1" thickBot="1">
      <c r="A1" s="48" t="s">
        <v>938</v>
      </c>
      <c r="B1" s="342"/>
      <c r="C1" s="342"/>
      <c r="D1" s="342"/>
      <c r="F1" s="53" t="s">
        <v>45</v>
      </c>
    </row>
    <row r="2" spans="1:6" ht="26.25" customHeight="1">
      <c r="A2" s="169" t="s">
        <v>845</v>
      </c>
      <c r="B2" s="292" t="s">
        <v>56</v>
      </c>
      <c r="C2" s="354"/>
      <c r="D2" s="354"/>
      <c r="E2" s="354" t="s">
        <v>57</v>
      </c>
      <c r="F2" s="345"/>
    </row>
    <row r="3" spans="1:6" ht="26.25" customHeight="1" thickBot="1">
      <c r="A3" s="170"/>
      <c r="B3" s="165" t="s">
        <v>58</v>
      </c>
      <c r="C3" s="107" t="s">
        <v>846</v>
      </c>
      <c r="D3" s="107" t="s">
        <v>499</v>
      </c>
      <c r="E3" s="107" t="s">
        <v>847</v>
      </c>
      <c r="F3" s="110" t="s">
        <v>59</v>
      </c>
    </row>
    <row r="4" spans="1:6" ht="21" customHeight="1">
      <c r="A4" s="189" t="s">
        <v>848</v>
      </c>
      <c r="B4" s="7">
        <v>73</v>
      </c>
      <c r="C4" s="8">
        <v>3034</v>
      </c>
      <c r="D4" s="8">
        <v>487368</v>
      </c>
      <c r="E4" s="8">
        <v>179</v>
      </c>
      <c r="F4" s="6">
        <v>0</v>
      </c>
    </row>
    <row r="5" spans="1:6" ht="21" customHeight="1">
      <c r="A5" s="189">
        <v>17</v>
      </c>
      <c r="B5" s="7">
        <v>69</v>
      </c>
      <c r="C5" s="8">
        <v>2863</v>
      </c>
      <c r="D5" s="8">
        <v>408990</v>
      </c>
      <c r="E5" s="8">
        <v>160</v>
      </c>
      <c r="F5" s="6">
        <v>1</v>
      </c>
    </row>
    <row r="6" spans="1:6" ht="21" customHeight="1">
      <c r="A6" s="189">
        <v>18</v>
      </c>
      <c r="B6" s="7">
        <v>60</v>
      </c>
      <c r="C6" s="8">
        <v>2542</v>
      </c>
      <c r="D6" s="8">
        <v>337230</v>
      </c>
      <c r="E6" s="8">
        <v>156</v>
      </c>
      <c r="F6" s="6">
        <v>3</v>
      </c>
    </row>
    <row r="7" spans="1:6" ht="21" customHeight="1">
      <c r="A7" s="189">
        <v>19</v>
      </c>
      <c r="B7" s="7">
        <v>48</v>
      </c>
      <c r="C7" s="8">
        <v>1873</v>
      </c>
      <c r="D7" s="8">
        <v>222990</v>
      </c>
      <c r="E7" s="8">
        <v>161</v>
      </c>
      <c r="F7" s="6">
        <v>0</v>
      </c>
    </row>
    <row r="8" spans="1:6" ht="21" customHeight="1" thickBot="1">
      <c r="A8" s="43">
        <v>20</v>
      </c>
      <c r="B8" s="20">
        <v>39</v>
      </c>
      <c r="C8" s="21">
        <v>1558</v>
      </c>
      <c r="D8" s="21">
        <v>183576</v>
      </c>
      <c r="E8" s="21">
        <v>121</v>
      </c>
      <c r="F8" s="19">
        <v>0</v>
      </c>
    </row>
    <row r="9" spans="1:6" ht="21" customHeight="1">
      <c r="A9" s="48" t="s">
        <v>60</v>
      </c>
      <c r="B9" s="49"/>
      <c r="C9" s="343"/>
      <c r="D9" s="50"/>
      <c r="E9" s="35"/>
      <c r="F9" s="35"/>
    </row>
    <row r="10" spans="1:6" ht="12">
      <c r="A10" s="49"/>
      <c r="B10" s="49"/>
      <c r="C10" s="50"/>
      <c r="D10" s="50"/>
      <c r="E10" s="35"/>
      <c r="F10" s="35"/>
    </row>
    <row r="11" spans="1:6" ht="12">
      <c r="A11" s="49"/>
      <c r="B11" s="49"/>
      <c r="C11" s="50"/>
      <c r="D11" s="50"/>
      <c r="E11" s="35"/>
      <c r="F11" s="35"/>
    </row>
    <row r="12" spans="1:6" ht="12">
      <c r="A12" s="49"/>
      <c r="B12" s="49"/>
      <c r="C12" s="50"/>
      <c r="D12" s="50"/>
      <c r="E12" s="35"/>
      <c r="F12" s="35"/>
    </row>
  </sheetData>
  <mergeCells count="3">
    <mergeCell ref="A2:A3"/>
    <mergeCell ref="B2:D2"/>
    <mergeCell ref="E2:F2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338"/>
  <dimension ref="A1:X33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0.50390625" style="52" customWidth="1"/>
    <col min="2" max="2" width="9.375" style="52" customWidth="1"/>
    <col min="3" max="3" width="8.625" style="52" customWidth="1"/>
    <col min="4" max="4" width="9.375" style="52" customWidth="1"/>
    <col min="5" max="5" width="8.875" style="52" customWidth="1"/>
    <col min="6" max="6" width="8.625" style="52" customWidth="1"/>
    <col min="7" max="7" width="7.375" style="52" customWidth="1"/>
    <col min="8" max="8" width="8.50390625" style="52" customWidth="1"/>
    <col min="9" max="9" width="7.25390625" style="52" customWidth="1"/>
    <col min="10" max="11" width="6.25390625" style="52" customWidth="1"/>
    <col min="12" max="12" width="7.375" style="52" customWidth="1"/>
    <col min="13" max="13" width="6.875" style="52" customWidth="1"/>
    <col min="14" max="14" width="6.50390625" style="52" customWidth="1"/>
    <col min="15" max="15" width="6.75390625" style="52" customWidth="1"/>
    <col min="16" max="16" width="8.875" style="52" customWidth="1"/>
    <col min="17" max="17" width="7.125" style="52" customWidth="1"/>
    <col min="18" max="18" width="9.125" style="52" bestFit="1" customWidth="1"/>
    <col min="19" max="19" width="7.375" style="52" customWidth="1"/>
    <col min="20" max="20" width="8.25390625" style="52" customWidth="1"/>
    <col min="21" max="22" width="6.25390625" style="52" customWidth="1"/>
    <col min="23" max="23" width="6.75390625" style="52" customWidth="1"/>
    <col min="24" max="24" width="7.00390625" style="52" customWidth="1"/>
    <col min="25" max="16384" width="9.00390625" style="52" customWidth="1"/>
  </cols>
  <sheetData>
    <row r="1" spans="1:22" ht="18" customHeight="1" thickBot="1">
      <c r="A1" s="48" t="s">
        <v>458</v>
      </c>
      <c r="F1" s="51"/>
      <c r="O1" s="51"/>
      <c r="R1" s="51"/>
      <c r="V1" s="53" t="s">
        <v>45</v>
      </c>
    </row>
    <row r="2" spans="1:24" s="141" customFormat="1" ht="72.75" customHeight="1" thickBot="1">
      <c r="A2" s="136" t="s">
        <v>603</v>
      </c>
      <c r="B2" s="137" t="s">
        <v>459</v>
      </c>
      <c r="C2" s="137" t="s">
        <v>604</v>
      </c>
      <c r="D2" s="137" t="s">
        <v>605</v>
      </c>
      <c r="E2" s="137" t="s">
        <v>578</v>
      </c>
      <c r="F2" s="137" t="s">
        <v>579</v>
      </c>
      <c r="G2" s="137" t="s">
        <v>606</v>
      </c>
      <c r="H2" s="137" t="s">
        <v>607</v>
      </c>
      <c r="I2" s="137" t="s">
        <v>580</v>
      </c>
      <c r="J2" s="138" t="s">
        <v>608</v>
      </c>
      <c r="K2" s="139" t="s">
        <v>460</v>
      </c>
      <c r="L2" s="137" t="s">
        <v>609</v>
      </c>
      <c r="M2" s="137" t="s">
        <v>610</v>
      </c>
      <c r="N2" s="137" t="s">
        <v>611</v>
      </c>
      <c r="O2" s="137" t="s">
        <v>461</v>
      </c>
      <c r="P2" s="137" t="s">
        <v>581</v>
      </c>
      <c r="Q2" s="137" t="s">
        <v>612</v>
      </c>
      <c r="R2" s="137" t="s">
        <v>613</v>
      </c>
      <c r="S2" s="137" t="s">
        <v>614</v>
      </c>
      <c r="T2" s="137" t="s">
        <v>615</v>
      </c>
      <c r="U2" s="137" t="s">
        <v>616</v>
      </c>
      <c r="V2" s="138" t="s">
        <v>617</v>
      </c>
      <c r="W2" s="140"/>
      <c r="X2" s="140"/>
    </row>
    <row r="3" spans="1:24" s="13" customFormat="1" ht="23.25" customHeight="1">
      <c r="A3" s="291" t="s">
        <v>462</v>
      </c>
      <c r="B3" s="291"/>
      <c r="C3" s="291"/>
      <c r="D3" s="291"/>
      <c r="E3" s="291"/>
      <c r="F3" s="291"/>
      <c r="G3" s="291"/>
      <c r="H3" s="291"/>
      <c r="I3" s="291"/>
      <c r="J3" s="291"/>
      <c r="K3" s="516" t="s">
        <v>463</v>
      </c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121"/>
      <c r="X3" s="121"/>
    </row>
    <row r="4" spans="1:24" s="13" customFormat="1" ht="23.25" customHeight="1">
      <c r="A4" s="122" t="s">
        <v>618</v>
      </c>
      <c r="B4" s="8">
        <v>1646500</v>
      </c>
      <c r="C4" s="8">
        <v>118800</v>
      </c>
      <c r="D4" s="8">
        <v>230800</v>
      </c>
      <c r="E4" s="8" t="s">
        <v>88</v>
      </c>
      <c r="F4" s="8" t="s">
        <v>88</v>
      </c>
      <c r="G4" s="8">
        <v>38800</v>
      </c>
      <c r="H4" s="8" t="s">
        <v>88</v>
      </c>
      <c r="I4" s="8" t="s">
        <v>88</v>
      </c>
      <c r="J4" s="6" t="s">
        <v>88</v>
      </c>
      <c r="K4" s="7" t="s">
        <v>88</v>
      </c>
      <c r="L4" s="8" t="s">
        <v>88</v>
      </c>
      <c r="M4" s="8" t="s">
        <v>88</v>
      </c>
      <c r="N4" s="8" t="s">
        <v>88</v>
      </c>
      <c r="O4" s="8" t="s">
        <v>88</v>
      </c>
      <c r="P4" s="8">
        <v>30300</v>
      </c>
      <c r="Q4" s="8" t="s">
        <v>88</v>
      </c>
      <c r="R4" s="8">
        <v>176000</v>
      </c>
      <c r="S4" s="8" t="s">
        <v>88</v>
      </c>
      <c r="T4" s="8">
        <v>1051800</v>
      </c>
      <c r="U4" s="8" t="s">
        <v>88</v>
      </c>
      <c r="V4" s="6" t="s">
        <v>88</v>
      </c>
      <c r="W4" s="121"/>
      <c r="X4" s="121"/>
    </row>
    <row r="5" spans="1:24" s="13" customFormat="1" ht="23.25" customHeight="1">
      <c r="A5" s="122">
        <v>17</v>
      </c>
      <c r="B5" s="8">
        <v>2020000</v>
      </c>
      <c r="C5" s="8">
        <v>67100</v>
      </c>
      <c r="D5" s="8">
        <v>641200</v>
      </c>
      <c r="E5" s="8">
        <v>125900</v>
      </c>
      <c r="F5" s="8" t="s">
        <v>88</v>
      </c>
      <c r="G5" s="8">
        <v>13200</v>
      </c>
      <c r="H5" s="8">
        <v>6700</v>
      </c>
      <c r="I5" s="8" t="s">
        <v>88</v>
      </c>
      <c r="J5" s="6" t="s">
        <v>88</v>
      </c>
      <c r="K5" s="7" t="s">
        <v>88</v>
      </c>
      <c r="L5" s="8" t="s">
        <v>88</v>
      </c>
      <c r="M5" s="8" t="s">
        <v>88</v>
      </c>
      <c r="N5" s="8" t="s">
        <v>88</v>
      </c>
      <c r="O5" s="8" t="s">
        <v>88</v>
      </c>
      <c r="P5" s="8">
        <v>35500</v>
      </c>
      <c r="Q5" s="8" t="s">
        <v>88</v>
      </c>
      <c r="R5" s="8">
        <v>146400</v>
      </c>
      <c r="S5" s="8" t="s">
        <v>88</v>
      </c>
      <c r="T5" s="8">
        <v>984000</v>
      </c>
      <c r="U5" s="8" t="s">
        <v>88</v>
      </c>
      <c r="V5" s="6" t="s">
        <v>88</v>
      </c>
      <c r="W5" s="121"/>
      <c r="X5" s="121"/>
    </row>
    <row r="6" spans="1:24" s="13" customFormat="1" ht="23.25" customHeight="1">
      <c r="A6" s="122">
        <v>18</v>
      </c>
      <c r="B6" s="8">
        <v>1668400</v>
      </c>
      <c r="C6" s="8">
        <v>26200</v>
      </c>
      <c r="D6" s="8">
        <v>527600</v>
      </c>
      <c r="E6" s="8">
        <v>5100</v>
      </c>
      <c r="F6" s="8">
        <v>163500</v>
      </c>
      <c r="G6" s="8">
        <v>9800</v>
      </c>
      <c r="H6" s="8">
        <v>3100</v>
      </c>
      <c r="I6" s="8" t="s">
        <v>88</v>
      </c>
      <c r="J6" s="6" t="s">
        <v>88</v>
      </c>
      <c r="K6" s="7" t="s">
        <v>88</v>
      </c>
      <c r="L6" s="8" t="s">
        <v>88</v>
      </c>
      <c r="M6" s="8" t="s">
        <v>88</v>
      </c>
      <c r="N6" s="8" t="s">
        <v>88</v>
      </c>
      <c r="O6" s="8" t="s">
        <v>88</v>
      </c>
      <c r="P6" s="8">
        <v>37600</v>
      </c>
      <c r="Q6" s="8" t="s">
        <v>88</v>
      </c>
      <c r="R6" s="8">
        <v>95500</v>
      </c>
      <c r="S6" s="8" t="s">
        <v>88</v>
      </c>
      <c r="T6" s="8">
        <v>800000</v>
      </c>
      <c r="U6" s="8" t="s">
        <v>88</v>
      </c>
      <c r="V6" s="6" t="s">
        <v>88</v>
      </c>
      <c r="W6" s="121"/>
      <c r="X6" s="121"/>
    </row>
    <row r="7" spans="1:24" s="13" customFormat="1" ht="23.25" customHeight="1">
      <c r="A7" s="122">
        <v>19</v>
      </c>
      <c r="B7" s="8">
        <v>3355200</v>
      </c>
      <c r="C7" s="8">
        <v>22500</v>
      </c>
      <c r="D7" s="8">
        <v>2318100</v>
      </c>
      <c r="E7" s="8">
        <v>17100</v>
      </c>
      <c r="F7" s="8">
        <v>188200</v>
      </c>
      <c r="G7" s="8" t="s">
        <v>88</v>
      </c>
      <c r="H7" s="8">
        <v>3100</v>
      </c>
      <c r="I7" s="8" t="s">
        <v>88</v>
      </c>
      <c r="J7" s="6" t="s">
        <v>88</v>
      </c>
      <c r="K7" s="7" t="s">
        <v>88</v>
      </c>
      <c r="L7" s="8" t="s">
        <v>88</v>
      </c>
      <c r="M7" s="8" t="s">
        <v>88</v>
      </c>
      <c r="N7" s="8" t="s">
        <v>88</v>
      </c>
      <c r="O7" s="8" t="s">
        <v>88</v>
      </c>
      <c r="P7" s="8">
        <v>21200</v>
      </c>
      <c r="Q7" s="8" t="s">
        <v>88</v>
      </c>
      <c r="R7" s="8" t="s">
        <v>88</v>
      </c>
      <c r="S7" s="8" t="s">
        <v>88</v>
      </c>
      <c r="T7" s="8">
        <v>785000</v>
      </c>
      <c r="U7" s="8" t="s">
        <v>88</v>
      </c>
      <c r="V7" s="6" t="s">
        <v>88</v>
      </c>
      <c r="W7" s="121"/>
      <c r="X7" s="121"/>
    </row>
    <row r="8" spans="1:24" s="13" customFormat="1" ht="23.25" customHeight="1">
      <c r="A8" s="122">
        <v>20</v>
      </c>
      <c r="B8" s="8">
        <f>SUM(C8:V8)</f>
        <v>1911900</v>
      </c>
      <c r="C8" s="8">
        <v>17700</v>
      </c>
      <c r="D8" s="8">
        <v>1085800</v>
      </c>
      <c r="E8" s="8">
        <v>14100</v>
      </c>
      <c r="F8" s="8">
        <v>24000</v>
      </c>
      <c r="G8" s="8">
        <v>700</v>
      </c>
      <c r="H8" s="8" t="s">
        <v>564</v>
      </c>
      <c r="I8" s="8" t="s">
        <v>564</v>
      </c>
      <c r="J8" s="6" t="s">
        <v>564</v>
      </c>
      <c r="K8" s="7" t="s">
        <v>564</v>
      </c>
      <c r="L8" s="8" t="s">
        <v>564</v>
      </c>
      <c r="M8" s="8" t="s">
        <v>564</v>
      </c>
      <c r="N8" s="8" t="s">
        <v>564</v>
      </c>
      <c r="O8" s="8" t="s">
        <v>564</v>
      </c>
      <c r="P8" s="8">
        <v>32300</v>
      </c>
      <c r="Q8" s="8" t="s">
        <v>564</v>
      </c>
      <c r="R8" s="8" t="s">
        <v>564</v>
      </c>
      <c r="S8" s="8" t="s">
        <v>564</v>
      </c>
      <c r="T8" s="8">
        <v>737300</v>
      </c>
      <c r="U8" s="8" t="s">
        <v>564</v>
      </c>
      <c r="V8" s="6" t="s">
        <v>564</v>
      </c>
      <c r="W8" s="132"/>
      <c r="X8" s="132"/>
    </row>
    <row r="9" spans="1:24" s="13" customFormat="1" ht="23.25" customHeight="1">
      <c r="A9" s="478" t="s">
        <v>462</v>
      </c>
      <c r="B9" s="478"/>
      <c r="C9" s="478"/>
      <c r="D9" s="478"/>
      <c r="E9" s="478"/>
      <c r="F9" s="478"/>
      <c r="G9" s="478"/>
      <c r="H9" s="478"/>
      <c r="I9" s="478"/>
      <c r="J9" s="478"/>
      <c r="K9" s="123" t="s">
        <v>464</v>
      </c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1"/>
      <c r="X9" s="121"/>
    </row>
    <row r="10" spans="1:24" s="13" customFormat="1" ht="23.25" customHeight="1">
      <c r="A10" s="122" t="s">
        <v>340</v>
      </c>
      <c r="B10" s="8">
        <v>4613444</v>
      </c>
      <c r="C10" s="8">
        <v>261021</v>
      </c>
      <c r="D10" s="8">
        <v>2406433</v>
      </c>
      <c r="E10" s="8">
        <v>144961</v>
      </c>
      <c r="F10" s="8">
        <v>505048</v>
      </c>
      <c r="G10" s="8">
        <v>45217</v>
      </c>
      <c r="H10" s="8">
        <v>513669</v>
      </c>
      <c r="I10" s="8">
        <v>170614</v>
      </c>
      <c r="J10" s="6" t="s">
        <v>88</v>
      </c>
      <c r="K10" s="7" t="s">
        <v>88</v>
      </c>
      <c r="L10" s="8">
        <v>23913</v>
      </c>
      <c r="M10" s="8">
        <v>9807</v>
      </c>
      <c r="N10" s="8">
        <v>14407</v>
      </c>
      <c r="O10" s="8">
        <v>1680</v>
      </c>
      <c r="P10" s="8">
        <v>197857</v>
      </c>
      <c r="Q10" s="8">
        <v>78732</v>
      </c>
      <c r="R10" s="8">
        <v>181820</v>
      </c>
      <c r="S10" s="8">
        <v>32282</v>
      </c>
      <c r="T10" s="8">
        <v>25983</v>
      </c>
      <c r="U10" s="8" t="s">
        <v>88</v>
      </c>
      <c r="V10" s="6" t="s">
        <v>88</v>
      </c>
      <c r="W10" s="121"/>
      <c r="X10" s="121"/>
    </row>
    <row r="11" spans="1:24" s="13" customFormat="1" ht="23.25" customHeight="1">
      <c r="A11" s="122">
        <v>17</v>
      </c>
      <c r="B11" s="8">
        <v>4295434</v>
      </c>
      <c r="C11" s="8">
        <v>279501</v>
      </c>
      <c r="D11" s="8">
        <v>2195829</v>
      </c>
      <c r="E11" s="8">
        <v>101722</v>
      </c>
      <c r="F11" s="8">
        <v>420210</v>
      </c>
      <c r="G11" s="8">
        <v>46596</v>
      </c>
      <c r="H11" s="8">
        <v>527843</v>
      </c>
      <c r="I11" s="8">
        <v>145630</v>
      </c>
      <c r="J11" s="6" t="s">
        <v>88</v>
      </c>
      <c r="K11" s="7" t="s">
        <v>88</v>
      </c>
      <c r="L11" s="8">
        <v>23144</v>
      </c>
      <c r="M11" s="8">
        <v>8382</v>
      </c>
      <c r="N11" s="8">
        <v>16670</v>
      </c>
      <c r="O11" s="8">
        <v>1311</v>
      </c>
      <c r="P11" s="8">
        <v>215039</v>
      </c>
      <c r="Q11" s="8">
        <v>48322</v>
      </c>
      <c r="R11" s="8">
        <v>215395</v>
      </c>
      <c r="S11" s="8">
        <v>27627</v>
      </c>
      <c r="T11" s="8">
        <v>22213</v>
      </c>
      <c r="U11" s="8" t="s">
        <v>88</v>
      </c>
      <c r="V11" s="6" t="s">
        <v>88</v>
      </c>
      <c r="W11" s="121"/>
      <c r="X11" s="121"/>
    </row>
    <row r="12" spans="1:24" s="13" customFormat="1" ht="23.25" customHeight="1">
      <c r="A12" s="122">
        <v>18</v>
      </c>
      <c r="B12" s="8">
        <v>4036533</v>
      </c>
      <c r="C12" s="8">
        <v>261289</v>
      </c>
      <c r="D12" s="8">
        <v>2038049</v>
      </c>
      <c r="E12" s="8">
        <v>121417</v>
      </c>
      <c r="F12" s="8">
        <v>363120</v>
      </c>
      <c r="G12" s="8">
        <v>7481</v>
      </c>
      <c r="H12" s="8">
        <v>539098</v>
      </c>
      <c r="I12" s="8">
        <v>49190</v>
      </c>
      <c r="J12" s="6" t="s">
        <v>88</v>
      </c>
      <c r="K12" s="7" t="s">
        <v>88</v>
      </c>
      <c r="L12" s="8">
        <v>16061</v>
      </c>
      <c r="M12" s="8">
        <v>9670</v>
      </c>
      <c r="N12" s="8">
        <v>16388</v>
      </c>
      <c r="O12" s="8">
        <v>1375</v>
      </c>
      <c r="P12" s="8">
        <v>229355</v>
      </c>
      <c r="Q12" s="8">
        <v>48322</v>
      </c>
      <c r="R12" s="8">
        <v>235324</v>
      </c>
      <c r="S12" s="8">
        <v>28183</v>
      </c>
      <c r="T12" s="8">
        <v>72211</v>
      </c>
      <c r="U12" s="8" t="s">
        <v>88</v>
      </c>
      <c r="V12" s="6" t="s">
        <v>88</v>
      </c>
      <c r="W12" s="121"/>
      <c r="X12" s="121"/>
    </row>
    <row r="13" spans="1:24" s="13" customFormat="1" ht="23.25" customHeight="1">
      <c r="A13" s="122">
        <v>19</v>
      </c>
      <c r="B13" s="8">
        <v>4097807</v>
      </c>
      <c r="C13" s="8">
        <v>242519</v>
      </c>
      <c r="D13" s="8">
        <v>2027724</v>
      </c>
      <c r="E13" s="8">
        <v>102587</v>
      </c>
      <c r="F13" s="8">
        <v>314338</v>
      </c>
      <c r="G13" s="8">
        <v>9308</v>
      </c>
      <c r="H13" s="8">
        <v>553305</v>
      </c>
      <c r="I13" s="8">
        <v>51579</v>
      </c>
      <c r="J13" s="6" t="s">
        <v>88</v>
      </c>
      <c r="K13" s="7" t="s">
        <v>88</v>
      </c>
      <c r="L13" s="8">
        <v>14033</v>
      </c>
      <c r="M13" s="8">
        <v>7770</v>
      </c>
      <c r="N13" s="8">
        <v>14378</v>
      </c>
      <c r="O13" s="8">
        <v>1443</v>
      </c>
      <c r="P13" s="8">
        <v>243365</v>
      </c>
      <c r="Q13" s="8">
        <v>48322</v>
      </c>
      <c r="R13" s="8">
        <v>257592</v>
      </c>
      <c r="S13" s="8">
        <v>28749</v>
      </c>
      <c r="T13" s="8">
        <v>180795</v>
      </c>
      <c r="U13" s="8" t="s">
        <v>88</v>
      </c>
      <c r="V13" s="6" t="s">
        <v>88</v>
      </c>
      <c r="W13" s="132"/>
      <c r="X13" s="132"/>
    </row>
    <row r="14" spans="1:24" s="13" customFormat="1" ht="23.25" customHeight="1">
      <c r="A14" s="122">
        <v>20</v>
      </c>
      <c r="B14" s="8">
        <f>SUM(C14:V14)</f>
        <v>4174417</v>
      </c>
      <c r="C14" s="8">
        <v>235156</v>
      </c>
      <c r="D14" s="8">
        <v>1955578</v>
      </c>
      <c r="E14" s="8">
        <v>118835</v>
      </c>
      <c r="F14" s="8">
        <v>324750</v>
      </c>
      <c r="G14" s="8">
        <v>13958</v>
      </c>
      <c r="H14" s="8">
        <v>537890</v>
      </c>
      <c r="I14" s="8">
        <v>88380</v>
      </c>
      <c r="J14" s="6" t="s">
        <v>564</v>
      </c>
      <c r="K14" s="7" t="s">
        <v>564</v>
      </c>
      <c r="L14" s="8">
        <v>14562</v>
      </c>
      <c r="M14" s="8">
        <v>7767</v>
      </c>
      <c r="N14" s="8">
        <v>21396</v>
      </c>
      <c r="O14" s="8">
        <v>566</v>
      </c>
      <c r="P14" s="8">
        <v>254156</v>
      </c>
      <c r="Q14" s="8">
        <v>48732</v>
      </c>
      <c r="R14" s="8">
        <v>267718</v>
      </c>
      <c r="S14" s="8">
        <v>29327</v>
      </c>
      <c r="T14" s="8">
        <v>255646</v>
      </c>
      <c r="U14" s="8" t="s">
        <v>564</v>
      </c>
      <c r="V14" s="6" t="s">
        <v>564</v>
      </c>
      <c r="W14" s="121"/>
      <c r="X14" s="121"/>
    </row>
    <row r="15" spans="1:24" s="13" customFormat="1" ht="23.25" customHeight="1">
      <c r="A15" s="478" t="s">
        <v>465</v>
      </c>
      <c r="B15" s="478"/>
      <c r="C15" s="478"/>
      <c r="D15" s="478"/>
      <c r="E15" s="478"/>
      <c r="F15" s="478"/>
      <c r="G15" s="478"/>
      <c r="H15" s="478"/>
      <c r="I15" s="478"/>
      <c r="J15" s="478"/>
      <c r="K15" s="123" t="s">
        <v>466</v>
      </c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1"/>
      <c r="X15" s="121"/>
    </row>
    <row r="16" spans="1:24" s="13" customFormat="1" ht="23.25" customHeight="1">
      <c r="A16" s="122" t="s">
        <v>340</v>
      </c>
      <c r="B16" s="8">
        <v>36548207</v>
      </c>
      <c r="C16" s="8">
        <v>1965142</v>
      </c>
      <c r="D16" s="8">
        <v>17488346</v>
      </c>
      <c r="E16" s="8">
        <v>1970668</v>
      </c>
      <c r="F16" s="8">
        <v>2428438</v>
      </c>
      <c r="G16" s="8">
        <v>96425</v>
      </c>
      <c r="H16" s="8">
        <v>3152862</v>
      </c>
      <c r="I16" s="8">
        <v>555903</v>
      </c>
      <c r="J16" s="6" t="s">
        <v>88</v>
      </c>
      <c r="K16" s="7" t="s">
        <v>88</v>
      </c>
      <c r="L16" s="8">
        <v>70822</v>
      </c>
      <c r="M16" s="8">
        <v>33589</v>
      </c>
      <c r="N16" s="8">
        <v>74121</v>
      </c>
      <c r="O16" s="8">
        <v>7964</v>
      </c>
      <c r="P16" s="8">
        <v>1687727</v>
      </c>
      <c r="Q16" s="8">
        <v>309098</v>
      </c>
      <c r="R16" s="8">
        <v>2761956</v>
      </c>
      <c r="S16" s="8">
        <v>367946</v>
      </c>
      <c r="T16" s="8">
        <v>3577200</v>
      </c>
      <c r="U16" s="8" t="s">
        <v>88</v>
      </c>
      <c r="V16" s="6" t="s">
        <v>88</v>
      </c>
      <c r="W16" s="121"/>
      <c r="X16" s="121"/>
    </row>
    <row r="17" spans="1:24" s="13" customFormat="1" ht="23.25" customHeight="1">
      <c r="A17" s="122">
        <v>17</v>
      </c>
      <c r="B17" s="8">
        <v>39996012</v>
      </c>
      <c r="C17" s="8">
        <v>1993320</v>
      </c>
      <c r="D17" s="8">
        <v>17850624</v>
      </c>
      <c r="E17" s="8">
        <v>2001098</v>
      </c>
      <c r="F17" s="8">
        <v>3087805</v>
      </c>
      <c r="G17" s="8">
        <v>86126</v>
      </c>
      <c r="H17" s="8">
        <v>3257936</v>
      </c>
      <c r="I17" s="8">
        <v>410273</v>
      </c>
      <c r="J17" s="6" t="s">
        <v>88</v>
      </c>
      <c r="K17" s="7" t="s">
        <v>88</v>
      </c>
      <c r="L17" s="8">
        <v>52621</v>
      </c>
      <c r="M17" s="8">
        <v>25207</v>
      </c>
      <c r="N17" s="8">
        <v>72090</v>
      </c>
      <c r="O17" s="8">
        <v>6654</v>
      </c>
      <c r="P17" s="8">
        <v>2153023</v>
      </c>
      <c r="Q17" s="8">
        <v>260776</v>
      </c>
      <c r="R17" s="8">
        <v>3024171</v>
      </c>
      <c r="S17" s="8">
        <v>378201</v>
      </c>
      <c r="T17" s="8">
        <v>5336087</v>
      </c>
      <c r="U17" s="8" t="s">
        <v>88</v>
      </c>
      <c r="V17" s="6" t="s">
        <v>88</v>
      </c>
      <c r="W17" s="121"/>
      <c r="X17" s="121"/>
    </row>
    <row r="18" spans="1:24" s="13" customFormat="1" ht="23.25" customHeight="1">
      <c r="A18" s="122">
        <v>18</v>
      </c>
      <c r="B18" s="8">
        <v>37627879</v>
      </c>
      <c r="C18" s="8">
        <v>1758231</v>
      </c>
      <c r="D18" s="8">
        <v>16340175</v>
      </c>
      <c r="E18" s="8">
        <v>1884781</v>
      </c>
      <c r="F18" s="8">
        <v>2888185</v>
      </c>
      <c r="G18" s="8">
        <v>88445</v>
      </c>
      <c r="H18" s="8">
        <v>2721938</v>
      </c>
      <c r="I18" s="8">
        <v>361083</v>
      </c>
      <c r="J18" s="6" t="s">
        <v>88</v>
      </c>
      <c r="K18" s="7" t="s">
        <v>88</v>
      </c>
      <c r="L18" s="8">
        <v>36560</v>
      </c>
      <c r="M18" s="8">
        <v>15537</v>
      </c>
      <c r="N18" s="8">
        <v>55702</v>
      </c>
      <c r="O18" s="8">
        <v>5279</v>
      </c>
      <c r="P18" s="8">
        <v>1961268</v>
      </c>
      <c r="Q18" s="8">
        <v>212454</v>
      </c>
      <c r="R18" s="8">
        <v>2884347</v>
      </c>
      <c r="S18" s="8">
        <v>350018</v>
      </c>
      <c r="T18" s="8">
        <v>6063876</v>
      </c>
      <c r="U18" s="8" t="s">
        <v>88</v>
      </c>
      <c r="V18" s="6" t="s">
        <v>88</v>
      </c>
      <c r="W18" s="121"/>
      <c r="X18" s="121"/>
    </row>
    <row r="19" spans="1:22" ht="23.25" customHeight="1">
      <c r="A19" s="122">
        <v>19</v>
      </c>
      <c r="B19" s="8">
        <v>36885272</v>
      </c>
      <c r="C19" s="8">
        <v>1538212</v>
      </c>
      <c r="D19" s="8">
        <v>16630551</v>
      </c>
      <c r="E19" s="8">
        <v>1799294</v>
      </c>
      <c r="F19" s="8">
        <v>2762047</v>
      </c>
      <c r="G19" s="8">
        <v>79137</v>
      </c>
      <c r="H19" s="8">
        <v>2171733</v>
      </c>
      <c r="I19" s="8">
        <v>309504</v>
      </c>
      <c r="J19" s="6" t="s">
        <v>88</v>
      </c>
      <c r="K19" s="7" t="s">
        <v>88</v>
      </c>
      <c r="L19" s="8">
        <v>22527</v>
      </c>
      <c r="M19" s="8">
        <v>7767</v>
      </c>
      <c r="N19" s="8">
        <v>41324</v>
      </c>
      <c r="O19" s="8">
        <v>3836</v>
      </c>
      <c r="P19" s="8">
        <v>1739103</v>
      </c>
      <c r="Q19" s="8">
        <v>164132</v>
      </c>
      <c r="R19" s="8">
        <v>2626755</v>
      </c>
      <c r="S19" s="8">
        <v>321269</v>
      </c>
      <c r="T19" s="8">
        <v>6668081</v>
      </c>
      <c r="U19" s="8" t="s">
        <v>88</v>
      </c>
      <c r="V19" s="6" t="s">
        <v>88</v>
      </c>
    </row>
    <row r="20" spans="1:22" ht="23.25" customHeight="1">
      <c r="A20" s="122">
        <v>20</v>
      </c>
      <c r="B20" s="8">
        <f>SUM(C20:V20)</f>
        <v>34622755</v>
      </c>
      <c r="C20" s="8">
        <v>1290410</v>
      </c>
      <c r="D20" s="8">
        <v>15763773</v>
      </c>
      <c r="E20" s="8">
        <v>1694559</v>
      </c>
      <c r="F20" s="8">
        <v>2455997</v>
      </c>
      <c r="G20" s="8">
        <v>65879</v>
      </c>
      <c r="H20" s="8">
        <v>1633843</v>
      </c>
      <c r="I20" s="8">
        <v>221124</v>
      </c>
      <c r="J20" s="6" t="s">
        <v>564</v>
      </c>
      <c r="K20" s="7" t="s">
        <v>564</v>
      </c>
      <c r="L20" s="8">
        <v>7965</v>
      </c>
      <c r="M20" s="8" t="s">
        <v>564</v>
      </c>
      <c r="N20" s="8">
        <v>19928</v>
      </c>
      <c r="O20" s="8">
        <v>3270</v>
      </c>
      <c r="P20" s="8">
        <v>1549893</v>
      </c>
      <c r="Q20" s="8">
        <v>115400</v>
      </c>
      <c r="R20" s="8">
        <v>2359037</v>
      </c>
      <c r="S20" s="8">
        <v>291942</v>
      </c>
      <c r="T20" s="8">
        <v>7149735</v>
      </c>
      <c r="U20" s="8" t="s">
        <v>564</v>
      </c>
      <c r="V20" s="6" t="s">
        <v>564</v>
      </c>
    </row>
    <row r="21" spans="1:22" ht="23.25" customHeight="1">
      <c r="A21" s="478" t="s">
        <v>467</v>
      </c>
      <c r="B21" s="478"/>
      <c r="C21" s="478"/>
      <c r="D21" s="478"/>
      <c r="E21" s="478"/>
      <c r="F21" s="478"/>
      <c r="G21" s="478"/>
      <c r="H21" s="478"/>
      <c r="I21" s="478"/>
      <c r="J21" s="478"/>
      <c r="K21" s="123" t="s">
        <v>468</v>
      </c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</row>
    <row r="22" spans="1:22" ht="23.25" customHeight="1">
      <c r="A22" s="122" t="s">
        <v>340</v>
      </c>
      <c r="B22" s="8">
        <v>19764978</v>
      </c>
      <c r="C22" s="8">
        <v>1965142</v>
      </c>
      <c r="D22" s="8">
        <v>4223302</v>
      </c>
      <c r="E22" s="8">
        <v>1970668</v>
      </c>
      <c r="F22" s="8">
        <v>1681737</v>
      </c>
      <c r="G22" s="8">
        <v>96425</v>
      </c>
      <c r="H22" s="8">
        <v>3150788</v>
      </c>
      <c r="I22" s="8">
        <v>555903</v>
      </c>
      <c r="J22" s="6" t="s">
        <v>88</v>
      </c>
      <c r="K22" s="7" t="s">
        <v>88</v>
      </c>
      <c r="L22" s="8">
        <v>70822</v>
      </c>
      <c r="M22" s="8" t="s">
        <v>88</v>
      </c>
      <c r="N22" s="8">
        <v>74121</v>
      </c>
      <c r="O22" s="8">
        <v>7964</v>
      </c>
      <c r="P22" s="8">
        <v>1024404</v>
      </c>
      <c r="Q22" s="8" t="s">
        <v>88</v>
      </c>
      <c r="R22" s="8">
        <v>1240556</v>
      </c>
      <c r="S22" s="8">
        <v>367946</v>
      </c>
      <c r="T22" s="8">
        <v>3335200</v>
      </c>
      <c r="U22" s="8" t="s">
        <v>88</v>
      </c>
      <c r="V22" s="6" t="s">
        <v>88</v>
      </c>
    </row>
    <row r="23" spans="1:22" ht="23.25" customHeight="1">
      <c r="A23" s="122">
        <v>17</v>
      </c>
      <c r="B23" s="8">
        <v>23294830</v>
      </c>
      <c r="C23" s="8">
        <v>1993320</v>
      </c>
      <c r="D23" s="8">
        <v>4479961</v>
      </c>
      <c r="E23" s="8">
        <v>2001098</v>
      </c>
      <c r="F23" s="8">
        <v>2372067</v>
      </c>
      <c r="G23" s="8">
        <v>86126</v>
      </c>
      <c r="H23" s="8">
        <v>3257936</v>
      </c>
      <c r="I23" s="8">
        <v>410273</v>
      </c>
      <c r="J23" s="6" t="s">
        <v>88</v>
      </c>
      <c r="K23" s="7" t="s">
        <v>88</v>
      </c>
      <c r="L23" s="8">
        <v>52621</v>
      </c>
      <c r="M23" s="8" t="s">
        <v>88</v>
      </c>
      <c r="N23" s="8">
        <v>72090</v>
      </c>
      <c r="O23" s="8">
        <v>6654</v>
      </c>
      <c r="P23" s="8">
        <v>1504924</v>
      </c>
      <c r="Q23" s="8" t="s">
        <v>88</v>
      </c>
      <c r="R23" s="8">
        <v>1654772</v>
      </c>
      <c r="S23" s="8">
        <v>378201</v>
      </c>
      <c r="T23" s="8">
        <v>5024787</v>
      </c>
      <c r="U23" s="8" t="s">
        <v>88</v>
      </c>
      <c r="V23" s="6" t="s">
        <v>88</v>
      </c>
    </row>
    <row r="24" spans="1:22" ht="23.25" customHeight="1">
      <c r="A24" s="122">
        <v>18</v>
      </c>
      <c r="B24" s="8">
        <v>22273169</v>
      </c>
      <c r="C24" s="8">
        <v>1749631</v>
      </c>
      <c r="D24" s="8">
        <v>4143332</v>
      </c>
      <c r="E24" s="8">
        <v>1879681</v>
      </c>
      <c r="F24" s="8">
        <v>2111283</v>
      </c>
      <c r="G24" s="8">
        <v>88445</v>
      </c>
      <c r="H24" s="8">
        <v>2718838</v>
      </c>
      <c r="I24" s="8">
        <v>361083</v>
      </c>
      <c r="J24" s="6" t="s">
        <v>88</v>
      </c>
      <c r="K24" s="7" t="s">
        <v>88</v>
      </c>
      <c r="L24" s="8">
        <v>36560</v>
      </c>
      <c r="M24" s="8" t="s">
        <v>88</v>
      </c>
      <c r="N24" s="8">
        <v>55702</v>
      </c>
      <c r="O24" s="8">
        <v>5279</v>
      </c>
      <c r="P24" s="8">
        <v>1353794</v>
      </c>
      <c r="Q24" s="8" t="s">
        <v>88</v>
      </c>
      <c r="R24" s="8">
        <v>1666947</v>
      </c>
      <c r="S24" s="8">
        <v>350018</v>
      </c>
      <c r="T24" s="8">
        <v>5752576</v>
      </c>
      <c r="U24" s="8" t="s">
        <v>88</v>
      </c>
      <c r="V24" s="6" t="s">
        <v>88</v>
      </c>
    </row>
    <row r="25" spans="1:22" ht="23.25" customHeight="1">
      <c r="A25" s="122">
        <v>19</v>
      </c>
      <c r="B25" s="8">
        <v>20997817</v>
      </c>
      <c r="C25" s="8">
        <v>1494206</v>
      </c>
      <c r="D25" s="8">
        <v>4542195</v>
      </c>
      <c r="E25" s="8">
        <v>1777093</v>
      </c>
      <c r="F25" s="8">
        <v>1895021</v>
      </c>
      <c r="G25" s="8">
        <v>79137</v>
      </c>
      <c r="H25" s="8">
        <v>2165532</v>
      </c>
      <c r="I25" s="8">
        <v>309504</v>
      </c>
      <c r="J25" s="6" t="s">
        <v>88</v>
      </c>
      <c r="K25" s="7" t="s">
        <v>88</v>
      </c>
      <c r="L25" s="8">
        <v>22527</v>
      </c>
      <c r="M25" s="8" t="s">
        <v>88</v>
      </c>
      <c r="N25" s="8">
        <v>41324</v>
      </c>
      <c r="O25" s="8">
        <v>3836</v>
      </c>
      <c r="P25" s="8">
        <v>1189636</v>
      </c>
      <c r="Q25" s="8" t="s">
        <v>88</v>
      </c>
      <c r="R25" s="8">
        <v>1561356</v>
      </c>
      <c r="S25" s="8">
        <v>321269</v>
      </c>
      <c r="T25" s="8">
        <v>5595181</v>
      </c>
      <c r="U25" s="8" t="s">
        <v>88</v>
      </c>
      <c r="V25" s="6" t="s">
        <v>88</v>
      </c>
    </row>
    <row r="26" spans="1:22" ht="23.25" customHeight="1" thickBot="1">
      <c r="A26" s="54">
        <v>20</v>
      </c>
      <c r="B26" s="21">
        <f>SUM(C26:V26)</f>
        <v>19541433</v>
      </c>
      <c r="C26" s="21">
        <v>1284510</v>
      </c>
      <c r="D26" s="21">
        <v>3333201</v>
      </c>
      <c r="E26" s="21">
        <v>1658259</v>
      </c>
      <c r="F26" s="21">
        <v>1671817</v>
      </c>
      <c r="G26" s="21">
        <v>65879</v>
      </c>
      <c r="H26" s="21">
        <v>1627643</v>
      </c>
      <c r="I26" s="21">
        <v>221124</v>
      </c>
      <c r="J26" s="19" t="s">
        <v>564</v>
      </c>
      <c r="K26" s="20" t="s">
        <v>564</v>
      </c>
      <c r="L26" s="21">
        <v>7965</v>
      </c>
      <c r="M26" s="21" t="s">
        <v>564</v>
      </c>
      <c r="N26" s="21">
        <v>19928</v>
      </c>
      <c r="O26" s="21">
        <v>3270</v>
      </c>
      <c r="P26" s="21">
        <v>1016423</v>
      </c>
      <c r="Q26" s="21" t="s">
        <v>564</v>
      </c>
      <c r="R26" s="21">
        <v>1445637</v>
      </c>
      <c r="S26" s="21">
        <v>291942</v>
      </c>
      <c r="T26" s="21">
        <v>6893835</v>
      </c>
      <c r="U26" s="21" t="s">
        <v>564</v>
      </c>
      <c r="V26" s="19" t="s">
        <v>564</v>
      </c>
    </row>
    <row r="27" ht="19.5" customHeight="1">
      <c r="A27" s="116" t="s">
        <v>400</v>
      </c>
    </row>
    <row r="28" spans="1:18" ht="12">
      <c r="A28" s="116" t="s">
        <v>469</v>
      </c>
      <c r="J28" s="134"/>
      <c r="K28" s="134"/>
      <c r="L28" s="134"/>
      <c r="M28" s="134"/>
      <c r="N28" s="134"/>
      <c r="O28" s="134"/>
      <c r="P28" s="134"/>
      <c r="R28" s="134"/>
    </row>
    <row r="29" spans="1:18" ht="12">
      <c r="A29" s="116" t="s">
        <v>470</v>
      </c>
      <c r="D29" s="134"/>
      <c r="E29" s="134"/>
      <c r="F29" s="134"/>
      <c r="J29" s="134"/>
      <c r="K29" s="134"/>
      <c r="L29" s="134"/>
      <c r="M29" s="134"/>
      <c r="N29" s="134"/>
      <c r="O29" s="134"/>
      <c r="P29" s="134"/>
      <c r="Q29" s="134"/>
      <c r="R29" s="134"/>
    </row>
    <row r="30" spans="1:18" ht="12">
      <c r="A30" s="48" t="s">
        <v>471</v>
      </c>
      <c r="D30" s="134"/>
      <c r="E30" s="134"/>
      <c r="F30" s="134"/>
      <c r="J30" s="134"/>
      <c r="K30" s="134"/>
      <c r="L30" s="134"/>
      <c r="M30" s="134"/>
      <c r="N30" s="134"/>
      <c r="O30" s="134"/>
      <c r="P30" s="134"/>
      <c r="Q30" s="134"/>
      <c r="R30" s="134"/>
    </row>
    <row r="31" spans="10:18" ht="12">
      <c r="J31" s="134"/>
      <c r="K31" s="134"/>
      <c r="L31" s="134"/>
      <c r="M31" s="134"/>
      <c r="N31" s="134"/>
      <c r="O31" s="134"/>
      <c r="P31" s="134"/>
      <c r="Q31" s="134"/>
      <c r="R31" s="134"/>
    </row>
    <row r="32" spans="10:18" ht="12">
      <c r="J32" s="134"/>
      <c r="K32" s="134"/>
      <c r="L32" s="134"/>
      <c r="M32" s="135"/>
      <c r="N32" s="134"/>
      <c r="O32" s="134"/>
      <c r="P32" s="134"/>
      <c r="Q32" s="134"/>
      <c r="R32" s="134"/>
    </row>
    <row r="33" spans="10:18" ht="12">
      <c r="J33" s="134"/>
      <c r="K33" s="134"/>
      <c r="L33" s="134"/>
      <c r="M33" s="135"/>
      <c r="N33" s="134"/>
      <c r="O33" s="134"/>
      <c r="P33" s="134"/>
      <c r="Q33" s="134"/>
      <c r="R33" s="134"/>
    </row>
  </sheetData>
  <mergeCells count="8">
    <mergeCell ref="A3:J3"/>
    <mergeCell ref="A9:J9"/>
    <mergeCell ref="A15:J15"/>
    <mergeCell ref="A21:J21"/>
    <mergeCell ref="K3:V3"/>
    <mergeCell ref="K9:V9"/>
    <mergeCell ref="K15:V15"/>
    <mergeCell ref="K21:V21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339"/>
  <dimension ref="A1:W3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1.375" style="52" customWidth="1"/>
    <col min="2" max="3" width="10.50390625" style="52" bestFit="1" customWidth="1"/>
    <col min="4" max="4" width="7.875" style="52" bestFit="1" customWidth="1"/>
    <col min="5" max="6" width="10.50390625" style="52" bestFit="1" customWidth="1"/>
    <col min="7" max="8" width="9.625" style="52" bestFit="1" customWidth="1"/>
    <col min="9" max="16" width="10.50390625" style="52" customWidth="1"/>
    <col min="17" max="17" width="9.00390625" style="52" customWidth="1"/>
    <col min="18" max="18" width="7.375" style="52" customWidth="1"/>
    <col min="19" max="19" width="8.25390625" style="52" customWidth="1"/>
    <col min="20" max="21" width="6.25390625" style="52" customWidth="1"/>
    <col min="22" max="22" width="6.75390625" style="52" customWidth="1"/>
    <col min="23" max="23" width="7.00390625" style="52" customWidth="1"/>
    <col min="24" max="16384" width="9.00390625" style="52" customWidth="1"/>
  </cols>
  <sheetData>
    <row r="1" spans="1:21" ht="18" customHeight="1" thickBot="1">
      <c r="A1" s="48" t="s">
        <v>472</v>
      </c>
      <c r="F1" s="51"/>
      <c r="N1" s="51"/>
      <c r="P1" s="53" t="s">
        <v>45</v>
      </c>
      <c r="Q1" s="51"/>
      <c r="U1" s="51"/>
    </row>
    <row r="2" spans="1:23" s="13" customFormat="1" ht="13.5" customHeight="1">
      <c r="A2" s="296" t="s">
        <v>595</v>
      </c>
      <c r="B2" s="480" t="s">
        <v>146</v>
      </c>
      <c r="C2" s="119"/>
      <c r="D2" s="120"/>
      <c r="E2" s="354" t="s">
        <v>473</v>
      </c>
      <c r="F2" s="354"/>
      <c r="G2" s="354"/>
      <c r="H2" s="345"/>
      <c r="I2" s="482" t="s">
        <v>582</v>
      </c>
      <c r="J2" s="373" t="s">
        <v>474</v>
      </c>
      <c r="K2" s="373" t="s">
        <v>596</v>
      </c>
      <c r="L2" s="373" t="s">
        <v>475</v>
      </c>
      <c r="M2" s="373" t="s">
        <v>476</v>
      </c>
      <c r="N2" s="373" t="s">
        <v>597</v>
      </c>
      <c r="O2" s="373" t="s">
        <v>598</v>
      </c>
      <c r="P2" s="480" t="s">
        <v>9</v>
      </c>
      <c r="Q2" s="35"/>
      <c r="R2" s="35"/>
      <c r="S2" s="35"/>
      <c r="T2" s="35"/>
      <c r="U2" s="35"/>
      <c r="V2" s="121"/>
      <c r="W2" s="121"/>
    </row>
    <row r="3" spans="1:23" s="13" customFormat="1" ht="13.5" customHeight="1">
      <c r="A3" s="105"/>
      <c r="B3" s="374"/>
      <c r="C3" s="413" t="s">
        <v>599</v>
      </c>
      <c r="D3" s="413" t="s">
        <v>600</v>
      </c>
      <c r="E3" s="355"/>
      <c r="F3" s="355"/>
      <c r="G3" s="355"/>
      <c r="H3" s="346"/>
      <c r="I3" s="499"/>
      <c r="J3" s="374"/>
      <c r="K3" s="374"/>
      <c r="L3" s="374"/>
      <c r="M3" s="374"/>
      <c r="N3" s="374"/>
      <c r="O3" s="374"/>
      <c r="P3" s="489"/>
      <c r="Q3" s="35"/>
      <c r="R3" s="35"/>
      <c r="S3" s="35"/>
      <c r="T3" s="35"/>
      <c r="U3" s="35"/>
      <c r="V3" s="121"/>
      <c r="W3" s="121"/>
    </row>
    <row r="4" spans="1:23" s="13" customFormat="1" ht="30.75" customHeight="1" thickBot="1">
      <c r="A4" s="278"/>
      <c r="B4" s="375"/>
      <c r="C4" s="375"/>
      <c r="D4" s="375"/>
      <c r="E4" s="107" t="s">
        <v>299</v>
      </c>
      <c r="F4" s="107" t="s">
        <v>601</v>
      </c>
      <c r="G4" s="107" t="s">
        <v>583</v>
      </c>
      <c r="H4" s="110" t="s">
        <v>584</v>
      </c>
      <c r="I4" s="359"/>
      <c r="J4" s="375"/>
      <c r="K4" s="375"/>
      <c r="L4" s="375"/>
      <c r="M4" s="375"/>
      <c r="N4" s="375"/>
      <c r="O4" s="375"/>
      <c r="P4" s="412"/>
      <c r="Q4" s="35"/>
      <c r="R4" s="35"/>
      <c r="S4" s="35"/>
      <c r="T4" s="35"/>
      <c r="U4" s="35"/>
      <c r="V4" s="121"/>
      <c r="W4" s="121"/>
    </row>
    <row r="5" spans="1:23" s="13" customFormat="1" ht="26.25" customHeight="1" thickBot="1">
      <c r="A5" s="520" t="s">
        <v>477</v>
      </c>
      <c r="B5" s="521"/>
      <c r="C5" s="521"/>
      <c r="D5" s="521"/>
      <c r="E5" s="521"/>
      <c r="F5" s="521"/>
      <c r="G5" s="521"/>
      <c r="H5" s="522"/>
      <c r="I5" s="520" t="s">
        <v>478</v>
      </c>
      <c r="J5" s="521"/>
      <c r="K5" s="521"/>
      <c r="L5" s="521"/>
      <c r="M5" s="521"/>
      <c r="N5" s="521"/>
      <c r="O5" s="521"/>
      <c r="P5" s="522"/>
      <c r="Q5" s="35"/>
      <c r="R5" s="35"/>
      <c r="S5" s="35"/>
      <c r="T5" s="35"/>
      <c r="U5" s="35"/>
      <c r="V5" s="132"/>
      <c r="W5" s="132"/>
    </row>
    <row r="6" spans="1:23" s="13" customFormat="1" ht="26.25" customHeight="1">
      <c r="A6" s="122" t="s">
        <v>602</v>
      </c>
      <c r="B6" s="8">
        <v>1646500</v>
      </c>
      <c r="C6" s="8">
        <v>1646500</v>
      </c>
      <c r="D6" s="8" t="s">
        <v>88</v>
      </c>
      <c r="E6" s="8">
        <v>1313700</v>
      </c>
      <c r="F6" s="8">
        <v>38800</v>
      </c>
      <c r="G6" s="8">
        <v>79800</v>
      </c>
      <c r="H6" s="6">
        <v>1195100</v>
      </c>
      <c r="I6" s="7">
        <v>172600</v>
      </c>
      <c r="J6" s="8" t="s">
        <v>88</v>
      </c>
      <c r="K6" s="8">
        <v>160200</v>
      </c>
      <c r="L6" s="8" t="s">
        <v>88</v>
      </c>
      <c r="M6" s="8" t="s">
        <v>88</v>
      </c>
      <c r="N6" s="8" t="s">
        <v>88</v>
      </c>
      <c r="O6" s="8" t="s">
        <v>88</v>
      </c>
      <c r="P6" s="6" t="s">
        <v>88</v>
      </c>
      <c r="Q6" s="133"/>
      <c r="R6" s="133"/>
      <c r="S6" s="133"/>
      <c r="T6" s="133"/>
      <c r="U6" s="133"/>
      <c r="V6" s="121"/>
      <c r="W6" s="121"/>
    </row>
    <row r="7" spans="1:23" s="13" customFormat="1" ht="26.25" customHeight="1">
      <c r="A7" s="122">
        <v>17</v>
      </c>
      <c r="B7" s="8">
        <v>2020000</v>
      </c>
      <c r="C7" s="8">
        <v>1820000</v>
      </c>
      <c r="D7" s="8">
        <v>200000</v>
      </c>
      <c r="E7" s="8">
        <v>1290000</v>
      </c>
      <c r="F7" s="8">
        <v>50600</v>
      </c>
      <c r="G7" s="8">
        <v>178300</v>
      </c>
      <c r="H7" s="6">
        <v>1061100</v>
      </c>
      <c r="I7" s="7">
        <v>78400</v>
      </c>
      <c r="J7" s="8" t="s">
        <v>88</v>
      </c>
      <c r="K7" s="8">
        <v>350100</v>
      </c>
      <c r="L7" s="8" t="s">
        <v>88</v>
      </c>
      <c r="M7" s="8" t="s">
        <v>88</v>
      </c>
      <c r="N7" s="8">
        <v>200000</v>
      </c>
      <c r="O7" s="8">
        <v>101500</v>
      </c>
      <c r="P7" s="6" t="s">
        <v>88</v>
      </c>
      <c r="Q7" s="35"/>
      <c r="R7" s="35"/>
      <c r="S7" s="35"/>
      <c r="T7" s="35"/>
      <c r="U7" s="35"/>
      <c r="V7" s="121"/>
      <c r="W7" s="121"/>
    </row>
    <row r="8" spans="1:23" s="13" customFormat="1" ht="26.25" customHeight="1">
      <c r="A8" s="122">
        <v>18</v>
      </c>
      <c r="B8" s="8">
        <v>1668400</v>
      </c>
      <c r="C8" s="8">
        <v>1668400</v>
      </c>
      <c r="D8" s="8" t="s">
        <v>88</v>
      </c>
      <c r="E8" s="8">
        <v>944300</v>
      </c>
      <c r="F8" s="8">
        <v>48800</v>
      </c>
      <c r="G8" s="8" t="s">
        <v>88</v>
      </c>
      <c r="H8" s="6">
        <v>895500</v>
      </c>
      <c r="I8" s="7">
        <v>87700</v>
      </c>
      <c r="J8" s="8" t="s">
        <v>88</v>
      </c>
      <c r="K8" s="8">
        <v>636400</v>
      </c>
      <c r="L8" s="8" t="s">
        <v>88</v>
      </c>
      <c r="M8" s="8" t="s">
        <v>88</v>
      </c>
      <c r="N8" s="8" t="s">
        <v>88</v>
      </c>
      <c r="O8" s="8" t="s">
        <v>88</v>
      </c>
      <c r="P8" s="6"/>
      <c r="Q8" s="35"/>
      <c r="R8" s="35"/>
      <c r="S8" s="35"/>
      <c r="T8" s="35"/>
      <c r="U8" s="35"/>
      <c r="V8" s="121"/>
      <c r="W8" s="121"/>
    </row>
    <row r="9" spans="1:23" s="13" customFormat="1" ht="26.25" customHeight="1">
      <c r="A9" s="122">
        <v>19</v>
      </c>
      <c r="B9" s="8">
        <v>3355200</v>
      </c>
      <c r="C9" s="8">
        <v>3355200</v>
      </c>
      <c r="D9" s="8" t="s">
        <v>88</v>
      </c>
      <c r="E9" s="8">
        <v>806300</v>
      </c>
      <c r="F9" s="8">
        <v>806300</v>
      </c>
      <c r="G9" s="8" t="s">
        <v>88</v>
      </c>
      <c r="H9" s="6" t="s">
        <v>88</v>
      </c>
      <c r="I9" s="7">
        <v>92900</v>
      </c>
      <c r="J9" s="8" t="s">
        <v>88</v>
      </c>
      <c r="K9" s="8">
        <v>2456000</v>
      </c>
      <c r="L9" s="8" t="s">
        <v>88</v>
      </c>
      <c r="M9" s="8" t="s">
        <v>88</v>
      </c>
      <c r="N9" s="8" t="s">
        <v>88</v>
      </c>
      <c r="O9" s="8" t="s">
        <v>88</v>
      </c>
      <c r="P9" s="6" t="s">
        <v>88</v>
      </c>
      <c r="Q9" s="35"/>
      <c r="R9" s="35"/>
      <c r="S9" s="35"/>
      <c r="T9" s="35"/>
      <c r="U9" s="35"/>
      <c r="V9" s="121"/>
      <c r="W9" s="121"/>
    </row>
    <row r="10" spans="1:23" s="13" customFormat="1" ht="26.25" customHeight="1">
      <c r="A10" s="122">
        <v>20</v>
      </c>
      <c r="B10" s="8">
        <f>SUM(E10,I10:P10)</f>
        <v>1911900</v>
      </c>
      <c r="C10" s="8">
        <v>1911900</v>
      </c>
      <c r="D10" s="8" t="s">
        <v>564</v>
      </c>
      <c r="E10" s="8">
        <v>768100</v>
      </c>
      <c r="F10" s="8">
        <v>768100</v>
      </c>
      <c r="G10" s="8" t="s">
        <v>564</v>
      </c>
      <c r="H10" s="6" t="s">
        <v>564</v>
      </c>
      <c r="I10" s="7">
        <v>79700</v>
      </c>
      <c r="J10" s="8" t="s">
        <v>564</v>
      </c>
      <c r="K10" s="8">
        <v>1064100</v>
      </c>
      <c r="L10" s="8" t="s">
        <v>564</v>
      </c>
      <c r="M10" s="8" t="s">
        <v>564</v>
      </c>
      <c r="N10" s="8" t="s">
        <v>564</v>
      </c>
      <c r="O10" s="8" t="s">
        <v>564</v>
      </c>
      <c r="P10" s="6" t="s">
        <v>564</v>
      </c>
      <c r="Q10" s="35"/>
      <c r="R10" s="35"/>
      <c r="S10" s="35"/>
      <c r="T10" s="35"/>
      <c r="U10" s="35"/>
      <c r="V10" s="132"/>
      <c r="W10" s="132"/>
    </row>
    <row r="11" spans="1:23" s="13" customFormat="1" ht="26.25" customHeight="1">
      <c r="A11" s="457" t="s">
        <v>477</v>
      </c>
      <c r="B11" s="453"/>
      <c r="C11" s="453"/>
      <c r="D11" s="453"/>
      <c r="E11" s="453"/>
      <c r="F11" s="453"/>
      <c r="G11" s="453"/>
      <c r="H11" s="454"/>
      <c r="I11" s="517" t="s">
        <v>479</v>
      </c>
      <c r="J11" s="518"/>
      <c r="K11" s="518"/>
      <c r="L11" s="518"/>
      <c r="M11" s="518"/>
      <c r="N11" s="518"/>
      <c r="O11" s="518"/>
      <c r="P11" s="519"/>
      <c r="Q11" s="35"/>
      <c r="R11" s="35"/>
      <c r="S11" s="35"/>
      <c r="T11" s="35"/>
      <c r="U11" s="35"/>
      <c r="V11" s="121"/>
      <c r="W11" s="121"/>
    </row>
    <row r="12" spans="1:23" s="13" customFormat="1" ht="26.25" customHeight="1">
      <c r="A12" s="122" t="s">
        <v>340</v>
      </c>
      <c r="B12" s="8">
        <v>3659704</v>
      </c>
      <c r="C12" s="8">
        <v>3591504</v>
      </c>
      <c r="D12" s="8">
        <v>68200</v>
      </c>
      <c r="E12" s="8">
        <v>1716026</v>
      </c>
      <c r="F12" s="8">
        <v>1279200</v>
      </c>
      <c r="G12" s="8">
        <v>430371</v>
      </c>
      <c r="H12" s="6">
        <v>6455</v>
      </c>
      <c r="I12" s="7">
        <v>137889</v>
      </c>
      <c r="J12" s="8">
        <v>554502</v>
      </c>
      <c r="K12" s="8">
        <v>593355</v>
      </c>
      <c r="L12" s="8">
        <v>459380</v>
      </c>
      <c r="M12" s="8" t="s">
        <v>88</v>
      </c>
      <c r="N12" s="8" t="s">
        <v>88</v>
      </c>
      <c r="O12" s="8">
        <v>189562</v>
      </c>
      <c r="P12" s="6">
        <v>8990</v>
      </c>
      <c r="Q12" s="133"/>
      <c r="R12" s="133"/>
      <c r="S12" s="133"/>
      <c r="T12" s="133"/>
      <c r="U12" s="133"/>
      <c r="V12" s="121"/>
      <c r="W12" s="121"/>
    </row>
    <row r="13" spans="1:23" s="13" customFormat="1" ht="26.25" customHeight="1">
      <c r="A13" s="122">
        <v>17</v>
      </c>
      <c r="B13" s="8">
        <v>4295434</v>
      </c>
      <c r="C13" s="8">
        <v>4235404</v>
      </c>
      <c r="D13" s="8">
        <v>60030</v>
      </c>
      <c r="E13" s="8">
        <v>2040749</v>
      </c>
      <c r="F13" s="8">
        <v>1541668</v>
      </c>
      <c r="G13" s="8">
        <v>468068</v>
      </c>
      <c r="H13" s="6">
        <v>31013</v>
      </c>
      <c r="I13" s="7">
        <v>174129</v>
      </c>
      <c r="J13" s="8">
        <v>516601</v>
      </c>
      <c r="K13" s="8">
        <v>847885</v>
      </c>
      <c r="L13" s="8">
        <v>457880</v>
      </c>
      <c r="M13" s="8" t="s">
        <v>88</v>
      </c>
      <c r="N13" s="8" t="s">
        <v>88</v>
      </c>
      <c r="O13" s="8">
        <v>249809</v>
      </c>
      <c r="P13" s="6">
        <v>8381</v>
      </c>
      <c r="Q13" s="35"/>
      <c r="R13" s="35"/>
      <c r="S13" s="35"/>
      <c r="T13" s="35"/>
      <c r="U13" s="35"/>
      <c r="V13" s="121"/>
      <c r="W13" s="121"/>
    </row>
    <row r="14" spans="1:23" s="13" customFormat="1" ht="26.25" customHeight="1">
      <c r="A14" s="122">
        <v>18</v>
      </c>
      <c r="B14" s="8">
        <v>4036533</v>
      </c>
      <c r="C14" s="8">
        <v>3992573</v>
      </c>
      <c r="D14" s="8">
        <v>43960</v>
      </c>
      <c r="E14" s="8">
        <v>1965961</v>
      </c>
      <c r="F14" s="8">
        <v>1410398</v>
      </c>
      <c r="G14" s="8">
        <v>477594</v>
      </c>
      <c r="H14" s="6">
        <v>77969</v>
      </c>
      <c r="I14" s="7">
        <v>200227</v>
      </c>
      <c r="J14" s="8">
        <v>409437</v>
      </c>
      <c r="K14" s="8">
        <v>760759</v>
      </c>
      <c r="L14" s="8">
        <v>457380</v>
      </c>
      <c r="M14" s="8" t="s">
        <v>88</v>
      </c>
      <c r="N14" s="8" t="s">
        <v>88</v>
      </c>
      <c r="O14" s="8">
        <v>233101</v>
      </c>
      <c r="P14" s="6">
        <v>9668</v>
      </c>
      <c r="Q14" s="35"/>
      <c r="R14" s="35"/>
      <c r="S14" s="35"/>
      <c r="T14" s="35"/>
      <c r="U14" s="35"/>
      <c r="V14" s="121"/>
      <c r="W14" s="121"/>
    </row>
    <row r="15" spans="1:23" s="13" customFormat="1" ht="26.25" customHeight="1">
      <c r="A15" s="122">
        <v>19</v>
      </c>
      <c r="B15" s="8">
        <v>4097807</v>
      </c>
      <c r="C15" s="8">
        <v>4067247</v>
      </c>
      <c r="D15" s="8">
        <v>30560</v>
      </c>
      <c r="E15" s="8">
        <v>2081651</v>
      </c>
      <c r="F15" s="8">
        <v>1509698</v>
      </c>
      <c r="G15" s="8">
        <v>441877</v>
      </c>
      <c r="H15" s="6">
        <v>130076</v>
      </c>
      <c r="I15" s="7">
        <v>203766</v>
      </c>
      <c r="J15" s="8">
        <v>333801</v>
      </c>
      <c r="K15" s="8">
        <v>801121</v>
      </c>
      <c r="L15" s="8">
        <v>457380</v>
      </c>
      <c r="M15" s="8" t="s">
        <v>88</v>
      </c>
      <c r="N15" s="8" t="s">
        <v>88</v>
      </c>
      <c r="O15" s="8">
        <v>212318</v>
      </c>
      <c r="P15" s="6">
        <v>7770</v>
      </c>
      <c r="Q15" s="35"/>
      <c r="R15" s="35"/>
      <c r="S15" s="35"/>
      <c r="T15" s="35"/>
      <c r="U15" s="35"/>
      <c r="V15" s="121"/>
      <c r="W15" s="121"/>
    </row>
    <row r="16" spans="1:21" ht="26.25" customHeight="1">
      <c r="A16" s="122">
        <v>20</v>
      </c>
      <c r="B16" s="8">
        <f>SUM(E16,I16:P16)</f>
        <v>4174417</v>
      </c>
      <c r="C16" s="8">
        <v>4154857</v>
      </c>
      <c r="D16" s="8">
        <v>19560</v>
      </c>
      <c r="E16" s="8">
        <f>SUM(F16:H16)</f>
        <v>2224484</v>
      </c>
      <c r="F16" s="8">
        <v>1540296</v>
      </c>
      <c r="G16" s="8">
        <v>478039</v>
      </c>
      <c r="H16" s="6">
        <v>206149</v>
      </c>
      <c r="I16" s="7">
        <v>208959</v>
      </c>
      <c r="J16" s="8">
        <v>267794</v>
      </c>
      <c r="K16" s="8">
        <v>846622</v>
      </c>
      <c r="L16" s="8">
        <v>457400</v>
      </c>
      <c r="M16" s="8" t="s">
        <v>564</v>
      </c>
      <c r="N16" s="8" t="s">
        <v>564</v>
      </c>
      <c r="O16" s="8">
        <v>161388</v>
      </c>
      <c r="P16" s="6">
        <v>7770</v>
      </c>
      <c r="Q16" s="35"/>
      <c r="R16" s="35"/>
      <c r="S16" s="35"/>
      <c r="T16" s="35"/>
      <c r="U16" s="35"/>
    </row>
    <row r="17" spans="1:21" ht="26.25" customHeight="1">
      <c r="A17" s="457" t="s">
        <v>465</v>
      </c>
      <c r="B17" s="453"/>
      <c r="C17" s="453"/>
      <c r="D17" s="453"/>
      <c r="E17" s="453"/>
      <c r="F17" s="453"/>
      <c r="G17" s="453"/>
      <c r="H17" s="454"/>
      <c r="I17" s="517" t="s">
        <v>480</v>
      </c>
      <c r="J17" s="518"/>
      <c r="K17" s="518"/>
      <c r="L17" s="518"/>
      <c r="M17" s="518"/>
      <c r="N17" s="518"/>
      <c r="O17" s="518"/>
      <c r="P17" s="519"/>
      <c r="Q17" s="35"/>
      <c r="R17" s="35"/>
      <c r="S17" s="35"/>
      <c r="T17" s="35"/>
      <c r="U17" s="35"/>
    </row>
    <row r="18" spans="1:21" ht="26.25" customHeight="1">
      <c r="A18" s="122" t="s">
        <v>340</v>
      </c>
      <c r="B18" s="8">
        <v>36548207</v>
      </c>
      <c r="C18" s="8">
        <v>36376107</v>
      </c>
      <c r="D18" s="8">
        <v>172100</v>
      </c>
      <c r="E18" s="8">
        <v>19764978</v>
      </c>
      <c r="F18" s="8">
        <v>11998997</v>
      </c>
      <c r="G18" s="8">
        <v>5290525</v>
      </c>
      <c r="H18" s="6">
        <v>2475456</v>
      </c>
      <c r="I18" s="7">
        <v>2959159</v>
      </c>
      <c r="J18" s="8">
        <v>2516695</v>
      </c>
      <c r="K18" s="8">
        <v>6753315</v>
      </c>
      <c r="L18" s="8">
        <v>3759820</v>
      </c>
      <c r="M18" s="8" t="s">
        <v>88</v>
      </c>
      <c r="N18" s="8" t="s">
        <v>88</v>
      </c>
      <c r="O18" s="8">
        <v>760650</v>
      </c>
      <c r="P18" s="6">
        <v>33590</v>
      </c>
      <c r="Q18" s="133"/>
      <c r="R18" s="133"/>
      <c r="S18" s="133"/>
      <c r="T18" s="133"/>
      <c r="U18" s="133"/>
    </row>
    <row r="19" spans="1:21" ht="26.25" customHeight="1">
      <c r="A19" s="122">
        <v>17</v>
      </c>
      <c r="B19" s="8">
        <v>39996012</v>
      </c>
      <c r="C19" s="8">
        <v>39683942</v>
      </c>
      <c r="D19" s="8">
        <v>312070</v>
      </c>
      <c r="E19" s="8">
        <v>23294830</v>
      </c>
      <c r="F19" s="8">
        <v>12782261</v>
      </c>
      <c r="G19" s="8">
        <v>6629274</v>
      </c>
      <c r="H19" s="6">
        <v>3883295</v>
      </c>
      <c r="I19" s="7">
        <v>2988673</v>
      </c>
      <c r="J19" s="8">
        <v>2240810</v>
      </c>
      <c r="K19" s="8">
        <v>6898674</v>
      </c>
      <c r="L19" s="8">
        <v>3301940</v>
      </c>
      <c r="M19" s="8" t="s">
        <v>88</v>
      </c>
      <c r="N19" s="8">
        <v>200000</v>
      </c>
      <c r="O19" s="8">
        <v>1045877</v>
      </c>
      <c r="P19" s="6">
        <v>25208</v>
      </c>
      <c r="Q19" s="35"/>
      <c r="R19" s="35"/>
      <c r="S19" s="35"/>
      <c r="T19" s="35"/>
      <c r="U19" s="35"/>
    </row>
    <row r="20" spans="1:21" ht="26.25" customHeight="1">
      <c r="A20" s="122">
        <v>18</v>
      </c>
      <c r="B20" s="8">
        <v>37627879</v>
      </c>
      <c r="C20" s="8">
        <v>37359769</v>
      </c>
      <c r="D20" s="8">
        <v>268110</v>
      </c>
      <c r="E20" s="8">
        <v>22273169</v>
      </c>
      <c r="F20" s="8">
        <v>11420663</v>
      </c>
      <c r="G20" s="8">
        <v>6151680</v>
      </c>
      <c r="H20" s="6">
        <v>4700826</v>
      </c>
      <c r="I20" s="7">
        <v>2876146</v>
      </c>
      <c r="J20" s="8">
        <v>1831373</v>
      </c>
      <c r="K20" s="8">
        <v>6774315</v>
      </c>
      <c r="L20" s="8">
        <v>2844560</v>
      </c>
      <c r="M20" s="8" t="s">
        <v>88</v>
      </c>
      <c r="N20" s="8">
        <v>200000</v>
      </c>
      <c r="O20" s="8">
        <v>812776</v>
      </c>
      <c r="P20" s="6">
        <v>15540</v>
      </c>
      <c r="Q20" s="35"/>
      <c r="R20" s="35"/>
      <c r="S20" s="35"/>
      <c r="T20" s="35"/>
      <c r="U20" s="35"/>
    </row>
    <row r="21" spans="1:21" ht="26.25" customHeight="1">
      <c r="A21" s="122">
        <v>19</v>
      </c>
      <c r="B21" s="8">
        <v>36885272</v>
      </c>
      <c r="C21" s="8">
        <v>36647722</v>
      </c>
      <c r="D21" s="8">
        <v>237550</v>
      </c>
      <c r="E21" s="8">
        <v>20997817</v>
      </c>
      <c r="F21" s="8">
        <v>10717264</v>
      </c>
      <c r="G21" s="8">
        <v>5709803</v>
      </c>
      <c r="H21" s="6">
        <v>4570750</v>
      </c>
      <c r="I21" s="7">
        <v>2765280</v>
      </c>
      <c r="J21" s="8">
        <v>1497573</v>
      </c>
      <c r="K21" s="8">
        <v>8429195</v>
      </c>
      <c r="L21" s="8">
        <v>2387180</v>
      </c>
      <c r="M21" s="8" t="s">
        <v>88</v>
      </c>
      <c r="N21" s="8">
        <v>200000</v>
      </c>
      <c r="O21" s="8">
        <v>600457</v>
      </c>
      <c r="P21" s="6">
        <v>7770</v>
      </c>
      <c r="Q21" s="35"/>
      <c r="R21" s="35"/>
      <c r="S21" s="35"/>
      <c r="T21" s="35"/>
      <c r="U21" s="35"/>
    </row>
    <row r="22" spans="1:21" ht="26.25" customHeight="1" thickBot="1">
      <c r="A22" s="54">
        <v>20</v>
      </c>
      <c r="B22" s="21">
        <f>SUM(E22,I22:P22)</f>
        <v>34622755</v>
      </c>
      <c r="C22" s="21">
        <v>34404765</v>
      </c>
      <c r="D22" s="21">
        <v>217990</v>
      </c>
      <c r="E22" s="21">
        <f>SUM(F22:H22)</f>
        <v>19541433</v>
      </c>
      <c r="F22" s="21">
        <v>9945068</v>
      </c>
      <c r="G22" s="21">
        <v>5231764</v>
      </c>
      <c r="H22" s="19">
        <v>4364601</v>
      </c>
      <c r="I22" s="20">
        <v>2636021</v>
      </c>
      <c r="J22" s="21">
        <v>1229779</v>
      </c>
      <c r="K22" s="21">
        <v>8646673</v>
      </c>
      <c r="L22" s="21">
        <v>1929780</v>
      </c>
      <c r="M22" s="21" t="s">
        <v>564</v>
      </c>
      <c r="N22" s="21">
        <v>200000</v>
      </c>
      <c r="O22" s="21">
        <v>439069</v>
      </c>
      <c r="P22" s="19" t="s">
        <v>564</v>
      </c>
      <c r="Q22" s="35"/>
      <c r="R22" s="35"/>
      <c r="S22" s="35"/>
      <c r="T22" s="35"/>
      <c r="U22" s="35"/>
    </row>
    <row r="23" spans="1:21" ht="18" customHeight="1">
      <c r="A23" s="116" t="s">
        <v>400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</row>
    <row r="24" ht="12">
      <c r="A24" s="116" t="s">
        <v>469</v>
      </c>
    </row>
    <row r="25" spans="1:17" ht="12">
      <c r="A25" s="116" t="s">
        <v>470</v>
      </c>
      <c r="I25" s="134"/>
      <c r="J25" s="134"/>
      <c r="K25" s="134"/>
      <c r="L25" s="134"/>
      <c r="M25" s="134"/>
      <c r="N25" s="134"/>
      <c r="O25" s="134"/>
      <c r="Q25" s="134"/>
    </row>
    <row r="26" spans="1:17" ht="12">
      <c r="A26" s="116" t="s">
        <v>471</v>
      </c>
      <c r="D26" s="134"/>
      <c r="E26" s="134"/>
      <c r="F26" s="134"/>
      <c r="I26" s="134"/>
      <c r="J26" s="134"/>
      <c r="K26" s="134"/>
      <c r="L26" s="134"/>
      <c r="M26" s="134"/>
      <c r="N26" s="134"/>
      <c r="O26" s="134"/>
      <c r="P26" s="134"/>
      <c r="Q26" s="134"/>
    </row>
    <row r="27" spans="4:17" ht="12">
      <c r="D27" s="134"/>
      <c r="E27" s="134"/>
      <c r="F27" s="134"/>
      <c r="I27" s="134"/>
      <c r="J27" s="134"/>
      <c r="K27" s="134"/>
      <c r="L27" s="134"/>
      <c r="M27" s="134"/>
      <c r="N27" s="134"/>
      <c r="O27" s="134"/>
      <c r="P27" s="134"/>
      <c r="Q27" s="134"/>
    </row>
    <row r="28" spans="9:17" ht="12">
      <c r="I28" s="134"/>
      <c r="J28" s="134"/>
      <c r="K28" s="134"/>
      <c r="L28" s="134"/>
      <c r="M28" s="134"/>
      <c r="N28" s="134"/>
      <c r="O28" s="134"/>
      <c r="P28" s="134"/>
      <c r="Q28" s="134"/>
    </row>
    <row r="29" spans="9:17" ht="12">
      <c r="I29" s="134"/>
      <c r="J29" s="134"/>
      <c r="K29" s="134"/>
      <c r="L29" s="135"/>
      <c r="M29" s="134"/>
      <c r="N29" s="134"/>
      <c r="O29" s="134"/>
      <c r="P29" s="134"/>
      <c r="Q29" s="134"/>
    </row>
    <row r="30" spans="9:17" ht="12">
      <c r="I30" s="134"/>
      <c r="J30" s="134"/>
      <c r="K30" s="134"/>
      <c r="L30" s="135"/>
      <c r="M30" s="134"/>
      <c r="N30" s="134"/>
      <c r="O30" s="134"/>
      <c r="P30" s="134"/>
      <c r="Q30" s="134"/>
    </row>
  </sheetData>
  <mergeCells count="19">
    <mergeCell ref="L2:L4"/>
    <mergeCell ref="A2:A4"/>
    <mergeCell ref="I2:I4"/>
    <mergeCell ref="J2:J4"/>
    <mergeCell ref="K2:K4"/>
    <mergeCell ref="C3:C4"/>
    <mergeCell ref="D3:D4"/>
    <mergeCell ref="E2:H3"/>
    <mergeCell ref="B2:B4"/>
    <mergeCell ref="M2:M4"/>
    <mergeCell ref="A17:H17"/>
    <mergeCell ref="I17:P17"/>
    <mergeCell ref="A5:H5"/>
    <mergeCell ref="A11:H11"/>
    <mergeCell ref="I5:P5"/>
    <mergeCell ref="I11:P11"/>
    <mergeCell ref="N2:N4"/>
    <mergeCell ref="O2:O4"/>
    <mergeCell ref="P2:P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03"/>
  <dimension ref="A1:R44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0.875" style="13" customWidth="1"/>
    <col min="2" max="3" width="10.875" style="13" bestFit="1" customWidth="1"/>
    <col min="4" max="4" width="8.125" style="13" bestFit="1" customWidth="1"/>
    <col min="5" max="6" width="9.875" style="13" bestFit="1" customWidth="1"/>
    <col min="7" max="7" width="7.25390625" style="13" bestFit="1" customWidth="1"/>
    <col min="8" max="8" width="9.00390625" style="13" bestFit="1" customWidth="1"/>
    <col min="9" max="9" width="10.75390625" style="13" bestFit="1" customWidth="1"/>
    <col min="10" max="10" width="11.75390625" style="13" customWidth="1"/>
    <col min="11" max="11" width="9.875" style="13" bestFit="1" customWidth="1"/>
    <col min="12" max="15" width="9.25390625" style="13" bestFit="1" customWidth="1"/>
    <col min="16" max="17" width="9.875" style="13" bestFit="1" customWidth="1"/>
    <col min="18" max="18" width="9.125" style="13" bestFit="1" customWidth="1"/>
    <col min="19" max="19" width="7.50390625" style="13" customWidth="1"/>
    <col min="20" max="20" width="8.25390625" style="13" customWidth="1"/>
    <col min="21" max="22" width="11.50390625" style="13" customWidth="1"/>
    <col min="23" max="23" width="11.875" style="13" customWidth="1"/>
    <col min="24" max="16384" width="9.00390625" style="13" customWidth="1"/>
  </cols>
  <sheetData>
    <row r="1" spans="1:18" ht="18" customHeight="1" thickBot="1">
      <c r="A1" s="48" t="s">
        <v>61</v>
      </c>
      <c r="B1" s="49"/>
      <c r="C1" s="50"/>
      <c r="D1" s="50"/>
      <c r="E1" s="50"/>
      <c r="F1" s="35"/>
      <c r="G1" s="35"/>
      <c r="H1" s="35"/>
      <c r="I1" s="35"/>
      <c r="J1" s="35"/>
      <c r="K1" s="35"/>
      <c r="L1" s="35"/>
      <c r="N1" s="35"/>
      <c r="O1" s="143"/>
      <c r="R1" s="53" t="s">
        <v>62</v>
      </c>
    </row>
    <row r="2" spans="1:18" ht="14.25" customHeight="1">
      <c r="A2" s="169" t="s">
        <v>840</v>
      </c>
      <c r="B2" s="292" t="s">
        <v>63</v>
      </c>
      <c r="C2" s="354"/>
      <c r="D2" s="354"/>
      <c r="E2" s="354" t="s">
        <v>64</v>
      </c>
      <c r="F2" s="354"/>
      <c r="G2" s="354"/>
      <c r="H2" s="354"/>
      <c r="I2" s="345"/>
      <c r="J2" s="175" t="s">
        <v>65</v>
      </c>
      <c r="K2" s="176"/>
      <c r="L2" s="176"/>
      <c r="M2" s="176"/>
      <c r="N2" s="176"/>
      <c r="O2" s="176"/>
      <c r="P2" s="354" t="s">
        <v>66</v>
      </c>
      <c r="Q2" s="354"/>
      <c r="R2" s="345"/>
    </row>
    <row r="3" spans="1:18" ht="14.25" customHeight="1">
      <c r="A3" s="172"/>
      <c r="B3" s="174"/>
      <c r="C3" s="355"/>
      <c r="D3" s="355"/>
      <c r="E3" s="355" t="s">
        <v>67</v>
      </c>
      <c r="F3" s="355"/>
      <c r="G3" s="355"/>
      <c r="H3" s="346" t="s">
        <v>68</v>
      </c>
      <c r="I3" s="171"/>
      <c r="J3" s="171" t="s">
        <v>69</v>
      </c>
      <c r="K3" s="174"/>
      <c r="L3" s="355" t="s">
        <v>70</v>
      </c>
      <c r="M3" s="355"/>
      <c r="N3" s="355"/>
      <c r="O3" s="355"/>
      <c r="P3" s="355" t="s">
        <v>67</v>
      </c>
      <c r="Q3" s="355"/>
      <c r="R3" s="346"/>
    </row>
    <row r="4" spans="1:18" ht="14.25" customHeight="1">
      <c r="A4" s="172"/>
      <c r="B4" s="174"/>
      <c r="C4" s="355"/>
      <c r="D4" s="355"/>
      <c r="E4" s="355"/>
      <c r="F4" s="355"/>
      <c r="G4" s="355"/>
      <c r="H4" s="346" t="s">
        <v>71</v>
      </c>
      <c r="I4" s="171"/>
      <c r="J4" s="174" t="s">
        <v>72</v>
      </c>
      <c r="K4" s="355"/>
      <c r="L4" s="355" t="s">
        <v>73</v>
      </c>
      <c r="M4" s="355"/>
      <c r="N4" s="355" t="s">
        <v>74</v>
      </c>
      <c r="O4" s="355"/>
      <c r="P4" s="355"/>
      <c r="Q4" s="355"/>
      <c r="R4" s="346"/>
    </row>
    <row r="5" spans="1:18" ht="18.75" customHeight="1" thickBot="1">
      <c r="A5" s="173"/>
      <c r="B5" s="165" t="s">
        <v>47</v>
      </c>
      <c r="C5" s="107" t="s">
        <v>75</v>
      </c>
      <c r="D5" s="107" t="s">
        <v>76</v>
      </c>
      <c r="E5" s="107" t="s">
        <v>47</v>
      </c>
      <c r="F5" s="107" t="s">
        <v>75</v>
      </c>
      <c r="G5" s="107" t="s">
        <v>76</v>
      </c>
      <c r="H5" s="107" t="s">
        <v>47</v>
      </c>
      <c r="I5" s="110" t="s">
        <v>75</v>
      </c>
      <c r="J5" s="165" t="s">
        <v>47</v>
      </c>
      <c r="K5" s="107" t="s">
        <v>75</v>
      </c>
      <c r="L5" s="107" t="s">
        <v>47</v>
      </c>
      <c r="M5" s="107" t="s">
        <v>75</v>
      </c>
      <c r="N5" s="107" t="s">
        <v>47</v>
      </c>
      <c r="O5" s="107" t="s">
        <v>75</v>
      </c>
      <c r="P5" s="107" t="s">
        <v>47</v>
      </c>
      <c r="Q5" s="107" t="s">
        <v>75</v>
      </c>
      <c r="R5" s="110" t="s">
        <v>76</v>
      </c>
    </row>
    <row r="6" spans="2:18" ht="17.25" customHeight="1">
      <c r="B6" s="37" t="s">
        <v>77</v>
      </c>
      <c r="C6" s="37"/>
      <c r="D6" s="336"/>
      <c r="E6" s="37"/>
      <c r="F6" s="37"/>
      <c r="G6" s="336"/>
      <c r="H6" s="37"/>
      <c r="I6" s="37"/>
      <c r="J6" s="37" t="s">
        <v>841</v>
      </c>
      <c r="K6" s="37"/>
      <c r="L6" s="37"/>
      <c r="M6" s="37"/>
      <c r="N6" s="37"/>
      <c r="O6" s="37"/>
      <c r="P6" s="37"/>
      <c r="Q6" s="37"/>
      <c r="R6" s="336"/>
    </row>
    <row r="7" spans="1:18" ht="17.25" customHeight="1">
      <c r="A7" s="189" t="s">
        <v>500</v>
      </c>
      <c r="B7" s="36">
        <v>10577138</v>
      </c>
      <c r="C7" s="333">
        <v>9693382</v>
      </c>
      <c r="D7" s="338">
        <v>91.6</v>
      </c>
      <c r="E7" s="333">
        <v>3667168</v>
      </c>
      <c r="F7" s="333">
        <v>3402418</v>
      </c>
      <c r="G7" s="338">
        <v>92.8</v>
      </c>
      <c r="H7" s="333">
        <v>88161</v>
      </c>
      <c r="I7" s="337">
        <v>80830</v>
      </c>
      <c r="J7" s="36">
        <v>2926166</v>
      </c>
      <c r="K7" s="333">
        <v>2682839</v>
      </c>
      <c r="L7" s="333">
        <v>183641</v>
      </c>
      <c r="M7" s="333">
        <v>179089</v>
      </c>
      <c r="N7" s="333">
        <v>469200</v>
      </c>
      <c r="O7" s="333">
        <v>459072</v>
      </c>
      <c r="P7" s="333">
        <v>5525612</v>
      </c>
      <c r="Q7" s="333">
        <v>5014110</v>
      </c>
      <c r="R7" s="334">
        <v>90.7</v>
      </c>
    </row>
    <row r="8" spans="1:18" ht="17.25" customHeight="1">
      <c r="A8" s="189">
        <v>17</v>
      </c>
      <c r="B8" s="36">
        <v>11255563</v>
      </c>
      <c r="C8" s="333">
        <v>10292947</v>
      </c>
      <c r="D8" s="338">
        <v>91.4</v>
      </c>
      <c r="E8" s="333">
        <v>4011108</v>
      </c>
      <c r="F8" s="333">
        <v>3741870</v>
      </c>
      <c r="G8" s="338">
        <v>93.3</v>
      </c>
      <c r="H8" s="333">
        <v>97976</v>
      </c>
      <c r="I8" s="337">
        <v>90119</v>
      </c>
      <c r="J8" s="36">
        <v>3146914</v>
      </c>
      <c r="K8" s="333">
        <v>2894560</v>
      </c>
      <c r="L8" s="333">
        <v>197493</v>
      </c>
      <c r="M8" s="333">
        <v>195166</v>
      </c>
      <c r="N8" s="333">
        <v>568725</v>
      </c>
      <c r="O8" s="333">
        <v>562025</v>
      </c>
      <c r="P8" s="333">
        <v>5847362</v>
      </c>
      <c r="Q8" s="333">
        <v>5258889</v>
      </c>
      <c r="R8" s="334">
        <v>89.9</v>
      </c>
    </row>
    <row r="9" spans="1:18" ht="17.25" customHeight="1">
      <c r="A9" s="189">
        <v>18</v>
      </c>
      <c r="B9" s="36">
        <v>11939925</v>
      </c>
      <c r="C9" s="333">
        <v>11118171</v>
      </c>
      <c r="D9" s="338">
        <v>93.1</v>
      </c>
      <c r="E9" s="333">
        <v>4509989</v>
      </c>
      <c r="F9" s="333">
        <v>4230090</v>
      </c>
      <c r="G9" s="338">
        <v>93.8</v>
      </c>
      <c r="H9" s="333">
        <v>121953</v>
      </c>
      <c r="I9" s="337">
        <v>112905</v>
      </c>
      <c r="J9" s="36">
        <v>3526704</v>
      </c>
      <c r="K9" s="333">
        <v>3265043</v>
      </c>
      <c r="L9" s="333">
        <v>217885</v>
      </c>
      <c r="M9" s="333">
        <v>215560</v>
      </c>
      <c r="N9" s="333">
        <v>643447</v>
      </c>
      <c r="O9" s="333">
        <v>636582</v>
      </c>
      <c r="P9" s="333">
        <v>6019288</v>
      </c>
      <c r="Q9" s="333">
        <v>5560307</v>
      </c>
      <c r="R9" s="334">
        <v>92.4</v>
      </c>
    </row>
    <row r="10" spans="1:18" ht="17.25" customHeight="1">
      <c r="A10" s="189">
        <v>19</v>
      </c>
      <c r="B10" s="36">
        <v>12675618</v>
      </c>
      <c r="C10" s="333">
        <v>11845745</v>
      </c>
      <c r="D10" s="338">
        <v>93.5</v>
      </c>
      <c r="E10" s="333">
        <v>5336241</v>
      </c>
      <c r="F10" s="333">
        <v>5024659</v>
      </c>
      <c r="G10" s="338">
        <v>94.2</v>
      </c>
      <c r="H10" s="333">
        <v>123331</v>
      </c>
      <c r="I10" s="337">
        <v>114911</v>
      </c>
      <c r="J10" s="36">
        <v>4309226</v>
      </c>
      <c r="K10" s="333">
        <v>4015069</v>
      </c>
      <c r="L10" s="333">
        <v>227715</v>
      </c>
      <c r="M10" s="333">
        <v>225446</v>
      </c>
      <c r="N10" s="333">
        <v>675969</v>
      </c>
      <c r="O10" s="333">
        <v>669233</v>
      </c>
      <c r="P10" s="333">
        <v>5960963</v>
      </c>
      <c r="Q10" s="333">
        <v>5522390</v>
      </c>
      <c r="R10" s="334">
        <v>92.6</v>
      </c>
    </row>
    <row r="11" spans="1:18" ht="17.25" customHeight="1">
      <c r="A11" s="189">
        <v>20</v>
      </c>
      <c r="B11" s="36">
        <v>12058141</v>
      </c>
      <c r="C11" s="333">
        <v>11328481</v>
      </c>
      <c r="D11" s="338">
        <v>93.9</v>
      </c>
      <c r="E11" s="333">
        <v>5333655</v>
      </c>
      <c r="F11" s="333">
        <v>5046151</v>
      </c>
      <c r="G11" s="338">
        <v>94.6</v>
      </c>
      <c r="H11" s="333">
        <v>124914</v>
      </c>
      <c r="I11" s="337">
        <v>117074</v>
      </c>
      <c r="J11" s="36">
        <v>4350296</v>
      </c>
      <c r="K11" s="333">
        <v>4077292</v>
      </c>
      <c r="L11" s="333">
        <v>228632</v>
      </c>
      <c r="M11" s="333">
        <v>226858</v>
      </c>
      <c r="N11" s="333">
        <v>629813</v>
      </c>
      <c r="O11" s="333">
        <v>624927</v>
      </c>
      <c r="P11" s="333">
        <v>6066037</v>
      </c>
      <c r="Q11" s="333">
        <v>5650293</v>
      </c>
      <c r="R11" s="334">
        <v>93.1</v>
      </c>
    </row>
    <row r="12" spans="2:18" ht="17.25" customHeight="1">
      <c r="B12" s="37" t="s">
        <v>78</v>
      </c>
      <c r="C12" s="37"/>
      <c r="D12" s="336"/>
      <c r="E12" s="37"/>
      <c r="F12" s="37"/>
      <c r="G12" s="336"/>
      <c r="H12" s="37"/>
      <c r="I12" s="37"/>
      <c r="J12" s="37" t="s">
        <v>842</v>
      </c>
      <c r="K12" s="37"/>
      <c r="L12" s="37"/>
      <c r="M12" s="37"/>
      <c r="N12" s="37"/>
      <c r="O12" s="37"/>
      <c r="P12" s="37"/>
      <c r="Q12" s="37"/>
      <c r="R12" s="336"/>
    </row>
    <row r="13" spans="1:18" ht="17.25" customHeight="1">
      <c r="A13" s="189" t="s">
        <v>500</v>
      </c>
      <c r="B13" s="36">
        <v>9735862</v>
      </c>
      <c r="C13" s="333">
        <v>9552810</v>
      </c>
      <c r="D13" s="338">
        <v>98.1</v>
      </c>
      <c r="E13" s="333">
        <v>3403495</v>
      </c>
      <c r="F13" s="333">
        <v>3363064</v>
      </c>
      <c r="G13" s="338">
        <v>98.8</v>
      </c>
      <c r="H13" s="333">
        <v>80852</v>
      </c>
      <c r="I13" s="337">
        <v>79740</v>
      </c>
      <c r="J13" s="36">
        <v>2683568</v>
      </c>
      <c r="K13" s="333">
        <v>2646665</v>
      </c>
      <c r="L13" s="333">
        <v>179769</v>
      </c>
      <c r="M13" s="333">
        <v>179089</v>
      </c>
      <c r="N13" s="333">
        <v>459306</v>
      </c>
      <c r="O13" s="333">
        <v>457570</v>
      </c>
      <c r="P13" s="333">
        <v>5050019</v>
      </c>
      <c r="Q13" s="333">
        <v>4927551</v>
      </c>
      <c r="R13" s="334">
        <v>97.6</v>
      </c>
    </row>
    <row r="14" spans="1:18" ht="17.25" customHeight="1">
      <c r="A14" s="189">
        <v>17</v>
      </c>
      <c r="B14" s="36">
        <v>10383974</v>
      </c>
      <c r="C14" s="333">
        <v>10180649</v>
      </c>
      <c r="D14" s="338">
        <v>98</v>
      </c>
      <c r="E14" s="333">
        <v>3748923</v>
      </c>
      <c r="F14" s="333">
        <v>3706372</v>
      </c>
      <c r="G14" s="338">
        <v>98.9</v>
      </c>
      <c r="H14" s="333">
        <v>90327</v>
      </c>
      <c r="I14" s="337">
        <v>89085</v>
      </c>
      <c r="J14" s="36">
        <v>2901239</v>
      </c>
      <c r="K14" s="333">
        <v>2861335</v>
      </c>
      <c r="L14" s="333">
        <v>195209</v>
      </c>
      <c r="M14" s="333">
        <v>194847</v>
      </c>
      <c r="N14" s="333">
        <v>562148</v>
      </c>
      <c r="O14" s="333">
        <v>561105</v>
      </c>
      <c r="P14" s="333">
        <v>5332452</v>
      </c>
      <c r="Q14" s="333">
        <v>5192322</v>
      </c>
      <c r="R14" s="334">
        <v>97.4</v>
      </c>
    </row>
    <row r="15" spans="1:18" ht="17.25" customHeight="1">
      <c r="A15" s="189">
        <v>18</v>
      </c>
      <c r="B15" s="36">
        <v>11003893</v>
      </c>
      <c r="C15" s="333">
        <v>10820659</v>
      </c>
      <c r="D15" s="338">
        <v>98.3</v>
      </c>
      <c r="E15" s="333">
        <v>4251008</v>
      </c>
      <c r="F15" s="333">
        <v>4193518</v>
      </c>
      <c r="G15" s="338">
        <v>98.6</v>
      </c>
      <c r="H15" s="333">
        <v>113692</v>
      </c>
      <c r="I15" s="337">
        <v>111829</v>
      </c>
      <c r="J15" s="36">
        <v>3287815</v>
      </c>
      <c r="K15" s="333">
        <v>3233947</v>
      </c>
      <c r="L15" s="333">
        <v>214892</v>
      </c>
      <c r="M15" s="333">
        <v>214447</v>
      </c>
      <c r="N15" s="333">
        <v>634609</v>
      </c>
      <c r="O15" s="333">
        <v>633295</v>
      </c>
      <c r="P15" s="333">
        <v>5439513</v>
      </c>
      <c r="Q15" s="333">
        <v>5330742</v>
      </c>
      <c r="R15" s="334">
        <v>98</v>
      </c>
    </row>
    <row r="16" spans="1:18" ht="17.25" customHeight="1">
      <c r="A16" s="189">
        <v>19</v>
      </c>
      <c r="B16" s="36">
        <v>11902181</v>
      </c>
      <c r="C16" s="333">
        <v>11699793</v>
      </c>
      <c r="D16" s="338">
        <v>98.3</v>
      </c>
      <c r="E16" s="333">
        <v>5065603</v>
      </c>
      <c r="F16" s="333">
        <v>4982595</v>
      </c>
      <c r="G16" s="338">
        <v>98.4</v>
      </c>
      <c r="H16" s="333">
        <v>116003</v>
      </c>
      <c r="I16" s="337">
        <v>113772</v>
      </c>
      <c r="J16" s="36">
        <v>4053187</v>
      </c>
      <c r="K16" s="333">
        <v>3975263</v>
      </c>
      <c r="L16" s="333">
        <v>225883</v>
      </c>
      <c r="M16" s="333">
        <v>225164</v>
      </c>
      <c r="N16" s="333">
        <v>670530</v>
      </c>
      <c r="O16" s="333">
        <v>668396</v>
      </c>
      <c r="P16" s="333">
        <v>5536130</v>
      </c>
      <c r="Q16" s="333">
        <v>5432747</v>
      </c>
      <c r="R16" s="334">
        <v>98.1</v>
      </c>
    </row>
    <row r="17" spans="1:18" ht="17.25" customHeight="1">
      <c r="A17" s="189">
        <v>20</v>
      </c>
      <c r="B17" s="36">
        <v>11374813</v>
      </c>
      <c r="C17" s="333">
        <v>11169630</v>
      </c>
      <c r="D17" s="338">
        <v>98.2</v>
      </c>
      <c r="E17" s="333">
        <v>5073928</v>
      </c>
      <c r="F17" s="333">
        <v>4988239</v>
      </c>
      <c r="G17" s="338">
        <v>98.3</v>
      </c>
      <c r="H17" s="333">
        <v>117841</v>
      </c>
      <c r="I17" s="337">
        <v>115492</v>
      </c>
      <c r="J17" s="36">
        <v>4103979</v>
      </c>
      <c r="K17" s="333">
        <v>4022199</v>
      </c>
      <c r="L17" s="333">
        <v>226945</v>
      </c>
      <c r="M17" s="333">
        <v>226529</v>
      </c>
      <c r="N17" s="333">
        <v>625164</v>
      </c>
      <c r="O17" s="333">
        <v>624019</v>
      </c>
      <c r="P17" s="333">
        <v>5667581</v>
      </c>
      <c r="Q17" s="333">
        <v>5552319</v>
      </c>
      <c r="R17" s="334">
        <v>98</v>
      </c>
    </row>
    <row r="18" spans="2:18" ht="17.25" customHeight="1">
      <c r="B18" s="37" t="s">
        <v>79</v>
      </c>
      <c r="C18" s="37"/>
      <c r="D18" s="336"/>
      <c r="E18" s="37"/>
      <c r="F18" s="37"/>
      <c r="G18" s="336"/>
      <c r="H18" s="37"/>
      <c r="I18" s="37"/>
      <c r="J18" s="37" t="s">
        <v>843</v>
      </c>
      <c r="K18" s="37"/>
      <c r="L18" s="37"/>
      <c r="M18" s="37"/>
      <c r="N18" s="37"/>
      <c r="O18" s="37"/>
      <c r="P18" s="37"/>
      <c r="Q18" s="37"/>
      <c r="R18" s="336"/>
    </row>
    <row r="19" spans="1:18" ht="17.25" customHeight="1">
      <c r="A19" s="189" t="s">
        <v>500</v>
      </c>
      <c r="B19" s="36">
        <v>841276</v>
      </c>
      <c r="C19" s="333">
        <v>140572</v>
      </c>
      <c r="D19" s="338">
        <v>16.7</v>
      </c>
      <c r="E19" s="333">
        <v>263673</v>
      </c>
      <c r="F19" s="333">
        <v>39354</v>
      </c>
      <c r="G19" s="338">
        <v>14.9</v>
      </c>
      <c r="H19" s="333">
        <v>7309</v>
      </c>
      <c r="I19" s="337">
        <v>1090</v>
      </c>
      <c r="J19" s="36">
        <v>242598</v>
      </c>
      <c r="K19" s="333">
        <v>36174</v>
      </c>
      <c r="L19" s="333">
        <v>3872</v>
      </c>
      <c r="M19" s="333">
        <v>588</v>
      </c>
      <c r="N19" s="333">
        <v>9894</v>
      </c>
      <c r="O19" s="333">
        <v>1502</v>
      </c>
      <c r="P19" s="333">
        <v>475593</v>
      </c>
      <c r="Q19" s="333">
        <v>86559</v>
      </c>
      <c r="R19" s="334">
        <v>18.2</v>
      </c>
    </row>
    <row r="20" spans="1:18" ht="17.25" customHeight="1">
      <c r="A20" s="189">
        <v>17</v>
      </c>
      <c r="B20" s="36">
        <v>871589</v>
      </c>
      <c r="C20" s="333">
        <v>112298</v>
      </c>
      <c r="D20" s="338">
        <v>12.9</v>
      </c>
      <c r="E20" s="333">
        <v>262185</v>
      </c>
      <c r="F20" s="333">
        <v>35498</v>
      </c>
      <c r="G20" s="338">
        <v>13.5</v>
      </c>
      <c r="H20" s="333">
        <v>7649</v>
      </c>
      <c r="I20" s="337">
        <v>1034</v>
      </c>
      <c r="J20" s="36">
        <v>245675</v>
      </c>
      <c r="K20" s="333">
        <v>33225</v>
      </c>
      <c r="L20" s="333">
        <v>2284</v>
      </c>
      <c r="M20" s="333">
        <v>319</v>
      </c>
      <c r="N20" s="333">
        <v>6577</v>
      </c>
      <c r="O20" s="333">
        <v>920</v>
      </c>
      <c r="P20" s="333">
        <v>514910</v>
      </c>
      <c r="Q20" s="333">
        <v>66567</v>
      </c>
      <c r="R20" s="334">
        <v>12.9</v>
      </c>
    </row>
    <row r="21" spans="1:18" ht="17.25" customHeight="1">
      <c r="A21" s="189">
        <v>18</v>
      </c>
      <c r="B21" s="36">
        <v>936032</v>
      </c>
      <c r="C21" s="333">
        <v>297512</v>
      </c>
      <c r="D21" s="338">
        <v>31.8</v>
      </c>
      <c r="E21" s="333">
        <v>258981</v>
      </c>
      <c r="F21" s="333">
        <v>36572</v>
      </c>
      <c r="G21" s="338">
        <v>14.1</v>
      </c>
      <c r="H21" s="333">
        <v>8261</v>
      </c>
      <c r="I21" s="337">
        <v>1076</v>
      </c>
      <c r="J21" s="36">
        <v>238889</v>
      </c>
      <c r="K21" s="333">
        <v>31096</v>
      </c>
      <c r="L21" s="333">
        <v>2993</v>
      </c>
      <c r="M21" s="333">
        <v>1113</v>
      </c>
      <c r="N21" s="333">
        <v>8838</v>
      </c>
      <c r="O21" s="333">
        <v>3287</v>
      </c>
      <c r="P21" s="333">
        <v>579775</v>
      </c>
      <c r="Q21" s="333">
        <v>229565</v>
      </c>
      <c r="R21" s="334">
        <v>39.6</v>
      </c>
    </row>
    <row r="22" spans="1:18" ht="17.25" customHeight="1">
      <c r="A22" s="189">
        <v>19</v>
      </c>
      <c r="B22" s="36">
        <v>773437</v>
      </c>
      <c r="C22" s="333">
        <v>145952</v>
      </c>
      <c r="D22" s="338">
        <v>18.9</v>
      </c>
      <c r="E22" s="333">
        <v>270638</v>
      </c>
      <c r="F22" s="333">
        <v>42064</v>
      </c>
      <c r="G22" s="338">
        <v>15.5</v>
      </c>
      <c r="H22" s="333">
        <v>7328</v>
      </c>
      <c r="I22" s="337">
        <v>1139</v>
      </c>
      <c r="J22" s="36">
        <v>256039</v>
      </c>
      <c r="K22" s="333">
        <v>39806</v>
      </c>
      <c r="L22" s="333">
        <v>1832</v>
      </c>
      <c r="M22" s="333">
        <v>282</v>
      </c>
      <c r="N22" s="333">
        <v>5439</v>
      </c>
      <c r="O22" s="333">
        <v>837</v>
      </c>
      <c r="P22" s="333">
        <v>424833</v>
      </c>
      <c r="Q22" s="333">
        <v>89643</v>
      </c>
      <c r="R22" s="334">
        <v>21.1</v>
      </c>
    </row>
    <row r="23" spans="1:18" ht="17.25" customHeight="1">
      <c r="A23" s="189">
        <v>20</v>
      </c>
      <c r="B23" s="36">
        <v>683328</v>
      </c>
      <c r="C23" s="333">
        <v>158851</v>
      </c>
      <c r="D23" s="338">
        <v>23.2</v>
      </c>
      <c r="E23" s="333">
        <v>259727</v>
      </c>
      <c r="F23" s="333">
        <v>57912</v>
      </c>
      <c r="G23" s="338">
        <v>22.3</v>
      </c>
      <c r="H23" s="333">
        <v>7073</v>
      </c>
      <c r="I23" s="337">
        <v>1582</v>
      </c>
      <c r="J23" s="36">
        <v>246317</v>
      </c>
      <c r="K23" s="333">
        <v>55093</v>
      </c>
      <c r="L23" s="333">
        <v>1688</v>
      </c>
      <c r="M23" s="333">
        <v>329</v>
      </c>
      <c r="N23" s="333">
        <v>4649</v>
      </c>
      <c r="O23" s="333">
        <v>908</v>
      </c>
      <c r="P23" s="333">
        <v>398456</v>
      </c>
      <c r="Q23" s="333">
        <v>97974</v>
      </c>
      <c r="R23" s="334">
        <v>24.6</v>
      </c>
    </row>
    <row r="24" spans="2:18" ht="17.25" customHeight="1">
      <c r="B24" s="37" t="s">
        <v>80</v>
      </c>
      <c r="C24" s="37"/>
      <c r="D24" s="336"/>
      <c r="E24" s="37"/>
      <c r="F24" s="37"/>
      <c r="G24" s="336"/>
      <c r="H24" s="37"/>
      <c r="I24" s="37"/>
      <c r="J24" s="37" t="s">
        <v>844</v>
      </c>
      <c r="K24" s="37"/>
      <c r="L24" s="37"/>
      <c r="M24" s="37"/>
      <c r="N24" s="37"/>
      <c r="O24" s="37"/>
      <c r="P24" s="37"/>
      <c r="Q24" s="37"/>
      <c r="R24" s="336"/>
    </row>
    <row r="25" spans="1:18" ht="17.25" customHeight="1">
      <c r="A25" s="189" t="s">
        <v>500</v>
      </c>
      <c r="B25" s="339"/>
      <c r="C25" s="37">
        <v>70619</v>
      </c>
      <c r="D25" s="340"/>
      <c r="E25" s="337"/>
      <c r="F25" s="37">
        <v>24266</v>
      </c>
      <c r="G25" s="340"/>
      <c r="H25" s="337"/>
      <c r="I25" s="37"/>
      <c r="J25" s="37">
        <v>17836</v>
      </c>
      <c r="K25" s="36"/>
      <c r="L25" s="337"/>
      <c r="M25" s="37"/>
      <c r="N25" s="37">
        <v>6430</v>
      </c>
      <c r="O25" s="36"/>
      <c r="P25" s="337"/>
      <c r="Q25" s="37">
        <v>33010</v>
      </c>
      <c r="R25" s="336"/>
    </row>
    <row r="26" spans="1:18" ht="17.25" customHeight="1">
      <c r="A26" s="189">
        <v>17</v>
      </c>
      <c r="B26" s="339"/>
      <c r="C26" s="37">
        <v>25628</v>
      </c>
      <c r="D26" s="340"/>
      <c r="E26" s="337"/>
      <c r="F26" s="37">
        <v>9719</v>
      </c>
      <c r="G26" s="340"/>
      <c r="H26" s="337"/>
      <c r="I26" s="37"/>
      <c r="J26" s="37">
        <v>9719</v>
      </c>
      <c r="K26" s="36"/>
      <c r="L26" s="337"/>
      <c r="M26" s="37"/>
      <c r="N26" s="37">
        <v>0</v>
      </c>
      <c r="O26" s="36"/>
      <c r="P26" s="337"/>
      <c r="Q26" s="37">
        <v>8352</v>
      </c>
      <c r="R26" s="336"/>
    </row>
    <row r="27" spans="1:18" ht="17.25" customHeight="1">
      <c r="A27" s="189">
        <v>18</v>
      </c>
      <c r="B27" s="339"/>
      <c r="C27" s="37">
        <v>46682</v>
      </c>
      <c r="D27" s="340"/>
      <c r="E27" s="337"/>
      <c r="F27" s="37">
        <v>7874</v>
      </c>
      <c r="G27" s="340"/>
      <c r="H27" s="337"/>
      <c r="I27" s="37"/>
      <c r="J27" s="37">
        <v>5955</v>
      </c>
      <c r="K27" s="36"/>
      <c r="L27" s="337"/>
      <c r="M27" s="37"/>
      <c r="N27" s="37">
        <v>1919</v>
      </c>
      <c r="O27" s="36"/>
      <c r="P27" s="337"/>
      <c r="Q27" s="37">
        <v>34019</v>
      </c>
      <c r="R27" s="336"/>
    </row>
    <row r="28" spans="1:18" ht="17.25" customHeight="1">
      <c r="A28" s="189">
        <v>19</v>
      </c>
      <c r="B28" s="339"/>
      <c r="C28" s="37">
        <v>92626</v>
      </c>
      <c r="D28" s="340"/>
      <c r="E28" s="337"/>
      <c r="F28" s="37">
        <v>47404</v>
      </c>
      <c r="G28" s="340"/>
      <c r="H28" s="337"/>
      <c r="I28" s="37"/>
      <c r="J28" s="37">
        <v>44779</v>
      </c>
      <c r="K28" s="36"/>
      <c r="L28" s="337"/>
      <c r="M28" s="37"/>
      <c r="N28" s="37">
        <v>2626</v>
      </c>
      <c r="O28" s="36"/>
      <c r="P28" s="337"/>
      <c r="Q28" s="37">
        <v>39557</v>
      </c>
      <c r="R28" s="336"/>
    </row>
    <row r="29" spans="1:18" ht="17.25" customHeight="1" thickBot="1">
      <c r="A29" s="43">
        <v>20</v>
      </c>
      <c r="B29" s="31"/>
      <c r="C29" s="31">
        <v>60169</v>
      </c>
      <c r="D29" s="29"/>
      <c r="E29" s="30"/>
      <c r="F29" s="31">
        <v>23026</v>
      </c>
      <c r="G29" s="29"/>
      <c r="H29" s="30"/>
      <c r="I29" s="31"/>
      <c r="J29" s="31">
        <v>21697</v>
      </c>
      <c r="K29" s="32"/>
      <c r="L29" s="30"/>
      <c r="M29" s="31"/>
      <c r="N29" s="31">
        <v>1329</v>
      </c>
      <c r="O29" s="32"/>
      <c r="P29" s="30"/>
      <c r="Q29" s="31">
        <v>28363</v>
      </c>
      <c r="R29" s="33"/>
    </row>
    <row r="30" spans="1:18" ht="12">
      <c r="A30" s="52"/>
      <c r="B30" s="52"/>
      <c r="C30" s="52"/>
      <c r="D30" s="52"/>
      <c r="E30" s="89"/>
      <c r="F30" s="89"/>
      <c r="G30" s="89"/>
      <c r="H30" s="89"/>
      <c r="I30" s="89"/>
      <c r="R30" s="341"/>
    </row>
    <row r="31" spans="1:9" ht="12">
      <c r="A31" s="133"/>
      <c r="B31" s="133"/>
      <c r="C31" s="133"/>
      <c r="D31" s="133"/>
      <c r="E31" s="133"/>
      <c r="F31" s="133"/>
      <c r="G31" s="133"/>
      <c r="H31" s="133"/>
      <c r="I31" s="133"/>
    </row>
    <row r="32" spans="1:13" ht="12">
      <c r="A32" s="133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</row>
    <row r="33" spans="1:14" ht="12">
      <c r="A33" s="133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</row>
    <row r="34" spans="1:14" ht="12">
      <c r="A34" s="133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</row>
    <row r="35" spans="1:14" ht="12">
      <c r="A35" s="133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</row>
    <row r="36" spans="1:14" ht="12">
      <c r="A36" s="133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</row>
    <row r="37" spans="1:14" ht="12">
      <c r="A37" s="133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</row>
    <row r="38" spans="1:14" ht="12">
      <c r="A38" s="133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</row>
    <row r="39" spans="1:14" ht="12">
      <c r="A39" s="133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</row>
    <row r="40" spans="1:14" ht="12">
      <c r="A40" s="133"/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</row>
    <row r="41" spans="1:14" ht="12">
      <c r="A41" s="133"/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</row>
    <row r="42" spans="1:14" ht="12">
      <c r="A42" s="133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</row>
    <row r="43" spans="1:14" ht="12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</row>
    <row r="44" spans="1:14" ht="12">
      <c r="A44" s="133"/>
      <c r="B44" s="133"/>
      <c r="C44" s="133"/>
      <c r="D44" s="133"/>
      <c r="E44" s="133"/>
      <c r="F44" s="133"/>
      <c r="G44" s="133"/>
      <c r="H44" s="133"/>
      <c r="I44" s="133"/>
      <c r="N44" s="133"/>
    </row>
  </sheetData>
  <mergeCells count="14">
    <mergeCell ref="A2:A5"/>
    <mergeCell ref="P3:R4"/>
    <mergeCell ref="J4:K4"/>
    <mergeCell ref="L4:M4"/>
    <mergeCell ref="N4:O4"/>
    <mergeCell ref="J3:K3"/>
    <mergeCell ref="J2:O2"/>
    <mergeCell ref="P2:R2"/>
    <mergeCell ref="L3:O3"/>
    <mergeCell ref="B2:D4"/>
    <mergeCell ref="E3:G4"/>
    <mergeCell ref="E2:I2"/>
    <mergeCell ref="H4:I4"/>
    <mergeCell ref="H3:I3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04"/>
  <dimension ref="A1:N44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8.375" style="13" customWidth="1"/>
    <col min="2" max="14" width="10.875" style="13" customWidth="1"/>
    <col min="15" max="16384" width="9.00390625" style="13" customWidth="1"/>
  </cols>
  <sheetData>
    <row r="1" spans="1:14" ht="18" customHeight="1" thickBot="1">
      <c r="A1" s="48" t="s">
        <v>81</v>
      </c>
      <c r="B1" s="49"/>
      <c r="C1" s="50"/>
      <c r="D1" s="50"/>
      <c r="E1" s="50"/>
      <c r="F1" s="35"/>
      <c r="G1" s="35"/>
      <c r="H1" s="35"/>
      <c r="I1" s="35"/>
      <c r="N1" s="53" t="s">
        <v>62</v>
      </c>
    </row>
    <row r="2" spans="1:14" ht="17.25" customHeight="1">
      <c r="A2" s="169" t="s">
        <v>832</v>
      </c>
      <c r="B2" s="291" t="s">
        <v>82</v>
      </c>
      <c r="C2" s="291"/>
      <c r="D2" s="291"/>
      <c r="E2" s="291"/>
      <c r="F2" s="291"/>
      <c r="G2" s="291"/>
      <c r="H2" s="291" t="s">
        <v>833</v>
      </c>
      <c r="I2" s="291"/>
      <c r="J2" s="291"/>
      <c r="K2" s="292"/>
      <c r="L2" s="354" t="s">
        <v>83</v>
      </c>
      <c r="M2" s="354"/>
      <c r="N2" s="345"/>
    </row>
    <row r="3" spans="1:14" ht="17.25" customHeight="1">
      <c r="A3" s="172"/>
      <c r="B3" s="171" t="s">
        <v>501</v>
      </c>
      <c r="C3" s="171"/>
      <c r="D3" s="171"/>
      <c r="E3" s="171"/>
      <c r="F3" s="171"/>
      <c r="G3" s="171"/>
      <c r="H3" s="325"/>
      <c r="I3" s="329"/>
      <c r="J3" s="174" t="s">
        <v>84</v>
      </c>
      <c r="K3" s="355"/>
      <c r="L3" s="355"/>
      <c r="M3" s="355"/>
      <c r="N3" s="346"/>
    </row>
    <row r="4" spans="1:14" ht="17.25" customHeight="1">
      <c r="A4" s="172"/>
      <c r="B4" s="174" t="s">
        <v>67</v>
      </c>
      <c r="C4" s="355"/>
      <c r="D4" s="355" t="s">
        <v>834</v>
      </c>
      <c r="E4" s="153"/>
      <c r="F4" s="355" t="s">
        <v>835</v>
      </c>
      <c r="G4" s="150"/>
      <c r="H4" s="174" t="s">
        <v>85</v>
      </c>
      <c r="I4" s="355"/>
      <c r="J4" s="174"/>
      <c r="K4" s="355"/>
      <c r="L4" s="355"/>
      <c r="M4" s="355"/>
      <c r="N4" s="346"/>
    </row>
    <row r="5" spans="1:14" ht="18.75" customHeight="1" thickBot="1">
      <c r="A5" s="173"/>
      <c r="B5" s="165" t="s">
        <v>47</v>
      </c>
      <c r="C5" s="107" t="s">
        <v>75</v>
      </c>
      <c r="D5" s="107" t="s">
        <v>47</v>
      </c>
      <c r="E5" s="107" t="s">
        <v>75</v>
      </c>
      <c r="F5" s="107" t="s">
        <v>47</v>
      </c>
      <c r="G5" s="110" t="s">
        <v>75</v>
      </c>
      <c r="H5" s="165" t="s">
        <v>47</v>
      </c>
      <c r="I5" s="107" t="s">
        <v>75</v>
      </c>
      <c r="J5" s="165" t="s">
        <v>47</v>
      </c>
      <c r="K5" s="107" t="s">
        <v>75</v>
      </c>
      <c r="L5" s="107" t="s">
        <v>47</v>
      </c>
      <c r="M5" s="107" t="s">
        <v>75</v>
      </c>
      <c r="N5" s="110" t="s">
        <v>76</v>
      </c>
    </row>
    <row r="6" spans="1:14" ht="23.25" customHeight="1">
      <c r="A6" s="320"/>
      <c r="B6" s="321" t="s">
        <v>86</v>
      </c>
      <c r="C6" s="44"/>
      <c r="D6" s="44"/>
      <c r="E6" s="44"/>
      <c r="F6" s="44"/>
      <c r="G6" s="44"/>
      <c r="H6" s="44"/>
      <c r="I6" s="44" t="s">
        <v>836</v>
      </c>
      <c r="J6" s="330" t="s">
        <v>837</v>
      </c>
      <c r="K6" s="331"/>
      <c r="L6" s="331"/>
      <c r="M6" s="331"/>
      <c r="N6" s="332"/>
    </row>
    <row r="7" spans="1:14" ht="23.25" customHeight="1">
      <c r="A7" s="189" t="s">
        <v>500</v>
      </c>
      <c r="B7" s="7">
        <v>5435625</v>
      </c>
      <c r="C7" s="8">
        <v>4924123</v>
      </c>
      <c r="D7" s="8">
        <v>2442930</v>
      </c>
      <c r="E7" s="8">
        <v>2213045</v>
      </c>
      <c r="F7" s="8">
        <v>2149634</v>
      </c>
      <c r="G7" s="6">
        <v>1947351</v>
      </c>
      <c r="H7" s="7">
        <v>843061</v>
      </c>
      <c r="I7" s="8">
        <v>763727</v>
      </c>
      <c r="J7" s="36">
        <v>89987</v>
      </c>
      <c r="K7" s="333">
        <v>89987</v>
      </c>
      <c r="L7" s="333">
        <v>134748</v>
      </c>
      <c r="M7" s="333">
        <v>121623</v>
      </c>
      <c r="N7" s="334">
        <v>90.3</v>
      </c>
    </row>
    <row r="8" spans="1:14" ht="23.25" customHeight="1">
      <c r="A8" s="189">
        <v>17</v>
      </c>
      <c r="B8" s="7">
        <v>5738102</v>
      </c>
      <c r="C8" s="8">
        <v>5149629</v>
      </c>
      <c r="D8" s="8">
        <v>2474943</v>
      </c>
      <c r="E8" s="8">
        <v>2221123</v>
      </c>
      <c r="F8" s="8">
        <v>2356167</v>
      </c>
      <c r="G8" s="6">
        <v>2114530</v>
      </c>
      <c r="H8" s="7">
        <v>906992</v>
      </c>
      <c r="I8" s="8">
        <v>813976</v>
      </c>
      <c r="J8" s="36">
        <v>109260</v>
      </c>
      <c r="K8" s="333">
        <v>109260</v>
      </c>
      <c r="L8" s="333">
        <v>141273</v>
      </c>
      <c r="M8" s="333">
        <v>126329</v>
      </c>
      <c r="N8" s="334">
        <v>89.4</v>
      </c>
    </row>
    <row r="9" spans="1:14" ht="23.25" customHeight="1">
      <c r="A9" s="189">
        <v>18</v>
      </c>
      <c r="B9" s="7">
        <v>5909619</v>
      </c>
      <c r="C9" s="8">
        <v>5450638</v>
      </c>
      <c r="D9" s="8">
        <v>2481991</v>
      </c>
      <c r="E9" s="8">
        <v>2289222</v>
      </c>
      <c r="F9" s="8">
        <v>2367807</v>
      </c>
      <c r="G9" s="6">
        <v>2183908</v>
      </c>
      <c r="H9" s="7">
        <v>1059821</v>
      </c>
      <c r="I9" s="8">
        <v>977508</v>
      </c>
      <c r="J9" s="36">
        <v>109669</v>
      </c>
      <c r="K9" s="333">
        <v>109669</v>
      </c>
      <c r="L9" s="333">
        <v>167752</v>
      </c>
      <c r="M9" s="333">
        <v>151513</v>
      </c>
      <c r="N9" s="334">
        <v>90.3</v>
      </c>
    </row>
    <row r="10" spans="1:14" ht="23.25" customHeight="1">
      <c r="A10" s="189">
        <v>19</v>
      </c>
      <c r="B10" s="7">
        <v>5807305</v>
      </c>
      <c r="C10" s="8">
        <v>5368732</v>
      </c>
      <c r="D10" s="8">
        <v>2370993</v>
      </c>
      <c r="E10" s="8">
        <v>2191933</v>
      </c>
      <c r="F10" s="8">
        <v>2396738</v>
      </c>
      <c r="G10" s="6">
        <v>2215735</v>
      </c>
      <c r="H10" s="7">
        <v>1039574</v>
      </c>
      <c r="I10" s="8">
        <v>961064</v>
      </c>
      <c r="J10" s="36">
        <v>153658</v>
      </c>
      <c r="K10" s="333">
        <v>153658</v>
      </c>
      <c r="L10" s="333">
        <v>176422</v>
      </c>
      <c r="M10" s="333">
        <v>159660</v>
      </c>
      <c r="N10" s="334">
        <v>90.5</v>
      </c>
    </row>
    <row r="11" spans="1:14" ht="23.25" customHeight="1">
      <c r="A11" s="189">
        <v>20</v>
      </c>
      <c r="B11" s="7">
        <v>5913146</v>
      </c>
      <c r="C11" s="8">
        <v>5497402</v>
      </c>
      <c r="D11" s="8">
        <v>2334023</v>
      </c>
      <c r="E11" s="8">
        <v>2169921</v>
      </c>
      <c r="F11" s="8">
        <v>2472591</v>
      </c>
      <c r="G11" s="6">
        <v>2298748</v>
      </c>
      <c r="H11" s="7">
        <v>1106532</v>
      </c>
      <c r="I11" s="8">
        <v>1028733</v>
      </c>
      <c r="J11" s="36">
        <v>152891</v>
      </c>
      <c r="K11" s="333">
        <v>152891</v>
      </c>
      <c r="L11" s="333">
        <v>178593</v>
      </c>
      <c r="M11" s="333">
        <v>161048</v>
      </c>
      <c r="N11" s="334">
        <v>90.2</v>
      </c>
    </row>
    <row r="12" spans="1:14" ht="23.25" customHeight="1">
      <c r="A12" s="323"/>
      <c r="B12" s="287" t="s">
        <v>87</v>
      </c>
      <c r="C12" s="35"/>
      <c r="D12" s="35"/>
      <c r="E12" s="35"/>
      <c r="F12" s="35"/>
      <c r="G12" s="35"/>
      <c r="H12" s="35"/>
      <c r="I12" s="335" t="s">
        <v>838</v>
      </c>
      <c r="J12" s="37"/>
      <c r="K12" s="37"/>
      <c r="L12" s="37"/>
      <c r="M12" s="37"/>
      <c r="N12" s="336"/>
    </row>
    <row r="13" spans="1:14" ht="23.25" customHeight="1">
      <c r="A13" s="189" t="s">
        <v>500</v>
      </c>
      <c r="B13" s="7">
        <v>4960032</v>
      </c>
      <c r="C13" s="8">
        <v>4837564</v>
      </c>
      <c r="D13" s="8">
        <v>2229184</v>
      </c>
      <c r="E13" s="8">
        <v>2174143</v>
      </c>
      <c r="F13" s="8">
        <v>1961551</v>
      </c>
      <c r="G13" s="6">
        <v>1913119</v>
      </c>
      <c r="H13" s="7">
        <v>769297</v>
      </c>
      <c r="I13" s="8">
        <v>750302</v>
      </c>
      <c r="J13" s="36">
        <v>89987</v>
      </c>
      <c r="K13" s="333">
        <v>89987</v>
      </c>
      <c r="L13" s="333">
        <v>122667</v>
      </c>
      <c r="M13" s="333">
        <v>119149</v>
      </c>
      <c r="N13" s="334">
        <v>97.1</v>
      </c>
    </row>
    <row r="14" spans="1:14" ht="23.25" customHeight="1">
      <c r="A14" s="189">
        <v>17</v>
      </c>
      <c r="B14" s="7">
        <v>5223192</v>
      </c>
      <c r="C14" s="8">
        <v>5083062</v>
      </c>
      <c r="D14" s="8">
        <v>2252853</v>
      </c>
      <c r="E14" s="8">
        <v>2192412</v>
      </c>
      <c r="F14" s="8">
        <v>2144736</v>
      </c>
      <c r="G14" s="6">
        <v>2087196</v>
      </c>
      <c r="H14" s="7">
        <v>825603</v>
      </c>
      <c r="I14" s="8">
        <v>803454</v>
      </c>
      <c r="J14" s="36">
        <v>109260</v>
      </c>
      <c r="K14" s="333">
        <v>109260</v>
      </c>
      <c r="L14" s="333">
        <v>128539</v>
      </c>
      <c r="M14" s="333">
        <v>124637</v>
      </c>
      <c r="N14" s="334">
        <v>97</v>
      </c>
    </row>
    <row r="15" spans="1:14" ht="23.25" customHeight="1">
      <c r="A15" s="189">
        <v>18</v>
      </c>
      <c r="B15" s="7">
        <v>5329844</v>
      </c>
      <c r="C15" s="8">
        <v>5221073</v>
      </c>
      <c r="D15" s="8">
        <v>2238490</v>
      </c>
      <c r="E15" s="8">
        <v>2192807</v>
      </c>
      <c r="F15" s="8">
        <v>2135509</v>
      </c>
      <c r="G15" s="6">
        <v>2091928</v>
      </c>
      <c r="H15" s="7">
        <v>955845</v>
      </c>
      <c r="I15" s="8">
        <v>936338</v>
      </c>
      <c r="J15" s="36">
        <v>109669</v>
      </c>
      <c r="K15" s="333">
        <v>109669</v>
      </c>
      <c r="L15" s="333">
        <v>153591</v>
      </c>
      <c r="M15" s="333">
        <v>149390</v>
      </c>
      <c r="N15" s="334">
        <v>97.3</v>
      </c>
    </row>
    <row r="16" spans="1:14" ht="23.25" customHeight="1">
      <c r="A16" s="189">
        <v>19</v>
      </c>
      <c r="B16" s="7">
        <v>5382472</v>
      </c>
      <c r="C16" s="8">
        <v>5279089</v>
      </c>
      <c r="D16" s="8">
        <v>2197543</v>
      </c>
      <c r="E16" s="8">
        <v>2155334</v>
      </c>
      <c r="F16" s="8">
        <v>2221405</v>
      </c>
      <c r="G16" s="6">
        <v>2178738</v>
      </c>
      <c r="H16" s="7">
        <v>963524</v>
      </c>
      <c r="I16" s="8">
        <v>945017</v>
      </c>
      <c r="J16" s="36">
        <v>153658</v>
      </c>
      <c r="K16" s="333">
        <v>153658</v>
      </c>
      <c r="L16" s="333">
        <v>160743</v>
      </c>
      <c r="M16" s="333">
        <v>156604</v>
      </c>
      <c r="N16" s="334">
        <v>97.4</v>
      </c>
    </row>
    <row r="17" spans="1:14" ht="23.25" customHeight="1">
      <c r="A17" s="189">
        <v>20</v>
      </c>
      <c r="B17" s="7">
        <v>5514690</v>
      </c>
      <c r="C17" s="8">
        <v>5399428</v>
      </c>
      <c r="D17" s="8">
        <v>2176745</v>
      </c>
      <c r="E17" s="8">
        <v>2131249</v>
      </c>
      <c r="F17" s="8">
        <v>2305977</v>
      </c>
      <c r="G17" s="6">
        <v>2257780</v>
      </c>
      <c r="H17" s="7">
        <v>1031968</v>
      </c>
      <c r="I17" s="8">
        <v>1010399</v>
      </c>
      <c r="J17" s="36">
        <v>152891</v>
      </c>
      <c r="K17" s="333">
        <v>152891</v>
      </c>
      <c r="L17" s="333">
        <v>162706</v>
      </c>
      <c r="M17" s="333">
        <v>158474</v>
      </c>
      <c r="N17" s="334">
        <v>97.4</v>
      </c>
    </row>
    <row r="18" spans="1:14" ht="23.25" customHeight="1">
      <c r="A18" s="323"/>
      <c r="B18" s="287" t="s">
        <v>839</v>
      </c>
      <c r="C18" s="35"/>
      <c r="D18" s="35"/>
      <c r="E18" s="35"/>
      <c r="F18" s="35"/>
      <c r="G18" s="35"/>
      <c r="H18" s="35"/>
      <c r="I18" s="335" t="s">
        <v>502</v>
      </c>
      <c r="J18" s="37"/>
      <c r="K18" s="37"/>
      <c r="L18" s="37"/>
      <c r="M18" s="37"/>
      <c r="N18" s="336"/>
    </row>
    <row r="19" spans="1:14" ht="23.25" customHeight="1">
      <c r="A19" s="189" t="s">
        <v>500</v>
      </c>
      <c r="B19" s="7">
        <v>475593</v>
      </c>
      <c r="C19" s="8">
        <v>86559</v>
      </c>
      <c r="D19" s="8">
        <v>213746</v>
      </c>
      <c r="E19" s="8">
        <v>38902</v>
      </c>
      <c r="F19" s="8">
        <v>188083</v>
      </c>
      <c r="G19" s="6">
        <v>34232</v>
      </c>
      <c r="H19" s="7">
        <v>73764</v>
      </c>
      <c r="I19" s="8">
        <v>13425</v>
      </c>
      <c r="J19" s="7" t="s">
        <v>88</v>
      </c>
      <c r="K19" s="8" t="s">
        <v>88</v>
      </c>
      <c r="L19" s="333">
        <v>12081</v>
      </c>
      <c r="M19" s="333">
        <v>2474</v>
      </c>
      <c r="N19" s="334">
        <v>20.5</v>
      </c>
    </row>
    <row r="20" spans="1:14" ht="23.25" customHeight="1">
      <c r="A20" s="189">
        <v>17</v>
      </c>
      <c r="B20" s="7">
        <v>514910</v>
      </c>
      <c r="C20" s="8">
        <v>66567</v>
      </c>
      <c r="D20" s="8">
        <v>222090</v>
      </c>
      <c r="E20" s="8">
        <v>28711</v>
      </c>
      <c r="F20" s="8">
        <v>211431</v>
      </c>
      <c r="G20" s="6">
        <v>27334</v>
      </c>
      <c r="H20" s="7">
        <v>81389</v>
      </c>
      <c r="I20" s="8">
        <v>10522</v>
      </c>
      <c r="J20" s="7" t="s">
        <v>88</v>
      </c>
      <c r="K20" s="8" t="s">
        <v>88</v>
      </c>
      <c r="L20" s="333">
        <v>12734</v>
      </c>
      <c r="M20" s="333">
        <v>1692</v>
      </c>
      <c r="N20" s="334">
        <v>13.3</v>
      </c>
    </row>
    <row r="21" spans="1:14" ht="23.25" customHeight="1">
      <c r="A21" s="189">
        <v>18</v>
      </c>
      <c r="B21" s="7">
        <v>579775</v>
      </c>
      <c r="C21" s="8">
        <v>229565</v>
      </c>
      <c r="D21" s="8">
        <v>243501</v>
      </c>
      <c r="E21" s="8">
        <v>96415</v>
      </c>
      <c r="F21" s="8">
        <v>232298</v>
      </c>
      <c r="G21" s="6">
        <v>91980</v>
      </c>
      <c r="H21" s="7">
        <v>103976</v>
      </c>
      <c r="I21" s="8">
        <v>41170</v>
      </c>
      <c r="J21" s="7" t="s">
        <v>88</v>
      </c>
      <c r="K21" s="8" t="s">
        <v>88</v>
      </c>
      <c r="L21" s="333">
        <v>14161</v>
      </c>
      <c r="M21" s="333">
        <v>2123</v>
      </c>
      <c r="N21" s="334">
        <v>15</v>
      </c>
    </row>
    <row r="22" spans="1:14" ht="23.25" customHeight="1">
      <c r="A22" s="189">
        <v>19</v>
      </c>
      <c r="B22" s="7">
        <v>424833</v>
      </c>
      <c r="C22" s="8">
        <v>89643</v>
      </c>
      <c r="D22" s="8">
        <v>173450</v>
      </c>
      <c r="E22" s="8">
        <v>36599</v>
      </c>
      <c r="F22" s="8">
        <v>175333</v>
      </c>
      <c r="G22" s="6">
        <v>36997</v>
      </c>
      <c r="H22" s="7">
        <v>76050</v>
      </c>
      <c r="I22" s="8">
        <v>16047</v>
      </c>
      <c r="J22" s="7" t="s">
        <v>88</v>
      </c>
      <c r="K22" s="8" t="s">
        <v>88</v>
      </c>
      <c r="L22" s="333">
        <v>15679</v>
      </c>
      <c r="M22" s="333">
        <v>3056</v>
      </c>
      <c r="N22" s="334">
        <v>19.5</v>
      </c>
    </row>
    <row r="23" spans="1:14" ht="23.25" customHeight="1">
      <c r="A23" s="189">
        <v>20</v>
      </c>
      <c r="B23" s="7">
        <v>398456</v>
      </c>
      <c r="C23" s="8">
        <v>97974</v>
      </c>
      <c r="D23" s="8">
        <v>157278</v>
      </c>
      <c r="E23" s="8">
        <v>38672</v>
      </c>
      <c r="F23" s="8">
        <v>166614</v>
      </c>
      <c r="G23" s="6">
        <v>40968</v>
      </c>
      <c r="H23" s="7">
        <v>74564</v>
      </c>
      <c r="I23" s="8">
        <v>18334</v>
      </c>
      <c r="J23" s="7" t="s">
        <v>830</v>
      </c>
      <c r="K23" s="8" t="s">
        <v>830</v>
      </c>
      <c r="L23" s="333">
        <v>15887</v>
      </c>
      <c r="M23" s="333">
        <v>2574</v>
      </c>
      <c r="N23" s="334">
        <v>16.2</v>
      </c>
    </row>
    <row r="24" spans="1:14" ht="23.25" customHeight="1">
      <c r="A24" s="323"/>
      <c r="B24" s="287" t="s">
        <v>89</v>
      </c>
      <c r="C24" s="35"/>
      <c r="D24" s="35"/>
      <c r="E24" s="35"/>
      <c r="F24" s="35"/>
      <c r="G24" s="35"/>
      <c r="H24" s="35"/>
      <c r="I24" s="188" t="s">
        <v>90</v>
      </c>
      <c r="J24" s="36"/>
      <c r="K24" s="337"/>
      <c r="L24" s="37"/>
      <c r="M24" s="37"/>
      <c r="N24" s="336"/>
    </row>
    <row r="25" spans="1:14" ht="23.25" customHeight="1">
      <c r="A25" s="189" t="s">
        <v>500</v>
      </c>
      <c r="B25" s="123">
        <v>33010</v>
      </c>
      <c r="C25" s="124"/>
      <c r="D25" s="6"/>
      <c r="E25" s="35"/>
      <c r="F25" s="35">
        <v>33010</v>
      </c>
      <c r="G25" s="35"/>
      <c r="H25" s="35"/>
      <c r="I25" s="35"/>
      <c r="J25" s="35" t="s">
        <v>830</v>
      </c>
      <c r="K25" s="36"/>
      <c r="L25" s="37"/>
      <c r="M25" s="37">
        <v>741</v>
      </c>
      <c r="N25" s="336"/>
    </row>
    <row r="26" spans="1:14" ht="23.25" customHeight="1">
      <c r="A26" s="189">
        <v>17</v>
      </c>
      <c r="B26" s="123">
        <v>8352</v>
      </c>
      <c r="C26" s="124"/>
      <c r="D26" s="6"/>
      <c r="E26" s="35"/>
      <c r="F26" s="35">
        <v>8352</v>
      </c>
      <c r="G26" s="35"/>
      <c r="H26" s="35"/>
      <c r="I26" s="35"/>
      <c r="J26" s="35" t="s">
        <v>830</v>
      </c>
      <c r="K26" s="36"/>
      <c r="L26" s="37"/>
      <c r="M26" s="37">
        <v>778</v>
      </c>
      <c r="N26" s="336"/>
    </row>
    <row r="27" spans="1:14" ht="23.25" customHeight="1">
      <c r="A27" s="189">
        <v>18</v>
      </c>
      <c r="B27" s="123">
        <v>34019</v>
      </c>
      <c r="C27" s="124"/>
      <c r="D27" s="6"/>
      <c r="E27" s="35"/>
      <c r="F27" s="35">
        <v>34019</v>
      </c>
      <c r="G27" s="35"/>
      <c r="H27" s="35"/>
      <c r="I27" s="35"/>
      <c r="J27" s="35" t="s">
        <v>830</v>
      </c>
      <c r="K27" s="36"/>
      <c r="L27" s="37"/>
      <c r="M27" s="37">
        <v>454</v>
      </c>
      <c r="N27" s="336"/>
    </row>
    <row r="28" spans="1:14" ht="23.25" customHeight="1">
      <c r="A28" s="189">
        <v>19</v>
      </c>
      <c r="B28" s="123">
        <v>39557</v>
      </c>
      <c r="C28" s="124"/>
      <c r="D28" s="6"/>
      <c r="E28" s="35"/>
      <c r="F28" s="35">
        <v>39557</v>
      </c>
      <c r="G28" s="35"/>
      <c r="H28" s="35"/>
      <c r="I28" s="35"/>
      <c r="J28" s="35" t="s">
        <v>830</v>
      </c>
      <c r="K28" s="36"/>
      <c r="L28" s="37"/>
      <c r="M28" s="37">
        <v>727</v>
      </c>
      <c r="N28" s="336"/>
    </row>
    <row r="29" spans="1:14" ht="23.25" customHeight="1" thickBot="1">
      <c r="A29" s="43">
        <v>20</v>
      </c>
      <c r="B29" s="151">
        <v>28363</v>
      </c>
      <c r="C29" s="152"/>
      <c r="D29" s="19"/>
      <c r="E29" s="38"/>
      <c r="F29" s="38">
        <v>28363</v>
      </c>
      <c r="G29" s="38"/>
      <c r="H29" s="38"/>
      <c r="I29" s="38"/>
      <c r="J29" s="38" t="s">
        <v>830</v>
      </c>
      <c r="K29" s="32"/>
      <c r="L29" s="31"/>
      <c r="M29" s="31">
        <v>1700</v>
      </c>
      <c r="N29" s="33"/>
    </row>
    <row r="30" spans="1:9" ht="12">
      <c r="A30" s="52"/>
      <c r="B30" s="52"/>
      <c r="C30" s="52"/>
      <c r="D30" s="52"/>
      <c r="E30" s="89"/>
      <c r="F30" s="89"/>
      <c r="G30" s="89"/>
      <c r="H30" s="89"/>
      <c r="I30" s="89"/>
    </row>
    <row r="31" spans="1:9" ht="12">
      <c r="A31" s="133"/>
      <c r="B31" s="133"/>
      <c r="C31" s="133"/>
      <c r="D31" s="133"/>
      <c r="E31" s="133"/>
      <c r="F31" s="133"/>
      <c r="G31" s="133"/>
      <c r="H31" s="133"/>
      <c r="I31" s="133"/>
    </row>
    <row r="32" spans="1:9" ht="12">
      <c r="A32" s="133"/>
      <c r="B32" s="133"/>
      <c r="C32" s="133"/>
      <c r="D32" s="133"/>
      <c r="E32" s="133"/>
      <c r="F32" s="133"/>
      <c r="G32" s="133"/>
      <c r="H32" s="133"/>
      <c r="I32" s="133"/>
    </row>
    <row r="33" spans="1:9" ht="12">
      <c r="A33" s="133"/>
      <c r="B33" s="133"/>
      <c r="C33" s="133"/>
      <c r="D33" s="133"/>
      <c r="E33" s="133"/>
      <c r="F33" s="133"/>
      <c r="G33" s="133"/>
      <c r="H33" s="133"/>
      <c r="I33" s="133"/>
    </row>
    <row r="34" spans="1:9" ht="12">
      <c r="A34" s="133"/>
      <c r="B34" s="133"/>
      <c r="C34" s="133"/>
      <c r="D34" s="133"/>
      <c r="E34" s="133"/>
      <c r="F34" s="133"/>
      <c r="G34" s="133"/>
      <c r="H34" s="133"/>
      <c r="I34" s="133"/>
    </row>
    <row r="35" spans="1:9" ht="12">
      <c r="A35" s="133"/>
      <c r="B35" s="133"/>
      <c r="C35" s="133"/>
      <c r="D35" s="133"/>
      <c r="E35" s="133"/>
      <c r="F35" s="133"/>
      <c r="G35" s="133"/>
      <c r="H35" s="133"/>
      <c r="I35" s="133"/>
    </row>
    <row r="36" spans="1:9" ht="12">
      <c r="A36" s="133"/>
      <c r="B36" s="133"/>
      <c r="C36" s="133"/>
      <c r="D36" s="133"/>
      <c r="E36" s="133"/>
      <c r="F36" s="133"/>
      <c r="G36" s="133"/>
      <c r="H36" s="133"/>
      <c r="I36" s="133"/>
    </row>
    <row r="37" spans="1:9" ht="12">
      <c r="A37" s="133"/>
      <c r="B37" s="133"/>
      <c r="C37" s="133"/>
      <c r="D37" s="133"/>
      <c r="E37" s="133"/>
      <c r="F37" s="133"/>
      <c r="G37" s="133"/>
      <c r="H37" s="133"/>
      <c r="I37" s="133"/>
    </row>
    <row r="38" spans="1:9" ht="12">
      <c r="A38" s="133"/>
      <c r="B38" s="133"/>
      <c r="C38" s="133"/>
      <c r="D38" s="133"/>
      <c r="E38" s="133"/>
      <c r="F38" s="133"/>
      <c r="G38" s="133"/>
      <c r="H38" s="133"/>
      <c r="I38" s="133"/>
    </row>
    <row r="39" spans="1:9" ht="12">
      <c r="A39" s="133"/>
      <c r="B39" s="133"/>
      <c r="C39" s="133"/>
      <c r="D39" s="133"/>
      <c r="E39" s="133"/>
      <c r="F39" s="133"/>
      <c r="G39" s="133"/>
      <c r="H39" s="133"/>
      <c r="I39" s="133"/>
    </row>
    <row r="40" spans="1:9" ht="12">
      <c r="A40" s="133"/>
      <c r="B40" s="133"/>
      <c r="C40" s="133"/>
      <c r="D40" s="133"/>
      <c r="E40" s="133"/>
      <c r="F40" s="133"/>
      <c r="G40" s="133"/>
      <c r="H40" s="133"/>
      <c r="I40" s="133"/>
    </row>
    <row r="41" spans="1:9" ht="12">
      <c r="A41" s="133"/>
      <c r="B41" s="133"/>
      <c r="C41" s="133"/>
      <c r="D41" s="133"/>
      <c r="E41" s="133"/>
      <c r="F41" s="133"/>
      <c r="G41" s="133"/>
      <c r="H41" s="133"/>
      <c r="I41" s="133"/>
    </row>
    <row r="42" spans="1:9" ht="12">
      <c r="A42" s="133"/>
      <c r="B42" s="133"/>
      <c r="C42" s="133"/>
      <c r="D42" s="133"/>
      <c r="E42" s="133"/>
      <c r="F42" s="133"/>
      <c r="G42" s="133"/>
      <c r="H42" s="133"/>
      <c r="I42" s="133"/>
    </row>
    <row r="43" spans="1:9" ht="12">
      <c r="A43" s="133"/>
      <c r="B43" s="133"/>
      <c r="C43" s="133"/>
      <c r="D43" s="133"/>
      <c r="E43" s="133"/>
      <c r="F43" s="133"/>
      <c r="G43" s="133"/>
      <c r="H43" s="133"/>
      <c r="I43" s="133"/>
    </row>
    <row r="44" spans="1:9" ht="12">
      <c r="A44" s="133"/>
      <c r="B44" s="133"/>
      <c r="C44" s="133"/>
      <c r="D44" s="133"/>
      <c r="E44" s="133"/>
      <c r="F44" s="133"/>
      <c r="G44" s="133"/>
      <c r="H44" s="133"/>
      <c r="I44" s="133"/>
    </row>
  </sheetData>
  <mergeCells count="15">
    <mergeCell ref="B29:C29"/>
    <mergeCell ref="A2:A5"/>
    <mergeCell ref="B4:C4"/>
    <mergeCell ref="D4:E4"/>
    <mergeCell ref="B25:C25"/>
    <mergeCell ref="B26:C26"/>
    <mergeCell ref="B27:C27"/>
    <mergeCell ref="B28:C28"/>
    <mergeCell ref="J3:K4"/>
    <mergeCell ref="L2:N4"/>
    <mergeCell ref="H2:K2"/>
    <mergeCell ref="B2:G2"/>
    <mergeCell ref="B3:G3"/>
    <mergeCell ref="H4:I4"/>
    <mergeCell ref="F4:G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05"/>
  <dimension ref="A1:N44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12.625" style="13" customWidth="1"/>
    <col min="2" max="7" width="10.875" style="13" customWidth="1"/>
    <col min="8" max="13" width="13.125" style="13" customWidth="1"/>
    <col min="14" max="14" width="10.875" style="13" customWidth="1"/>
    <col min="15" max="16384" width="9.00390625" style="13" customWidth="1"/>
  </cols>
  <sheetData>
    <row r="1" spans="1:14" ht="18" customHeight="1" thickBot="1">
      <c r="A1" s="48" t="s">
        <v>81</v>
      </c>
      <c r="B1" s="49"/>
      <c r="C1" s="50"/>
      <c r="D1" s="50"/>
      <c r="E1" s="50"/>
      <c r="F1" s="35"/>
      <c r="G1" s="35"/>
      <c r="H1" s="35"/>
      <c r="I1" s="35"/>
      <c r="M1" s="53" t="s">
        <v>62</v>
      </c>
      <c r="N1" s="51"/>
    </row>
    <row r="2" spans="1:14" ht="13.5" customHeight="1">
      <c r="A2" s="169" t="s">
        <v>826</v>
      </c>
      <c r="B2" s="262" t="s">
        <v>51</v>
      </c>
      <c r="C2" s="125"/>
      <c r="D2" s="125"/>
      <c r="E2" s="260" t="s">
        <v>91</v>
      </c>
      <c r="F2" s="261"/>
      <c r="G2" s="261"/>
      <c r="H2" s="262" t="s">
        <v>92</v>
      </c>
      <c r="I2" s="125"/>
      <c r="J2" s="125"/>
      <c r="K2" s="125"/>
      <c r="L2" s="125" t="s">
        <v>93</v>
      </c>
      <c r="M2" s="260"/>
      <c r="N2" s="247"/>
    </row>
    <row r="3" spans="1:14" ht="12.75" customHeight="1">
      <c r="A3" s="172"/>
      <c r="B3" s="126"/>
      <c r="C3" s="127"/>
      <c r="D3" s="127"/>
      <c r="E3" s="129" t="s">
        <v>67</v>
      </c>
      <c r="F3" s="130"/>
      <c r="G3" s="130"/>
      <c r="H3" s="126" t="s">
        <v>94</v>
      </c>
      <c r="I3" s="127"/>
      <c r="J3" s="127" t="s">
        <v>95</v>
      </c>
      <c r="K3" s="127"/>
      <c r="L3" s="127"/>
      <c r="M3" s="128"/>
      <c r="N3" s="247"/>
    </row>
    <row r="4" spans="1:14" ht="12.75" customHeight="1">
      <c r="A4" s="172"/>
      <c r="B4" s="126"/>
      <c r="C4" s="127"/>
      <c r="D4" s="127"/>
      <c r="E4" s="131"/>
      <c r="F4" s="102"/>
      <c r="G4" s="102"/>
      <c r="H4" s="126"/>
      <c r="I4" s="127"/>
      <c r="J4" s="127"/>
      <c r="K4" s="127"/>
      <c r="L4" s="127"/>
      <c r="M4" s="128"/>
      <c r="N4" s="247"/>
    </row>
    <row r="5" spans="1:14" ht="21.75" customHeight="1" thickBot="1">
      <c r="A5" s="173"/>
      <c r="B5" s="297" t="s">
        <v>47</v>
      </c>
      <c r="C5" s="318" t="s">
        <v>75</v>
      </c>
      <c r="D5" s="318" t="s">
        <v>76</v>
      </c>
      <c r="E5" s="318" t="s">
        <v>47</v>
      </c>
      <c r="F5" s="318" t="s">
        <v>75</v>
      </c>
      <c r="G5" s="319" t="s">
        <v>76</v>
      </c>
      <c r="H5" s="297" t="s">
        <v>47</v>
      </c>
      <c r="I5" s="318" t="s">
        <v>75</v>
      </c>
      <c r="J5" s="318" t="s">
        <v>47</v>
      </c>
      <c r="K5" s="318" t="s">
        <v>75</v>
      </c>
      <c r="L5" s="318" t="s">
        <v>47</v>
      </c>
      <c r="M5" s="319" t="s">
        <v>75</v>
      </c>
      <c r="N5" s="247"/>
    </row>
    <row r="6" spans="1:14" ht="22.5" customHeight="1">
      <c r="A6" s="320"/>
      <c r="B6" s="321" t="s">
        <v>96</v>
      </c>
      <c r="C6" s="44"/>
      <c r="D6" s="44"/>
      <c r="E6" s="44"/>
      <c r="F6" s="44"/>
      <c r="G6" s="44"/>
      <c r="H6" s="321" t="s">
        <v>503</v>
      </c>
      <c r="I6" s="44"/>
      <c r="J6" s="44"/>
      <c r="K6" s="44"/>
      <c r="L6" s="44"/>
      <c r="M6" s="44"/>
      <c r="N6" s="286"/>
    </row>
    <row r="7" spans="1:14" ht="22.5" customHeight="1">
      <c r="A7" s="235" t="s">
        <v>500</v>
      </c>
      <c r="B7" s="7">
        <v>471987</v>
      </c>
      <c r="C7" s="8">
        <v>471987</v>
      </c>
      <c r="D7" s="47">
        <v>100</v>
      </c>
      <c r="E7" s="8">
        <v>741939</v>
      </c>
      <c r="F7" s="8">
        <v>670541</v>
      </c>
      <c r="G7" s="322">
        <v>90.4</v>
      </c>
      <c r="H7" s="7">
        <v>432896</v>
      </c>
      <c r="I7" s="8">
        <v>391238</v>
      </c>
      <c r="J7" s="8">
        <v>309043</v>
      </c>
      <c r="K7" s="8">
        <v>279303</v>
      </c>
      <c r="L7" s="8">
        <v>35684</v>
      </c>
      <c r="M7" s="6">
        <v>12703</v>
      </c>
      <c r="N7" s="286"/>
    </row>
    <row r="8" spans="1:14" ht="22.5" customHeight="1">
      <c r="A8" s="235">
        <v>17</v>
      </c>
      <c r="B8" s="7">
        <v>483260</v>
      </c>
      <c r="C8" s="8">
        <v>483260</v>
      </c>
      <c r="D8" s="47">
        <v>100</v>
      </c>
      <c r="E8" s="8">
        <v>737332</v>
      </c>
      <c r="F8" s="8">
        <v>662241</v>
      </c>
      <c r="G8" s="322">
        <v>89.8</v>
      </c>
      <c r="H8" s="7">
        <v>408675</v>
      </c>
      <c r="I8" s="8">
        <v>367055</v>
      </c>
      <c r="J8" s="8">
        <v>328657</v>
      </c>
      <c r="K8" s="8">
        <v>295186</v>
      </c>
      <c r="L8" s="8">
        <v>35228</v>
      </c>
      <c r="M8" s="6">
        <v>20358</v>
      </c>
      <c r="N8" s="286"/>
    </row>
    <row r="9" spans="1:14" ht="22.5" customHeight="1">
      <c r="A9" s="235">
        <v>18</v>
      </c>
      <c r="B9" s="7">
        <v>512062</v>
      </c>
      <c r="C9" s="8">
        <v>512062</v>
      </c>
      <c r="D9" s="47">
        <v>100</v>
      </c>
      <c r="E9" s="8">
        <v>699026</v>
      </c>
      <c r="F9" s="8">
        <v>641649</v>
      </c>
      <c r="G9" s="322">
        <v>91.8</v>
      </c>
      <c r="H9" s="7">
        <v>397397</v>
      </c>
      <c r="I9" s="8">
        <v>364778</v>
      </c>
      <c r="J9" s="8">
        <v>301629</v>
      </c>
      <c r="K9" s="8">
        <v>276871</v>
      </c>
      <c r="L9" s="8">
        <v>31808</v>
      </c>
      <c r="M9" s="6">
        <v>22550</v>
      </c>
      <c r="N9" s="286"/>
    </row>
    <row r="10" spans="1:14" ht="22.5" customHeight="1">
      <c r="A10" s="235">
        <v>19</v>
      </c>
      <c r="B10" s="7">
        <v>497249</v>
      </c>
      <c r="C10" s="8">
        <v>497249</v>
      </c>
      <c r="D10" s="47">
        <v>100</v>
      </c>
      <c r="E10" s="8">
        <v>672846</v>
      </c>
      <c r="F10" s="8">
        <v>619148</v>
      </c>
      <c r="G10" s="322">
        <v>92</v>
      </c>
      <c r="H10" s="7">
        <v>368326</v>
      </c>
      <c r="I10" s="8">
        <v>338931</v>
      </c>
      <c r="J10" s="8">
        <v>304520</v>
      </c>
      <c r="K10" s="8">
        <v>280217</v>
      </c>
      <c r="L10" s="8">
        <v>31897</v>
      </c>
      <c r="M10" s="6">
        <v>22639</v>
      </c>
      <c r="N10" s="286"/>
    </row>
    <row r="11" spans="1:14" ht="22.5" customHeight="1">
      <c r="A11" s="235">
        <v>20</v>
      </c>
      <c r="B11" s="7">
        <v>470598</v>
      </c>
      <c r="C11" s="8">
        <v>470598</v>
      </c>
      <c r="D11" s="47">
        <v>100</v>
      </c>
      <c r="E11" s="8">
        <v>676006</v>
      </c>
      <c r="F11" s="8">
        <v>626206</v>
      </c>
      <c r="G11" s="322">
        <v>92.6</v>
      </c>
      <c r="H11" s="7">
        <v>358167</v>
      </c>
      <c r="I11" s="8">
        <v>331782</v>
      </c>
      <c r="J11" s="8">
        <v>317839</v>
      </c>
      <c r="K11" s="8">
        <v>294424</v>
      </c>
      <c r="L11" s="8">
        <v>32269</v>
      </c>
      <c r="M11" s="6">
        <v>23402</v>
      </c>
      <c r="N11" s="286"/>
    </row>
    <row r="12" spans="1:14" ht="22.5" customHeight="1">
      <c r="A12" s="323"/>
      <c r="B12" s="287" t="s">
        <v>827</v>
      </c>
      <c r="C12" s="35"/>
      <c r="D12" s="40"/>
      <c r="E12" s="35"/>
      <c r="F12" s="35"/>
      <c r="G12" s="40"/>
      <c r="H12" s="287" t="s">
        <v>828</v>
      </c>
      <c r="I12" s="35"/>
      <c r="J12" s="35"/>
      <c r="K12" s="35"/>
      <c r="L12" s="35"/>
      <c r="M12" s="35"/>
      <c r="N12" s="286"/>
    </row>
    <row r="13" spans="1:14" ht="22.5" customHeight="1">
      <c r="A13" s="235" t="s">
        <v>500</v>
      </c>
      <c r="B13" s="7">
        <v>471987</v>
      </c>
      <c r="C13" s="8">
        <v>471987</v>
      </c>
      <c r="D13" s="47">
        <v>100</v>
      </c>
      <c r="E13" s="8">
        <v>674991</v>
      </c>
      <c r="F13" s="8">
        <v>658356</v>
      </c>
      <c r="G13" s="322">
        <v>97.6</v>
      </c>
      <c r="H13" s="7">
        <v>393834</v>
      </c>
      <c r="I13" s="8">
        <v>384128</v>
      </c>
      <c r="J13" s="8">
        <v>281157</v>
      </c>
      <c r="K13" s="8">
        <v>274228</v>
      </c>
      <c r="L13" s="8">
        <v>12703</v>
      </c>
      <c r="M13" s="6">
        <v>12703</v>
      </c>
      <c r="N13" s="286"/>
    </row>
    <row r="14" spans="1:14" ht="22.5" customHeight="1">
      <c r="A14" s="235">
        <v>17</v>
      </c>
      <c r="B14" s="7">
        <v>483260</v>
      </c>
      <c r="C14" s="8">
        <v>483260</v>
      </c>
      <c r="D14" s="47">
        <v>100</v>
      </c>
      <c r="E14" s="8">
        <v>670442</v>
      </c>
      <c r="F14" s="8">
        <v>653700</v>
      </c>
      <c r="G14" s="322">
        <v>97.5</v>
      </c>
      <c r="H14" s="7">
        <v>371600</v>
      </c>
      <c r="I14" s="8">
        <v>362321</v>
      </c>
      <c r="J14" s="8">
        <v>298842</v>
      </c>
      <c r="K14" s="8">
        <v>291379</v>
      </c>
      <c r="L14" s="8">
        <v>20358</v>
      </c>
      <c r="M14" s="6">
        <v>20358</v>
      </c>
      <c r="N14" s="286"/>
    </row>
    <row r="15" spans="1:14" ht="22.5" customHeight="1">
      <c r="A15" s="235">
        <v>18</v>
      </c>
      <c r="B15" s="7">
        <v>512062</v>
      </c>
      <c r="C15" s="8">
        <v>512062</v>
      </c>
      <c r="D15" s="47">
        <v>100</v>
      </c>
      <c r="E15" s="8">
        <v>625169</v>
      </c>
      <c r="F15" s="8">
        <v>612397</v>
      </c>
      <c r="G15" s="322">
        <v>98</v>
      </c>
      <c r="H15" s="7">
        <v>355409</v>
      </c>
      <c r="I15" s="8">
        <v>348148</v>
      </c>
      <c r="J15" s="8">
        <v>269760</v>
      </c>
      <c r="K15" s="8">
        <v>264249</v>
      </c>
      <c r="L15" s="8">
        <v>22550</v>
      </c>
      <c r="M15" s="6">
        <v>22550</v>
      </c>
      <c r="N15" s="286"/>
    </row>
    <row r="16" spans="1:14" ht="22.5" customHeight="1">
      <c r="A16" s="235">
        <v>19</v>
      </c>
      <c r="B16" s="7">
        <v>497249</v>
      </c>
      <c r="C16" s="8">
        <v>497249</v>
      </c>
      <c r="D16" s="47">
        <v>100</v>
      </c>
      <c r="E16" s="8">
        <v>619817</v>
      </c>
      <c r="F16" s="8">
        <v>607959</v>
      </c>
      <c r="G16" s="322">
        <v>98.1</v>
      </c>
      <c r="H16" s="7">
        <v>339297</v>
      </c>
      <c r="I16" s="8">
        <v>332806</v>
      </c>
      <c r="J16" s="8">
        <v>280520</v>
      </c>
      <c r="K16" s="8">
        <v>275153</v>
      </c>
      <c r="L16" s="8">
        <v>22639</v>
      </c>
      <c r="M16" s="6">
        <v>22639</v>
      </c>
      <c r="N16" s="286"/>
    </row>
    <row r="17" spans="1:14" ht="22.5" customHeight="1">
      <c r="A17" s="235">
        <v>20</v>
      </c>
      <c r="B17" s="7">
        <v>470598</v>
      </c>
      <c r="C17" s="8">
        <v>470598</v>
      </c>
      <c r="D17" s="47">
        <v>100</v>
      </c>
      <c r="E17" s="8">
        <v>627322</v>
      </c>
      <c r="F17" s="8">
        <v>614235</v>
      </c>
      <c r="G17" s="322">
        <v>97.9</v>
      </c>
      <c r="H17" s="7">
        <v>332373</v>
      </c>
      <c r="I17" s="8">
        <v>325439</v>
      </c>
      <c r="J17" s="8">
        <v>294949</v>
      </c>
      <c r="K17" s="8">
        <v>288796</v>
      </c>
      <c r="L17" s="8">
        <v>23011</v>
      </c>
      <c r="M17" s="6">
        <v>23011</v>
      </c>
      <c r="N17" s="286"/>
    </row>
    <row r="18" spans="1:14" ht="22.5" customHeight="1">
      <c r="A18" s="323"/>
      <c r="B18" s="287" t="s">
        <v>829</v>
      </c>
      <c r="C18" s="35"/>
      <c r="D18" s="40"/>
      <c r="E18" s="35"/>
      <c r="F18" s="35"/>
      <c r="G18" s="40"/>
      <c r="H18" s="287" t="s">
        <v>504</v>
      </c>
      <c r="I18" s="35"/>
      <c r="J18" s="35"/>
      <c r="K18" s="35"/>
      <c r="L18" s="35"/>
      <c r="M18" s="35"/>
      <c r="N18" s="286"/>
    </row>
    <row r="19" spans="1:14" ht="22.5" customHeight="1">
      <c r="A19" s="235" t="s">
        <v>500</v>
      </c>
      <c r="B19" s="7" t="s">
        <v>88</v>
      </c>
      <c r="C19" s="8" t="s">
        <v>88</v>
      </c>
      <c r="D19" s="47" t="s">
        <v>88</v>
      </c>
      <c r="E19" s="8">
        <v>66948</v>
      </c>
      <c r="F19" s="8">
        <v>12185</v>
      </c>
      <c r="G19" s="322">
        <v>18.2</v>
      </c>
      <c r="H19" s="7">
        <v>39062</v>
      </c>
      <c r="I19" s="8">
        <v>7110</v>
      </c>
      <c r="J19" s="8">
        <v>27886</v>
      </c>
      <c r="K19" s="8">
        <v>5075</v>
      </c>
      <c r="L19" s="8">
        <v>22981</v>
      </c>
      <c r="M19" s="6">
        <v>0</v>
      </c>
      <c r="N19" s="286"/>
    </row>
    <row r="20" spans="1:14" ht="22.5" customHeight="1">
      <c r="A20" s="235">
        <v>17</v>
      </c>
      <c r="B20" s="7" t="s">
        <v>88</v>
      </c>
      <c r="C20" s="8" t="s">
        <v>88</v>
      </c>
      <c r="D20" s="47" t="s">
        <v>88</v>
      </c>
      <c r="E20" s="8">
        <v>66890</v>
      </c>
      <c r="F20" s="8">
        <v>8541</v>
      </c>
      <c r="G20" s="322">
        <v>12.8</v>
      </c>
      <c r="H20" s="7">
        <v>37075</v>
      </c>
      <c r="I20" s="8">
        <v>4734</v>
      </c>
      <c r="J20" s="8">
        <v>29815</v>
      </c>
      <c r="K20" s="8">
        <v>3807</v>
      </c>
      <c r="L20" s="8">
        <v>14870</v>
      </c>
      <c r="M20" s="6">
        <v>0</v>
      </c>
      <c r="N20" s="286"/>
    </row>
    <row r="21" spans="1:14" ht="22.5" customHeight="1">
      <c r="A21" s="235">
        <v>18</v>
      </c>
      <c r="B21" s="7" t="s">
        <v>88</v>
      </c>
      <c r="C21" s="8" t="s">
        <v>88</v>
      </c>
      <c r="D21" s="47" t="s">
        <v>88</v>
      </c>
      <c r="E21" s="8">
        <v>73857</v>
      </c>
      <c r="F21" s="8">
        <v>29252</v>
      </c>
      <c r="G21" s="322">
        <v>39.6</v>
      </c>
      <c r="H21" s="7">
        <v>41988</v>
      </c>
      <c r="I21" s="8">
        <v>16630</v>
      </c>
      <c r="J21" s="8">
        <v>31869</v>
      </c>
      <c r="K21" s="8">
        <v>12622</v>
      </c>
      <c r="L21" s="8">
        <v>9258</v>
      </c>
      <c r="M21" s="6">
        <v>0</v>
      </c>
      <c r="N21" s="286"/>
    </row>
    <row r="22" spans="1:14" ht="22.5" customHeight="1">
      <c r="A22" s="235">
        <v>19</v>
      </c>
      <c r="B22" s="7" t="s">
        <v>88</v>
      </c>
      <c r="C22" s="8" t="s">
        <v>88</v>
      </c>
      <c r="D22" s="47" t="s">
        <v>88</v>
      </c>
      <c r="E22" s="8">
        <v>53029</v>
      </c>
      <c r="F22" s="8">
        <v>11189</v>
      </c>
      <c r="G22" s="322">
        <v>21.1</v>
      </c>
      <c r="H22" s="7">
        <v>29029</v>
      </c>
      <c r="I22" s="8">
        <v>6125</v>
      </c>
      <c r="J22" s="8">
        <v>24000</v>
      </c>
      <c r="K22" s="8">
        <v>5064</v>
      </c>
      <c r="L22" s="8">
        <v>9258</v>
      </c>
      <c r="M22" s="6">
        <v>0</v>
      </c>
      <c r="N22" s="286"/>
    </row>
    <row r="23" spans="1:14" ht="22.5" customHeight="1">
      <c r="A23" s="235">
        <v>20</v>
      </c>
      <c r="B23" s="7" t="s">
        <v>830</v>
      </c>
      <c r="C23" s="8" t="s">
        <v>830</v>
      </c>
      <c r="D23" s="47" t="s">
        <v>830</v>
      </c>
      <c r="E23" s="8">
        <v>48684</v>
      </c>
      <c r="F23" s="8">
        <v>11971</v>
      </c>
      <c r="G23" s="322">
        <v>24.6</v>
      </c>
      <c r="H23" s="7">
        <v>25794</v>
      </c>
      <c r="I23" s="8">
        <v>6343</v>
      </c>
      <c r="J23" s="8">
        <v>22890</v>
      </c>
      <c r="K23" s="8">
        <v>5628</v>
      </c>
      <c r="L23" s="8">
        <v>9258</v>
      </c>
      <c r="M23" s="6">
        <v>391</v>
      </c>
      <c r="N23" s="286"/>
    </row>
    <row r="24" spans="1:14" ht="22.5" customHeight="1">
      <c r="A24" s="323"/>
      <c r="B24" s="287" t="s">
        <v>831</v>
      </c>
      <c r="C24" s="35"/>
      <c r="D24" s="40"/>
      <c r="E24" s="35"/>
      <c r="F24" s="35"/>
      <c r="G24" s="40"/>
      <c r="H24" s="287" t="s">
        <v>505</v>
      </c>
      <c r="I24" s="35"/>
      <c r="J24" s="35"/>
      <c r="K24" s="35"/>
      <c r="L24" s="35"/>
      <c r="M24" s="35"/>
      <c r="N24" s="286"/>
    </row>
    <row r="25" spans="1:14" ht="22.5" customHeight="1">
      <c r="A25" s="235" t="s">
        <v>500</v>
      </c>
      <c r="B25" s="35"/>
      <c r="C25" s="34" t="s">
        <v>88</v>
      </c>
      <c r="D25" s="39"/>
      <c r="E25" s="6"/>
      <c r="F25" s="35">
        <v>4492</v>
      </c>
      <c r="G25" s="40"/>
      <c r="H25" s="35"/>
      <c r="I25" s="35">
        <v>4492</v>
      </c>
      <c r="J25" s="35"/>
      <c r="K25" s="7"/>
      <c r="L25" s="104">
        <v>8111</v>
      </c>
      <c r="M25" s="123"/>
      <c r="N25" s="286"/>
    </row>
    <row r="26" spans="1:14" ht="23.25" customHeight="1">
      <c r="A26" s="235">
        <v>17</v>
      </c>
      <c r="B26" s="35"/>
      <c r="C26" s="34" t="s">
        <v>88</v>
      </c>
      <c r="D26" s="39"/>
      <c r="E26" s="6"/>
      <c r="F26" s="35">
        <v>1167</v>
      </c>
      <c r="G26" s="40"/>
      <c r="H26" s="35"/>
      <c r="I26" s="35">
        <v>1167</v>
      </c>
      <c r="J26" s="35"/>
      <c r="K26" s="7"/>
      <c r="L26" s="104">
        <v>5612</v>
      </c>
      <c r="M26" s="123"/>
      <c r="N26" s="286"/>
    </row>
    <row r="27" spans="1:14" ht="22.5" customHeight="1">
      <c r="A27" s="235">
        <v>18</v>
      </c>
      <c r="B27" s="35"/>
      <c r="C27" s="34" t="s">
        <v>830</v>
      </c>
      <c r="D27" s="39"/>
      <c r="E27" s="6"/>
      <c r="F27" s="35">
        <v>4335</v>
      </c>
      <c r="G27" s="40"/>
      <c r="H27" s="35"/>
      <c r="I27" s="35">
        <v>4335</v>
      </c>
      <c r="J27" s="35"/>
      <c r="K27" s="7"/>
      <c r="L27" s="104" t="s">
        <v>830</v>
      </c>
      <c r="M27" s="123"/>
      <c r="N27" s="286"/>
    </row>
    <row r="28" spans="1:14" ht="22.5" customHeight="1">
      <c r="A28" s="235">
        <v>19</v>
      </c>
      <c r="B28" s="35"/>
      <c r="C28" s="34" t="s">
        <v>830</v>
      </c>
      <c r="D28" s="39"/>
      <c r="E28" s="6"/>
      <c r="F28" s="35">
        <v>4938</v>
      </c>
      <c r="G28" s="40"/>
      <c r="H28" s="35"/>
      <c r="I28" s="35">
        <v>4938</v>
      </c>
      <c r="J28" s="35"/>
      <c r="K28" s="7"/>
      <c r="L28" s="104" t="s">
        <v>830</v>
      </c>
      <c r="M28" s="123"/>
      <c r="N28" s="286"/>
    </row>
    <row r="29" spans="1:14" ht="22.5" customHeight="1" thickBot="1">
      <c r="A29" s="236">
        <v>20</v>
      </c>
      <c r="B29" s="38"/>
      <c r="C29" s="324" t="s">
        <v>830</v>
      </c>
      <c r="D29" s="41"/>
      <c r="E29" s="19"/>
      <c r="F29" s="38">
        <v>3465</v>
      </c>
      <c r="G29" s="42"/>
      <c r="H29" s="38"/>
      <c r="I29" s="38">
        <v>3465</v>
      </c>
      <c r="J29" s="38"/>
      <c r="K29" s="20"/>
      <c r="L29" s="103" t="s">
        <v>830</v>
      </c>
      <c r="M29" s="151"/>
      <c r="N29" s="286"/>
    </row>
    <row r="30" spans="1:9" ht="12">
      <c r="A30" s="116" t="s">
        <v>506</v>
      </c>
      <c r="B30" s="52"/>
      <c r="C30" s="52"/>
      <c r="D30" s="52"/>
      <c r="E30" s="52"/>
      <c r="F30" s="52"/>
      <c r="G30" s="52"/>
      <c r="H30" s="52"/>
      <c r="I30" s="52"/>
    </row>
    <row r="31" spans="1:9" ht="12">
      <c r="A31" s="133"/>
      <c r="B31" s="133"/>
      <c r="C31" s="133"/>
      <c r="D31" s="133"/>
      <c r="E31" s="133"/>
      <c r="F31" s="133"/>
      <c r="G31" s="133"/>
      <c r="H31" s="133"/>
      <c r="I31" s="133"/>
    </row>
    <row r="32" spans="1:9" ht="12">
      <c r="A32" s="133"/>
      <c r="B32" s="133"/>
      <c r="C32" s="133"/>
      <c r="D32" s="133"/>
      <c r="E32" s="133"/>
      <c r="F32" s="133"/>
      <c r="G32" s="133"/>
      <c r="H32" s="133"/>
      <c r="I32" s="133"/>
    </row>
    <row r="33" spans="1:9" ht="12">
      <c r="A33" s="133"/>
      <c r="B33" s="133"/>
      <c r="C33" s="133"/>
      <c r="D33" s="133"/>
      <c r="E33" s="133"/>
      <c r="F33" s="133"/>
      <c r="G33" s="133"/>
      <c r="H33" s="133"/>
      <c r="I33" s="133"/>
    </row>
    <row r="34" spans="1:9" ht="12">
      <c r="A34" s="133"/>
      <c r="B34" s="133"/>
      <c r="C34" s="133"/>
      <c r="D34" s="133"/>
      <c r="E34" s="133"/>
      <c r="F34" s="133"/>
      <c r="G34" s="133"/>
      <c r="H34" s="133"/>
      <c r="I34" s="133"/>
    </row>
    <row r="35" spans="1:9" ht="12">
      <c r="A35" s="133"/>
      <c r="B35" s="133"/>
      <c r="C35" s="133"/>
      <c r="D35" s="133"/>
      <c r="E35" s="133"/>
      <c r="F35" s="133"/>
      <c r="G35" s="133"/>
      <c r="H35" s="133"/>
      <c r="I35" s="133"/>
    </row>
    <row r="36" spans="1:9" ht="12">
      <c r="A36" s="133"/>
      <c r="B36" s="133"/>
      <c r="C36" s="133"/>
      <c r="D36" s="133"/>
      <c r="E36" s="133"/>
      <c r="F36" s="133"/>
      <c r="G36" s="133"/>
      <c r="H36" s="133"/>
      <c r="I36" s="133"/>
    </row>
    <row r="37" spans="1:9" ht="12">
      <c r="A37" s="133"/>
      <c r="B37" s="133"/>
      <c r="C37" s="133"/>
      <c r="D37" s="133"/>
      <c r="E37" s="133"/>
      <c r="F37" s="133"/>
      <c r="G37" s="133"/>
      <c r="H37" s="133"/>
      <c r="I37" s="133"/>
    </row>
    <row r="38" spans="1:9" ht="12">
      <c r="A38" s="133"/>
      <c r="B38" s="133"/>
      <c r="C38" s="133"/>
      <c r="D38" s="133"/>
      <c r="E38" s="133"/>
      <c r="F38" s="133"/>
      <c r="G38" s="133"/>
      <c r="H38" s="133"/>
      <c r="I38" s="133"/>
    </row>
    <row r="39" spans="1:9" ht="12">
      <c r="A39" s="133"/>
      <c r="B39" s="133"/>
      <c r="C39" s="133"/>
      <c r="D39" s="133"/>
      <c r="E39" s="133"/>
      <c r="F39" s="133"/>
      <c r="G39" s="133"/>
      <c r="H39" s="133"/>
      <c r="I39" s="133"/>
    </row>
    <row r="40" spans="1:9" ht="12">
      <c r="A40" s="133"/>
      <c r="B40" s="133"/>
      <c r="C40" s="133"/>
      <c r="D40" s="133"/>
      <c r="E40" s="133"/>
      <c r="F40" s="133"/>
      <c r="G40" s="133"/>
      <c r="H40" s="133"/>
      <c r="I40" s="133"/>
    </row>
    <row r="41" spans="1:9" ht="12">
      <c r="A41" s="133"/>
      <c r="B41" s="133"/>
      <c r="C41" s="133"/>
      <c r="D41" s="133"/>
      <c r="E41" s="133"/>
      <c r="F41" s="133"/>
      <c r="G41" s="133"/>
      <c r="H41" s="133"/>
      <c r="I41" s="133"/>
    </row>
    <row r="42" spans="1:9" ht="12">
      <c r="A42" s="133"/>
      <c r="B42" s="133"/>
      <c r="C42" s="133"/>
      <c r="D42" s="133"/>
      <c r="E42" s="133"/>
      <c r="F42" s="133"/>
      <c r="G42" s="133"/>
      <c r="H42" s="133"/>
      <c r="I42" s="133"/>
    </row>
    <row r="43" spans="1:9" ht="12">
      <c r="A43" s="133"/>
      <c r="B43" s="133"/>
      <c r="C43" s="133"/>
      <c r="D43" s="133"/>
      <c r="E43" s="133"/>
      <c r="F43" s="133"/>
      <c r="G43" s="133"/>
      <c r="H43" s="133"/>
      <c r="I43" s="133"/>
    </row>
    <row r="44" spans="1:9" ht="12">
      <c r="A44" s="133"/>
      <c r="B44" s="133"/>
      <c r="C44" s="133"/>
      <c r="D44" s="133"/>
      <c r="E44" s="133"/>
      <c r="F44" s="133"/>
      <c r="G44" s="133"/>
      <c r="H44" s="133"/>
      <c r="I44" s="133"/>
    </row>
  </sheetData>
  <mergeCells count="13">
    <mergeCell ref="L29:M29"/>
    <mergeCell ref="L25:M25"/>
    <mergeCell ref="L26:M26"/>
    <mergeCell ref="L27:M27"/>
    <mergeCell ref="L28:M28"/>
    <mergeCell ref="B2:D4"/>
    <mergeCell ref="A2:A5"/>
    <mergeCell ref="L2:M4"/>
    <mergeCell ref="H3:I4"/>
    <mergeCell ref="E2:G2"/>
    <mergeCell ref="E3:G4"/>
    <mergeCell ref="J3:K4"/>
    <mergeCell ref="H2:K2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06"/>
  <dimension ref="A1:H1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1.75390625" style="13" customWidth="1"/>
    <col min="2" max="8" width="9.125" style="13" bestFit="1" customWidth="1"/>
    <col min="9" max="9" width="9.00390625" style="13" customWidth="1"/>
    <col min="10" max="10" width="7.50390625" style="13" customWidth="1"/>
    <col min="11" max="11" width="8.25390625" style="13" customWidth="1"/>
    <col min="12" max="13" width="11.50390625" style="13" customWidth="1"/>
    <col min="14" max="14" width="11.875" style="13" customWidth="1"/>
    <col min="15" max="16384" width="9.00390625" style="13" customWidth="1"/>
  </cols>
  <sheetData>
    <row r="1" spans="1:8" ht="18" customHeight="1" thickBot="1">
      <c r="A1" s="188" t="s">
        <v>97</v>
      </c>
      <c r="H1" s="53" t="s">
        <v>98</v>
      </c>
    </row>
    <row r="2" spans="1:8" ht="26.25" customHeight="1">
      <c r="A2" s="169" t="s">
        <v>824</v>
      </c>
      <c r="B2" s="67" t="s">
        <v>99</v>
      </c>
      <c r="C2" s="373" t="s">
        <v>100</v>
      </c>
      <c r="D2" s="373" t="s">
        <v>101</v>
      </c>
      <c r="E2" s="373" t="s">
        <v>102</v>
      </c>
      <c r="F2" s="68" t="s">
        <v>103</v>
      </c>
      <c r="G2" s="354" t="s">
        <v>104</v>
      </c>
      <c r="H2" s="345" t="s">
        <v>105</v>
      </c>
    </row>
    <row r="3" spans="1:8" ht="26.25" customHeight="1" thickBot="1">
      <c r="A3" s="173"/>
      <c r="B3" s="54" t="s">
        <v>106</v>
      </c>
      <c r="C3" s="375"/>
      <c r="D3" s="375"/>
      <c r="E3" s="375"/>
      <c r="F3" s="108" t="s">
        <v>107</v>
      </c>
      <c r="G3" s="356"/>
      <c r="H3" s="347"/>
    </row>
    <row r="4" spans="1:8" ht="21" customHeight="1">
      <c r="A4" s="189" t="s">
        <v>825</v>
      </c>
      <c r="B4" s="7">
        <v>35229</v>
      </c>
      <c r="C4" s="8">
        <v>210</v>
      </c>
      <c r="D4" s="8">
        <v>78</v>
      </c>
      <c r="E4" s="8">
        <v>0</v>
      </c>
      <c r="F4" s="8">
        <v>360</v>
      </c>
      <c r="G4" s="8" t="s">
        <v>88</v>
      </c>
      <c r="H4" s="6">
        <v>3</v>
      </c>
    </row>
    <row r="5" spans="1:8" ht="21" customHeight="1">
      <c r="A5" s="189">
        <v>17</v>
      </c>
      <c r="B5" s="7">
        <v>35189</v>
      </c>
      <c r="C5" s="8">
        <v>243</v>
      </c>
      <c r="D5" s="8">
        <v>69</v>
      </c>
      <c r="E5" s="8">
        <v>166</v>
      </c>
      <c r="F5" s="8">
        <v>264</v>
      </c>
      <c r="G5" s="8" t="s">
        <v>88</v>
      </c>
      <c r="H5" s="6">
        <v>4</v>
      </c>
    </row>
    <row r="6" spans="1:8" ht="21" customHeight="1">
      <c r="A6" s="189">
        <v>18</v>
      </c>
      <c r="B6" s="7">
        <v>40725</v>
      </c>
      <c r="C6" s="8">
        <v>340</v>
      </c>
      <c r="D6" s="8">
        <v>74</v>
      </c>
      <c r="E6" s="8">
        <v>120</v>
      </c>
      <c r="F6" s="8">
        <v>171</v>
      </c>
      <c r="G6" s="8" t="s">
        <v>88</v>
      </c>
      <c r="H6" s="6">
        <v>63</v>
      </c>
    </row>
    <row r="7" spans="1:8" ht="21" customHeight="1">
      <c r="A7" s="189">
        <v>19</v>
      </c>
      <c r="B7" s="7">
        <v>40734</v>
      </c>
      <c r="C7" s="8">
        <v>470</v>
      </c>
      <c r="D7" s="8">
        <v>84</v>
      </c>
      <c r="E7" s="8">
        <v>411</v>
      </c>
      <c r="F7" s="8">
        <v>283</v>
      </c>
      <c r="G7" s="8" t="s">
        <v>88</v>
      </c>
      <c r="H7" s="6">
        <v>81</v>
      </c>
    </row>
    <row r="8" spans="1:8" ht="21" customHeight="1" thickBot="1">
      <c r="A8" s="43">
        <v>20</v>
      </c>
      <c r="B8" s="20">
        <v>41721</v>
      </c>
      <c r="C8" s="21">
        <v>667</v>
      </c>
      <c r="D8" s="21">
        <v>76</v>
      </c>
      <c r="E8" s="21">
        <v>323</v>
      </c>
      <c r="F8" s="21">
        <v>436</v>
      </c>
      <c r="G8" s="21" t="s">
        <v>88</v>
      </c>
      <c r="H8" s="19">
        <v>48</v>
      </c>
    </row>
    <row r="9" spans="1:8" ht="21" customHeight="1">
      <c r="A9" s="188" t="s">
        <v>108</v>
      </c>
      <c r="B9" s="353"/>
      <c r="C9" s="353"/>
      <c r="D9" s="353"/>
      <c r="E9" s="353"/>
      <c r="F9" s="353"/>
      <c r="G9" s="353"/>
      <c r="H9" s="317"/>
    </row>
    <row r="10" spans="1:6" ht="12.75">
      <c r="A10" s="35"/>
      <c r="B10" s="35"/>
      <c r="C10" s="35"/>
      <c r="D10" s="35"/>
      <c r="E10" s="287"/>
      <c r="F10" s="143"/>
    </row>
    <row r="11" spans="1:6" ht="12.75">
      <c r="A11" s="35"/>
      <c r="B11" s="35"/>
      <c r="C11" s="35"/>
      <c r="D11" s="35"/>
      <c r="F11" s="143"/>
    </row>
    <row r="12" spans="1:6" ht="12.75">
      <c r="A12" s="35"/>
      <c r="B12" s="35"/>
      <c r="C12" s="35"/>
      <c r="D12" s="35"/>
      <c r="E12" s="35"/>
      <c r="F12" s="143"/>
    </row>
  </sheetData>
  <mergeCells count="6">
    <mergeCell ref="A2:A3"/>
    <mergeCell ref="C2:C3"/>
    <mergeCell ref="H2:H3"/>
    <mergeCell ref="D2:D3"/>
    <mergeCell ref="E2:E3"/>
    <mergeCell ref="G2:G3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07"/>
  <dimension ref="A1:H13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5.875" style="13" customWidth="1"/>
    <col min="2" max="2" width="12.375" style="13" customWidth="1"/>
    <col min="3" max="7" width="10.875" style="13" customWidth="1"/>
    <col min="8" max="8" width="0.875" style="13" customWidth="1"/>
    <col min="9" max="16384" width="9.00390625" style="13" customWidth="1"/>
  </cols>
  <sheetData>
    <row r="1" spans="1:8" ht="18" customHeight="1" thickBot="1">
      <c r="A1" s="48" t="s">
        <v>109</v>
      </c>
      <c r="B1" s="49"/>
      <c r="C1" s="50"/>
      <c r="D1" s="50"/>
      <c r="E1" s="50"/>
      <c r="F1" s="35"/>
      <c r="G1" s="53" t="s">
        <v>110</v>
      </c>
      <c r="H1" s="35"/>
    </row>
    <row r="2" spans="1:8" ht="15" customHeight="1">
      <c r="A2" s="296" t="s">
        <v>821</v>
      </c>
      <c r="B2" s="354" t="s">
        <v>822</v>
      </c>
      <c r="C2" s="354"/>
      <c r="D2" s="354"/>
      <c r="E2" s="354" t="s">
        <v>823</v>
      </c>
      <c r="F2" s="354"/>
      <c r="G2" s="345"/>
      <c r="H2" s="52"/>
    </row>
    <row r="3" spans="1:8" ht="14.25" customHeight="1">
      <c r="A3" s="105"/>
      <c r="B3" s="355"/>
      <c r="C3" s="355"/>
      <c r="D3" s="355"/>
      <c r="E3" s="355"/>
      <c r="F3" s="355"/>
      <c r="G3" s="346"/>
      <c r="H3" s="52"/>
    </row>
    <row r="4" spans="1:8" ht="14.25" customHeight="1" thickBot="1">
      <c r="A4" s="278"/>
      <c r="B4" s="107" t="s">
        <v>67</v>
      </c>
      <c r="C4" s="107" t="s">
        <v>111</v>
      </c>
      <c r="D4" s="107" t="s">
        <v>112</v>
      </c>
      <c r="E4" s="107" t="s">
        <v>67</v>
      </c>
      <c r="F4" s="107" t="s">
        <v>111</v>
      </c>
      <c r="G4" s="110" t="s">
        <v>112</v>
      </c>
      <c r="H4" s="52"/>
    </row>
    <row r="5" spans="1:8" ht="12">
      <c r="A5" s="67" t="s">
        <v>558</v>
      </c>
      <c r="B5" s="45">
        <v>1223147</v>
      </c>
      <c r="C5" s="45">
        <v>1121740</v>
      </c>
      <c r="D5" s="45">
        <v>101407</v>
      </c>
      <c r="E5" s="45">
        <v>1121436</v>
      </c>
      <c r="F5" s="45">
        <v>1106315</v>
      </c>
      <c r="G5" s="23">
        <v>15121</v>
      </c>
      <c r="H5" s="135"/>
    </row>
    <row r="6" spans="1:8" ht="12">
      <c r="A6" s="122">
        <v>17</v>
      </c>
      <c r="B6" s="8">
        <v>1316540</v>
      </c>
      <c r="C6" s="8">
        <v>1213636</v>
      </c>
      <c r="D6" s="8">
        <v>102904</v>
      </c>
      <c r="E6" s="8">
        <v>1210742</v>
      </c>
      <c r="F6" s="8">
        <v>1196848</v>
      </c>
      <c r="G6" s="6">
        <v>13894</v>
      </c>
      <c r="H6" s="287"/>
    </row>
    <row r="7" spans="1:8" ht="12">
      <c r="A7" s="122">
        <v>18</v>
      </c>
      <c r="B7" s="8">
        <v>1545309</v>
      </c>
      <c r="C7" s="8">
        <v>1440634</v>
      </c>
      <c r="D7" s="8">
        <v>104675</v>
      </c>
      <c r="E7" s="8">
        <v>1430656</v>
      </c>
      <c r="F7" s="8">
        <v>1417030</v>
      </c>
      <c r="G7" s="6">
        <v>13626</v>
      </c>
      <c r="H7" s="35"/>
    </row>
    <row r="8" spans="1:8" ht="12">
      <c r="A8" s="122">
        <v>19</v>
      </c>
      <c r="B8" s="8">
        <v>2772164</v>
      </c>
      <c r="C8" s="8">
        <v>2660621</v>
      </c>
      <c r="D8" s="8">
        <v>111543</v>
      </c>
      <c r="E8" s="8">
        <v>2626811</v>
      </c>
      <c r="F8" s="8">
        <v>2609470</v>
      </c>
      <c r="G8" s="6">
        <v>17341</v>
      </c>
      <c r="H8" s="35"/>
    </row>
    <row r="9" spans="1:8" ht="12.75" thickBot="1">
      <c r="A9" s="54">
        <v>20</v>
      </c>
      <c r="B9" s="21">
        <v>2926292</v>
      </c>
      <c r="C9" s="21">
        <v>2800736</v>
      </c>
      <c r="D9" s="21">
        <v>125556</v>
      </c>
      <c r="E9" s="21">
        <v>2775723</v>
      </c>
      <c r="F9" s="21">
        <v>2744925</v>
      </c>
      <c r="G9" s="19">
        <v>30798</v>
      </c>
      <c r="H9" s="35"/>
    </row>
    <row r="10" spans="1:8" ht="15.75" customHeight="1">
      <c r="A10" s="48" t="s">
        <v>108</v>
      </c>
      <c r="B10" s="44"/>
      <c r="C10" s="44"/>
      <c r="D10" s="44"/>
      <c r="E10" s="44"/>
      <c r="F10" s="44"/>
      <c r="G10" s="44"/>
      <c r="H10" s="35"/>
    </row>
    <row r="11" spans="1:8" ht="12">
      <c r="A11" s="135"/>
      <c r="B11" s="35"/>
      <c r="C11" s="35"/>
      <c r="D11" s="35"/>
      <c r="E11" s="35"/>
      <c r="F11" s="35"/>
      <c r="G11" s="35"/>
      <c r="H11" s="35"/>
    </row>
    <row r="12" spans="2:8" ht="12">
      <c r="B12" s="35"/>
      <c r="C12" s="35"/>
      <c r="D12" s="35"/>
      <c r="E12" s="35"/>
      <c r="F12" s="35"/>
      <c r="G12" s="35"/>
      <c r="H12" s="287"/>
    </row>
    <row r="13" spans="2:7" ht="12">
      <c r="B13" s="287"/>
      <c r="C13" s="35"/>
      <c r="D13" s="35"/>
      <c r="E13" s="35"/>
      <c r="F13" s="35"/>
      <c r="G13" s="35"/>
    </row>
  </sheetData>
  <mergeCells count="3">
    <mergeCell ref="E2:G3"/>
    <mergeCell ref="A2:A4"/>
    <mergeCell ref="B2:D3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三木市役所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三木市役所　情報政策課</dc:creator>
  <cp:keywords/>
  <dc:description/>
  <cp:lastModifiedBy>三木市役所　情報政策課</cp:lastModifiedBy>
  <dcterms:created xsi:type="dcterms:W3CDTF">2010-03-18T08:43:18Z</dcterms:created>
  <dcterms:modified xsi:type="dcterms:W3CDTF">2010-05-26T08:32:19Z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